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schneider/Documents/Dokumente - Christines MacBook Pro (2)/Lab/Lab 2021/NCB_Revision/NCB_Revision3/For upload/Source Data/"/>
    </mc:Choice>
  </mc:AlternateContent>
  <xr:revisionPtr revIDLastSave="0" documentId="13_ncr:1_{22D00B72-A00E-A04C-AF6D-3850CCCD95AE}" xr6:coauthVersionLast="47" xr6:coauthVersionMax="47" xr10:uidLastSave="{00000000-0000-0000-0000-000000000000}"/>
  <bookViews>
    <workbookView xWindow="0" yWindow="500" windowWidth="28800" windowHeight="15800" tabRatio="500" activeTab="4" xr2:uid="{00000000-000D-0000-FFFF-FFFF00000000}"/>
  </bookViews>
  <sheets>
    <sheet name="FIG 6C" sheetId="24" r:id="rId1"/>
    <sheet name="FIG 6E" sheetId="37" r:id="rId2"/>
    <sheet name="FIG 6F" sheetId="25" r:id="rId3"/>
    <sheet name="FIG 6G" sheetId="29" r:id="rId4"/>
    <sheet name="FIG 6I" sheetId="19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4" i="24" l="1"/>
  <c r="I19" i="19"/>
  <c r="J19" i="19"/>
  <c r="K19" i="19"/>
  <c r="I20" i="19"/>
  <c r="J20" i="19"/>
  <c r="J33" i="19" s="1"/>
  <c r="J37" i="19" s="1"/>
  <c r="K20" i="19"/>
  <c r="I21" i="19"/>
  <c r="J21" i="19"/>
  <c r="K21" i="19"/>
  <c r="I22" i="19"/>
  <c r="J22" i="19"/>
  <c r="J30" i="19" s="1"/>
  <c r="K22" i="19"/>
  <c r="I23" i="19"/>
  <c r="J23" i="19"/>
  <c r="K23" i="19"/>
  <c r="I24" i="19"/>
  <c r="J24" i="19"/>
  <c r="K24" i="19"/>
  <c r="P29" i="19"/>
  <c r="Q29" i="19"/>
  <c r="R29" i="19"/>
  <c r="S29" i="19"/>
  <c r="T29" i="19"/>
  <c r="P30" i="19"/>
  <c r="Q30" i="19"/>
  <c r="R30" i="19"/>
  <c r="S30" i="19"/>
  <c r="T30" i="19"/>
  <c r="K33" i="19"/>
  <c r="K37" i="19" s="1"/>
  <c r="I8" i="19"/>
  <c r="J8" i="19"/>
  <c r="K8" i="19"/>
  <c r="I9" i="19"/>
  <c r="J9" i="19"/>
  <c r="K9" i="19"/>
  <c r="I10" i="19"/>
  <c r="J10" i="19"/>
  <c r="K10" i="19"/>
  <c r="I11" i="19"/>
  <c r="J11" i="19"/>
  <c r="K11" i="19"/>
  <c r="I12" i="19"/>
  <c r="J12" i="19"/>
  <c r="K12" i="19"/>
  <c r="I13" i="19"/>
  <c r="J13" i="19"/>
  <c r="K13" i="19"/>
  <c r="H21" i="37"/>
  <c r="I21" i="37"/>
  <c r="G21" i="37"/>
  <c r="H18" i="37"/>
  <c r="I18" i="37"/>
  <c r="G18" i="37"/>
  <c r="D12" i="37"/>
  <c r="C13" i="37"/>
  <c r="C12" i="37"/>
  <c r="C23" i="37" s="1"/>
  <c r="C24" i="37" s="1"/>
  <c r="C9" i="37"/>
  <c r="C8" i="37"/>
  <c r="D13" i="37"/>
  <c r="D9" i="37"/>
  <c r="D8" i="37"/>
  <c r="D17" i="37" s="1"/>
  <c r="K34" i="19" l="1"/>
  <c r="K38" i="19" s="1"/>
  <c r="J34" i="19"/>
  <c r="J38" i="19" s="1"/>
  <c r="I34" i="19"/>
  <c r="I38" i="19" s="1"/>
  <c r="K29" i="19"/>
  <c r="K30" i="19"/>
  <c r="J29" i="19"/>
  <c r="I29" i="19"/>
  <c r="I33" i="19"/>
  <c r="I37" i="19" s="1"/>
  <c r="D18" i="37"/>
  <c r="D19" i="37" s="1"/>
  <c r="C18" i="37"/>
  <c r="C19" i="37" s="1"/>
  <c r="D23" i="37"/>
  <c r="D24" i="37" s="1"/>
  <c r="C22" i="37"/>
  <c r="D22" i="37"/>
  <c r="C17" i="37"/>
  <c r="I30" i="19"/>
  <c r="D25" i="29"/>
  <c r="D18" i="29"/>
  <c r="D11" i="29"/>
  <c r="D8" i="29"/>
  <c r="D41" i="29"/>
  <c r="D32" i="29"/>
  <c r="D39" i="29"/>
  <c r="D31" i="29"/>
  <c r="D36" i="29"/>
  <c r="D40" i="29"/>
  <c r="D37" i="29"/>
  <c r="D26" i="29"/>
  <c r="D29" i="29"/>
  <c r="D28" i="29"/>
  <c r="D30" i="29"/>
  <c r="D35" i="29"/>
  <c r="D38" i="29"/>
  <c r="D27" i="29"/>
  <c r="D34" i="29"/>
  <c r="D22" i="29"/>
  <c r="D21" i="29"/>
  <c r="D14" i="29"/>
  <c r="D19" i="29"/>
  <c r="D20" i="29"/>
  <c r="E44" i="29" s="1"/>
  <c r="D12" i="29"/>
  <c r="D17" i="29"/>
  <c r="D13" i="29"/>
  <c r="D10" i="29"/>
  <c r="D9" i="29"/>
  <c r="D16" i="29"/>
  <c r="M167" i="25"/>
  <c r="T134" i="24"/>
  <c r="M134" i="24"/>
  <c r="D47" i="29" l="1"/>
  <c r="D50" i="29" s="1"/>
  <c r="E47" i="29"/>
  <c r="E50" i="29" s="1"/>
  <c r="E45" i="29"/>
  <c r="E48" i="29"/>
  <c r="E51" i="29" s="1"/>
  <c r="D48" i="29"/>
  <c r="D51" i="29" s="1"/>
  <c r="D45" i="29"/>
  <c r="D44" i="29"/>
  <c r="F168" i="25" l="1"/>
  <c r="F167" i="25"/>
  <c r="D193" i="25"/>
  <c r="AP74" i="25"/>
  <c r="AP167" i="25"/>
  <c r="AP168" i="25"/>
  <c r="AI167" i="25"/>
  <c r="AI168" i="25"/>
  <c r="T167" i="25"/>
  <c r="T168" i="25"/>
  <c r="BX167" i="25"/>
  <c r="BQ167" i="25"/>
  <c r="D194" i="25" s="1"/>
  <c r="D195" i="25" s="1"/>
  <c r="BI167" i="25"/>
  <c r="BB167" i="25"/>
  <c r="D187" i="25" s="1"/>
  <c r="AB167" i="25"/>
  <c r="M168" i="25"/>
  <c r="C176" i="25" l="1"/>
  <c r="C177" i="25"/>
  <c r="C178" i="25" s="1"/>
  <c r="D188" i="25"/>
  <c r="D189" i="25" s="1"/>
  <c r="D182" i="25"/>
  <c r="D183" i="25" s="1"/>
  <c r="D181" i="25"/>
  <c r="D177" i="25"/>
  <c r="D178" i="25" s="1"/>
  <c r="D176" i="25"/>
  <c r="BI168" i="25"/>
  <c r="BB168" i="25"/>
  <c r="BQ168" i="25"/>
  <c r="BX168" i="25"/>
  <c r="AB168" i="25"/>
  <c r="T135" i="24"/>
  <c r="F135" i="24"/>
  <c r="C182" i="25" l="1"/>
  <c r="C183" i="25" s="1"/>
  <c r="C181" i="25"/>
  <c r="D142" i="24"/>
  <c r="D143" i="24" s="1"/>
  <c r="D141" i="24"/>
  <c r="C188" i="25"/>
  <c r="C189" i="25" s="1"/>
  <c r="C194" i="25"/>
  <c r="C195" i="25" s="1"/>
  <c r="C193" i="25"/>
  <c r="C187" i="25"/>
  <c r="M135" i="24"/>
  <c r="C141" i="24" l="1"/>
  <c r="C142" i="24"/>
  <c r="C143" i="24" s="1"/>
</calcChain>
</file>

<file path=xl/sharedStrings.xml><?xml version="1.0" encoding="utf-8"?>
<sst xmlns="http://schemas.openxmlformats.org/spreadsheetml/2006/main" count="2242" uniqueCount="142">
  <si>
    <t>Minimum</t>
  </si>
  <si>
    <t>Q1</t>
  </si>
  <si>
    <t>Median</t>
  </si>
  <si>
    <t>Q3</t>
  </si>
  <si>
    <t>Maximum</t>
  </si>
  <si>
    <t>Q1-Minimum</t>
  </si>
  <si>
    <t>Median-Q1</t>
  </si>
  <si>
    <t>Q3-Median</t>
  </si>
  <si>
    <t>Maximum-Q3</t>
  </si>
  <si>
    <t>D14</t>
  </si>
  <si>
    <t>CD31</t>
  </si>
  <si>
    <t>SEM</t>
  </si>
  <si>
    <t>ns</t>
  </si>
  <si>
    <t>**</t>
  </si>
  <si>
    <t>*</t>
  </si>
  <si>
    <t>D5</t>
  </si>
  <si>
    <t>cutting depth (mm)</t>
  </si>
  <si>
    <t>scar depth (mm)</t>
  </si>
  <si>
    <t>C</t>
  </si>
  <si>
    <t>A</t>
  </si>
  <si>
    <t>B</t>
  </si>
  <si>
    <t>Scar Depth (mm)</t>
  </si>
  <si>
    <t>w/o cells</t>
  </si>
  <si>
    <t>wo/o cells</t>
  </si>
  <si>
    <t>HuNu</t>
  </si>
  <si>
    <t>CD31/HuNu+</t>
  </si>
  <si>
    <t>CD31/HuNu-</t>
  </si>
  <si>
    <t>with HVPs</t>
  </si>
  <si>
    <t>CTRL</t>
  </si>
  <si>
    <t>n1</t>
  </si>
  <si>
    <t>n2</t>
  </si>
  <si>
    <t>n3</t>
  </si>
  <si>
    <t>n4</t>
  </si>
  <si>
    <t>n5</t>
  </si>
  <si>
    <t>n6</t>
  </si>
  <si>
    <t>AVG</t>
  </si>
  <si>
    <t>ST DEV</t>
  </si>
  <si>
    <t>Statistical analysis (Prism_Graph Pad)</t>
  </si>
  <si>
    <t>Two-way ANOVA</t>
  </si>
  <si>
    <t>Alpha</t>
  </si>
  <si>
    <t>Source of Variation</t>
  </si>
  <si>
    <t>% of total variation</t>
  </si>
  <si>
    <t>P value</t>
  </si>
  <si>
    <t>P value summary</t>
  </si>
  <si>
    <t>Significant?</t>
  </si>
  <si>
    <t>Yes</t>
  </si>
  <si>
    <t>No</t>
  </si>
  <si>
    <t>Column Factor</t>
  </si>
  <si>
    <t>&lt;0,0001</t>
  </si>
  <si>
    <t>****</t>
  </si>
  <si>
    <t>ANOVA table</t>
  </si>
  <si>
    <t>DF</t>
  </si>
  <si>
    <t>MS</t>
  </si>
  <si>
    <t>F (DFn, DFd)</t>
  </si>
  <si>
    <t>P&lt;0,0001</t>
  </si>
  <si>
    <t>Residual</t>
  </si>
  <si>
    <t>Mean Diff,</t>
  </si>
  <si>
    <t>95,00% CI of diff,</t>
  </si>
  <si>
    <t>Below threshold?</t>
  </si>
  <si>
    <t>Summary</t>
  </si>
  <si>
    <t>Adjusted P Value</t>
  </si>
  <si>
    <t>Test details</t>
  </si>
  <si>
    <t>Mean 1</t>
  </si>
  <si>
    <t>Mean 2</t>
  </si>
  <si>
    <t>SE of diff,</t>
  </si>
  <si>
    <t>N1</t>
  </si>
  <si>
    <t>N2</t>
  </si>
  <si>
    <t>SS</t>
  </si>
  <si>
    <t>Difference between column means</t>
  </si>
  <si>
    <t>Difference between means</t>
  </si>
  <si>
    <t>SE of difference</t>
  </si>
  <si>
    <t>95% CI of difference</t>
  </si>
  <si>
    <t>sum</t>
  </si>
  <si>
    <t>baseline</t>
  </si>
  <si>
    <t>total cells</t>
  </si>
  <si>
    <t>Slide</t>
  </si>
  <si>
    <t>Position</t>
  </si>
  <si>
    <t>Scar</t>
  </si>
  <si>
    <t>Scar Area (mm^2)</t>
  </si>
  <si>
    <t>Depth of scar (mm)</t>
  </si>
  <si>
    <t>Scar volume (mm^3)</t>
  </si>
  <si>
    <t>Stained and measured</t>
  </si>
  <si>
    <t xml:space="preserve">scar </t>
  </si>
  <si>
    <t>Volume of scar (mm^3)</t>
  </si>
  <si>
    <t>Depth of Scar (mm)</t>
  </si>
  <si>
    <t>D5 without cells</t>
  </si>
  <si>
    <t>D14 without cells</t>
  </si>
  <si>
    <t>Sections (mm)</t>
  </si>
  <si>
    <t>Area GFP+ (mm2)</t>
  </si>
  <si>
    <t>Area scar (mm2)</t>
  </si>
  <si>
    <t>% area GFP+/area scar</t>
  </si>
  <si>
    <t>CD31+HuNu+</t>
  </si>
  <si>
    <t>CD31+HuNu-</t>
  </si>
  <si>
    <t>with HvPs</t>
  </si>
  <si>
    <t>percentage</t>
  </si>
  <si>
    <t>cells/mm2</t>
  </si>
  <si>
    <t>GRAPH</t>
  </si>
  <si>
    <t>Šídák's multiple comparisons test</t>
  </si>
  <si>
    <t>t</t>
  </si>
  <si>
    <t>Section (mm)</t>
  </si>
  <si>
    <t>Scar volume (mm3)</t>
  </si>
  <si>
    <t>D5 with HVPs</t>
  </si>
  <si>
    <t>D14 with HVPs</t>
  </si>
  <si>
    <t>CD31+ cells derived from host (HuNu-) or human progenitors (HuNu+) in HVP-treated and untreated RFAs</t>
  </si>
  <si>
    <t>Data summary</t>
  </si>
  <si>
    <t>absolute count</t>
  </si>
  <si>
    <t>Mean of CTRL</t>
  </si>
  <si>
    <t>Input data Figure 6i</t>
  </si>
  <si>
    <t>RFA with AMD</t>
  </si>
  <si>
    <t>RFA no AMD</t>
  </si>
  <si>
    <t>Ordinary</t>
  </si>
  <si>
    <t>Interaction</t>
  </si>
  <si>
    <t>Row Factor</t>
  </si>
  <si>
    <t>Appl. Site no AMD</t>
  </si>
  <si>
    <t>Appl. Site with AMD</t>
  </si>
  <si>
    <t xml:space="preserve">all cells  </t>
  </si>
  <si>
    <t>Input Data Figure 6E</t>
  </si>
  <si>
    <t>Input data Figure 6g</t>
  </si>
  <si>
    <t>F (2, 30) = 1,747</t>
  </si>
  <si>
    <t>P=0,1916</t>
  </si>
  <si>
    <t>F (2, 30) = 5,947</t>
  </si>
  <si>
    <t>P=0,0067</t>
  </si>
  <si>
    <t>F (1, 30) = 21,53</t>
  </si>
  <si>
    <t>Mean of HVP</t>
  </si>
  <si>
    <t>-535,1 to -208,0</t>
  </si>
  <si>
    <t>Number of columns (Column Factor)</t>
  </si>
  <si>
    <t>Number of rows (Row Factor)</t>
  </si>
  <si>
    <t>Number of values</t>
  </si>
  <si>
    <t>CTRL - HVP</t>
  </si>
  <si>
    <t>CD31+ HuNu+</t>
  </si>
  <si>
    <t>-541,6 to 159,9</t>
  </si>
  <si>
    <t>CD31+ HuNu-</t>
  </si>
  <si>
    <t>-717,3 to -15,83</t>
  </si>
  <si>
    <t>Pan CD31</t>
  </si>
  <si>
    <t>-908,1 to -206,7</t>
  </si>
  <si>
    <t>Analysis of baseline scar volume and depth of in vivo RFA injury</t>
  </si>
  <si>
    <t>Input data Figure 6c</t>
  </si>
  <si>
    <t xml:space="preserve">Analysis of cells at application site and RFA in the presence or absence of pharmacological CXCR4 blockage (AMD3100)  </t>
  </si>
  <si>
    <t>Input data Figure 6f</t>
  </si>
  <si>
    <t>Analysis of in vivo RFA injury on days 5 and 14 with and without HVPs</t>
  </si>
  <si>
    <t>cells/frame</t>
  </si>
  <si>
    <t xml:space="preserve">Analysis of GFP+ area within the RFA injury and according to depth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</si>
</sst>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"/>
    <numFmt numFmtId="166" formatCode="0.000000"/>
  </numFmts>
  <fonts count="2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E3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0" xfId="0" applyFill="1"/>
    <xf numFmtId="0" fontId="1" fillId="0" borderId="0" xfId="0" applyFont="1" applyFill="1"/>
    <xf numFmtId="0" fontId="7" fillId="3" borderId="0" xfId="0" applyFont="1" applyFill="1"/>
    <xf numFmtId="0" fontId="0" fillId="0" borderId="0" xfId="0" applyBorder="1"/>
    <xf numFmtId="0" fontId="0" fillId="0" borderId="0" xfId="0" applyFill="1" applyBorder="1"/>
    <xf numFmtId="0" fontId="9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0" fillId="0" borderId="5" xfId="0" applyBorder="1"/>
    <xf numFmtId="0" fontId="12" fillId="0" borderId="0" xfId="0" applyFont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5" fillId="0" borderId="1" xfId="0" applyFont="1" applyBorder="1"/>
    <xf numFmtId="0" fontId="10" fillId="3" borderId="0" xfId="0" applyFont="1" applyFill="1"/>
    <xf numFmtId="0" fontId="5" fillId="0" borderId="0" xfId="0" applyFont="1" applyFill="1" applyBorder="1"/>
    <xf numFmtId="0" fontId="0" fillId="0" borderId="3" xfId="0" applyBorder="1"/>
    <xf numFmtId="0" fontId="0" fillId="0" borderId="1" xfId="0" applyFill="1" applyBorder="1"/>
    <xf numFmtId="0" fontId="13" fillId="0" borderId="0" xfId="0" applyFont="1" applyAlignment="1">
      <alignment horizontal="right"/>
    </xf>
    <xf numFmtId="0" fontId="15" fillId="0" borderId="0" xfId="0" applyFont="1"/>
    <xf numFmtId="0" fontId="1" fillId="0" borderId="1" xfId="0" applyFont="1" applyBorder="1"/>
    <xf numFmtId="0" fontId="4" fillId="0" borderId="1" xfId="0" applyFont="1" applyBorder="1"/>
    <xf numFmtId="0" fontId="0" fillId="2" borderId="0" xfId="0" applyFill="1"/>
    <xf numFmtId="16" fontId="0" fillId="0" borderId="1" xfId="0" applyNumberFormat="1" applyBorder="1"/>
    <xf numFmtId="0" fontId="0" fillId="2" borderId="1" xfId="0" applyFill="1" applyBorder="1"/>
    <xf numFmtId="0" fontId="16" fillId="0" borderId="0" xfId="0" applyFont="1"/>
    <xf numFmtId="0" fontId="0" fillId="4" borderId="1" xfId="0" applyFill="1" applyBorder="1"/>
    <xf numFmtId="0" fontId="16" fillId="0" borderId="0" xfId="0" applyFont="1" applyFill="1"/>
    <xf numFmtId="0" fontId="0" fillId="5" borderId="1" xfId="0" applyFill="1" applyBorder="1"/>
    <xf numFmtId="0" fontId="0" fillId="0" borderId="7" xfId="0" applyBorder="1"/>
    <xf numFmtId="0" fontId="0" fillId="0" borderId="7" xfId="0" applyFill="1" applyBorder="1"/>
    <xf numFmtId="0" fontId="0" fillId="0" borderId="6" xfId="0" applyFill="1" applyBorder="1"/>
    <xf numFmtId="0" fontId="0" fillId="0" borderId="2" xfId="0" applyFill="1" applyBorder="1"/>
    <xf numFmtId="0" fontId="1" fillId="0" borderId="1" xfId="0" applyFont="1" applyFill="1" applyBorder="1"/>
    <xf numFmtId="0" fontId="1" fillId="0" borderId="5" xfId="0" applyFont="1" applyBorder="1"/>
    <xf numFmtId="0" fontId="4" fillId="0" borderId="5" xfId="0" applyFont="1" applyBorder="1"/>
    <xf numFmtId="0" fontId="4" fillId="6" borderId="5" xfId="0" applyFont="1" applyFill="1" applyBorder="1"/>
    <xf numFmtId="0" fontId="17" fillId="0" borderId="0" xfId="0" applyFont="1"/>
    <xf numFmtId="166" fontId="0" fillId="0" borderId="0" xfId="0" applyNumberFormat="1"/>
    <xf numFmtId="0" fontId="14" fillId="3" borderId="0" xfId="0" applyFont="1" applyFill="1" applyAlignment="1">
      <alignment horizontal="left"/>
    </xf>
    <xf numFmtId="0" fontId="18" fillId="3" borderId="0" xfId="0" applyFont="1" applyFill="1"/>
    <xf numFmtId="0" fontId="19" fillId="3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0" fillId="0" borderId="0" xfId="0" applyFont="1" applyFill="1"/>
    <xf numFmtId="0" fontId="18" fillId="0" borderId="0" xfId="0" applyFont="1"/>
    <xf numFmtId="16" fontId="0" fillId="0" borderId="1" xfId="0" applyNumberFormat="1" applyFill="1" applyBorder="1"/>
    <xf numFmtId="0" fontId="0" fillId="0" borderId="4" xfId="0" applyFill="1" applyBorder="1"/>
    <xf numFmtId="16" fontId="0" fillId="5" borderId="1" xfId="0" applyNumberFormat="1" applyFill="1" applyBorder="1"/>
    <xf numFmtId="0" fontId="0" fillId="5" borderId="4" xfId="0" applyFill="1" applyBorder="1"/>
    <xf numFmtId="0" fontId="15" fillId="0" borderId="0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2" fillId="0" borderId="1" xfId="0" applyFont="1" applyBorder="1"/>
    <xf numFmtId="0" fontId="12" fillId="0" borderId="0" xfId="0" applyFont="1" applyFill="1" applyAlignment="1">
      <alignment horizontal="right"/>
    </xf>
    <xf numFmtId="0" fontId="19" fillId="0" borderId="0" xfId="0" applyFont="1"/>
    <xf numFmtId="0" fontId="19" fillId="0" borderId="0" xfId="0" applyFont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8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/>
    <xf numFmtId="0" fontId="19" fillId="0" borderId="0" xfId="0" applyFont="1" applyFill="1" applyBorder="1"/>
    <xf numFmtId="0" fontId="19" fillId="3" borderId="0" xfId="0" applyFont="1" applyFill="1" applyBorder="1"/>
    <xf numFmtId="0" fontId="23" fillId="0" borderId="0" xfId="0" applyFont="1" applyFill="1" applyBorder="1"/>
    <xf numFmtId="0" fontId="19" fillId="3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Fill="1" applyBorder="1"/>
    <xf numFmtId="0" fontId="23" fillId="0" borderId="0" xfId="0" applyFont="1"/>
    <xf numFmtId="0" fontId="22" fillId="7" borderId="1" xfId="0" applyFont="1" applyFill="1" applyBorder="1" applyAlignment="1">
      <alignment horizontal="center"/>
    </xf>
    <xf numFmtId="0" fontId="22" fillId="7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0" fontId="14" fillId="0" borderId="0" xfId="0" applyFont="1" applyFill="1" applyAlignment="1">
      <alignment horizontal="left"/>
    </xf>
    <xf numFmtId="0" fontId="19" fillId="0" borderId="1" xfId="0" applyFont="1" applyBorder="1" applyAlignment="1">
      <alignment horizontal="center"/>
    </xf>
    <xf numFmtId="0" fontId="18" fillId="0" borderId="0" xfId="0" applyFont="1" applyFill="1" applyBorder="1"/>
    <xf numFmtId="0" fontId="19" fillId="0" borderId="0" xfId="0" applyFont="1" applyFill="1"/>
    <xf numFmtId="0" fontId="18" fillId="0" borderId="1" xfId="0" applyFont="1" applyBorder="1"/>
    <xf numFmtId="0" fontId="22" fillId="0" borderId="0" xfId="0" applyFont="1" applyFill="1" applyBorder="1"/>
    <xf numFmtId="0" fontId="24" fillId="0" borderId="0" xfId="0" applyFont="1" applyFill="1" applyBorder="1"/>
    <xf numFmtId="0" fontId="24" fillId="0" borderId="1" xfId="0" applyFont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2" fillId="0" borderId="1" xfId="0" applyFont="1" applyFill="1" applyBorder="1"/>
    <xf numFmtId="0" fontId="28" fillId="0" borderId="0" xfId="0" applyFont="1"/>
    <xf numFmtId="0" fontId="22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9" fillId="3" borderId="1" xfId="0" applyFont="1" applyFill="1" applyBorder="1"/>
    <xf numFmtId="16" fontId="19" fillId="0" borderId="1" xfId="0" applyNumberFormat="1" applyFont="1" applyFill="1" applyBorder="1"/>
    <xf numFmtId="0" fontId="19" fillId="0" borderId="6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19" fillId="2" borderId="1" xfId="0" applyFont="1" applyFill="1" applyBorder="1"/>
    <xf numFmtId="0" fontId="19" fillId="5" borderId="1" xfId="0" applyFont="1" applyFill="1" applyBorder="1"/>
    <xf numFmtId="0" fontId="19" fillId="4" borderId="1" xfId="0" applyFont="1" applyFill="1" applyBorder="1"/>
    <xf numFmtId="0" fontId="19" fillId="0" borderId="3" xfId="0" applyFont="1" applyBorder="1"/>
    <xf numFmtId="16" fontId="19" fillId="0" borderId="1" xfId="0" applyNumberFormat="1" applyFont="1" applyBorder="1"/>
    <xf numFmtId="0" fontId="19" fillId="2" borderId="0" xfId="0" applyFont="1" applyFill="1"/>
    <xf numFmtId="164" fontId="19" fillId="0" borderId="0" xfId="0" applyNumberFormat="1" applyFont="1"/>
    <xf numFmtId="164" fontId="19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2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/>
    <xf numFmtId="16" fontId="19" fillId="0" borderId="0" xfId="0" applyNumberFormat="1" applyFont="1" applyFill="1" applyBorder="1" applyAlignment="1">
      <alignment horizontal="right"/>
    </xf>
    <xf numFmtId="0" fontId="24" fillId="3" borderId="1" xfId="0" applyFont="1" applyFill="1" applyBorder="1"/>
    <xf numFmtId="0" fontId="24" fillId="3" borderId="1" xfId="0" applyFont="1" applyFill="1" applyBorder="1" applyAlignment="1">
      <alignment horizontal="center"/>
    </xf>
    <xf numFmtId="0" fontId="24" fillId="3" borderId="2" xfId="0" applyFont="1" applyFill="1" applyBorder="1"/>
    <xf numFmtId="0" fontId="23" fillId="0" borderId="1" xfId="0" applyFont="1" applyFill="1" applyBorder="1"/>
    <xf numFmtId="0" fontId="22" fillId="0" borderId="1" xfId="0" applyFont="1" applyFill="1" applyBorder="1" applyAlignment="1">
      <alignment horizontal="right"/>
    </xf>
    <xf numFmtId="0" fontId="26" fillId="0" borderId="0" xfId="0" applyFont="1" applyFill="1" applyBorder="1"/>
    <xf numFmtId="0" fontId="23" fillId="0" borderId="1" xfId="0" applyFont="1" applyFill="1" applyBorder="1" applyAlignment="1">
      <alignment horizontal="center"/>
    </xf>
    <xf numFmtId="2" fontId="22" fillId="0" borderId="0" xfId="0" applyNumberFormat="1" applyFont="1" applyFill="1" applyBorder="1"/>
    <xf numFmtId="0" fontId="24" fillId="0" borderId="1" xfId="0" applyFont="1" applyFill="1" applyBorder="1"/>
    <xf numFmtId="2" fontId="19" fillId="0" borderId="5" xfId="0" applyNumberFormat="1" applyFont="1" applyFill="1" applyBorder="1"/>
    <xf numFmtId="2" fontId="19" fillId="0" borderId="1" xfId="0" applyNumberFormat="1" applyFont="1" applyFill="1" applyBorder="1"/>
    <xf numFmtId="0" fontId="23" fillId="0" borderId="2" xfId="0" applyFont="1" applyFill="1" applyBorder="1"/>
    <xf numFmtId="0" fontId="23" fillId="0" borderId="6" xfId="0" applyFont="1" applyFill="1" applyBorder="1"/>
    <xf numFmtId="0" fontId="22" fillId="0" borderId="6" xfId="0" applyFont="1" applyFill="1" applyBorder="1"/>
    <xf numFmtId="0" fontId="25" fillId="0" borderId="1" xfId="0" applyFont="1" applyFill="1" applyBorder="1"/>
    <xf numFmtId="0" fontId="22" fillId="0" borderId="5" xfId="0" applyFont="1" applyFill="1" applyBorder="1"/>
    <xf numFmtId="0" fontId="25" fillId="0" borderId="2" xfId="0" applyFont="1" applyFill="1" applyBorder="1"/>
    <xf numFmtId="2" fontId="19" fillId="0" borderId="9" xfId="0" applyNumberFormat="1" applyFont="1" applyFill="1" applyBorder="1"/>
    <xf numFmtId="0" fontId="22" fillId="0" borderId="2" xfId="0" applyFont="1" applyFill="1" applyBorder="1"/>
    <xf numFmtId="0" fontId="25" fillId="0" borderId="6" xfId="0" applyFont="1" applyFill="1" applyBorder="1"/>
    <xf numFmtId="2" fontId="19" fillId="0" borderId="8" xfId="0" applyNumberFormat="1" applyFont="1" applyFill="1" applyBorder="1"/>
    <xf numFmtId="0" fontId="25" fillId="0" borderId="0" xfId="0" applyFont="1" applyFill="1" applyBorder="1"/>
    <xf numFmtId="0" fontId="24" fillId="0" borderId="2" xfId="0" applyFont="1" applyBorder="1" applyAlignment="1">
      <alignment horizontal="center"/>
    </xf>
    <xf numFmtId="0" fontId="24" fillId="0" borderId="2" xfId="0" applyFont="1" applyFill="1" applyBorder="1"/>
    <xf numFmtId="2" fontId="22" fillId="0" borderId="1" xfId="0" applyNumberFormat="1" applyFont="1" applyFill="1" applyBorder="1"/>
    <xf numFmtId="0" fontId="27" fillId="0" borderId="0" xfId="0" applyFont="1" applyFill="1" applyBorder="1" applyAlignment="1">
      <alignment horizontal="right"/>
    </xf>
    <xf numFmtId="165" fontId="27" fillId="0" borderId="0" xfId="0" applyNumberFormat="1" applyFont="1" applyFill="1" applyBorder="1" applyAlignment="1">
      <alignment horizontal="right"/>
    </xf>
    <xf numFmtId="165" fontId="27" fillId="0" borderId="0" xfId="0" applyNumberFormat="1" applyFont="1" applyFill="1" applyBorder="1"/>
    <xf numFmtId="0" fontId="27" fillId="0" borderId="0" xfId="0" applyFont="1" applyFill="1" applyBorder="1"/>
    <xf numFmtId="2" fontId="24" fillId="0" borderId="0" xfId="0" applyNumberFormat="1" applyFont="1" applyFill="1" applyBorder="1"/>
    <xf numFmtId="0" fontId="19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left"/>
    </xf>
    <xf numFmtId="0" fontId="18" fillId="0" borderId="0" xfId="0" applyFont="1" applyFill="1"/>
    <xf numFmtId="0" fontId="13" fillId="0" borderId="0" xfId="0" applyFont="1" applyFill="1" applyAlignment="1">
      <alignment horizontal="left"/>
    </xf>
    <xf numFmtId="0" fontId="22" fillId="0" borderId="0" xfId="0" applyFont="1" applyFill="1"/>
    <xf numFmtId="0" fontId="19" fillId="0" borderId="0" xfId="0" applyFont="1" applyFill="1" applyAlignment="1">
      <alignment horizontal="right"/>
    </xf>
    <xf numFmtId="0" fontId="20" fillId="0" borderId="0" xfId="0" applyFont="1" applyFill="1" applyAlignment="1">
      <alignment horizontal="left"/>
    </xf>
    <xf numFmtId="0" fontId="13" fillId="0" borderId="0" xfId="0" applyFont="1" applyFill="1"/>
    <xf numFmtId="0" fontId="21" fillId="0" borderId="0" xfId="0" applyFont="1" applyFill="1" applyAlignment="1">
      <alignment horizontal="left"/>
    </xf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</cellXfs>
  <cellStyles count="1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Standard" xfId="0" builtinId="0"/>
  </cellStyles>
  <dxfs count="0"/>
  <tableStyles count="0" defaultTableStyle="TableStyleMedium9" defaultPivotStyle="PivotStyleMedium4"/>
  <colors>
    <mruColors>
      <color rgb="FFDA9694"/>
      <color rgb="FF880000"/>
      <color rgb="FF969696"/>
      <color rgb="FF7F0001"/>
      <color rgb="FFFABF8F"/>
      <color rgb="FF77933C"/>
      <color rgb="FFA80000"/>
      <color rgb="FF243CC6"/>
      <color rgb="FF2F7534"/>
      <color rgb="FF52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'[1]baseline RFA'!$N$34</c:f>
                <c:numCache>
                  <c:formatCode>General</c:formatCode>
                  <c:ptCount val="1"/>
                  <c:pt idx="0">
                    <c:v>1.366029999999995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'[1]baseline RFA'!$N$31</c:f>
              <c:numCache>
                <c:formatCode>General</c:formatCode>
                <c:ptCount val="1"/>
                <c:pt idx="0">
                  <c:v>69.050000000000011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B-3F4F-8511-3CBDD3D32E21}"/>
            </c:ext>
          </c:extLst>
        </c:ser>
        <c:ser>
          <c:idx val="1"/>
          <c:order val="1"/>
          <c:spPr>
            <a:solidFill>
              <a:schemeClr val="bg2">
                <a:lumMod val="2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'[1]baseline RFA'!$N$32</c:f>
              <c:numCache>
                <c:formatCode>General</c:formatCode>
                <c:ptCount val="1"/>
                <c:pt idx="0">
                  <c:v>0.34999999999999432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B-3F4F-8511-3CBDD3D32E21}"/>
            </c:ext>
          </c:extLst>
        </c:ser>
        <c:ser>
          <c:idx val="2"/>
          <c:order val="2"/>
          <c:spPr>
            <a:solidFill>
              <a:schemeClr val="bg2">
                <a:lumMod val="2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'[1]baseline RFA'!$N$30</c:f>
                <c:numCache>
                  <c:formatCode>General</c:formatCode>
                  <c:ptCount val="1"/>
                  <c:pt idx="0">
                    <c:v>0.35000000000000853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'[1]baseline RFA'!$N$33</c:f>
              <c:numCache>
                <c:formatCode>General</c:formatCode>
                <c:ptCount val="1"/>
                <c:pt idx="0">
                  <c:v>1.366029999999995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B-3F4F-8511-3CBDD3D32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394191"/>
        <c:axId val="162612143"/>
      </c:barChart>
      <c:catAx>
        <c:axId val="182394191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612143"/>
        <c:crosses val="autoZero"/>
        <c:auto val="1"/>
        <c:lblAlgn val="ctr"/>
        <c:lblOffset val="100"/>
        <c:noMultiLvlLbl val="0"/>
      </c:catAx>
      <c:valAx>
        <c:axId val="162612143"/>
        <c:scaling>
          <c:orientation val="minMax"/>
          <c:max val="75"/>
          <c:min val="65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2394191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'[1]baseline RFA'!$M$34</c:f>
                <c:numCache>
                  <c:formatCode>General</c:formatCode>
                  <c:ptCount val="1"/>
                  <c:pt idx="0">
                    <c:v>0.48200000000000021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'[1]baseline RFA'!$M$31</c:f>
              <c:numCache>
                <c:formatCode>General</c:formatCode>
                <c:ptCount val="1"/>
                <c:pt idx="0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0-5040-8952-000F9315508A}"/>
            </c:ext>
          </c:extLst>
        </c:ser>
        <c:ser>
          <c:idx val="1"/>
          <c:order val="1"/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'[1]baseline RFA'!$M$32</c:f>
              <c:numCache>
                <c:formatCode>General</c:formatCode>
                <c:ptCount val="1"/>
                <c:pt idx="0">
                  <c:v>0.54999999999999982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10-5040-8952-000F9315508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0-5040-8952-000F9315508A}"/>
              </c:ext>
            </c:extLst>
          </c:dPt>
          <c:errBars>
            <c:errBarType val="plus"/>
            <c:errValType val="cust"/>
            <c:noEndCap val="0"/>
            <c:plus>
              <c:numRef>
                <c:f>'[1]baseline RFA'!$N$34</c:f>
                <c:numCache>
                  <c:formatCode>General</c:formatCode>
                  <c:ptCount val="1"/>
                  <c:pt idx="0">
                    <c:v>1.366029999999995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'[1]baseline RFA'!$M$33</c:f>
              <c:numCache>
                <c:formatCode>General</c:formatCode>
                <c:ptCount val="1"/>
                <c:pt idx="0">
                  <c:v>0.48200000000000021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10-5040-8952-000F9315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394191"/>
        <c:axId val="162612143"/>
      </c:barChart>
      <c:catAx>
        <c:axId val="182394191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612143"/>
        <c:crossesAt val="0"/>
        <c:auto val="1"/>
        <c:lblAlgn val="ctr"/>
        <c:lblOffset val="100"/>
        <c:noMultiLvlLbl val="0"/>
      </c:catAx>
      <c:valAx>
        <c:axId val="162612143"/>
        <c:scaling>
          <c:orientation val="minMax"/>
          <c:max val="10"/>
          <c:min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2394191"/>
        <c:crosses val="max"/>
        <c:crossBetween val="between"/>
        <c:majorUnit val="2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7"/>
        <c:axId val="1728486688"/>
        <c:axId val="1706968528"/>
      </c:barChart>
      <c:catAx>
        <c:axId val="172848668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06968528"/>
        <c:crosses val="autoZero"/>
        <c:auto val="1"/>
        <c:lblAlgn val="ctr"/>
        <c:lblOffset val="100"/>
        <c:noMultiLvlLbl val="0"/>
      </c:catAx>
      <c:valAx>
        <c:axId val="1706968528"/>
        <c:scaling>
          <c:orientation val="minMax"/>
          <c:max val="30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2848668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165987</xdr:colOff>
      <xdr:row>153</xdr:row>
      <xdr:rowOff>64668</xdr:rowOff>
    </xdr:from>
    <xdr:to>
      <xdr:col>4</xdr:col>
      <xdr:colOff>1349374</xdr:colOff>
      <xdr:row>163</xdr:row>
      <xdr:rowOff>16814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C1B60514-1855-4F49-8150-7AECD70F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1397938</xdr:colOff>
      <xdr:row>153</xdr:row>
      <xdr:rowOff>69570</xdr:rowOff>
    </xdr:from>
    <xdr:to>
      <xdr:col>5</xdr:col>
      <xdr:colOff>1094581</xdr:colOff>
      <xdr:row>162</xdr:row>
      <xdr:rowOff>186179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507FFF6-B63B-134E-B8F6-CAB1FE0B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442626</xdr:colOff>
      <xdr:row>59</xdr:row>
      <xdr:rowOff>191879</xdr:rowOff>
    </xdr:from>
    <xdr:to>
      <xdr:col>3</xdr:col>
      <xdr:colOff>627357</xdr:colOff>
      <xdr:row>61</xdr:row>
      <xdr:rowOff>154811</xdr:rowOff>
    </xdr:to>
    <xdr:sp macro="" textlink="">
      <xdr:nvSpPr>
        <xdr:cNvPr id="8" name="Textfeld 1">
          <a:extLst>
            <a:ext uri="{FF2B5EF4-FFF2-40B4-BE49-F238E27FC236}">
              <a16:creationId xmlns:a16="http://schemas.microsoft.com/office/drawing/2014/main" id="{2A97FFF2-B9D7-E545-A551-32E00D37CC4A}"/>
            </a:ext>
          </a:extLst>
        </xdr:cNvPr>
        <xdr:cNvSpPr txBox="1"/>
      </xdr:nvSpPr>
      <xdr:spPr>
        <a:xfrm>
          <a:off x="4252626" y="12180679"/>
          <a:ext cx="18473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86</xdr:row>
      <xdr:rowOff>140447</xdr:rowOff>
    </xdr:from>
    <xdr:to>
      <xdr:col>2</xdr:col>
      <xdr:colOff>1027954</xdr:colOff>
      <xdr:row>95</xdr:row>
      <xdr:rowOff>6483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BEC6EB-EFFE-EF40-BABC-33E5996AC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zcollaboration-my.sharepoint.com/Users/christineschneider/Documents/Dokumente%20-%20Christines%20MacBook%20Pro%20(2)/Lab/Lab%202020/Regeneration/Paper/Statistics/in%20vivo%20RF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car Volume D3,5 vs 14"/>
      <sheetName val="baseline RFA"/>
    </sheetNames>
    <sheetDataSet>
      <sheetData sheetId="0"/>
      <sheetData sheetId="1">
        <row r="3">
          <cell r="H3">
            <v>58.044730000000001</v>
          </cell>
        </row>
      </sheetData>
      <sheetData sheetId="2">
        <row r="19">
          <cell r="D19">
            <v>1</v>
          </cell>
        </row>
        <row r="30">
          <cell r="N30">
            <v>0.35000000000000853</v>
          </cell>
        </row>
        <row r="31">
          <cell r="M31">
            <v>4.75</v>
          </cell>
          <cell r="N31">
            <v>69.050000000000011</v>
          </cell>
        </row>
        <row r="32">
          <cell r="M32">
            <v>0.54999999999999982</v>
          </cell>
          <cell r="N32">
            <v>0.34999999999999432</v>
          </cell>
        </row>
        <row r="33">
          <cell r="M33">
            <v>0.48200000000000021</v>
          </cell>
          <cell r="N33">
            <v>1.366029999999995</v>
          </cell>
        </row>
        <row r="34">
          <cell r="M34">
            <v>0.48200000000000021</v>
          </cell>
          <cell r="N34">
            <v>1.366029999999995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FC79-91E5-8149-911B-497C894A9539}">
  <dimension ref="A2:AE163"/>
  <sheetViews>
    <sheetView topLeftCell="B1" zoomScale="59" workbookViewId="0">
      <selection activeCell="J153" sqref="J153"/>
    </sheetView>
  </sheetViews>
  <sheetFormatPr baseColWidth="10" defaultColWidth="10.83203125" defaultRowHeight="16" x14ac:dyDescent="0.2"/>
  <cols>
    <col min="1" max="2" width="10.83203125" style="63"/>
    <col min="3" max="3" width="20.83203125" style="63" customWidth="1"/>
    <col min="4" max="4" width="19.83203125" style="63" customWidth="1"/>
    <col min="5" max="6" width="18.6640625" style="63" bestFit="1" customWidth="1"/>
    <col min="7" max="7" width="17.6640625" style="63" bestFit="1" customWidth="1"/>
    <col min="8" max="9" width="10.83203125" style="63"/>
    <col min="10" max="11" width="16.33203125" style="63" customWidth="1"/>
    <col min="12" max="12" width="20.83203125" style="63" bestFit="1" customWidth="1"/>
    <col min="13" max="13" width="16.33203125" style="63" bestFit="1" customWidth="1"/>
    <col min="14" max="16" width="10.83203125" style="63"/>
    <col min="17" max="17" width="15" style="63" customWidth="1"/>
    <col min="18" max="18" width="18.83203125" style="63" customWidth="1"/>
    <col min="19" max="19" width="20.83203125" style="63" bestFit="1" customWidth="1"/>
    <col min="20" max="20" width="16.33203125" style="63" bestFit="1" customWidth="1"/>
    <col min="21" max="16384" width="10.83203125" style="63"/>
  </cols>
  <sheetData>
    <row r="2" spans="1:31" x14ac:dyDescent="0.2">
      <c r="A2" s="45" t="s">
        <v>136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Y2" s="70"/>
      <c r="Z2" s="70"/>
      <c r="AA2" s="70"/>
      <c r="AB2" s="70"/>
      <c r="AC2" s="70"/>
      <c r="AD2" s="70"/>
      <c r="AE2" s="70"/>
    </row>
    <row r="3" spans="1:31" x14ac:dyDescent="0.2">
      <c r="A3" s="46" t="s">
        <v>135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Y3" s="70"/>
      <c r="Z3" s="70"/>
      <c r="AA3" s="70"/>
      <c r="AB3" s="70"/>
      <c r="AC3" s="86"/>
      <c r="AD3" s="70"/>
      <c r="AE3" s="70"/>
    </row>
    <row r="4" spans="1:31" x14ac:dyDescent="0.2">
      <c r="Y4" s="70"/>
      <c r="Z4" s="70"/>
      <c r="AA4" s="70"/>
      <c r="AB4" s="85"/>
      <c r="AC4" s="85"/>
      <c r="AD4" s="70"/>
      <c r="AE4" s="70"/>
    </row>
    <row r="5" spans="1:31" x14ac:dyDescent="0.2">
      <c r="Y5" s="70"/>
      <c r="Z5" s="70"/>
      <c r="AA5" s="70"/>
      <c r="AB5" s="70"/>
      <c r="AC5" s="90"/>
      <c r="AD5" s="90"/>
      <c r="AE5" s="70"/>
    </row>
    <row r="6" spans="1:31" x14ac:dyDescent="0.2">
      <c r="B6" s="93" t="s">
        <v>29</v>
      </c>
      <c r="I6" s="93" t="s">
        <v>30</v>
      </c>
      <c r="P6" s="93" t="s">
        <v>31</v>
      </c>
      <c r="U6" s="64"/>
      <c r="V6" s="64"/>
      <c r="Y6" s="86"/>
      <c r="Z6" s="82"/>
      <c r="AA6" s="82"/>
      <c r="AB6" s="82"/>
      <c r="AC6" s="94"/>
      <c r="AD6" s="95"/>
      <c r="AE6" s="70"/>
    </row>
    <row r="7" spans="1:31" x14ac:dyDescent="0.2">
      <c r="B7" s="73" t="s">
        <v>75</v>
      </c>
      <c r="C7" s="73" t="s">
        <v>76</v>
      </c>
      <c r="D7" s="73" t="s">
        <v>99</v>
      </c>
      <c r="E7" s="73" t="s">
        <v>82</v>
      </c>
      <c r="F7" s="73" t="s">
        <v>78</v>
      </c>
      <c r="I7" s="96" t="s">
        <v>75</v>
      </c>
      <c r="J7" s="96" t="s">
        <v>76</v>
      </c>
      <c r="K7" s="73" t="s">
        <v>99</v>
      </c>
      <c r="L7" s="96" t="s">
        <v>77</v>
      </c>
      <c r="M7" s="96" t="s">
        <v>78</v>
      </c>
      <c r="P7" s="96" t="s">
        <v>75</v>
      </c>
      <c r="Q7" s="96" t="s">
        <v>76</v>
      </c>
      <c r="R7" s="73" t="s">
        <v>99</v>
      </c>
      <c r="S7" s="96" t="s">
        <v>77</v>
      </c>
      <c r="T7" s="96" t="s">
        <v>78</v>
      </c>
      <c r="U7" s="64"/>
      <c r="V7" s="64"/>
      <c r="Y7" s="86"/>
      <c r="Z7" s="70"/>
      <c r="AA7" s="70"/>
      <c r="AB7" s="70"/>
      <c r="AC7" s="94"/>
      <c r="AD7" s="95"/>
      <c r="AE7" s="70"/>
    </row>
    <row r="8" spans="1:31" x14ac:dyDescent="0.2">
      <c r="B8" s="75">
        <v>1</v>
      </c>
      <c r="C8" s="97" t="s">
        <v>19</v>
      </c>
      <c r="D8" s="98">
        <v>3.5999999999999997E-2</v>
      </c>
      <c r="I8" s="75">
        <v>1</v>
      </c>
      <c r="J8" s="97" t="s">
        <v>19</v>
      </c>
      <c r="K8" s="75">
        <v>7.1999999999999995E-2</v>
      </c>
      <c r="P8" s="75">
        <v>1</v>
      </c>
      <c r="Q8" s="97" t="s">
        <v>19</v>
      </c>
      <c r="R8" s="75">
        <v>4.8000000000000001E-2</v>
      </c>
      <c r="U8" s="64"/>
      <c r="V8" s="64"/>
      <c r="Y8" s="86"/>
      <c r="Z8" s="70"/>
      <c r="AA8" s="82"/>
      <c r="AB8" s="70"/>
      <c r="AC8" s="88"/>
      <c r="AD8" s="95"/>
      <c r="AE8" s="70"/>
    </row>
    <row r="9" spans="1:31" x14ac:dyDescent="0.2">
      <c r="B9" s="74">
        <v>2</v>
      </c>
      <c r="C9" s="75" t="s">
        <v>19</v>
      </c>
      <c r="D9" s="75">
        <v>3.5999999999999997E-2</v>
      </c>
      <c r="I9" s="74">
        <v>2</v>
      </c>
      <c r="J9" s="75" t="s">
        <v>19</v>
      </c>
      <c r="K9" s="75">
        <v>7.1999999999999995E-2</v>
      </c>
      <c r="P9" s="75">
        <v>2</v>
      </c>
      <c r="Q9" s="75" t="s">
        <v>19</v>
      </c>
      <c r="R9" s="75">
        <v>4.8000000000000001E-2</v>
      </c>
      <c r="U9" s="64"/>
      <c r="V9" s="64"/>
      <c r="Y9" s="70"/>
      <c r="Z9" s="70"/>
      <c r="AA9" s="70"/>
      <c r="AB9" s="99"/>
      <c r="AC9" s="70"/>
      <c r="AD9" s="70"/>
      <c r="AE9" s="70"/>
    </row>
    <row r="10" spans="1:31" x14ac:dyDescent="0.2">
      <c r="B10" s="74">
        <v>3</v>
      </c>
      <c r="C10" s="97" t="s">
        <v>19</v>
      </c>
      <c r="D10" s="75">
        <v>3.5999999999999997E-2</v>
      </c>
      <c r="I10" s="74">
        <v>3</v>
      </c>
      <c r="J10" s="97" t="s">
        <v>19</v>
      </c>
      <c r="K10" s="75">
        <v>7.1999999999999995E-2</v>
      </c>
      <c r="P10" s="74">
        <v>3</v>
      </c>
      <c r="Q10" s="97" t="s">
        <v>19</v>
      </c>
      <c r="R10" s="75">
        <v>4.8000000000000001E-2</v>
      </c>
      <c r="U10" s="64"/>
      <c r="V10" s="64"/>
      <c r="Y10" s="70"/>
      <c r="Z10" s="70"/>
      <c r="AA10" s="70"/>
      <c r="AB10" s="70"/>
      <c r="AC10" s="70"/>
      <c r="AD10" s="70"/>
      <c r="AE10" s="70"/>
    </row>
    <row r="11" spans="1:31" x14ac:dyDescent="0.2">
      <c r="B11" s="74">
        <v>4</v>
      </c>
      <c r="C11" s="75" t="s">
        <v>19</v>
      </c>
      <c r="D11" s="75">
        <v>3.5999999999999997E-2</v>
      </c>
      <c r="I11" s="74">
        <v>4</v>
      </c>
      <c r="J11" s="75" t="s">
        <v>19</v>
      </c>
      <c r="K11" s="75">
        <v>7.1999999999999995E-2</v>
      </c>
      <c r="P11" s="74">
        <v>4</v>
      </c>
      <c r="Q11" s="75" t="s">
        <v>19</v>
      </c>
      <c r="R11" s="75">
        <v>4.8000000000000001E-2</v>
      </c>
      <c r="U11" s="64"/>
      <c r="V11" s="64"/>
      <c r="Y11" s="70"/>
      <c r="Z11" s="70"/>
      <c r="AA11" s="70"/>
      <c r="AB11" s="85"/>
      <c r="AC11" s="85"/>
      <c r="AD11" s="70"/>
      <c r="AE11" s="70"/>
    </row>
    <row r="12" spans="1:31" x14ac:dyDescent="0.2">
      <c r="B12" s="100">
        <v>5</v>
      </c>
      <c r="C12" s="100" t="s">
        <v>19</v>
      </c>
      <c r="D12" s="100">
        <v>3.5999999999999997E-2</v>
      </c>
      <c r="E12" s="74" t="s">
        <v>46</v>
      </c>
      <c r="F12" s="74">
        <v>0</v>
      </c>
      <c r="I12" s="100">
        <v>5</v>
      </c>
      <c r="J12" s="100" t="s">
        <v>19</v>
      </c>
      <c r="K12" s="100">
        <v>7.1999999999999995E-2</v>
      </c>
      <c r="L12" s="74" t="s">
        <v>46</v>
      </c>
      <c r="M12" s="74">
        <v>0</v>
      </c>
      <c r="P12" s="100">
        <v>5</v>
      </c>
      <c r="Q12" s="100" t="s">
        <v>19</v>
      </c>
      <c r="R12" s="100">
        <v>4.8000000000000001E-2</v>
      </c>
      <c r="S12" s="74" t="s">
        <v>46</v>
      </c>
      <c r="T12" s="74">
        <v>0</v>
      </c>
      <c r="Y12" s="86"/>
      <c r="Z12" s="70"/>
      <c r="AA12" s="99"/>
      <c r="AB12" s="70"/>
      <c r="AC12" s="99"/>
      <c r="AD12" s="70"/>
      <c r="AE12" s="70"/>
    </row>
    <row r="13" spans="1:31" x14ac:dyDescent="0.2">
      <c r="B13" s="74">
        <v>6</v>
      </c>
      <c r="C13" s="75" t="s">
        <v>19</v>
      </c>
      <c r="D13" s="75">
        <v>3.5999999999999997E-2</v>
      </c>
      <c r="I13" s="74">
        <v>6</v>
      </c>
      <c r="J13" s="75" t="s">
        <v>19</v>
      </c>
      <c r="K13" s="75">
        <v>7.1999999999999995E-2</v>
      </c>
      <c r="P13" s="74">
        <v>6</v>
      </c>
      <c r="Q13" s="75" t="s">
        <v>19</v>
      </c>
      <c r="R13" s="75">
        <v>4.8000000000000001E-2</v>
      </c>
      <c r="Y13" s="70"/>
      <c r="Z13" s="70"/>
      <c r="AA13" s="70"/>
      <c r="AB13" s="70"/>
      <c r="AC13" s="70"/>
      <c r="AD13" s="70"/>
      <c r="AE13" s="70"/>
    </row>
    <row r="14" spans="1:31" x14ac:dyDescent="0.2">
      <c r="B14" s="74">
        <v>7</v>
      </c>
      <c r="C14" s="97" t="s">
        <v>19</v>
      </c>
      <c r="D14" s="75">
        <v>3.5999999999999997E-2</v>
      </c>
      <c r="I14" s="74">
        <v>7</v>
      </c>
      <c r="J14" s="97" t="s">
        <v>19</v>
      </c>
      <c r="K14" s="75">
        <v>7.1999999999999995E-2</v>
      </c>
      <c r="P14" s="74">
        <v>7</v>
      </c>
      <c r="Q14" s="97" t="s">
        <v>19</v>
      </c>
      <c r="R14" s="75">
        <v>4.8000000000000001E-2</v>
      </c>
      <c r="Y14" s="70"/>
      <c r="Z14" s="70"/>
      <c r="AA14" s="70"/>
      <c r="AB14" s="70"/>
      <c r="AC14" s="70"/>
      <c r="AD14" s="70"/>
      <c r="AE14" s="70"/>
    </row>
    <row r="15" spans="1:31" x14ac:dyDescent="0.2">
      <c r="B15" s="74">
        <v>8</v>
      </c>
      <c r="C15" s="75" t="s">
        <v>19</v>
      </c>
      <c r="D15" s="75">
        <v>3.5999999999999997E-2</v>
      </c>
      <c r="I15" s="74">
        <v>8</v>
      </c>
      <c r="J15" s="75" t="s">
        <v>19</v>
      </c>
      <c r="K15" s="75">
        <v>7.1999999999999995E-2</v>
      </c>
      <c r="P15" s="74">
        <v>8</v>
      </c>
      <c r="Q15" s="75" t="s">
        <v>19</v>
      </c>
      <c r="R15" s="75">
        <v>4.8000000000000001E-2</v>
      </c>
      <c r="Y15" s="70"/>
      <c r="Z15" s="70"/>
      <c r="AA15" s="70"/>
      <c r="AB15" s="70"/>
      <c r="AC15" s="70"/>
      <c r="AD15" s="70"/>
      <c r="AE15" s="70"/>
    </row>
    <row r="16" spans="1:31" x14ac:dyDescent="0.2">
      <c r="B16" s="74">
        <v>9</v>
      </c>
      <c r="C16" s="97" t="s">
        <v>19</v>
      </c>
      <c r="D16" s="75">
        <v>3.5999999999999997E-2</v>
      </c>
      <c r="I16" s="74">
        <v>9</v>
      </c>
      <c r="J16" s="97" t="s">
        <v>19</v>
      </c>
      <c r="K16" s="75">
        <v>7.1999999999999995E-2</v>
      </c>
      <c r="P16" s="74">
        <v>9</v>
      </c>
      <c r="Q16" s="97" t="s">
        <v>19</v>
      </c>
      <c r="R16" s="75">
        <v>4.8000000000000001E-2</v>
      </c>
      <c r="Y16" s="70"/>
      <c r="Z16" s="70"/>
      <c r="AA16" s="70"/>
      <c r="AB16" s="70"/>
      <c r="AC16" s="70"/>
      <c r="AD16" s="70"/>
      <c r="AE16" s="70"/>
    </row>
    <row r="17" spans="2:31" x14ac:dyDescent="0.2">
      <c r="B17" s="74">
        <v>10</v>
      </c>
      <c r="C17" s="75" t="s">
        <v>19</v>
      </c>
      <c r="D17" s="75">
        <v>0.12</v>
      </c>
      <c r="I17" s="101">
        <v>10</v>
      </c>
      <c r="J17" s="101" t="s">
        <v>19</v>
      </c>
      <c r="K17" s="101">
        <v>0.24</v>
      </c>
      <c r="L17" s="74"/>
      <c r="M17" s="74">
        <v>0</v>
      </c>
      <c r="P17" s="74">
        <v>10</v>
      </c>
      <c r="Q17" s="75" t="s">
        <v>19</v>
      </c>
      <c r="R17" s="75">
        <v>0.18</v>
      </c>
      <c r="Y17" s="70"/>
      <c r="Z17" s="70"/>
      <c r="AA17" s="70"/>
      <c r="AB17" s="70"/>
      <c r="AC17" s="70"/>
      <c r="AD17" s="70"/>
      <c r="AE17" s="70"/>
    </row>
    <row r="18" spans="2:31" x14ac:dyDescent="0.2">
      <c r="B18" s="74">
        <v>11</v>
      </c>
      <c r="C18" s="97" t="s">
        <v>20</v>
      </c>
      <c r="D18" s="75">
        <v>3.5999999999999997E-2</v>
      </c>
      <c r="I18" s="74">
        <v>11</v>
      </c>
      <c r="J18" s="97" t="s">
        <v>20</v>
      </c>
      <c r="K18" s="75">
        <v>7.1999999999999995E-2</v>
      </c>
      <c r="P18" s="74">
        <v>11</v>
      </c>
      <c r="Q18" s="97" t="s">
        <v>20</v>
      </c>
      <c r="R18" s="75">
        <v>4.8000000000000001E-2</v>
      </c>
    </row>
    <row r="19" spans="2:31" x14ac:dyDescent="0.2">
      <c r="B19" s="74">
        <v>12</v>
      </c>
      <c r="C19" s="75" t="s">
        <v>20</v>
      </c>
      <c r="D19" s="75">
        <v>3.5999999999999997E-2</v>
      </c>
      <c r="I19" s="74">
        <v>12</v>
      </c>
      <c r="J19" s="75" t="s">
        <v>20</v>
      </c>
      <c r="K19" s="75">
        <v>7.1999999999999995E-2</v>
      </c>
      <c r="P19" s="74">
        <v>12</v>
      </c>
      <c r="Q19" s="75" t="s">
        <v>20</v>
      </c>
      <c r="R19" s="75">
        <v>4.8000000000000001E-2</v>
      </c>
    </row>
    <row r="20" spans="2:31" x14ac:dyDescent="0.2">
      <c r="B20" s="74">
        <v>13</v>
      </c>
      <c r="C20" s="97" t="s">
        <v>20</v>
      </c>
      <c r="D20" s="75">
        <v>3.5999999999999997E-2</v>
      </c>
      <c r="I20" s="74">
        <v>13</v>
      </c>
      <c r="J20" s="97" t="s">
        <v>20</v>
      </c>
      <c r="K20" s="75">
        <v>7.1999999999999995E-2</v>
      </c>
      <c r="P20" s="74">
        <v>13</v>
      </c>
      <c r="Q20" s="97" t="s">
        <v>20</v>
      </c>
      <c r="R20" s="75">
        <v>4.8000000000000001E-2</v>
      </c>
    </row>
    <row r="21" spans="2:31" x14ac:dyDescent="0.2">
      <c r="B21" s="74">
        <v>14</v>
      </c>
      <c r="C21" s="75" t="s">
        <v>20</v>
      </c>
      <c r="D21" s="75">
        <v>3.5999999999999997E-2</v>
      </c>
      <c r="I21" s="74">
        <v>14</v>
      </c>
      <c r="J21" s="75" t="s">
        <v>20</v>
      </c>
      <c r="K21" s="75">
        <v>7.1999999999999995E-2</v>
      </c>
      <c r="P21" s="74">
        <v>14</v>
      </c>
      <c r="Q21" s="75" t="s">
        <v>20</v>
      </c>
      <c r="R21" s="75">
        <v>4.8000000000000001E-2</v>
      </c>
    </row>
    <row r="22" spans="2:31" x14ac:dyDescent="0.2">
      <c r="B22" s="100">
        <v>15</v>
      </c>
      <c r="C22" s="100" t="s">
        <v>20</v>
      </c>
      <c r="D22" s="100">
        <v>3.5999999999999997E-2</v>
      </c>
      <c r="E22" s="74" t="s">
        <v>46</v>
      </c>
      <c r="F22" s="74">
        <v>0</v>
      </c>
      <c r="I22" s="100">
        <v>15</v>
      </c>
      <c r="J22" s="100" t="s">
        <v>20</v>
      </c>
      <c r="K22" s="100">
        <v>7.1999999999999995E-2</v>
      </c>
      <c r="L22" s="74" t="s">
        <v>46</v>
      </c>
      <c r="M22" s="74">
        <v>0</v>
      </c>
      <c r="P22" s="100">
        <v>15</v>
      </c>
      <c r="Q22" s="100" t="s">
        <v>20</v>
      </c>
      <c r="R22" s="100">
        <v>4.8000000000000001E-2</v>
      </c>
      <c r="S22" s="74" t="s">
        <v>46</v>
      </c>
      <c r="T22" s="74">
        <v>0</v>
      </c>
    </row>
    <row r="23" spans="2:31" x14ac:dyDescent="0.2">
      <c r="B23" s="74">
        <v>16</v>
      </c>
      <c r="C23" s="75" t="s">
        <v>20</v>
      </c>
      <c r="D23" s="75">
        <v>3.5999999999999997E-2</v>
      </c>
      <c r="I23" s="74">
        <v>16</v>
      </c>
      <c r="J23" s="75" t="s">
        <v>20</v>
      </c>
      <c r="K23" s="75">
        <v>7.1999999999999995E-2</v>
      </c>
      <c r="P23" s="74">
        <v>16</v>
      </c>
      <c r="Q23" s="75" t="s">
        <v>20</v>
      </c>
      <c r="R23" s="75">
        <v>4.8000000000000001E-2</v>
      </c>
    </row>
    <row r="24" spans="2:31" x14ac:dyDescent="0.2">
      <c r="B24" s="74">
        <v>17</v>
      </c>
      <c r="C24" s="97" t="s">
        <v>20</v>
      </c>
      <c r="D24" s="75">
        <v>3.5999999999999997E-2</v>
      </c>
      <c r="I24" s="74">
        <v>17</v>
      </c>
      <c r="J24" s="97" t="s">
        <v>20</v>
      </c>
      <c r="K24" s="75">
        <v>7.1999999999999995E-2</v>
      </c>
      <c r="P24" s="74">
        <v>17</v>
      </c>
      <c r="Q24" s="97" t="s">
        <v>20</v>
      </c>
      <c r="R24" s="75">
        <v>4.8000000000000001E-2</v>
      </c>
    </row>
    <row r="25" spans="2:31" x14ac:dyDescent="0.2">
      <c r="B25" s="74">
        <v>18</v>
      </c>
      <c r="C25" s="75" t="s">
        <v>20</v>
      </c>
      <c r="D25" s="75">
        <v>3.5999999999999997E-2</v>
      </c>
      <c r="I25" s="74">
        <v>18</v>
      </c>
      <c r="J25" s="75" t="s">
        <v>20</v>
      </c>
      <c r="K25" s="75">
        <v>7.1999999999999995E-2</v>
      </c>
      <c r="P25" s="74">
        <v>18</v>
      </c>
      <c r="Q25" s="75" t="s">
        <v>20</v>
      </c>
      <c r="R25" s="75">
        <v>4.8000000000000001E-2</v>
      </c>
    </row>
    <row r="26" spans="2:31" x14ac:dyDescent="0.2">
      <c r="B26" s="74">
        <v>19</v>
      </c>
      <c r="C26" s="97" t="s">
        <v>20</v>
      </c>
      <c r="D26" s="75">
        <v>3.5999999999999997E-2</v>
      </c>
      <c r="I26" s="74">
        <v>19</v>
      </c>
      <c r="J26" s="97" t="s">
        <v>20</v>
      </c>
      <c r="K26" s="75">
        <v>7.1999999999999995E-2</v>
      </c>
      <c r="P26" s="74">
        <v>19</v>
      </c>
      <c r="Q26" s="97" t="s">
        <v>20</v>
      </c>
      <c r="R26" s="75">
        <v>4.8000000000000001E-2</v>
      </c>
    </row>
    <row r="27" spans="2:31" x14ac:dyDescent="0.2">
      <c r="B27" s="74">
        <v>20</v>
      </c>
      <c r="C27" s="75" t="s">
        <v>20</v>
      </c>
      <c r="D27" s="75">
        <v>0.12</v>
      </c>
      <c r="I27" s="74">
        <v>20</v>
      </c>
      <c r="J27" s="75" t="s">
        <v>20</v>
      </c>
      <c r="K27" s="75">
        <v>0.18</v>
      </c>
      <c r="P27" s="74">
        <v>20</v>
      </c>
      <c r="Q27" s="75" t="s">
        <v>20</v>
      </c>
      <c r="R27" s="75">
        <v>0.18</v>
      </c>
    </row>
    <row r="28" spans="2:31" x14ac:dyDescent="0.2">
      <c r="B28" s="74">
        <v>21</v>
      </c>
      <c r="C28" s="97" t="s">
        <v>18</v>
      </c>
      <c r="D28" s="75">
        <v>3.5999999999999997E-2</v>
      </c>
      <c r="I28" s="74">
        <v>21</v>
      </c>
      <c r="J28" s="97" t="s">
        <v>18</v>
      </c>
      <c r="K28" s="75">
        <v>7.1999999999999995E-2</v>
      </c>
      <c r="P28" s="74">
        <v>21</v>
      </c>
      <c r="Q28" s="97" t="s">
        <v>18</v>
      </c>
      <c r="R28" s="75">
        <v>4.8000000000000001E-2</v>
      </c>
    </row>
    <row r="29" spans="2:31" x14ac:dyDescent="0.2">
      <c r="B29" s="74">
        <v>22</v>
      </c>
      <c r="C29" s="97" t="s">
        <v>18</v>
      </c>
      <c r="D29" s="75">
        <v>3.5999999999999997E-2</v>
      </c>
      <c r="I29" s="74">
        <v>22</v>
      </c>
      <c r="J29" s="97" t="s">
        <v>18</v>
      </c>
      <c r="K29" s="75">
        <v>7.1999999999999995E-2</v>
      </c>
      <c r="P29" s="74">
        <v>22</v>
      </c>
      <c r="Q29" s="97" t="s">
        <v>18</v>
      </c>
      <c r="R29" s="75">
        <v>4.8000000000000001E-2</v>
      </c>
    </row>
    <row r="30" spans="2:31" x14ac:dyDescent="0.2">
      <c r="B30" s="74">
        <v>23</v>
      </c>
      <c r="C30" s="97" t="s">
        <v>18</v>
      </c>
      <c r="D30" s="75">
        <v>3.5999999999999997E-2</v>
      </c>
      <c r="I30" s="74">
        <v>23</v>
      </c>
      <c r="J30" s="97" t="s">
        <v>18</v>
      </c>
      <c r="K30" s="75">
        <v>7.1999999999999995E-2</v>
      </c>
      <c r="P30" s="74">
        <v>23</v>
      </c>
      <c r="Q30" s="97" t="s">
        <v>18</v>
      </c>
      <c r="R30" s="75">
        <v>4.8000000000000001E-2</v>
      </c>
    </row>
    <row r="31" spans="2:31" x14ac:dyDescent="0.2">
      <c r="B31" s="74">
        <v>24</v>
      </c>
      <c r="C31" s="97" t="s">
        <v>18</v>
      </c>
      <c r="D31" s="75">
        <v>3.5999999999999997E-2</v>
      </c>
      <c r="I31" s="74">
        <v>24</v>
      </c>
      <c r="J31" s="97" t="s">
        <v>18</v>
      </c>
      <c r="K31" s="75">
        <v>7.1999999999999995E-2</v>
      </c>
      <c r="P31" s="74">
        <v>24</v>
      </c>
      <c r="Q31" s="97" t="s">
        <v>18</v>
      </c>
      <c r="R31" s="75">
        <v>4.8000000000000001E-2</v>
      </c>
    </row>
    <row r="32" spans="2:31" x14ac:dyDescent="0.2">
      <c r="B32" s="100">
        <v>25</v>
      </c>
      <c r="C32" s="100" t="s">
        <v>18</v>
      </c>
      <c r="D32" s="100">
        <v>3.5999999999999997E-2</v>
      </c>
      <c r="E32" s="74" t="s">
        <v>46</v>
      </c>
      <c r="F32" s="74">
        <v>0</v>
      </c>
      <c r="I32" s="100">
        <v>25</v>
      </c>
      <c r="J32" s="100" t="s">
        <v>18</v>
      </c>
      <c r="K32" s="100">
        <v>7.1999999999999995E-2</v>
      </c>
      <c r="L32" s="74" t="s">
        <v>45</v>
      </c>
      <c r="M32" s="102">
        <v>3.7850000000000001</v>
      </c>
      <c r="P32" s="100">
        <v>25</v>
      </c>
      <c r="Q32" s="100" t="s">
        <v>18</v>
      </c>
      <c r="R32" s="100">
        <v>4.8000000000000001E-2</v>
      </c>
      <c r="S32" s="74" t="s">
        <v>46</v>
      </c>
      <c r="T32" s="74">
        <v>0</v>
      </c>
    </row>
    <row r="33" spans="2:20" x14ac:dyDescent="0.2">
      <c r="B33" s="74">
        <v>26</v>
      </c>
      <c r="C33" s="97" t="s">
        <v>18</v>
      </c>
      <c r="D33" s="75">
        <v>3.5999999999999997E-2</v>
      </c>
      <c r="I33" s="74">
        <v>26</v>
      </c>
      <c r="J33" s="97" t="s">
        <v>18</v>
      </c>
      <c r="K33" s="75">
        <v>7.1999999999999995E-2</v>
      </c>
      <c r="P33" s="74">
        <v>26</v>
      </c>
      <c r="Q33" s="97" t="s">
        <v>18</v>
      </c>
      <c r="R33" s="75">
        <v>4.8000000000000001E-2</v>
      </c>
    </row>
    <row r="34" spans="2:20" x14ac:dyDescent="0.2">
      <c r="B34" s="74">
        <v>27</v>
      </c>
      <c r="C34" s="97" t="s">
        <v>18</v>
      </c>
      <c r="D34" s="75">
        <v>3.5999999999999997E-2</v>
      </c>
      <c r="I34" s="74">
        <v>27</v>
      </c>
      <c r="J34" s="97" t="s">
        <v>18</v>
      </c>
      <c r="K34" s="75">
        <v>7.1999999999999995E-2</v>
      </c>
      <c r="P34" s="74">
        <v>27</v>
      </c>
      <c r="Q34" s="97" t="s">
        <v>18</v>
      </c>
      <c r="R34" s="75">
        <v>4.8000000000000001E-2</v>
      </c>
    </row>
    <row r="35" spans="2:20" x14ac:dyDescent="0.2">
      <c r="B35" s="74">
        <v>28</v>
      </c>
      <c r="C35" s="97" t="s">
        <v>18</v>
      </c>
      <c r="D35" s="75">
        <v>3.5999999999999997E-2</v>
      </c>
      <c r="I35" s="74">
        <v>28</v>
      </c>
      <c r="J35" s="97" t="s">
        <v>18</v>
      </c>
      <c r="K35" s="75">
        <v>7.1999999999999995E-2</v>
      </c>
      <c r="P35" s="74">
        <v>28</v>
      </c>
      <c r="Q35" s="97" t="s">
        <v>18</v>
      </c>
      <c r="R35" s="75">
        <v>4.8000000000000001E-2</v>
      </c>
    </row>
    <row r="36" spans="2:20" x14ac:dyDescent="0.2">
      <c r="B36" s="74">
        <v>29</v>
      </c>
      <c r="C36" s="97" t="s">
        <v>18</v>
      </c>
      <c r="D36" s="75">
        <v>3.5999999999999997E-2</v>
      </c>
      <c r="I36" s="74">
        <v>29</v>
      </c>
      <c r="J36" s="97" t="s">
        <v>18</v>
      </c>
      <c r="K36" s="75">
        <v>7.1999999999999995E-2</v>
      </c>
      <c r="P36" s="74">
        <v>29</v>
      </c>
      <c r="Q36" s="97" t="s">
        <v>18</v>
      </c>
      <c r="R36" s="75">
        <v>4.8000000000000001E-2</v>
      </c>
    </row>
    <row r="37" spans="2:20" x14ac:dyDescent="0.2">
      <c r="B37" s="74">
        <v>30</v>
      </c>
      <c r="C37" s="97" t="s">
        <v>18</v>
      </c>
      <c r="D37" s="75">
        <v>0.12</v>
      </c>
      <c r="I37" s="74">
        <v>30</v>
      </c>
      <c r="J37" s="97" t="s">
        <v>18</v>
      </c>
      <c r="K37" s="75">
        <v>0.18</v>
      </c>
      <c r="P37" s="74">
        <v>30</v>
      </c>
      <c r="Q37" s="97" t="s">
        <v>18</v>
      </c>
      <c r="R37" s="75">
        <v>0.18</v>
      </c>
    </row>
    <row r="38" spans="2:20" x14ac:dyDescent="0.2">
      <c r="B38" s="75">
        <v>31</v>
      </c>
      <c r="C38" s="97" t="s">
        <v>19</v>
      </c>
      <c r="D38" s="75">
        <v>4.8000000000000001E-2</v>
      </c>
      <c r="I38" s="75">
        <v>31</v>
      </c>
      <c r="J38" s="97" t="s">
        <v>19</v>
      </c>
      <c r="K38" s="75">
        <v>4.8000000000000001E-2</v>
      </c>
      <c r="P38" s="75">
        <v>31</v>
      </c>
      <c r="Q38" s="97" t="s">
        <v>19</v>
      </c>
      <c r="R38" s="75">
        <v>4.8000000000000001E-2</v>
      </c>
    </row>
    <row r="39" spans="2:20" x14ac:dyDescent="0.2">
      <c r="B39" s="74">
        <v>32</v>
      </c>
      <c r="C39" s="97" t="s">
        <v>19</v>
      </c>
      <c r="D39" s="75">
        <v>4.8000000000000001E-2</v>
      </c>
      <c r="I39" s="74">
        <v>32</v>
      </c>
      <c r="J39" s="97" t="s">
        <v>19</v>
      </c>
      <c r="K39" s="75">
        <v>4.8000000000000001E-2</v>
      </c>
      <c r="P39" s="74">
        <v>32</v>
      </c>
      <c r="Q39" s="97" t="s">
        <v>19</v>
      </c>
      <c r="R39" s="75">
        <v>4.8000000000000001E-2</v>
      </c>
    </row>
    <row r="40" spans="2:20" x14ac:dyDescent="0.2">
      <c r="B40" s="74">
        <v>33</v>
      </c>
      <c r="C40" s="97" t="s">
        <v>19</v>
      </c>
      <c r="D40" s="75">
        <v>4.8000000000000001E-2</v>
      </c>
      <c r="I40" s="74">
        <v>33</v>
      </c>
      <c r="J40" s="97" t="s">
        <v>19</v>
      </c>
      <c r="K40" s="75">
        <v>4.8000000000000001E-2</v>
      </c>
      <c r="P40" s="74">
        <v>33</v>
      </c>
      <c r="Q40" s="97" t="s">
        <v>19</v>
      </c>
      <c r="R40" s="75">
        <v>4.8000000000000001E-2</v>
      </c>
    </row>
    <row r="41" spans="2:20" x14ac:dyDescent="0.2">
      <c r="B41" s="74">
        <v>34</v>
      </c>
      <c r="C41" s="97" t="s">
        <v>19</v>
      </c>
      <c r="D41" s="75">
        <v>4.8000000000000001E-2</v>
      </c>
      <c r="I41" s="74">
        <v>34</v>
      </c>
      <c r="J41" s="97" t="s">
        <v>19</v>
      </c>
      <c r="K41" s="75">
        <v>4.8000000000000001E-2</v>
      </c>
      <c r="P41" s="74">
        <v>34</v>
      </c>
      <c r="Q41" s="97" t="s">
        <v>19</v>
      </c>
      <c r="R41" s="75">
        <v>4.8000000000000001E-2</v>
      </c>
    </row>
    <row r="42" spans="2:20" x14ac:dyDescent="0.2">
      <c r="B42" s="100">
        <v>35</v>
      </c>
      <c r="C42" s="100" t="s">
        <v>19</v>
      </c>
      <c r="D42" s="100">
        <v>4.8000000000000001E-2</v>
      </c>
      <c r="E42" s="74" t="s">
        <v>45</v>
      </c>
      <c r="F42" s="74">
        <v>0.38</v>
      </c>
      <c r="I42" s="100">
        <v>35</v>
      </c>
      <c r="J42" s="100" t="s">
        <v>19</v>
      </c>
      <c r="K42" s="100">
        <v>4.8000000000000001E-2</v>
      </c>
      <c r="L42" s="74" t="s">
        <v>45</v>
      </c>
      <c r="M42" s="102">
        <v>13.813750000000001</v>
      </c>
      <c r="P42" s="100">
        <v>35</v>
      </c>
      <c r="Q42" s="100" t="s">
        <v>19</v>
      </c>
      <c r="R42" s="100">
        <v>4.8000000000000001E-2</v>
      </c>
      <c r="S42" s="74" t="s">
        <v>46</v>
      </c>
      <c r="T42" s="74">
        <v>0</v>
      </c>
    </row>
    <row r="43" spans="2:20" x14ac:dyDescent="0.2">
      <c r="B43" s="74">
        <v>36</v>
      </c>
      <c r="C43" s="97" t="s">
        <v>19</v>
      </c>
      <c r="D43" s="75">
        <v>4.8000000000000001E-2</v>
      </c>
      <c r="I43" s="74">
        <v>36</v>
      </c>
      <c r="J43" s="97" t="s">
        <v>19</v>
      </c>
      <c r="K43" s="75">
        <v>4.8000000000000001E-2</v>
      </c>
      <c r="P43" s="74">
        <v>36</v>
      </c>
      <c r="Q43" s="97" t="s">
        <v>19</v>
      </c>
      <c r="R43" s="75">
        <v>4.8000000000000001E-2</v>
      </c>
    </row>
    <row r="44" spans="2:20" x14ac:dyDescent="0.2">
      <c r="B44" s="74">
        <v>37</v>
      </c>
      <c r="C44" s="97" t="s">
        <v>19</v>
      </c>
      <c r="D44" s="75">
        <v>4.8000000000000001E-2</v>
      </c>
      <c r="I44" s="74">
        <v>37</v>
      </c>
      <c r="J44" s="97" t="s">
        <v>19</v>
      </c>
      <c r="K44" s="75">
        <v>4.8000000000000001E-2</v>
      </c>
      <c r="P44" s="74">
        <v>37</v>
      </c>
      <c r="Q44" s="97" t="s">
        <v>19</v>
      </c>
      <c r="R44" s="75">
        <v>4.8000000000000001E-2</v>
      </c>
    </row>
    <row r="45" spans="2:20" x14ac:dyDescent="0.2">
      <c r="B45" s="74">
        <v>38</v>
      </c>
      <c r="C45" s="97" t="s">
        <v>19</v>
      </c>
      <c r="D45" s="75">
        <v>4.8000000000000001E-2</v>
      </c>
      <c r="I45" s="74">
        <v>38</v>
      </c>
      <c r="J45" s="97" t="s">
        <v>19</v>
      </c>
      <c r="K45" s="75">
        <v>4.8000000000000001E-2</v>
      </c>
      <c r="P45" s="74">
        <v>38</v>
      </c>
      <c r="Q45" s="97" t="s">
        <v>19</v>
      </c>
      <c r="R45" s="75">
        <v>4.8000000000000001E-2</v>
      </c>
    </row>
    <row r="46" spans="2:20" x14ac:dyDescent="0.2">
      <c r="B46" s="74">
        <v>39</v>
      </c>
      <c r="C46" s="97" t="s">
        <v>19</v>
      </c>
      <c r="D46" s="75">
        <v>4.8000000000000001E-2</v>
      </c>
      <c r="I46" s="74">
        <v>39</v>
      </c>
      <c r="J46" s="97" t="s">
        <v>19</v>
      </c>
      <c r="K46" s="75">
        <v>4.8000000000000001E-2</v>
      </c>
      <c r="P46" s="74">
        <v>39</v>
      </c>
      <c r="Q46" s="97" t="s">
        <v>19</v>
      </c>
      <c r="R46" s="75">
        <v>4.8000000000000001E-2</v>
      </c>
    </row>
    <row r="47" spans="2:20" x14ac:dyDescent="0.2">
      <c r="B47" s="74">
        <v>40</v>
      </c>
      <c r="C47" s="97" t="s">
        <v>19</v>
      </c>
      <c r="D47" s="75">
        <v>0.12</v>
      </c>
      <c r="I47" s="74">
        <v>40</v>
      </c>
      <c r="J47" s="97" t="s">
        <v>19</v>
      </c>
      <c r="K47" s="75">
        <v>0.12</v>
      </c>
      <c r="P47" s="74">
        <v>40</v>
      </c>
      <c r="Q47" s="97" t="s">
        <v>19</v>
      </c>
      <c r="R47" s="75">
        <v>0.18</v>
      </c>
    </row>
    <row r="48" spans="2:20" x14ac:dyDescent="0.2">
      <c r="B48" s="74">
        <v>41</v>
      </c>
      <c r="C48" s="97" t="s">
        <v>20</v>
      </c>
      <c r="D48" s="75">
        <v>4.8000000000000001E-2</v>
      </c>
      <c r="I48" s="74">
        <v>41</v>
      </c>
      <c r="J48" s="97" t="s">
        <v>20</v>
      </c>
      <c r="K48" s="75">
        <v>4.8000000000000001E-2</v>
      </c>
      <c r="P48" s="74">
        <v>41</v>
      </c>
      <c r="Q48" s="97" t="s">
        <v>20</v>
      </c>
      <c r="R48" s="75">
        <v>0.48</v>
      </c>
    </row>
    <row r="49" spans="2:20" x14ac:dyDescent="0.2">
      <c r="B49" s="74">
        <v>42</v>
      </c>
      <c r="C49" s="97" t="s">
        <v>20</v>
      </c>
      <c r="D49" s="75">
        <v>4.8000000000000001E-2</v>
      </c>
      <c r="I49" s="74">
        <v>42</v>
      </c>
      <c r="J49" s="97" t="s">
        <v>20</v>
      </c>
      <c r="K49" s="75">
        <v>4.8000000000000001E-2</v>
      </c>
      <c r="P49" s="74">
        <v>42</v>
      </c>
      <c r="Q49" s="97" t="s">
        <v>20</v>
      </c>
      <c r="R49" s="75">
        <v>0.48</v>
      </c>
    </row>
    <row r="50" spans="2:20" x14ac:dyDescent="0.2">
      <c r="B50" s="74">
        <v>43</v>
      </c>
      <c r="C50" s="97" t="s">
        <v>20</v>
      </c>
      <c r="D50" s="75">
        <v>4.8000000000000001E-2</v>
      </c>
      <c r="I50" s="74">
        <v>43</v>
      </c>
      <c r="J50" s="97" t="s">
        <v>20</v>
      </c>
      <c r="K50" s="75">
        <v>0.06</v>
      </c>
      <c r="P50" s="74">
        <v>43</v>
      </c>
      <c r="Q50" s="97" t="s">
        <v>20</v>
      </c>
      <c r="R50" s="75">
        <v>0.48</v>
      </c>
    </row>
    <row r="51" spans="2:20" x14ac:dyDescent="0.2">
      <c r="B51" s="74">
        <v>44</v>
      </c>
      <c r="C51" s="97" t="s">
        <v>20</v>
      </c>
      <c r="D51" s="75">
        <v>4.8000000000000001E-2</v>
      </c>
      <c r="I51" s="74">
        <v>44</v>
      </c>
      <c r="J51" s="97" t="s">
        <v>20</v>
      </c>
      <c r="K51" s="75">
        <v>0.06</v>
      </c>
      <c r="P51" s="74">
        <v>44</v>
      </c>
      <c r="Q51" s="97" t="s">
        <v>20</v>
      </c>
      <c r="R51" s="75">
        <v>0.48</v>
      </c>
    </row>
    <row r="52" spans="2:20" x14ac:dyDescent="0.2">
      <c r="B52" s="100">
        <v>45</v>
      </c>
      <c r="C52" s="100" t="s">
        <v>20</v>
      </c>
      <c r="D52" s="100">
        <v>4.8000000000000001E-2</v>
      </c>
      <c r="E52" s="74" t="s">
        <v>45</v>
      </c>
      <c r="F52" s="74">
        <v>2.5870000000000002</v>
      </c>
      <c r="I52" s="100">
        <v>45</v>
      </c>
      <c r="J52" s="100" t="s">
        <v>20</v>
      </c>
      <c r="K52" s="100">
        <v>4.8000000000000001E-2</v>
      </c>
      <c r="L52" s="102" t="s">
        <v>45</v>
      </c>
      <c r="M52" s="102">
        <v>18.0975</v>
      </c>
      <c r="P52" s="100">
        <v>45</v>
      </c>
      <c r="Q52" s="100" t="s">
        <v>20</v>
      </c>
      <c r="R52" s="100">
        <v>0.48</v>
      </c>
      <c r="S52" s="74" t="s">
        <v>45</v>
      </c>
      <c r="T52" s="74">
        <v>2.8180000000000001</v>
      </c>
    </row>
    <row r="53" spans="2:20" x14ac:dyDescent="0.2">
      <c r="B53" s="74">
        <v>46</v>
      </c>
      <c r="C53" s="97" t="s">
        <v>20</v>
      </c>
      <c r="D53" s="75">
        <v>4.8000000000000001E-2</v>
      </c>
      <c r="I53" s="74">
        <v>46</v>
      </c>
      <c r="J53" s="97" t="s">
        <v>20</v>
      </c>
      <c r="K53" s="75">
        <v>4.8000000000000001E-2</v>
      </c>
      <c r="P53" s="74">
        <v>46</v>
      </c>
      <c r="Q53" s="97" t="s">
        <v>20</v>
      </c>
      <c r="R53" s="75">
        <v>0.48</v>
      </c>
    </row>
    <row r="54" spans="2:20" x14ac:dyDescent="0.2">
      <c r="B54" s="74">
        <v>47</v>
      </c>
      <c r="C54" s="97" t="s">
        <v>20</v>
      </c>
      <c r="D54" s="75">
        <v>4.8000000000000001E-2</v>
      </c>
      <c r="I54" s="74">
        <v>47</v>
      </c>
      <c r="J54" s="97" t="s">
        <v>20</v>
      </c>
      <c r="K54" s="75">
        <v>0.06</v>
      </c>
      <c r="P54" s="74">
        <v>47</v>
      </c>
      <c r="Q54" s="97" t="s">
        <v>20</v>
      </c>
      <c r="R54" s="75">
        <v>0.48</v>
      </c>
    </row>
    <row r="55" spans="2:20" x14ac:dyDescent="0.2">
      <c r="B55" s="74">
        <v>48</v>
      </c>
      <c r="C55" s="97" t="s">
        <v>20</v>
      </c>
      <c r="D55" s="75">
        <v>4.8000000000000001E-2</v>
      </c>
      <c r="I55" s="74">
        <v>48</v>
      </c>
      <c r="J55" s="97" t="s">
        <v>20</v>
      </c>
      <c r="K55" s="75">
        <v>4.8000000000000001E-2</v>
      </c>
      <c r="P55" s="74">
        <v>48</v>
      </c>
      <c r="Q55" s="97" t="s">
        <v>20</v>
      </c>
      <c r="R55" s="75">
        <v>0.48</v>
      </c>
    </row>
    <row r="56" spans="2:20" x14ac:dyDescent="0.2">
      <c r="B56" s="74">
        <v>49</v>
      </c>
      <c r="C56" s="97" t="s">
        <v>20</v>
      </c>
      <c r="D56" s="75">
        <v>4.8000000000000001E-2</v>
      </c>
      <c r="I56" s="74">
        <v>49</v>
      </c>
      <c r="J56" s="97" t="s">
        <v>20</v>
      </c>
      <c r="K56" s="75">
        <v>4.8000000000000001E-2</v>
      </c>
      <c r="P56" s="74">
        <v>49</v>
      </c>
      <c r="Q56" s="97" t="s">
        <v>20</v>
      </c>
      <c r="R56" s="75">
        <v>0.48</v>
      </c>
    </row>
    <row r="57" spans="2:20" x14ac:dyDescent="0.2">
      <c r="B57" s="74">
        <v>50</v>
      </c>
      <c r="C57" s="97" t="s">
        <v>20</v>
      </c>
      <c r="D57" s="75">
        <v>0.12</v>
      </c>
      <c r="I57" s="74">
        <v>50</v>
      </c>
      <c r="J57" s="97" t="s">
        <v>20</v>
      </c>
      <c r="K57" s="75">
        <v>0.12</v>
      </c>
      <c r="P57" s="74">
        <v>50</v>
      </c>
      <c r="Q57" s="97" t="s">
        <v>20</v>
      </c>
      <c r="R57" s="75">
        <v>0.18</v>
      </c>
    </row>
    <row r="58" spans="2:20" x14ac:dyDescent="0.2">
      <c r="B58" s="74">
        <v>51</v>
      </c>
      <c r="C58" s="97" t="s">
        <v>18</v>
      </c>
      <c r="D58" s="75">
        <v>4.8000000000000001E-2</v>
      </c>
      <c r="I58" s="74">
        <v>51</v>
      </c>
      <c r="J58" s="97" t="s">
        <v>18</v>
      </c>
      <c r="K58" s="75">
        <v>4.8000000000000001E-2</v>
      </c>
      <c r="P58" s="74">
        <v>51</v>
      </c>
      <c r="Q58" s="97" t="s">
        <v>18</v>
      </c>
      <c r="R58" s="75">
        <v>4.8000000000000001E-2</v>
      </c>
    </row>
    <row r="59" spans="2:20" x14ac:dyDescent="0.2">
      <c r="B59" s="74">
        <v>52</v>
      </c>
      <c r="C59" s="97" t="s">
        <v>18</v>
      </c>
      <c r="D59" s="75">
        <v>4.8000000000000001E-2</v>
      </c>
      <c r="I59" s="74">
        <v>52</v>
      </c>
      <c r="J59" s="97" t="s">
        <v>18</v>
      </c>
      <c r="K59" s="75">
        <v>4.8000000000000001E-2</v>
      </c>
      <c r="P59" s="74">
        <v>52</v>
      </c>
      <c r="Q59" s="97" t="s">
        <v>18</v>
      </c>
      <c r="R59" s="75">
        <v>4.8000000000000001E-2</v>
      </c>
    </row>
    <row r="60" spans="2:20" x14ac:dyDescent="0.2">
      <c r="B60" s="74">
        <v>53</v>
      </c>
      <c r="C60" s="97" t="s">
        <v>18</v>
      </c>
      <c r="D60" s="75">
        <v>4.8000000000000001E-2</v>
      </c>
      <c r="I60" s="74">
        <v>53</v>
      </c>
      <c r="J60" s="97" t="s">
        <v>18</v>
      </c>
      <c r="K60" s="75">
        <v>4.8000000000000001E-2</v>
      </c>
      <c r="P60" s="74">
        <v>53</v>
      </c>
      <c r="Q60" s="97" t="s">
        <v>18</v>
      </c>
      <c r="R60" s="75">
        <v>4.8000000000000001E-2</v>
      </c>
    </row>
    <row r="61" spans="2:20" x14ac:dyDescent="0.2">
      <c r="B61" s="74">
        <v>54</v>
      </c>
      <c r="C61" s="97" t="s">
        <v>18</v>
      </c>
      <c r="D61" s="75">
        <v>4.8000000000000001E-2</v>
      </c>
      <c r="I61" s="74">
        <v>54</v>
      </c>
      <c r="J61" s="97" t="s">
        <v>18</v>
      </c>
      <c r="K61" s="75">
        <v>4.8000000000000001E-2</v>
      </c>
      <c r="P61" s="74">
        <v>54</v>
      </c>
      <c r="Q61" s="97" t="s">
        <v>18</v>
      </c>
      <c r="R61" s="75">
        <v>4.8000000000000001E-2</v>
      </c>
    </row>
    <row r="62" spans="2:20" x14ac:dyDescent="0.2">
      <c r="B62" s="100">
        <v>55</v>
      </c>
      <c r="C62" s="100" t="s">
        <v>18</v>
      </c>
      <c r="D62" s="100">
        <v>4.8000000000000001E-2</v>
      </c>
      <c r="E62" s="74" t="s">
        <v>45</v>
      </c>
      <c r="F62" s="74">
        <v>9.4789999999999992</v>
      </c>
      <c r="I62" s="100">
        <v>55</v>
      </c>
      <c r="J62" s="100" t="s">
        <v>18</v>
      </c>
      <c r="K62" s="100">
        <v>4.8000000000000001E-2</v>
      </c>
      <c r="L62" s="102" t="s">
        <v>45</v>
      </c>
      <c r="M62" s="102">
        <v>26.73</v>
      </c>
      <c r="P62" s="100">
        <v>55</v>
      </c>
      <c r="Q62" s="100" t="s">
        <v>18</v>
      </c>
      <c r="R62" s="100">
        <v>4.8000000000000001E-2</v>
      </c>
      <c r="S62" s="74" t="s">
        <v>45</v>
      </c>
      <c r="T62" s="74">
        <v>7.3730000000000002</v>
      </c>
    </row>
    <row r="63" spans="2:20" x14ac:dyDescent="0.2">
      <c r="B63" s="74">
        <v>56</v>
      </c>
      <c r="C63" s="97" t="s">
        <v>18</v>
      </c>
      <c r="D63" s="75">
        <v>4.8000000000000001E-2</v>
      </c>
      <c r="I63" s="74">
        <v>56</v>
      </c>
      <c r="J63" s="97" t="s">
        <v>18</v>
      </c>
      <c r="K63" s="75">
        <v>4.8000000000000001E-2</v>
      </c>
      <c r="P63" s="74">
        <v>56</v>
      </c>
      <c r="Q63" s="97" t="s">
        <v>18</v>
      </c>
      <c r="R63" s="75">
        <v>4.8000000000000001E-2</v>
      </c>
    </row>
    <row r="64" spans="2:20" x14ac:dyDescent="0.2">
      <c r="B64" s="74">
        <v>57</v>
      </c>
      <c r="C64" s="97" t="s">
        <v>18</v>
      </c>
      <c r="D64" s="75">
        <v>4.8000000000000001E-2</v>
      </c>
      <c r="I64" s="74">
        <v>57</v>
      </c>
      <c r="J64" s="97" t="s">
        <v>18</v>
      </c>
      <c r="K64" s="75">
        <v>4.8000000000000001E-2</v>
      </c>
      <c r="P64" s="74">
        <v>57</v>
      </c>
      <c r="Q64" s="97" t="s">
        <v>18</v>
      </c>
      <c r="R64" s="75">
        <v>4.8000000000000001E-2</v>
      </c>
    </row>
    <row r="65" spans="2:20" x14ac:dyDescent="0.2">
      <c r="B65" s="74">
        <v>58</v>
      </c>
      <c r="C65" s="97" t="s">
        <v>18</v>
      </c>
      <c r="D65" s="75">
        <v>4.8000000000000001E-2</v>
      </c>
      <c r="I65" s="74">
        <v>58</v>
      </c>
      <c r="J65" s="97" t="s">
        <v>18</v>
      </c>
      <c r="K65" s="75">
        <v>4.8000000000000001E-2</v>
      </c>
      <c r="P65" s="74">
        <v>58</v>
      </c>
      <c r="Q65" s="97" t="s">
        <v>18</v>
      </c>
      <c r="R65" s="75">
        <v>4.8000000000000001E-2</v>
      </c>
    </row>
    <row r="66" spans="2:20" x14ac:dyDescent="0.2">
      <c r="B66" s="74">
        <v>59</v>
      </c>
      <c r="C66" s="97" t="s">
        <v>18</v>
      </c>
      <c r="D66" s="75">
        <v>4.8000000000000001E-2</v>
      </c>
      <c r="I66" s="74">
        <v>59</v>
      </c>
      <c r="J66" s="97" t="s">
        <v>18</v>
      </c>
      <c r="K66" s="75">
        <v>4.8000000000000001E-2</v>
      </c>
      <c r="P66" s="74">
        <v>59</v>
      </c>
      <c r="Q66" s="97" t="s">
        <v>18</v>
      </c>
      <c r="R66" s="75">
        <v>4.8000000000000001E-2</v>
      </c>
    </row>
    <row r="67" spans="2:20" x14ac:dyDescent="0.2">
      <c r="B67" s="74">
        <v>60</v>
      </c>
      <c r="C67" s="97" t="s">
        <v>18</v>
      </c>
      <c r="D67" s="75">
        <v>0.18</v>
      </c>
      <c r="I67" s="74">
        <v>60</v>
      </c>
      <c r="J67" s="97" t="s">
        <v>18</v>
      </c>
      <c r="K67" s="75">
        <v>0.18</v>
      </c>
      <c r="P67" s="74">
        <v>60</v>
      </c>
      <c r="Q67" s="97" t="s">
        <v>18</v>
      </c>
      <c r="R67" s="75">
        <v>0.12</v>
      </c>
    </row>
    <row r="68" spans="2:20" x14ac:dyDescent="0.2">
      <c r="B68" s="75">
        <v>61</v>
      </c>
      <c r="C68" s="97" t="s">
        <v>19</v>
      </c>
      <c r="D68" s="75">
        <v>4.8000000000000001E-2</v>
      </c>
      <c r="I68" s="75">
        <v>61</v>
      </c>
      <c r="J68" s="97" t="s">
        <v>19</v>
      </c>
      <c r="K68" s="75">
        <v>4.8000000000000001E-2</v>
      </c>
      <c r="P68" s="75">
        <v>61</v>
      </c>
      <c r="Q68" s="97" t="s">
        <v>19</v>
      </c>
      <c r="R68" s="75">
        <v>4.8000000000000001E-2</v>
      </c>
    </row>
    <row r="69" spans="2:20" x14ac:dyDescent="0.2">
      <c r="B69" s="74">
        <v>62</v>
      </c>
      <c r="C69" s="97" t="s">
        <v>19</v>
      </c>
      <c r="D69" s="75">
        <v>4.8000000000000001E-2</v>
      </c>
      <c r="I69" s="74">
        <v>62</v>
      </c>
      <c r="J69" s="97" t="s">
        <v>19</v>
      </c>
      <c r="K69" s="75">
        <v>4.8000000000000001E-2</v>
      </c>
      <c r="P69" s="74">
        <v>62</v>
      </c>
      <c r="Q69" s="97" t="s">
        <v>19</v>
      </c>
      <c r="R69" s="75">
        <v>4.8000000000000001E-2</v>
      </c>
    </row>
    <row r="70" spans="2:20" x14ac:dyDescent="0.2">
      <c r="B70" s="74">
        <v>63</v>
      </c>
      <c r="C70" s="97" t="s">
        <v>19</v>
      </c>
      <c r="D70" s="75">
        <v>4.8000000000000001E-2</v>
      </c>
      <c r="I70" s="74">
        <v>63</v>
      </c>
      <c r="J70" s="97" t="s">
        <v>19</v>
      </c>
      <c r="K70" s="75">
        <v>4.8000000000000001E-2</v>
      </c>
      <c r="P70" s="74">
        <v>63</v>
      </c>
      <c r="Q70" s="97" t="s">
        <v>19</v>
      </c>
      <c r="R70" s="75">
        <v>4.8000000000000001E-2</v>
      </c>
    </row>
    <row r="71" spans="2:20" x14ac:dyDescent="0.2">
      <c r="B71" s="74">
        <v>64</v>
      </c>
      <c r="C71" s="97" t="s">
        <v>19</v>
      </c>
      <c r="D71" s="75">
        <v>4.8000000000000001E-2</v>
      </c>
      <c r="I71" s="74">
        <v>64</v>
      </c>
      <c r="J71" s="97" t="s">
        <v>19</v>
      </c>
      <c r="K71" s="75">
        <v>4.8000000000000001E-2</v>
      </c>
      <c r="P71" s="74">
        <v>64</v>
      </c>
      <c r="Q71" s="97" t="s">
        <v>19</v>
      </c>
      <c r="R71" s="75">
        <v>4.8000000000000001E-2</v>
      </c>
    </row>
    <row r="72" spans="2:20" x14ac:dyDescent="0.2">
      <c r="B72" s="74">
        <v>65</v>
      </c>
      <c r="C72" s="97" t="s">
        <v>19</v>
      </c>
      <c r="D72" s="75">
        <v>4.8000000000000001E-2</v>
      </c>
      <c r="I72" s="100">
        <v>65</v>
      </c>
      <c r="J72" s="100" t="s">
        <v>19</v>
      </c>
      <c r="K72" s="100">
        <v>4.8000000000000001E-2</v>
      </c>
      <c r="L72" s="102" t="s">
        <v>45</v>
      </c>
      <c r="M72" s="102">
        <v>24.90625</v>
      </c>
      <c r="P72" s="100">
        <v>65</v>
      </c>
      <c r="Q72" s="100" t="s">
        <v>19</v>
      </c>
      <c r="R72" s="100">
        <v>4.8000000000000001E-2</v>
      </c>
      <c r="S72" s="74" t="s">
        <v>45</v>
      </c>
      <c r="T72" s="74">
        <v>18.219000000000001</v>
      </c>
    </row>
    <row r="73" spans="2:20" x14ac:dyDescent="0.2">
      <c r="B73" s="100">
        <v>66</v>
      </c>
      <c r="C73" s="100" t="s">
        <v>19</v>
      </c>
      <c r="D73" s="100">
        <v>4.8000000000000001E-2</v>
      </c>
      <c r="E73" s="74" t="s">
        <v>45</v>
      </c>
      <c r="F73" s="74">
        <v>21.858000000000001</v>
      </c>
      <c r="I73" s="75">
        <v>66</v>
      </c>
      <c r="J73" s="97" t="s">
        <v>19</v>
      </c>
      <c r="K73" s="75">
        <v>4.8000000000000001E-2</v>
      </c>
      <c r="P73" s="75">
        <v>66</v>
      </c>
      <c r="Q73" s="97" t="s">
        <v>19</v>
      </c>
      <c r="R73" s="75">
        <v>4.8000000000000001E-2</v>
      </c>
    </row>
    <row r="74" spans="2:20" x14ac:dyDescent="0.2">
      <c r="B74" s="74">
        <v>67</v>
      </c>
      <c r="C74" s="97" t="s">
        <v>19</v>
      </c>
      <c r="D74" s="75">
        <v>4.8000000000000001E-2</v>
      </c>
      <c r="I74" s="74">
        <v>67</v>
      </c>
      <c r="J74" s="97" t="s">
        <v>19</v>
      </c>
      <c r="K74" s="75">
        <v>4.8000000000000001E-2</v>
      </c>
      <c r="P74" s="74">
        <v>67</v>
      </c>
      <c r="Q74" s="97" t="s">
        <v>19</v>
      </c>
      <c r="R74" s="75">
        <v>4.8000000000000001E-2</v>
      </c>
    </row>
    <row r="75" spans="2:20" x14ac:dyDescent="0.2">
      <c r="B75" s="74">
        <v>68</v>
      </c>
      <c r="C75" s="97" t="s">
        <v>19</v>
      </c>
      <c r="D75" s="75">
        <v>4.8000000000000001E-2</v>
      </c>
      <c r="I75" s="74">
        <v>68</v>
      </c>
      <c r="J75" s="97" t="s">
        <v>19</v>
      </c>
      <c r="K75" s="75">
        <v>4.8000000000000001E-2</v>
      </c>
      <c r="P75" s="74">
        <v>68</v>
      </c>
      <c r="Q75" s="97" t="s">
        <v>19</v>
      </c>
      <c r="R75" s="75">
        <v>4.8000000000000001E-2</v>
      </c>
    </row>
    <row r="76" spans="2:20" x14ac:dyDescent="0.2">
      <c r="B76" s="74">
        <v>69</v>
      </c>
      <c r="C76" s="97" t="s">
        <v>19</v>
      </c>
      <c r="D76" s="75">
        <v>4.8000000000000001E-2</v>
      </c>
      <c r="I76" s="74">
        <v>69</v>
      </c>
      <c r="J76" s="97" t="s">
        <v>19</v>
      </c>
      <c r="K76" s="75">
        <v>4.8000000000000001E-2</v>
      </c>
      <c r="P76" s="74">
        <v>69</v>
      </c>
      <c r="Q76" s="97" t="s">
        <v>19</v>
      </c>
      <c r="R76" s="75">
        <v>4.8000000000000001E-2</v>
      </c>
    </row>
    <row r="77" spans="2:20" x14ac:dyDescent="0.2">
      <c r="B77" s="74">
        <v>70</v>
      </c>
      <c r="C77" s="97" t="s">
        <v>19</v>
      </c>
      <c r="D77" s="75">
        <v>0.12</v>
      </c>
      <c r="I77" s="74">
        <v>70</v>
      </c>
      <c r="J77" s="97" t="s">
        <v>19</v>
      </c>
      <c r="K77" s="75">
        <v>0.12</v>
      </c>
      <c r="P77" s="74">
        <v>70</v>
      </c>
      <c r="Q77" s="97" t="s">
        <v>19</v>
      </c>
      <c r="R77" s="75">
        <v>0.18</v>
      </c>
    </row>
    <row r="78" spans="2:20" x14ac:dyDescent="0.2">
      <c r="B78" s="74">
        <v>71</v>
      </c>
      <c r="C78" s="97" t="s">
        <v>20</v>
      </c>
      <c r="D78" s="75">
        <v>4.8000000000000001E-2</v>
      </c>
      <c r="I78" s="74">
        <v>71</v>
      </c>
      <c r="J78" s="97" t="s">
        <v>20</v>
      </c>
      <c r="K78" s="75">
        <v>4.8000000000000001E-2</v>
      </c>
      <c r="P78" s="74">
        <v>71</v>
      </c>
      <c r="Q78" s="97" t="s">
        <v>20</v>
      </c>
      <c r="R78" s="75">
        <v>4.8000000000000001E-2</v>
      </c>
    </row>
    <row r="79" spans="2:20" x14ac:dyDescent="0.2">
      <c r="B79" s="74">
        <v>72</v>
      </c>
      <c r="C79" s="97" t="s">
        <v>20</v>
      </c>
      <c r="D79" s="75">
        <v>4.8000000000000001E-2</v>
      </c>
      <c r="I79" s="74">
        <v>72</v>
      </c>
      <c r="J79" s="97" t="s">
        <v>20</v>
      </c>
      <c r="K79" s="75">
        <v>4.8000000000000001E-2</v>
      </c>
      <c r="P79" s="74">
        <v>72</v>
      </c>
      <c r="Q79" s="97" t="s">
        <v>20</v>
      </c>
      <c r="R79" s="75">
        <v>4.8000000000000001E-2</v>
      </c>
    </row>
    <row r="80" spans="2:20" x14ac:dyDescent="0.2">
      <c r="B80" s="74">
        <v>73</v>
      </c>
      <c r="C80" s="97" t="s">
        <v>20</v>
      </c>
      <c r="D80" s="75">
        <v>4.8000000000000001E-2</v>
      </c>
      <c r="I80" s="74">
        <v>73</v>
      </c>
      <c r="J80" s="97" t="s">
        <v>20</v>
      </c>
      <c r="K80" s="75">
        <v>4.8000000000000001E-2</v>
      </c>
      <c r="P80" s="74">
        <v>73</v>
      </c>
      <c r="Q80" s="97" t="s">
        <v>20</v>
      </c>
      <c r="R80" s="75">
        <v>4.8000000000000001E-2</v>
      </c>
    </row>
    <row r="81" spans="2:20" x14ac:dyDescent="0.2">
      <c r="B81" s="74">
        <v>74</v>
      </c>
      <c r="C81" s="97" t="s">
        <v>20</v>
      </c>
      <c r="D81" s="75">
        <v>4.8000000000000001E-2</v>
      </c>
      <c r="I81" s="74">
        <v>74</v>
      </c>
      <c r="J81" s="97" t="s">
        <v>20</v>
      </c>
      <c r="K81" s="75">
        <v>4.8000000000000001E-2</v>
      </c>
      <c r="P81" s="74">
        <v>74</v>
      </c>
      <c r="Q81" s="97" t="s">
        <v>20</v>
      </c>
      <c r="R81" s="75">
        <v>4.8000000000000001E-2</v>
      </c>
    </row>
    <row r="82" spans="2:20" x14ac:dyDescent="0.2">
      <c r="B82" s="74">
        <v>75</v>
      </c>
      <c r="C82" s="97" t="s">
        <v>20</v>
      </c>
      <c r="D82" s="75">
        <v>4.8000000000000001E-2</v>
      </c>
      <c r="I82" s="100">
        <v>75</v>
      </c>
      <c r="J82" s="100" t="s">
        <v>20</v>
      </c>
      <c r="K82" s="100">
        <v>4.8000000000000001E-2</v>
      </c>
      <c r="L82" s="74" t="s">
        <v>45</v>
      </c>
      <c r="M82" s="74">
        <v>11.414</v>
      </c>
      <c r="P82" s="100">
        <v>75</v>
      </c>
      <c r="Q82" s="100" t="s">
        <v>20</v>
      </c>
      <c r="R82" s="100">
        <v>4.8000000000000001E-2</v>
      </c>
      <c r="S82" s="74" t="s">
        <v>45</v>
      </c>
      <c r="T82" s="74">
        <v>19.273</v>
      </c>
    </row>
    <row r="83" spans="2:20" x14ac:dyDescent="0.2">
      <c r="B83" s="100">
        <v>76</v>
      </c>
      <c r="C83" s="100" t="s">
        <v>20</v>
      </c>
      <c r="D83" s="100">
        <v>4.8000000000000001E-2</v>
      </c>
      <c r="E83" s="74" t="s">
        <v>45</v>
      </c>
      <c r="F83" s="74">
        <v>26.436</v>
      </c>
      <c r="I83" s="75">
        <v>76</v>
      </c>
      <c r="J83" s="97" t="s">
        <v>20</v>
      </c>
      <c r="K83" s="75">
        <v>4.8000000000000001E-2</v>
      </c>
      <c r="P83" s="75">
        <v>76</v>
      </c>
      <c r="Q83" s="97" t="s">
        <v>20</v>
      </c>
      <c r="R83" s="75">
        <v>4.8000000000000001E-2</v>
      </c>
    </row>
    <row r="84" spans="2:20" x14ac:dyDescent="0.2">
      <c r="B84" s="74">
        <v>77</v>
      </c>
      <c r="C84" s="97" t="s">
        <v>20</v>
      </c>
      <c r="D84" s="75">
        <v>4.8000000000000001E-2</v>
      </c>
      <c r="I84" s="74">
        <v>77</v>
      </c>
      <c r="J84" s="97" t="s">
        <v>20</v>
      </c>
      <c r="K84" s="75">
        <v>4.8000000000000001E-2</v>
      </c>
      <c r="P84" s="74">
        <v>77</v>
      </c>
      <c r="Q84" s="97" t="s">
        <v>20</v>
      </c>
      <c r="R84" s="75">
        <v>4.8000000000000001E-2</v>
      </c>
    </row>
    <row r="85" spans="2:20" x14ac:dyDescent="0.2">
      <c r="B85" s="74">
        <v>78</v>
      </c>
      <c r="C85" s="97" t="s">
        <v>20</v>
      </c>
      <c r="D85" s="75">
        <v>4.8000000000000001E-2</v>
      </c>
      <c r="I85" s="74">
        <v>78</v>
      </c>
      <c r="J85" s="97" t="s">
        <v>20</v>
      </c>
      <c r="K85" s="75">
        <v>4.8000000000000001E-2</v>
      </c>
      <c r="P85" s="74">
        <v>78</v>
      </c>
      <c r="Q85" s="97" t="s">
        <v>20</v>
      </c>
      <c r="R85" s="75">
        <v>4.8000000000000001E-2</v>
      </c>
    </row>
    <row r="86" spans="2:20" x14ac:dyDescent="0.2">
      <c r="B86" s="74">
        <v>79</v>
      </c>
      <c r="C86" s="97" t="s">
        <v>20</v>
      </c>
      <c r="D86" s="75">
        <v>4.8000000000000001E-2</v>
      </c>
      <c r="I86" s="74">
        <v>79</v>
      </c>
      <c r="J86" s="97" t="s">
        <v>20</v>
      </c>
      <c r="K86" s="75">
        <v>4.8000000000000001E-2</v>
      </c>
      <c r="P86" s="74">
        <v>79</v>
      </c>
      <c r="Q86" s="97" t="s">
        <v>20</v>
      </c>
      <c r="R86" s="75">
        <v>4.8000000000000001E-2</v>
      </c>
    </row>
    <row r="87" spans="2:20" x14ac:dyDescent="0.2">
      <c r="B87" s="74">
        <v>80</v>
      </c>
      <c r="C87" s="97" t="s">
        <v>20</v>
      </c>
      <c r="D87" s="75">
        <v>0.12</v>
      </c>
      <c r="I87" s="74">
        <v>80</v>
      </c>
      <c r="J87" s="97" t="s">
        <v>20</v>
      </c>
      <c r="K87" s="75">
        <v>0.12</v>
      </c>
      <c r="P87" s="74">
        <v>80</v>
      </c>
      <c r="Q87" s="97" t="s">
        <v>20</v>
      </c>
      <c r="R87" s="75">
        <v>0.12</v>
      </c>
    </row>
    <row r="88" spans="2:20" x14ac:dyDescent="0.2">
      <c r="B88" s="74">
        <v>81</v>
      </c>
      <c r="C88" s="97" t="s">
        <v>18</v>
      </c>
      <c r="D88" s="75">
        <v>4.8000000000000001E-2</v>
      </c>
      <c r="I88" s="74">
        <v>81</v>
      </c>
      <c r="J88" s="97" t="s">
        <v>18</v>
      </c>
      <c r="K88" s="75">
        <v>4.8000000000000001E-2</v>
      </c>
      <c r="P88" s="74">
        <v>81</v>
      </c>
      <c r="Q88" s="97" t="s">
        <v>18</v>
      </c>
      <c r="R88" s="75">
        <v>4.8000000000000001E-2</v>
      </c>
    </row>
    <row r="89" spans="2:20" x14ac:dyDescent="0.2">
      <c r="B89" s="74">
        <v>82</v>
      </c>
      <c r="C89" s="97" t="s">
        <v>18</v>
      </c>
      <c r="D89" s="75">
        <v>4.8000000000000001E-2</v>
      </c>
      <c r="I89" s="74">
        <v>82</v>
      </c>
      <c r="J89" s="97" t="s">
        <v>18</v>
      </c>
      <c r="K89" s="75">
        <v>4.8000000000000001E-2</v>
      </c>
      <c r="P89" s="74">
        <v>82</v>
      </c>
      <c r="Q89" s="97" t="s">
        <v>18</v>
      </c>
      <c r="R89" s="75">
        <v>4.8000000000000001E-2</v>
      </c>
    </row>
    <row r="90" spans="2:20" x14ac:dyDescent="0.2">
      <c r="B90" s="74">
        <v>83</v>
      </c>
      <c r="C90" s="97" t="s">
        <v>18</v>
      </c>
      <c r="D90" s="75">
        <v>4.8000000000000001E-2</v>
      </c>
      <c r="I90" s="74">
        <v>83</v>
      </c>
      <c r="J90" s="97" t="s">
        <v>18</v>
      </c>
      <c r="K90" s="75">
        <v>4.8000000000000001E-2</v>
      </c>
      <c r="P90" s="74">
        <v>83</v>
      </c>
      <c r="Q90" s="97" t="s">
        <v>18</v>
      </c>
      <c r="R90" s="75">
        <v>4.8000000000000001E-2</v>
      </c>
    </row>
    <row r="91" spans="2:20" x14ac:dyDescent="0.2">
      <c r="B91" s="74">
        <v>84</v>
      </c>
      <c r="C91" s="97" t="s">
        <v>18</v>
      </c>
      <c r="D91" s="75">
        <v>4.8000000000000001E-2</v>
      </c>
      <c r="I91" s="74">
        <v>84</v>
      </c>
      <c r="J91" s="97" t="s">
        <v>18</v>
      </c>
      <c r="K91" s="75">
        <v>4.8000000000000001E-2</v>
      </c>
      <c r="P91" s="74">
        <v>84</v>
      </c>
      <c r="Q91" s="97" t="s">
        <v>18</v>
      </c>
      <c r="R91" s="75">
        <v>4.8000000000000001E-2</v>
      </c>
    </row>
    <row r="92" spans="2:20" x14ac:dyDescent="0.2">
      <c r="B92" s="74">
        <v>85</v>
      </c>
      <c r="C92" s="97" t="s">
        <v>18</v>
      </c>
      <c r="D92" s="75">
        <v>4.8000000000000001E-2</v>
      </c>
      <c r="I92" s="100">
        <v>85</v>
      </c>
      <c r="J92" s="100" t="s">
        <v>18</v>
      </c>
      <c r="K92" s="100">
        <v>4.8000000000000001E-2</v>
      </c>
      <c r="L92" s="74" t="s">
        <v>45</v>
      </c>
      <c r="M92" s="74">
        <v>5.6970000000000001</v>
      </c>
      <c r="P92" s="100">
        <v>85</v>
      </c>
      <c r="Q92" s="100" t="s">
        <v>18</v>
      </c>
      <c r="R92" s="100">
        <v>4.8000000000000001E-2</v>
      </c>
      <c r="S92" s="74" t="s">
        <v>45</v>
      </c>
      <c r="T92" s="74">
        <v>20.082000000000001</v>
      </c>
    </row>
    <row r="93" spans="2:20" x14ac:dyDescent="0.2">
      <c r="B93" s="100">
        <v>86</v>
      </c>
      <c r="C93" s="100" t="s">
        <v>18</v>
      </c>
      <c r="D93" s="100">
        <v>4.8000000000000001E-2</v>
      </c>
      <c r="E93" s="74" t="s">
        <v>45</v>
      </c>
      <c r="F93" s="74">
        <v>25.529</v>
      </c>
      <c r="I93" s="75">
        <v>86</v>
      </c>
      <c r="J93" s="97" t="s">
        <v>18</v>
      </c>
      <c r="K93" s="75">
        <v>4.8000000000000001E-2</v>
      </c>
      <c r="P93" s="75">
        <v>86</v>
      </c>
      <c r="Q93" s="97" t="s">
        <v>18</v>
      </c>
      <c r="R93" s="75">
        <v>4.8000000000000001E-2</v>
      </c>
    </row>
    <row r="94" spans="2:20" x14ac:dyDescent="0.2">
      <c r="B94" s="74">
        <v>87</v>
      </c>
      <c r="C94" s="97" t="s">
        <v>18</v>
      </c>
      <c r="D94" s="75">
        <v>4.8000000000000001E-2</v>
      </c>
      <c r="I94" s="74">
        <v>87</v>
      </c>
      <c r="J94" s="97" t="s">
        <v>18</v>
      </c>
      <c r="K94" s="75">
        <v>4.8000000000000001E-2</v>
      </c>
      <c r="P94" s="74">
        <v>87</v>
      </c>
      <c r="Q94" s="97" t="s">
        <v>18</v>
      </c>
      <c r="R94" s="75">
        <v>4.8000000000000001E-2</v>
      </c>
    </row>
    <row r="95" spans="2:20" x14ac:dyDescent="0.2">
      <c r="B95" s="74">
        <v>88</v>
      </c>
      <c r="C95" s="97" t="s">
        <v>18</v>
      </c>
      <c r="D95" s="75">
        <v>4.8000000000000001E-2</v>
      </c>
      <c r="I95" s="74">
        <v>88</v>
      </c>
      <c r="J95" s="97" t="s">
        <v>18</v>
      </c>
      <c r="K95" s="75">
        <v>4.8000000000000001E-2</v>
      </c>
      <c r="P95" s="74">
        <v>88</v>
      </c>
      <c r="Q95" s="97" t="s">
        <v>18</v>
      </c>
      <c r="R95" s="75">
        <v>4.8000000000000001E-2</v>
      </c>
    </row>
    <row r="96" spans="2:20" x14ac:dyDescent="0.2">
      <c r="B96" s="74">
        <v>89</v>
      </c>
      <c r="C96" s="97" t="s">
        <v>18</v>
      </c>
      <c r="D96" s="75">
        <v>4.8000000000000001E-2</v>
      </c>
      <c r="I96" s="74">
        <v>89</v>
      </c>
      <c r="J96" s="97" t="s">
        <v>18</v>
      </c>
      <c r="K96" s="75">
        <v>4.8000000000000001E-2</v>
      </c>
      <c r="P96" s="74">
        <v>89</v>
      </c>
      <c r="Q96" s="97" t="s">
        <v>18</v>
      </c>
      <c r="R96" s="75">
        <v>4.8000000000000001E-2</v>
      </c>
    </row>
    <row r="97" spans="2:20" x14ac:dyDescent="0.2">
      <c r="B97" s="74">
        <v>90</v>
      </c>
      <c r="C97" s="97" t="s">
        <v>18</v>
      </c>
      <c r="D97" s="75">
        <v>0.18</v>
      </c>
      <c r="I97" s="74">
        <v>90</v>
      </c>
      <c r="J97" s="97" t="s">
        <v>18</v>
      </c>
      <c r="K97" s="75">
        <v>0.12</v>
      </c>
      <c r="P97" s="74">
        <v>90</v>
      </c>
      <c r="Q97" s="97" t="s">
        <v>18</v>
      </c>
      <c r="R97" s="75">
        <v>0.12</v>
      </c>
    </row>
    <row r="98" spans="2:20" x14ac:dyDescent="0.2">
      <c r="B98" s="75">
        <v>91</v>
      </c>
      <c r="C98" s="97" t="s">
        <v>19</v>
      </c>
      <c r="D98" s="75">
        <v>0.06</v>
      </c>
      <c r="I98" s="75">
        <v>91</v>
      </c>
      <c r="J98" s="97" t="s">
        <v>19</v>
      </c>
      <c r="K98" s="75">
        <v>4.8000000000000001E-2</v>
      </c>
      <c r="P98" s="75">
        <v>91</v>
      </c>
      <c r="Q98" s="97" t="s">
        <v>19</v>
      </c>
      <c r="R98" s="75">
        <v>4.8000000000000001E-2</v>
      </c>
    </row>
    <row r="99" spans="2:20" x14ac:dyDescent="0.2">
      <c r="B99" s="74">
        <v>92</v>
      </c>
      <c r="C99" s="97" t="s">
        <v>19</v>
      </c>
      <c r="D99" s="75">
        <v>0.06</v>
      </c>
      <c r="I99" s="75">
        <v>92</v>
      </c>
      <c r="J99" s="97" t="s">
        <v>19</v>
      </c>
      <c r="K99" s="75">
        <v>4.8000000000000001E-2</v>
      </c>
      <c r="P99" s="74">
        <v>92</v>
      </c>
      <c r="Q99" s="97" t="s">
        <v>19</v>
      </c>
      <c r="R99" s="75">
        <v>4.8000000000000001E-2</v>
      </c>
    </row>
    <row r="100" spans="2:20" x14ac:dyDescent="0.2">
      <c r="B100" s="74">
        <v>93</v>
      </c>
      <c r="C100" s="97" t="s">
        <v>19</v>
      </c>
      <c r="D100" s="75">
        <v>0.06</v>
      </c>
      <c r="I100" s="74">
        <v>93</v>
      </c>
      <c r="J100" s="97" t="s">
        <v>19</v>
      </c>
      <c r="K100" s="75">
        <v>4.8000000000000001E-2</v>
      </c>
      <c r="P100" s="74">
        <v>93</v>
      </c>
      <c r="Q100" s="97" t="s">
        <v>19</v>
      </c>
      <c r="R100" s="75">
        <v>4.8000000000000001E-2</v>
      </c>
    </row>
    <row r="101" spans="2:20" x14ac:dyDescent="0.2">
      <c r="B101" s="74">
        <v>94</v>
      </c>
      <c r="C101" s="97" t="s">
        <v>19</v>
      </c>
      <c r="D101" s="75">
        <v>0.06</v>
      </c>
      <c r="I101" s="74">
        <v>94</v>
      </c>
      <c r="J101" s="97" t="s">
        <v>19</v>
      </c>
      <c r="K101" s="75">
        <v>4.8000000000000001E-2</v>
      </c>
      <c r="P101" s="74">
        <v>94</v>
      </c>
      <c r="Q101" s="97" t="s">
        <v>19</v>
      </c>
      <c r="R101" s="75">
        <v>4.8000000000000001E-2</v>
      </c>
    </row>
    <row r="102" spans="2:20" x14ac:dyDescent="0.2">
      <c r="B102" s="100">
        <v>95</v>
      </c>
      <c r="C102" s="100" t="s">
        <v>19</v>
      </c>
      <c r="D102" s="100">
        <v>0.06</v>
      </c>
      <c r="E102" s="74" t="s">
        <v>45</v>
      </c>
      <c r="F102" s="74">
        <v>22.727</v>
      </c>
      <c r="I102" s="100">
        <v>95</v>
      </c>
      <c r="J102" s="100" t="s">
        <v>19</v>
      </c>
      <c r="K102" s="100">
        <v>4.8000000000000001E-2</v>
      </c>
      <c r="L102" s="74" t="s">
        <v>45</v>
      </c>
      <c r="M102" s="74">
        <v>7.6059999999999999</v>
      </c>
      <c r="P102" s="100">
        <v>95</v>
      </c>
      <c r="Q102" s="100" t="s">
        <v>19</v>
      </c>
      <c r="R102" s="100">
        <v>4.8000000000000001E-2</v>
      </c>
      <c r="S102" s="74" t="s">
        <v>45</v>
      </c>
      <c r="T102" s="74">
        <v>20.055</v>
      </c>
    </row>
    <row r="103" spans="2:20" x14ac:dyDescent="0.2">
      <c r="B103" s="74">
        <v>96</v>
      </c>
      <c r="C103" s="97" t="s">
        <v>19</v>
      </c>
      <c r="D103" s="75">
        <v>0.06</v>
      </c>
      <c r="I103" s="74">
        <v>96</v>
      </c>
      <c r="J103" s="97" t="s">
        <v>19</v>
      </c>
      <c r="K103" s="75">
        <v>4.8000000000000001E-2</v>
      </c>
      <c r="P103" s="74">
        <v>96</v>
      </c>
      <c r="Q103" s="97" t="s">
        <v>19</v>
      </c>
      <c r="R103" s="75">
        <v>4.8000000000000001E-2</v>
      </c>
    </row>
    <row r="104" spans="2:20" x14ac:dyDescent="0.2">
      <c r="B104" s="74">
        <v>97</v>
      </c>
      <c r="C104" s="97" t="s">
        <v>19</v>
      </c>
      <c r="D104" s="75">
        <v>0.06</v>
      </c>
      <c r="I104" s="74">
        <v>97</v>
      </c>
      <c r="J104" s="97" t="s">
        <v>19</v>
      </c>
      <c r="K104" s="75">
        <v>4.8000000000000001E-2</v>
      </c>
      <c r="P104" s="74">
        <v>97</v>
      </c>
      <c r="Q104" s="97" t="s">
        <v>19</v>
      </c>
      <c r="R104" s="75">
        <v>4.8000000000000001E-2</v>
      </c>
    </row>
    <row r="105" spans="2:20" x14ac:dyDescent="0.2">
      <c r="B105" s="74">
        <v>98</v>
      </c>
      <c r="C105" s="97" t="s">
        <v>19</v>
      </c>
      <c r="D105" s="75">
        <v>0.06</v>
      </c>
      <c r="I105" s="74">
        <v>98</v>
      </c>
      <c r="J105" s="97" t="s">
        <v>19</v>
      </c>
      <c r="K105" s="75">
        <v>4.8000000000000001E-2</v>
      </c>
      <c r="P105" s="74">
        <v>98</v>
      </c>
      <c r="Q105" s="97" t="s">
        <v>19</v>
      </c>
      <c r="R105" s="75">
        <v>4.8000000000000001E-2</v>
      </c>
    </row>
    <row r="106" spans="2:20" x14ac:dyDescent="0.2">
      <c r="B106" s="74">
        <v>99</v>
      </c>
      <c r="C106" s="97" t="s">
        <v>19</v>
      </c>
      <c r="D106" s="75">
        <v>0.06</v>
      </c>
      <c r="I106" s="74">
        <v>99</v>
      </c>
      <c r="J106" s="97" t="s">
        <v>19</v>
      </c>
      <c r="K106" s="75">
        <v>4.8000000000000001E-2</v>
      </c>
      <c r="P106" s="74">
        <v>99</v>
      </c>
      <c r="Q106" s="97" t="s">
        <v>19</v>
      </c>
      <c r="R106" s="75">
        <v>4.8000000000000001E-2</v>
      </c>
    </row>
    <row r="107" spans="2:20" x14ac:dyDescent="0.2">
      <c r="B107" s="74">
        <v>100</v>
      </c>
      <c r="C107" s="97" t="s">
        <v>19</v>
      </c>
      <c r="D107" s="75">
        <v>0.12</v>
      </c>
      <c r="I107" s="74">
        <v>100</v>
      </c>
      <c r="J107" s="97" t="s">
        <v>19</v>
      </c>
      <c r="K107" s="75">
        <v>0.12</v>
      </c>
      <c r="P107" s="74">
        <v>100</v>
      </c>
      <c r="Q107" s="97" t="s">
        <v>19</v>
      </c>
      <c r="R107" s="75">
        <v>0.12</v>
      </c>
    </row>
    <row r="108" spans="2:20" x14ac:dyDescent="0.2">
      <c r="B108" s="74">
        <v>101</v>
      </c>
      <c r="C108" s="97" t="s">
        <v>20</v>
      </c>
      <c r="D108" s="75">
        <v>0.06</v>
      </c>
      <c r="I108" s="74">
        <v>101</v>
      </c>
      <c r="J108" s="97" t="s">
        <v>20</v>
      </c>
      <c r="K108" s="75">
        <v>4.8000000000000001E-2</v>
      </c>
      <c r="P108" s="74">
        <v>101</v>
      </c>
      <c r="Q108" s="97" t="s">
        <v>20</v>
      </c>
      <c r="R108" s="75">
        <v>4.8000000000000001E-2</v>
      </c>
    </row>
    <row r="109" spans="2:20" x14ac:dyDescent="0.2">
      <c r="B109" s="74">
        <v>102</v>
      </c>
      <c r="C109" s="97" t="s">
        <v>20</v>
      </c>
      <c r="D109" s="75">
        <v>0.06</v>
      </c>
      <c r="I109" s="74">
        <v>102</v>
      </c>
      <c r="J109" s="97" t="s">
        <v>20</v>
      </c>
      <c r="K109" s="75">
        <v>4.8000000000000001E-2</v>
      </c>
      <c r="P109" s="74">
        <v>102</v>
      </c>
      <c r="Q109" s="97" t="s">
        <v>20</v>
      </c>
      <c r="R109" s="75">
        <v>4.8000000000000001E-2</v>
      </c>
    </row>
    <row r="110" spans="2:20" x14ac:dyDescent="0.2">
      <c r="B110" s="74">
        <v>103</v>
      </c>
      <c r="C110" s="97" t="s">
        <v>20</v>
      </c>
      <c r="D110" s="75">
        <v>0.06</v>
      </c>
      <c r="I110" s="74">
        <v>103</v>
      </c>
      <c r="J110" s="97" t="s">
        <v>20</v>
      </c>
      <c r="K110" s="75">
        <v>4.8000000000000001E-2</v>
      </c>
      <c r="P110" s="74">
        <v>103</v>
      </c>
      <c r="Q110" s="97" t="s">
        <v>20</v>
      </c>
      <c r="R110" s="75">
        <v>4.8000000000000001E-2</v>
      </c>
    </row>
    <row r="111" spans="2:20" x14ac:dyDescent="0.2">
      <c r="B111" s="74">
        <v>104</v>
      </c>
      <c r="C111" s="97" t="s">
        <v>20</v>
      </c>
      <c r="D111" s="75">
        <v>0.06</v>
      </c>
      <c r="I111" s="74">
        <v>104</v>
      </c>
      <c r="J111" s="97" t="s">
        <v>20</v>
      </c>
      <c r="K111" s="75">
        <v>4.8000000000000001E-2</v>
      </c>
      <c r="P111" s="74">
        <v>104</v>
      </c>
      <c r="Q111" s="97" t="s">
        <v>20</v>
      </c>
      <c r="R111" s="75">
        <v>4.8000000000000001E-2</v>
      </c>
    </row>
    <row r="112" spans="2:20" x14ac:dyDescent="0.2">
      <c r="B112" s="100">
        <v>105</v>
      </c>
      <c r="C112" s="100" t="s">
        <v>20</v>
      </c>
      <c r="D112" s="100">
        <v>0.06</v>
      </c>
      <c r="E112" s="74" t="s">
        <v>45</v>
      </c>
      <c r="F112" s="74">
        <v>13.606999999999999</v>
      </c>
      <c r="I112" s="100">
        <v>105</v>
      </c>
      <c r="J112" s="100" t="s">
        <v>20</v>
      </c>
      <c r="K112" s="100">
        <v>4.8000000000000001E-2</v>
      </c>
      <c r="L112" s="74" t="s">
        <v>45</v>
      </c>
      <c r="M112" s="74">
        <v>6.665</v>
      </c>
      <c r="P112" s="100">
        <v>105</v>
      </c>
      <c r="Q112" s="100" t="s">
        <v>20</v>
      </c>
      <c r="R112" s="100">
        <v>4.8000000000000001E-2</v>
      </c>
      <c r="S112" s="74" t="s">
        <v>45</v>
      </c>
      <c r="T112" s="74">
        <v>19.916</v>
      </c>
    </row>
    <row r="113" spans="2:20" x14ac:dyDescent="0.2">
      <c r="B113" s="74">
        <v>106</v>
      </c>
      <c r="C113" s="97" t="s">
        <v>20</v>
      </c>
      <c r="D113" s="75">
        <v>0.06</v>
      </c>
      <c r="I113" s="74">
        <v>106</v>
      </c>
      <c r="J113" s="97" t="s">
        <v>20</v>
      </c>
      <c r="K113" s="75">
        <v>4.8000000000000001E-2</v>
      </c>
      <c r="P113" s="74">
        <v>106</v>
      </c>
      <c r="Q113" s="97" t="s">
        <v>20</v>
      </c>
      <c r="R113" s="75">
        <v>4.8000000000000001E-2</v>
      </c>
    </row>
    <row r="114" spans="2:20" x14ac:dyDescent="0.2">
      <c r="B114" s="74">
        <v>107</v>
      </c>
      <c r="C114" s="97" t="s">
        <v>20</v>
      </c>
      <c r="D114" s="75">
        <v>0.06</v>
      </c>
      <c r="I114" s="74">
        <v>107</v>
      </c>
      <c r="J114" s="97" t="s">
        <v>20</v>
      </c>
      <c r="K114" s="75">
        <v>4.8000000000000001E-2</v>
      </c>
      <c r="P114" s="74">
        <v>107</v>
      </c>
      <c r="Q114" s="97" t="s">
        <v>20</v>
      </c>
      <c r="R114" s="75">
        <v>4.8000000000000001E-2</v>
      </c>
    </row>
    <row r="115" spans="2:20" x14ac:dyDescent="0.2">
      <c r="B115" s="74">
        <v>108</v>
      </c>
      <c r="C115" s="97" t="s">
        <v>20</v>
      </c>
      <c r="D115" s="75">
        <v>0.06</v>
      </c>
      <c r="I115" s="74">
        <v>108</v>
      </c>
      <c r="J115" s="97" t="s">
        <v>20</v>
      </c>
      <c r="K115" s="75">
        <v>4.8000000000000001E-2</v>
      </c>
      <c r="P115" s="74">
        <v>108</v>
      </c>
      <c r="Q115" s="97" t="s">
        <v>20</v>
      </c>
      <c r="R115" s="75">
        <v>4.8000000000000001E-2</v>
      </c>
    </row>
    <row r="116" spans="2:20" x14ac:dyDescent="0.2">
      <c r="B116" s="74">
        <v>109</v>
      </c>
      <c r="C116" s="97" t="s">
        <v>20</v>
      </c>
      <c r="D116" s="75">
        <v>0.06</v>
      </c>
      <c r="I116" s="74">
        <v>109</v>
      </c>
      <c r="J116" s="97" t="s">
        <v>20</v>
      </c>
      <c r="K116" s="75">
        <v>4.8000000000000001E-2</v>
      </c>
      <c r="P116" s="74">
        <v>109</v>
      </c>
      <c r="Q116" s="97" t="s">
        <v>20</v>
      </c>
      <c r="R116" s="75">
        <v>4.8000000000000001E-2</v>
      </c>
    </row>
    <row r="117" spans="2:20" x14ac:dyDescent="0.2">
      <c r="B117" s="74">
        <v>110</v>
      </c>
      <c r="C117" s="97" t="s">
        <v>20</v>
      </c>
      <c r="D117" s="75">
        <v>0.12</v>
      </c>
      <c r="I117" s="74">
        <v>110</v>
      </c>
      <c r="J117" s="97" t="s">
        <v>20</v>
      </c>
      <c r="K117" s="75">
        <v>0.12</v>
      </c>
      <c r="P117" s="74">
        <v>110</v>
      </c>
      <c r="Q117" s="97" t="s">
        <v>20</v>
      </c>
      <c r="R117" s="75">
        <v>0.12</v>
      </c>
    </row>
    <row r="118" spans="2:20" x14ac:dyDescent="0.2">
      <c r="B118" s="74">
        <v>111</v>
      </c>
      <c r="C118" s="97" t="s">
        <v>18</v>
      </c>
      <c r="D118" s="75">
        <v>3.5999999999999997E-2</v>
      </c>
      <c r="I118" s="74">
        <v>111</v>
      </c>
      <c r="J118" s="97" t="s">
        <v>18</v>
      </c>
      <c r="K118" s="75">
        <v>4.8000000000000001E-2</v>
      </c>
      <c r="P118" s="74">
        <v>111</v>
      </c>
      <c r="Q118" s="97" t="s">
        <v>18</v>
      </c>
      <c r="R118" s="75">
        <v>4.8000000000000001E-2</v>
      </c>
    </row>
    <row r="119" spans="2:20" x14ac:dyDescent="0.2">
      <c r="B119" s="74">
        <v>112</v>
      </c>
      <c r="C119" s="97" t="s">
        <v>18</v>
      </c>
      <c r="D119" s="75">
        <v>3.5999999999999997E-2</v>
      </c>
      <c r="I119" s="74">
        <v>112</v>
      </c>
      <c r="J119" s="97" t="s">
        <v>18</v>
      </c>
      <c r="K119" s="75">
        <v>4.8000000000000001E-2</v>
      </c>
      <c r="P119" s="74">
        <v>112</v>
      </c>
      <c r="Q119" s="97" t="s">
        <v>18</v>
      </c>
      <c r="R119" s="75">
        <v>4.8000000000000001E-2</v>
      </c>
    </row>
    <row r="120" spans="2:20" x14ac:dyDescent="0.2">
      <c r="B120" s="74">
        <v>113</v>
      </c>
      <c r="C120" s="97" t="s">
        <v>18</v>
      </c>
      <c r="D120" s="75">
        <v>3.5999999999999997E-2</v>
      </c>
      <c r="I120" s="74">
        <v>113</v>
      </c>
      <c r="J120" s="97" t="s">
        <v>18</v>
      </c>
      <c r="K120" s="75">
        <v>4.8000000000000001E-2</v>
      </c>
      <c r="P120" s="74">
        <v>113</v>
      </c>
      <c r="Q120" s="97" t="s">
        <v>18</v>
      </c>
      <c r="R120" s="75">
        <v>4.8000000000000001E-2</v>
      </c>
    </row>
    <row r="121" spans="2:20" x14ac:dyDescent="0.2">
      <c r="B121" s="74">
        <v>114</v>
      </c>
      <c r="C121" s="97" t="s">
        <v>18</v>
      </c>
      <c r="D121" s="75">
        <v>3.5999999999999997E-2</v>
      </c>
      <c r="I121" s="74">
        <v>114</v>
      </c>
      <c r="J121" s="97" t="s">
        <v>18</v>
      </c>
      <c r="K121" s="75">
        <v>4.8000000000000001E-2</v>
      </c>
      <c r="P121" s="74">
        <v>114</v>
      </c>
      <c r="Q121" s="97" t="s">
        <v>18</v>
      </c>
      <c r="R121" s="75">
        <v>4.8000000000000001E-2</v>
      </c>
    </row>
    <row r="122" spans="2:20" x14ac:dyDescent="0.2">
      <c r="B122" s="100">
        <v>115</v>
      </c>
      <c r="C122" s="100" t="s">
        <v>18</v>
      </c>
      <c r="D122" s="100">
        <v>3.5999999999999997E-2</v>
      </c>
      <c r="E122" s="74" t="s">
        <v>46</v>
      </c>
      <c r="F122" s="74">
        <v>0</v>
      </c>
      <c r="I122" s="100">
        <v>115</v>
      </c>
      <c r="J122" s="100" t="s">
        <v>18</v>
      </c>
      <c r="K122" s="100">
        <v>4.8000000000000001E-2</v>
      </c>
      <c r="L122" s="74" t="s">
        <v>45</v>
      </c>
      <c r="M122" s="74">
        <v>7.0410000000000004</v>
      </c>
      <c r="P122" s="100">
        <v>115</v>
      </c>
      <c r="Q122" s="100" t="s">
        <v>18</v>
      </c>
      <c r="R122" s="100">
        <v>0.12</v>
      </c>
      <c r="S122" s="74" t="s">
        <v>45</v>
      </c>
      <c r="T122" s="74">
        <v>18.762</v>
      </c>
    </row>
    <row r="123" spans="2:20" x14ac:dyDescent="0.2">
      <c r="B123" s="74">
        <v>116</v>
      </c>
      <c r="C123" s="97" t="s">
        <v>18</v>
      </c>
      <c r="D123" s="75">
        <v>3.5999999999999997E-2</v>
      </c>
      <c r="I123" s="74">
        <v>116</v>
      </c>
      <c r="J123" s="97" t="s">
        <v>18</v>
      </c>
      <c r="K123" s="75">
        <v>4.8000000000000001E-2</v>
      </c>
      <c r="P123" s="74">
        <v>116</v>
      </c>
      <c r="Q123" s="97" t="s">
        <v>18</v>
      </c>
      <c r="R123" s="75">
        <v>4.8000000000000001E-2</v>
      </c>
    </row>
    <row r="124" spans="2:20" x14ac:dyDescent="0.2">
      <c r="B124" s="74">
        <v>117</v>
      </c>
      <c r="C124" s="97" t="s">
        <v>18</v>
      </c>
      <c r="D124" s="75">
        <v>3.5999999999999997E-2</v>
      </c>
      <c r="I124" s="74">
        <v>117</v>
      </c>
      <c r="J124" s="97" t="s">
        <v>18</v>
      </c>
      <c r="K124" s="75">
        <v>4.8000000000000001E-2</v>
      </c>
      <c r="P124" s="74">
        <v>117</v>
      </c>
      <c r="Q124" s="97" t="s">
        <v>18</v>
      </c>
      <c r="R124" s="75">
        <v>0.12</v>
      </c>
    </row>
    <row r="125" spans="2:20" x14ac:dyDescent="0.2">
      <c r="B125" s="74">
        <v>118</v>
      </c>
      <c r="C125" s="97" t="s">
        <v>18</v>
      </c>
      <c r="D125" s="75">
        <v>3.5999999999999997E-2</v>
      </c>
      <c r="I125" s="74">
        <v>118</v>
      </c>
      <c r="J125" s="97" t="s">
        <v>18</v>
      </c>
      <c r="K125" s="75">
        <v>4.8000000000000001E-2</v>
      </c>
      <c r="P125" s="74">
        <v>118</v>
      </c>
      <c r="Q125" s="97" t="s">
        <v>18</v>
      </c>
      <c r="R125" s="75">
        <v>4.8000000000000001E-2</v>
      </c>
    </row>
    <row r="126" spans="2:20" x14ac:dyDescent="0.2">
      <c r="B126" s="74">
        <v>119</v>
      </c>
      <c r="C126" s="97" t="s">
        <v>18</v>
      </c>
      <c r="D126" s="75">
        <v>3.5999999999999997E-2</v>
      </c>
      <c r="I126" s="74">
        <v>119</v>
      </c>
      <c r="J126" s="97" t="s">
        <v>18</v>
      </c>
      <c r="K126" s="75">
        <v>4.8000000000000001E-2</v>
      </c>
      <c r="P126" s="74">
        <v>119</v>
      </c>
      <c r="Q126" s="97" t="s">
        <v>18</v>
      </c>
      <c r="R126" s="75">
        <v>0.12</v>
      </c>
    </row>
    <row r="127" spans="2:20" x14ac:dyDescent="0.2">
      <c r="B127" s="74">
        <v>120</v>
      </c>
      <c r="C127" s="97" t="s">
        <v>18</v>
      </c>
      <c r="D127" s="75"/>
      <c r="E127" s="103"/>
      <c r="F127" s="103"/>
      <c r="I127" s="74">
        <v>120</v>
      </c>
      <c r="J127" s="104" t="s">
        <v>18</v>
      </c>
      <c r="K127" s="74"/>
      <c r="L127" s="103"/>
      <c r="M127" s="103"/>
      <c r="P127" s="74">
        <v>120</v>
      </c>
      <c r="Q127" s="97" t="s">
        <v>18</v>
      </c>
      <c r="R127" s="75">
        <v>0.12</v>
      </c>
      <c r="S127" s="103"/>
      <c r="T127" s="103"/>
    </row>
    <row r="128" spans="2:20" x14ac:dyDescent="0.2">
      <c r="P128" s="74">
        <v>121</v>
      </c>
      <c r="Q128" s="97" t="s">
        <v>19</v>
      </c>
      <c r="R128" s="75">
        <v>0.12</v>
      </c>
    </row>
    <row r="129" spans="1:20" x14ac:dyDescent="0.2">
      <c r="B129" s="83"/>
      <c r="C129" s="83"/>
      <c r="P129" s="74">
        <v>122</v>
      </c>
      <c r="Q129" s="97" t="s">
        <v>20</v>
      </c>
      <c r="R129" s="75">
        <v>0.12</v>
      </c>
    </row>
    <row r="130" spans="1:20" x14ac:dyDescent="0.2">
      <c r="B130" s="83"/>
      <c r="C130" s="83"/>
      <c r="P130" s="74">
        <v>123</v>
      </c>
      <c r="Q130" s="104" t="s">
        <v>18</v>
      </c>
      <c r="R130" s="74">
        <v>0.12</v>
      </c>
    </row>
    <row r="131" spans="1:20" x14ac:dyDescent="0.2">
      <c r="B131" s="105" t="s">
        <v>81</v>
      </c>
      <c r="C131" s="105"/>
      <c r="P131" s="74"/>
      <c r="Q131" s="74"/>
      <c r="R131" s="74"/>
      <c r="S131" s="103"/>
      <c r="T131" s="103"/>
    </row>
    <row r="132" spans="1:20" x14ac:dyDescent="0.2">
      <c r="B132" s="83"/>
      <c r="C132" s="83"/>
    </row>
    <row r="134" spans="1:20" x14ac:dyDescent="0.2">
      <c r="E134" s="74" t="s">
        <v>79</v>
      </c>
      <c r="F134" s="74">
        <f>SUM(D42:D112)</f>
        <v>4.2000000000000011</v>
      </c>
      <c r="L134" s="84" t="s">
        <v>79</v>
      </c>
      <c r="M134" s="74">
        <f>SUM(K32:K122)</f>
        <v>5.2920000000000043</v>
      </c>
      <c r="S134" s="74" t="s">
        <v>79</v>
      </c>
      <c r="T134" s="74">
        <f>SUM(R52:R122)</f>
        <v>6.2640000000000029</v>
      </c>
    </row>
    <row r="135" spans="1:20" x14ac:dyDescent="0.2">
      <c r="E135" s="84" t="s">
        <v>80</v>
      </c>
      <c r="F135" s="74">
        <f>F42*SUM(D42:D47)+F52*SUM(D48:D57)+F62*SUM(D58:D67)+F73*SUM(D68:D77)+F83*SUM(D78:D87)+F93*SUM(D88:D97)+F102*SUM(D98:D107)+F112*SUM(D108:D112)</f>
        <v>68.729928000000001</v>
      </c>
      <c r="L135" s="84" t="s">
        <v>83</v>
      </c>
      <c r="M135" s="74">
        <f>M32*SUM(K32:K37)+M42*SUM(K38:K47)+M52*SUM(K48:K57)+M62*SUM(K58:K67)+M72*SUM(K68:K77)+M82*SUM(K78:K87)+M92*SUM(K88:K97)+M102*SUM(K98:K107)+M112*SUM(K108:K117)+M122*SUM(K118:K122)</f>
        <v>69.430133999999995</v>
      </c>
      <c r="S135" s="84" t="s">
        <v>83</v>
      </c>
      <c r="T135" s="74">
        <f>T52*SUM(R52:R57)+T62*SUM(R58:R67)+T72*SUM(R68:R77)+T82*SUM(R78:R87)+T92*SUM(R88:R97)+T102*SUM(R98:R107)+T112*SUM(R108:R117)+T122*SUM(R118:R122)</f>
        <v>72.132059999999996</v>
      </c>
    </row>
    <row r="139" spans="1:20" x14ac:dyDescent="0.2">
      <c r="A139" s="70"/>
      <c r="B139" s="70"/>
      <c r="T139" s="50"/>
    </row>
    <row r="140" spans="1:20" x14ac:dyDescent="0.2">
      <c r="A140" s="70"/>
      <c r="C140" s="84" t="s">
        <v>80</v>
      </c>
      <c r="D140" s="84" t="s">
        <v>79</v>
      </c>
    </row>
    <row r="141" spans="1:20" x14ac:dyDescent="0.2">
      <c r="A141" s="70"/>
      <c r="B141" s="74" t="s">
        <v>35</v>
      </c>
      <c r="C141" s="74">
        <f>AVERAGE(F135,M135,T135)</f>
        <v>70.097373999999988</v>
      </c>
      <c r="D141" s="74">
        <f>AVERAGE(F134,M134,T134)</f>
        <v>5.2520000000000024</v>
      </c>
    </row>
    <row r="142" spans="1:20" x14ac:dyDescent="0.2">
      <c r="A142" s="70"/>
      <c r="B142" s="74" t="s">
        <v>36</v>
      </c>
      <c r="C142" s="74">
        <f>STDEV(F135,M135,T135)</f>
        <v>1.7965334535031605</v>
      </c>
      <c r="D142" s="74">
        <f>STDEV(F134,M134,T134)</f>
        <v>1.0325812316713869</v>
      </c>
    </row>
    <row r="143" spans="1:20" x14ac:dyDescent="0.2">
      <c r="A143" s="70"/>
      <c r="B143" s="74" t="s">
        <v>11</v>
      </c>
      <c r="C143" s="74">
        <f>C142/SQRT(3)</f>
        <v>1.0372290729882179</v>
      </c>
      <c r="D143" s="74">
        <f>D142/SQRT(3)</f>
        <v>0.59616105206563064</v>
      </c>
    </row>
    <row r="144" spans="1:20" x14ac:dyDescent="0.2">
      <c r="A144" s="70"/>
      <c r="B144" s="70"/>
    </row>
    <row r="147" spans="2:9" x14ac:dyDescent="0.2">
      <c r="B147" s="46" t="s">
        <v>96</v>
      </c>
      <c r="C147" s="46"/>
      <c r="D147" s="46"/>
      <c r="E147" s="46"/>
      <c r="F147" s="46"/>
    </row>
    <row r="149" spans="2:9" x14ac:dyDescent="0.2">
      <c r="C149" s="50" t="s">
        <v>21</v>
      </c>
      <c r="D149" s="50" t="s">
        <v>100</v>
      </c>
    </row>
    <row r="150" spans="2:9" x14ac:dyDescent="0.2">
      <c r="C150" s="63" t="s">
        <v>73</v>
      </c>
      <c r="D150" s="63" t="s">
        <v>73</v>
      </c>
    </row>
    <row r="151" spans="2:9" x14ac:dyDescent="0.2">
      <c r="C151" s="63" t="s">
        <v>23</v>
      </c>
      <c r="D151" s="63" t="s">
        <v>22</v>
      </c>
    </row>
    <row r="152" spans="2:9" x14ac:dyDescent="0.2">
      <c r="G152" s="106"/>
      <c r="I152" s="106"/>
    </row>
    <row r="153" spans="2:9" x14ac:dyDescent="0.2">
      <c r="B153" s="74" t="s">
        <v>0</v>
      </c>
      <c r="C153" s="107">
        <v>4.2</v>
      </c>
      <c r="D153" s="107">
        <v>68.7</v>
      </c>
      <c r="G153" s="106"/>
      <c r="I153" s="106"/>
    </row>
    <row r="154" spans="2:9" x14ac:dyDescent="0.2">
      <c r="B154" s="74" t="s">
        <v>1</v>
      </c>
      <c r="C154" s="107">
        <v>4.75</v>
      </c>
      <c r="D154" s="107">
        <v>69.050000000000011</v>
      </c>
      <c r="G154" s="106"/>
      <c r="I154" s="106"/>
    </row>
    <row r="155" spans="2:9" x14ac:dyDescent="0.2">
      <c r="B155" s="74" t="s">
        <v>2</v>
      </c>
      <c r="C155" s="81">
        <v>5.3</v>
      </c>
      <c r="D155" s="107">
        <v>69.400000000000006</v>
      </c>
      <c r="G155" s="106"/>
      <c r="I155" s="106"/>
    </row>
    <row r="156" spans="2:9" x14ac:dyDescent="0.2">
      <c r="B156" s="74" t="s">
        <v>3</v>
      </c>
      <c r="C156" s="81">
        <v>5.782</v>
      </c>
      <c r="D156" s="107">
        <v>70.766030000000001</v>
      </c>
      <c r="G156" s="106"/>
      <c r="I156" s="106"/>
    </row>
    <row r="157" spans="2:9" x14ac:dyDescent="0.2">
      <c r="B157" s="74" t="s">
        <v>4</v>
      </c>
      <c r="C157" s="81">
        <v>6.2640000000000002</v>
      </c>
      <c r="D157" s="107">
        <v>72.132059999999996</v>
      </c>
    </row>
    <row r="158" spans="2:9" x14ac:dyDescent="0.2">
      <c r="B158" s="74"/>
      <c r="C158" s="108"/>
    </row>
    <row r="159" spans="2:9" x14ac:dyDescent="0.2">
      <c r="B159" s="74" t="s">
        <v>5</v>
      </c>
      <c r="C159" s="109">
        <v>0.54999999999999982</v>
      </c>
      <c r="D159" s="109">
        <v>0.35000000000000853</v>
      </c>
    </row>
    <row r="160" spans="2:9" x14ac:dyDescent="0.2">
      <c r="B160" s="74" t="s">
        <v>1</v>
      </c>
      <c r="C160" s="109">
        <v>4.75</v>
      </c>
      <c r="D160" s="109">
        <v>69.050000000000011</v>
      </c>
    </row>
    <row r="161" spans="2:4" x14ac:dyDescent="0.2">
      <c r="B161" s="74" t="s">
        <v>6</v>
      </c>
      <c r="C161" s="109">
        <v>0.54999999999999982</v>
      </c>
      <c r="D161" s="109">
        <v>0.34999999999999432</v>
      </c>
    </row>
    <row r="162" spans="2:4" x14ac:dyDescent="0.2">
      <c r="B162" s="74" t="s">
        <v>7</v>
      </c>
      <c r="C162" s="109">
        <v>0.48200000000000021</v>
      </c>
      <c r="D162" s="109">
        <v>1.366029999999995</v>
      </c>
    </row>
    <row r="163" spans="2:4" x14ac:dyDescent="0.2">
      <c r="B163" s="74" t="s">
        <v>8</v>
      </c>
      <c r="C163" s="109">
        <v>0.48200000000000021</v>
      </c>
      <c r="D163" s="109">
        <v>1.366029999999995</v>
      </c>
    </row>
  </sheetData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C063-58F4-2641-AD69-B88AE1694C32}">
  <dimension ref="A1:AA71"/>
  <sheetViews>
    <sheetView zoomScale="86" workbookViewId="0">
      <selection activeCell="H24" sqref="H24"/>
    </sheetView>
  </sheetViews>
  <sheetFormatPr baseColWidth="10" defaultColWidth="10.83203125" defaultRowHeight="16" x14ac:dyDescent="0.2"/>
  <cols>
    <col min="1" max="1" width="10.83203125" style="63"/>
    <col min="2" max="2" width="39" style="63" bestFit="1" customWidth="1"/>
    <col min="3" max="3" width="40.83203125" style="63" bestFit="1" customWidth="1"/>
    <col min="4" max="4" width="21.83203125" style="63" customWidth="1"/>
    <col min="5" max="5" width="10.83203125" style="63"/>
    <col min="6" max="6" width="39" style="63" bestFit="1" customWidth="1"/>
    <col min="7" max="7" width="40.83203125" style="63" bestFit="1" customWidth="1"/>
    <col min="8" max="8" width="19" style="63" customWidth="1"/>
    <col min="9" max="9" width="17.83203125" style="63" customWidth="1"/>
    <col min="10" max="18" width="10.83203125" style="63"/>
    <col min="19" max="19" width="39" style="63" bestFit="1" customWidth="1"/>
    <col min="20" max="20" width="17.83203125" style="63" bestFit="1" customWidth="1"/>
    <col min="21" max="22" width="10.83203125" style="63"/>
    <col min="23" max="23" width="39" style="63" bestFit="1" customWidth="1"/>
    <col min="24" max="24" width="19.5" style="63" bestFit="1" customWidth="1"/>
    <col min="25" max="25" width="26.33203125" style="63" bestFit="1" customWidth="1"/>
    <col min="26" max="16384" width="10.83203125" style="63"/>
  </cols>
  <sheetData>
    <row r="1" spans="1:2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7" x14ac:dyDescent="0.2">
      <c r="A2" s="67" t="s">
        <v>116</v>
      </c>
      <c r="B2" s="71"/>
      <c r="C2" s="159"/>
      <c r="D2" s="159"/>
      <c r="E2" s="159"/>
      <c r="F2" s="159"/>
      <c r="G2" s="159"/>
      <c r="H2" s="159"/>
      <c r="I2" s="70"/>
      <c r="J2" s="70"/>
      <c r="K2" s="70"/>
      <c r="L2" s="70"/>
      <c r="M2" s="70"/>
      <c r="N2" s="70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70"/>
    </row>
    <row r="3" spans="1:27" x14ac:dyDescent="0.2">
      <c r="A3" s="5" t="s">
        <v>137</v>
      </c>
      <c r="B3" s="68"/>
      <c r="C3" s="69"/>
      <c r="D3" s="69"/>
      <c r="E3" s="69"/>
      <c r="F3" s="69"/>
      <c r="G3" s="69"/>
      <c r="H3" s="69"/>
      <c r="I3" s="70"/>
      <c r="J3" s="70"/>
      <c r="K3" s="70"/>
      <c r="L3" s="70"/>
      <c r="M3" s="70"/>
      <c r="N3" s="70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70"/>
    </row>
    <row r="4" spans="1:27" x14ac:dyDescent="0.2">
      <c r="A4" s="70"/>
      <c r="B4" s="66"/>
      <c r="C4" s="65"/>
      <c r="D4" s="65"/>
      <c r="E4" s="65"/>
      <c r="F4" s="65"/>
      <c r="G4" s="65"/>
      <c r="H4" s="65"/>
      <c r="I4" s="70"/>
      <c r="J4" s="70"/>
      <c r="K4" s="70"/>
      <c r="L4" s="70"/>
      <c r="M4" s="70"/>
      <c r="N4" s="70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70"/>
    </row>
    <row r="5" spans="1:27" x14ac:dyDescent="0.2">
      <c r="B5" s="70"/>
      <c r="C5" s="72" t="s">
        <v>94</v>
      </c>
      <c r="D5" s="70"/>
      <c r="E5" s="70"/>
      <c r="F5" s="70"/>
      <c r="G5" s="72" t="s">
        <v>105</v>
      </c>
      <c r="I5" s="70"/>
      <c r="J5" s="70"/>
      <c r="K5" s="70"/>
      <c r="L5" s="70"/>
      <c r="M5" s="70"/>
      <c r="N5" s="70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70"/>
    </row>
    <row r="6" spans="1:27" x14ac:dyDescent="0.2">
      <c r="B6" s="70"/>
      <c r="C6" s="70"/>
      <c r="E6" s="70"/>
      <c r="F6" s="70"/>
      <c r="G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</row>
    <row r="7" spans="1:27" x14ac:dyDescent="0.2">
      <c r="B7" s="70"/>
      <c r="C7" s="73" t="s">
        <v>113</v>
      </c>
      <c r="D7" s="73" t="s">
        <v>109</v>
      </c>
      <c r="G7" s="73" t="s">
        <v>113</v>
      </c>
      <c r="H7" s="73" t="s">
        <v>109</v>
      </c>
      <c r="I7" s="73" t="s">
        <v>115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</row>
    <row r="8" spans="1:27" x14ac:dyDescent="0.2">
      <c r="B8" s="70"/>
      <c r="C8" s="74">
        <f>G8/I8*100</f>
        <v>0</v>
      </c>
      <c r="D8" s="61">
        <f>H8/I8*100</f>
        <v>97.61904761904762</v>
      </c>
      <c r="G8" s="75">
        <v>0</v>
      </c>
      <c r="H8" s="75">
        <v>41</v>
      </c>
      <c r="I8" s="75">
        <v>42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</row>
    <row r="9" spans="1:27" x14ac:dyDescent="0.2">
      <c r="B9" s="70"/>
      <c r="C9" s="61">
        <f>G9/I9*100</f>
        <v>2.4390243902439024</v>
      </c>
      <c r="D9" s="61">
        <f>H9/I9*100</f>
        <v>87.804878048780495</v>
      </c>
      <c r="F9" s="70"/>
      <c r="G9" s="75">
        <v>1</v>
      </c>
      <c r="H9" s="75">
        <v>36</v>
      </c>
      <c r="I9" s="75">
        <v>41</v>
      </c>
      <c r="J9" s="70"/>
      <c r="K9" s="70"/>
      <c r="L9" s="70"/>
      <c r="M9" s="70"/>
      <c r="N9" s="70"/>
      <c r="O9" s="158"/>
      <c r="P9" s="158"/>
      <c r="Q9" s="158"/>
      <c r="R9" s="158"/>
      <c r="S9" s="158"/>
      <c r="T9" s="158"/>
      <c r="U9" s="70"/>
      <c r="V9" s="70"/>
      <c r="W9" s="70"/>
      <c r="X9" s="70"/>
      <c r="Y9" s="70"/>
      <c r="Z9" s="70"/>
      <c r="AA9" s="70"/>
    </row>
    <row r="10" spans="1:27" x14ac:dyDescent="0.2"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</row>
    <row r="11" spans="1:27" x14ac:dyDescent="0.2">
      <c r="B11" s="70"/>
      <c r="C11" s="73" t="s">
        <v>114</v>
      </c>
      <c r="D11" s="73" t="s">
        <v>108</v>
      </c>
      <c r="G11" s="73" t="s">
        <v>114</v>
      </c>
      <c r="H11" s="73" t="s">
        <v>108</v>
      </c>
      <c r="I11" s="73" t="s">
        <v>115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</row>
    <row r="12" spans="1:27" x14ac:dyDescent="0.2">
      <c r="B12" s="70"/>
      <c r="C12" s="74">
        <f>G12/I12*100</f>
        <v>92.307692307692307</v>
      </c>
      <c r="D12" s="63">
        <f>H12/I12*100</f>
        <v>7.6923076923076925</v>
      </c>
      <c r="G12" s="74">
        <v>36</v>
      </c>
      <c r="H12" s="74">
        <v>3</v>
      </c>
      <c r="I12" s="75">
        <v>39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</row>
    <row r="13" spans="1:27" x14ac:dyDescent="0.2">
      <c r="B13" s="70"/>
      <c r="C13" s="74">
        <f>G13/I13*100</f>
        <v>95.454545454545453</v>
      </c>
      <c r="D13" s="61">
        <f>H13/I13*100</f>
        <v>4.5454545454545459</v>
      </c>
      <c r="G13" s="74">
        <v>42</v>
      </c>
      <c r="H13" s="74">
        <v>2</v>
      </c>
      <c r="I13" s="74">
        <v>44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</row>
    <row r="14" spans="1:27" x14ac:dyDescent="0.2">
      <c r="B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</row>
    <row r="15" spans="1:27" x14ac:dyDescent="0.2">
      <c r="G15" s="76" t="s">
        <v>72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</row>
    <row r="16" spans="1:27" x14ac:dyDescent="0.2">
      <c r="B16" s="70"/>
      <c r="C16" s="77" t="s">
        <v>114</v>
      </c>
      <c r="D16" s="78" t="s">
        <v>108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</row>
    <row r="17" spans="2:27" x14ac:dyDescent="0.2">
      <c r="B17" s="74" t="s">
        <v>35</v>
      </c>
      <c r="C17" s="74">
        <f>AVERAGE(C8:C9)</f>
        <v>1.2195121951219512</v>
      </c>
      <c r="D17" s="74">
        <f>AVERAGE(D8:D9)</f>
        <v>92.711962833914058</v>
      </c>
      <c r="G17" s="73" t="s">
        <v>113</v>
      </c>
      <c r="H17" s="73" t="s">
        <v>109</v>
      </c>
      <c r="I17" s="73" t="s">
        <v>115</v>
      </c>
      <c r="J17" s="142"/>
      <c r="K17" s="142"/>
      <c r="L17" s="142"/>
      <c r="M17" s="142"/>
      <c r="N17" s="142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70"/>
    </row>
    <row r="18" spans="2:27" x14ac:dyDescent="0.2">
      <c r="B18" s="74" t="s">
        <v>36</v>
      </c>
      <c r="C18" s="74">
        <f>STDEV(C8:C9)</f>
        <v>1.7246506858208477</v>
      </c>
      <c r="D18" s="74">
        <f>STDEV(D8:D9)</f>
        <v>6.9396658548505501</v>
      </c>
      <c r="G18" s="74">
        <f>SUM(G8:G9)</f>
        <v>1</v>
      </c>
      <c r="H18" s="74">
        <f t="shared" ref="H18:I18" si="0">SUM(H8:H9)</f>
        <v>77</v>
      </c>
      <c r="I18" s="74">
        <f t="shared" si="0"/>
        <v>83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70"/>
    </row>
    <row r="19" spans="2:27" x14ac:dyDescent="0.2">
      <c r="B19" s="74" t="s">
        <v>11</v>
      </c>
      <c r="C19" s="74">
        <f>C18/SQRT(2)</f>
        <v>1.2195121951219512</v>
      </c>
      <c r="D19" s="74">
        <f>D18/SQRT(2)</f>
        <v>4.9070847851335628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70"/>
    </row>
    <row r="20" spans="2:27" x14ac:dyDescent="0.2">
      <c r="B20" s="70"/>
      <c r="G20" s="73" t="s">
        <v>114</v>
      </c>
      <c r="H20" s="73" t="s">
        <v>108</v>
      </c>
      <c r="I20" s="73" t="s">
        <v>115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70"/>
    </row>
    <row r="21" spans="2:27" x14ac:dyDescent="0.2">
      <c r="B21" s="70"/>
      <c r="C21" s="77" t="s">
        <v>114</v>
      </c>
      <c r="D21" s="78" t="s">
        <v>108</v>
      </c>
      <c r="G21" s="74">
        <f>SUM(G12:G13)</f>
        <v>78</v>
      </c>
      <c r="H21" s="74">
        <f t="shared" ref="H21:I21" si="1">SUM(H12:H13)</f>
        <v>5</v>
      </c>
      <c r="I21" s="74">
        <f t="shared" si="1"/>
        <v>83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</row>
    <row r="22" spans="2:27" x14ac:dyDescent="0.2">
      <c r="B22" s="74" t="s">
        <v>35</v>
      </c>
      <c r="C22" s="74">
        <f>AVERAGE(C12:C13)</f>
        <v>93.88111888111888</v>
      </c>
      <c r="D22" s="74">
        <f>AVERAGE(D12:D13)</f>
        <v>6.1188811188811192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</row>
    <row r="23" spans="2:27" x14ac:dyDescent="0.2">
      <c r="B23" s="74" t="s">
        <v>36</v>
      </c>
      <c r="C23" s="74">
        <f>STDEV(C12:C13)</f>
        <v>2.2251611995380864</v>
      </c>
      <c r="D23" s="74">
        <f>STDEV(D12:D13)</f>
        <v>2.2251611995380847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</row>
    <row r="24" spans="2:27" x14ac:dyDescent="0.2">
      <c r="B24" s="74" t="s">
        <v>11</v>
      </c>
      <c r="C24" s="74">
        <f>C23/SQRT(2)</f>
        <v>1.5734265734265731</v>
      </c>
      <c r="D24" s="74">
        <f>D23/SQRT(2)</f>
        <v>1.573426573426572</v>
      </c>
      <c r="K24" s="70"/>
      <c r="L24" s="70"/>
      <c r="M24" s="70"/>
      <c r="N24" s="70"/>
      <c r="O24" s="70"/>
      <c r="P24" s="70"/>
      <c r="Q24" s="70"/>
      <c r="R24" s="70"/>
      <c r="Z24" s="70"/>
      <c r="AA24" s="70"/>
    </row>
    <row r="25" spans="2:27" x14ac:dyDescent="0.2">
      <c r="B25" s="70"/>
      <c r="K25" s="70"/>
      <c r="L25" s="70"/>
      <c r="M25" s="70"/>
      <c r="N25" s="70"/>
      <c r="O25" s="70"/>
      <c r="P25" s="70"/>
      <c r="Q25" s="70"/>
      <c r="R25" s="70"/>
      <c r="Z25" s="70"/>
      <c r="AA25" s="70"/>
    </row>
    <row r="27" spans="2:27" x14ac:dyDescent="0.2">
      <c r="B27" s="70"/>
      <c r="C27" s="145"/>
      <c r="D27" s="146"/>
      <c r="E27" s="83"/>
      <c r="F27" s="83"/>
      <c r="G27" s="145"/>
      <c r="H27" s="145"/>
      <c r="I27" s="145"/>
      <c r="J27" s="70"/>
      <c r="K27" s="70"/>
      <c r="L27" s="70"/>
      <c r="M27" s="70"/>
      <c r="N27" s="70"/>
      <c r="O27" s="70"/>
      <c r="P27" s="70"/>
      <c r="Q27" s="70"/>
      <c r="R27" s="70"/>
      <c r="Z27" s="70"/>
      <c r="AA27" s="70"/>
    </row>
    <row r="28" spans="2:27" x14ac:dyDescent="0.2">
      <c r="B28" s="70"/>
      <c r="C28" s="83"/>
      <c r="D28" s="83"/>
      <c r="E28" s="83"/>
      <c r="F28" s="83"/>
      <c r="G28" s="83"/>
      <c r="H28" s="83"/>
      <c r="I28" s="83"/>
      <c r="J28" s="83"/>
      <c r="K28" s="70"/>
      <c r="L28" s="70"/>
      <c r="M28" s="70"/>
      <c r="N28" s="70"/>
      <c r="O28" s="70"/>
      <c r="P28" s="70"/>
      <c r="Q28" s="70"/>
      <c r="R28" s="70"/>
      <c r="Z28" s="70"/>
      <c r="AA28" s="70"/>
    </row>
    <row r="29" spans="2:27" x14ac:dyDescent="0.2">
      <c r="B29" s="83"/>
      <c r="C29" s="48"/>
      <c r="D29" s="83"/>
      <c r="E29" s="83"/>
      <c r="F29" s="83"/>
      <c r="G29" s="48"/>
      <c r="H29" s="83"/>
      <c r="I29" s="83"/>
      <c r="J29" s="83"/>
      <c r="K29" s="83"/>
      <c r="L29" s="83"/>
      <c r="M29" s="83"/>
    </row>
    <row r="30" spans="2:27" x14ac:dyDescent="0.2">
      <c r="B30" s="70"/>
      <c r="C30" s="48"/>
      <c r="D30" s="83"/>
      <c r="E30" s="83"/>
      <c r="F30" s="83"/>
      <c r="G30" s="48"/>
      <c r="H30" s="83"/>
      <c r="I30" s="83"/>
      <c r="J30" s="70"/>
      <c r="K30" s="70"/>
      <c r="L30" s="70"/>
      <c r="M30" s="70"/>
      <c r="N30" s="70"/>
      <c r="O30" s="70"/>
      <c r="P30" s="70"/>
      <c r="Q30" s="70"/>
      <c r="R30" s="70"/>
      <c r="Z30" s="70"/>
      <c r="AA30" s="70"/>
    </row>
    <row r="31" spans="2:27" x14ac:dyDescent="0.2">
      <c r="B31" s="70"/>
      <c r="C31" s="48"/>
      <c r="D31" s="83"/>
      <c r="E31" s="83"/>
      <c r="F31" s="83"/>
      <c r="G31" s="48"/>
      <c r="H31" s="83"/>
      <c r="I31" s="83"/>
      <c r="J31" s="70"/>
      <c r="K31" s="70"/>
      <c r="L31" s="70"/>
      <c r="M31" s="70"/>
      <c r="N31" s="70"/>
      <c r="Z31" s="70"/>
      <c r="AA31" s="70"/>
    </row>
    <row r="32" spans="2:27" x14ac:dyDescent="0.2">
      <c r="B32" s="70"/>
      <c r="C32" s="147"/>
      <c r="D32" s="48"/>
      <c r="E32" s="83"/>
      <c r="F32" s="83"/>
      <c r="G32" s="147"/>
      <c r="H32" s="48"/>
      <c r="I32" s="83"/>
      <c r="J32" s="70"/>
      <c r="K32" s="70"/>
      <c r="L32" s="70"/>
      <c r="M32" s="70"/>
      <c r="N32" s="70"/>
      <c r="Q32" s="70"/>
      <c r="Z32" s="70"/>
      <c r="AA32" s="70"/>
    </row>
    <row r="33" spans="2:16" x14ac:dyDescent="0.2">
      <c r="B33" s="70"/>
      <c r="C33" s="147"/>
      <c r="D33" s="48"/>
      <c r="E33" s="83"/>
      <c r="F33" s="83"/>
      <c r="G33" s="147"/>
      <c r="H33" s="48"/>
      <c r="I33" s="83"/>
      <c r="J33" s="70"/>
      <c r="K33" s="70"/>
      <c r="L33" s="70"/>
      <c r="M33" s="70"/>
      <c r="N33" s="70"/>
    </row>
    <row r="34" spans="2:16" x14ac:dyDescent="0.2">
      <c r="B34" s="70"/>
      <c r="C34" s="47"/>
      <c r="D34" s="62"/>
      <c r="E34" s="83"/>
      <c r="F34" s="83"/>
      <c r="G34" s="47"/>
      <c r="H34" s="62"/>
      <c r="I34" s="83"/>
      <c r="J34" s="70"/>
      <c r="K34" s="70"/>
      <c r="L34" s="70"/>
      <c r="M34" s="70"/>
      <c r="N34" s="70"/>
    </row>
    <row r="35" spans="2:16" x14ac:dyDescent="0.2">
      <c r="B35" s="70"/>
      <c r="C35" s="47"/>
      <c r="D35" s="62"/>
      <c r="E35" s="83"/>
      <c r="F35" s="83"/>
      <c r="G35" s="47"/>
      <c r="H35" s="62"/>
      <c r="I35" s="83"/>
      <c r="J35" s="70"/>
      <c r="K35" s="70"/>
      <c r="L35" s="70"/>
      <c r="M35" s="70"/>
      <c r="N35" s="70"/>
    </row>
    <row r="36" spans="2:16" x14ac:dyDescent="0.2">
      <c r="B36" s="70"/>
      <c r="C36" s="47"/>
      <c r="D36" s="62"/>
      <c r="E36" s="83"/>
      <c r="F36" s="83"/>
      <c r="G36" s="47"/>
      <c r="H36" s="62"/>
      <c r="I36" s="83"/>
      <c r="J36" s="70"/>
      <c r="K36" s="70"/>
      <c r="L36" s="70"/>
      <c r="M36" s="70"/>
      <c r="N36" s="70"/>
    </row>
    <row r="37" spans="2:16" x14ac:dyDescent="0.2">
      <c r="B37" s="70"/>
      <c r="C37" s="47"/>
      <c r="D37" s="62"/>
      <c r="E37" s="83"/>
      <c r="F37" s="83"/>
      <c r="G37" s="47"/>
      <c r="H37" s="62"/>
      <c r="I37" s="83"/>
      <c r="J37" s="70"/>
      <c r="K37" s="70"/>
      <c r="L37" s="70"/>
      <c r="M37" s="70"/>
      <c r="N37" s="70"/>
    </row>
    <row r="38" spans="2:16" x14ac:dyDescent="0.2">
      <c r="B38" s="70"/>
      <c r="C38" s="47"/>
      <c r="D38" s="62"/>
      <c r="E38" s="83"/>
      <c r="F38" s="83"/>
      <c r="G38" s="47"/>
      <c r="H38" s="62"/>
      <c r="I38" s="83"/>
      <c r="J38" s="70"/>
      <c r="K38" s="70"/>
      <c r="L38" s="70"/>
      <c r="M38" s="70"/>
      <c r="N38" s="70"/>
    </row>
    <row r="39" spans="2:16" x14ac:dyDescent="0.2">
      <c r="B39" s="70"/>
      <c r="C39" s="47"/>
      <c r="D39" s="62"/>
      <c r="E39" s="83"/>
      <c r="F39" s="83"/>
      <c r="G39" s="47"/>
      <c r="H39" s="62"/>
      <c r="I39" s="83"/>
      <c r="J39" s="70"/>
      <c r="K39" s="70"/>
      <c r="L39" s="70"/>
      <c r="M39" s="70"/>
      <c r="N39" s="70"/>
    </row>
    <row r="40" spans="2:16" x14ac:dyDescent="0.2">
      <c r="B40" s="70"/>
      <c r="C40" s="147"/>
      <c r="D40" s="147"/>
      <c r="E40" s="83"/>
      <c r="F40" s="83"/>
      <c r="G40" s="147"/>
      <c r="H40" s="62"/>
      <c r="I40" s="83"/>
      <c r="J40" s="65"/>
      <c r="K40" s="70"/>
      <c r="L40" s="70"/>
      <c r="M40" s="70"/>
      <c r="N40" s="70"/>
    </row>
    <row r="41" spans="2:16" x14ac:dyDescent="0.2">
      <c r="B41" s="70"/>
      <c r="C41" s="47"/>
      <c r="D41" s="62"/>
      <c r="E41" s="83"/>
      <c r="F41" s="83"/>
      <c r="G41" s="47"/>
      <c r="H41" s="62"/>
      <c r="I41" s="83"/>
      <c r="J41" s="70"/>
      <c r="K41" s="70"/>
      <c r="L41" s="70"/>
      <c r="M41" s="70"/>
      <c r="N41" s="70"/>
    </row>
    <row r="42" spans="2:16" x14ac:dyDescent="0.2">
      <c r="B42" s="70"/>
      <c r="C42" s="47"/>
      <c r="D42" s="62"/>
      <c r="E42" s="83"/>
      <c r="F42" s="83"/>
      <c r="G42" s="47"/>
      <c r="H42" s="62"/>
      <c r="I42" s="83"/>
      <c r="J42" s="70"/>
      <c r="K42" s="70"/>
      <c r="L42" s="70"/>
      <c r="M42" s="70"/>
      <c r="N42" s="70"/>
    </row>
    <row r="43" spans="2:16" x14ac:dyDescent="0.2">
      <c r="B43" s="70"/>
      <c r="C43" s="47"/>
      <c r="D43" s="62"/>
      <c r="E43" s="83"/>
      <c r="F43" s="83"/>
      <c r="G43" s="47"/>
      <c r="H43" s="62"/>
      <c r="I43" s="83"/>
      <c r="J43" s="70"/>
      <c r="K43" s="70"/>
      <c r="L43" s="70"/>
      <c r="M43" s="70"/>
      <c r="N43" s="70"/>
    </row>
    <row r="44" spans="2:16" x14ac:dyDescent="0.2">
      <c r="B44" s="70"/>
      <c r="C44" s="47"/>
      <c r="D44" s="62"/>
      <c r="E44" s="83"/>
      <c r="F44" s="83"/>
      <c r="G44" s="47"/>
      <c r="H44" s="62"/>
      <c r="I44" s="83"/>
      <c r="J44" s="70"/>
      <c r="K44" s="70"/>
      <c r="L44" s="70"/>
      <c r="M44" s="70"/>
      <c r="N44" s="70"/>
      <c r="O44" s="10"/>
      <c r="P44" s="9"/>
    </row>
    <row r="45" spans="2:16" x14ac:dyDescent="0.2">
      <c r="B45" s="70"/>
      <c r="C45" s="47"/>
      <c r="D45" s="62"/>
      <c r="E45" s="83"/>
      <c r="F45" s="83"/>
      <c r="G45" s="47"/>
      <c r="H45" s="62"/>
      <c r="I45" s="83"/>
      <c r="J45" s="70"/>
      <c r="K45" s="70"/>
      <c r="L45" s="70"/>
      <c r="M45" s="70"/>
      <c r="N45" s="70"/>
      <c r="O45" s="10"/>
      <c r="P45" s="9"/>
    </row>
    <row r="46" spans="2:16" x14ac:dyDescent="0.2">
      <c r="B46" s="70"/>
      <c r="C46" s="47"/>
      <c r="D46" s="62"/>
      <c r="E46" s="83"/>
      <c r="F46" s="83"/>
      <c r="G46" s="47"/>
      <c r="H46" s="62"/>
      <c r="I46" s="83"/>
      <c r="J46" s="70"/>
      <c r="K46" s="70"/>
      <c r="L46" s="70"/>
      <c r="M46" s="70"/>
      <c r="N46" s="70"/>
    </row>
    <row r="47" spans="2:16" x14ac:dyDescent="0.2">
      <c r="B47" s="70"/>
      <c r="C47" s="147"/>
      <c r="D47" s="147"/>
      <c r="E47" s="83"/>
      <c r="F47" s="83"/>
      <c r="G47" s="147"/>
      <c r="H47" s="62"/>
      <c r="I47" s="83"/>
      <c r="J47" s="70"/>
      <c r="K47" s="70"/>
      <c r="L47" s="70"/>
      <c r="M47" s="70"/>
      <c r="N47" s="70"/>
    </row>
    <row r="48" spans="2:16" x14ac:dyDescent="0.2">
      <c r="B48" s="70"/>
      <c r="C48" s="47"/>
      <c r="D48" s="62"/>
      <c r="E48" s="83"/>
      <c r="F48" s="83"/>
      <c r="G48" s="47"/>
      <c r="H48" s="62"/>
      <c r="I48" s="83"/>
      <c r="J48" s="70"/>
      <c r="K48" s="70"/>
      <c r="L48" s="70"/>
      <c r="M48" s="70"/>
      <c r="N48" s="70"/>
    </row>
    <row r="49" spans="1:14" x14ac:dyDescent="0.2">
      <c r="B49" s="70"/>
      <c r="C49" s="47"/>
      <c r="D49" s="62"/>
      <c r="E49" s="83"/>
      <c r="F49" s="83"/>
      <c r="G49" s="47"/>
      <c r="H49" s="62"/>
      <c r="I49" s="83"/>
      <c r="J49" s="70"/>
      <c r="K49" s="70"/>
      <c r="L49" s="70"/>
      <c r="M49" s="70"/>
      <c r="N49" s="70"/>
    </row>
    <row r="50" spans="1:14" x14ac:dyDescent="0.2">
      <c r="B50" s="70"/>
      <c r="C50" s="47"/>
      <c r="D50" s="62"/>
      <c r="E50" s="83"/>
      <c r="F50" s="83"/>
      <c r="G50" s="47"/>
      <c r="H50" s="62"/>
      <c r="I50" s="83"/>
      <c r="J50" s="70"/>
      <c r="K50" s="70"/>
      <c r="L50" s="70"/>
      <c r="M50" s="70"/>
      <c r="N50" s="70"/>
    </row>
    <row r="51" spans="1:14" x14ac:dyDescent="0.2">
      <c r="B51" s="70"/>
      <c r="C51" s="47"/>
      <c r="D51" s="47"/>
      <c r="E51" s="83"/>
      <c r="F51" s="83"/>
      <c r="G51" s="47"/>
      <c r="H51" s="62"/>
      <c r="I51" s="83"/>
      <c r="J51" s="70"/>
      <c r="K51" s="70"/>
      <c r="L51" s="70"/>
      <c r="M51" s="70"/>
      <c r="N51" s="70"/>
    </row>
    <row r="52" spans="1:14" x14ac:dyDescent="0.2">
      <c r="B52" s="70"/>
      <c r="C52" s="148"/>
      <c r="D52" s="62"/>
      <c r="E52" s="83"/>
      <c r="F52" s="83"/>
      <c r="G52" s="47"/>
      <c r="H52" s="62"/>
      <c r="I52" s="83"/>
      <c r="J52" s="70"/>
      <c r="K52" s="70"/>
      <c r="L52" s="70"/>
      <c r="M52" s="70"/>
      <c r="N52" s="70"/>
    </row>
    <row r="53" spans="1:14" x14ac:dyDescent="0.2">
      <c r="B53" s="70"/>
      <c r="C53" s="47"/>
      <c r="D53" s="48"/>
      <c r="E53" s="83"/>
      <c r="F53" s="83"/>
      <c r="G53" s="147"/>
      <c r="H53" s="62"/>
      <c r="I53" s="83"/>
      <c r="J53" s="70"/>
      <c r="K53" s="70"/>
      <c r="L53" s="70"/>
      <c r="M53" s="70"/>
      <c r="N53" s="70"/>
    </row>
    <row r="54" spans="1:14" x14ac:dyDescent="0.2">
      <c r="B54" s="70"/>
      <c r="C54" s="47"/>
      <c r="D54" s="48"/>
      <c r="E54" s="83"/>
      <c r="F54" s="83"/>
      <c r="G54" s="47"/>
      <c r="H54" s="62"/>
      <c r="I54" s="83"/>
      <c r="J54" s="70"/>
      <c r="K54" s="70"/>
      <c r="L54" s="70"/>
      <c r="M54" s="70"/>
      <c r="N54" s="70"/>
    </row>
    <row r="55" spans="1:14" x14ac:dyDescent="0.2">
      <c r="B55" s="70"/>
      <c r="C55" s="47"/>
      <c r="D55" s="48"/>
      <c r="E55" s="83"/>
      <c r="F55" s="83"/>
      <c r="G55" s="47"/>
      <c r="H55" s="62"/>
      <c r="I55" s="83"/>
      <c r="J55" s="70"/>
      <c r="K55" s="70"/>
      <c r="L55" s="70"/>
      <c r="M55" s="70"/>
      <c r="N55" s="70"/>
    </row>
    <row r="56" spans="1:14" x14ac:dyDescent="0.2">
      <c r="B56" s="70"/>
      <c r="C56" s="83"/>
      <c r="D56" s="83"/>
      <c r="E56" s="83"/>
      <c r="F56" s="83"/>
      <c r="G56" s="83"/>
      <c r="H56" s="149"/>
      <c r="I56" s="83"/>
      <c r="J56" s="70"/>
      <c r="K56" s="70"/>
      <c r="L56" s="70"/>
      <c r="M56" s="70"/>
      <c r="N56" s="70"/>
    </row>
    <row r="57" spans="1:14" x14ac:dyDescent="0.2">
      <c r="B57" s="70"/>
      <c r="C57" s="83"/>
      <c r="D57" s="83"/>
      <c r="E57" s="83"/>
      <c r="F57" s="83"/>
      <c r="G57" s="83"/>
      <c r="H57" s="83"/>
      <c r="I57" s="83"/>
      <c r="J57" s="70"/>
      <c r="K57" s="70"/>
      <c r="L57" s="70"/>
      <c r="M57" s="70"/>
      <c r="N57" s="70"/>
    </row>
    <row r="58" spans="1:14" s="83" customFormat="1" x14ac:dyDescent="0.2">
      <c r="B58" s="70"/>
      <c r="C58" s="66"/>
      <c r="D58" s="65"/>
      <c r="E58" s="70"/>
      <c r="F58" s="70"/>
      <c r="G58" s="66"/>
      <c r="H58" s="65"/>
      <c r="I58" s="70"/>
      <c r="J58" s="70"/>
      <c r="K58" s="70"/>
      <c r="L58" s="70"/>
      <c r="M58" s="70"/>
      <c r="N58" s="70"/>
    </row>
    <row r="59" spans="1:14" x14ac:dyDescent="0.2">
      <c r="B59" s="70"/>
      <c r="C59" s="83"/>
      <c r="D59" s="65"/>
      <c r="E59" s="70"/>
      <c r="F59" s="70"/>
      <c r="G59" s="66"/>
      <c r="H59" s="65"/>
      <c r="I59" s="70"/>
      <c r="J59" s="70"/>
      <c r="K59" s="70"/>
      <c r="L59" s="70"/>
      <c r="M59" s="70"/>
      <c r="N59" s="70"/>
    </row>
    <row r="60" spans="1:14" x14ac:dyDescent="0.2">
      <c r="B60" s="70"/>
      <c r="C60" s="66"/>
      <c r="D60" s="65"/>
      <c r="E60" s="70"/>
      <c r="F60" s="70"/>
      <c r="G60" s="66"/>
      <c r="H60" s="65"/>
      <c r="I60" s="70"/>
      <c r="J60" s="70"/>
      <c r="K60" s="70"/>
      <c r="L60" s="70"/>
      <c r="M60" s="70"/>
      <c r="N60" s="70"/>
    </row>
    <row r="61" spans="1:14" x14ac:dyDescent="0.2">
      <c r="B61" s="70"/>
      <c r="C61" s="66"/>
      <c r="D61" s="65"/>
      <c r="E61" s="70"/>
      <c r="F61" s="70"/>
      <c r="G61" s="66"/>
      <c r="H61" s="65"/>
      <c r="I61" s="70"/>
      <c r="J61" s="70"/>
      <c r="K61" s="70"/>
      <c r="L61" s="70"/>
      <c r="M61" s="70"/>
      <c r="N61" s="70"/>
    </row>
    <row r="62" spans="1:14" x14ac:dyDescent="0.2">
      <c r="A62" s="70"/>
      <c r="B62" s="66"/>
      <c r="C62" s="65"/>
      <c r="D62" s="70"/>
      <c r="E62" s="70"/>
      <c r="F62" s="66"/>
      <c r="G62" s="65"/>
      <c r="H62" s="70"/>
      <c r="I62" s="70"/>
      <c r="J62" s="70"/>
      <c r="K62" s="70"/>
      <c r="L62" s="70"/>
      <c r="M62" s="70"/>
      <c r="N62" s="70"/>
    </row>
    <row r="63" spans="1:14" x14ac:dyDescent="0.2">
      <c r="A63" s="70"/>
      <c r="B63" s="66"/>
      <c r="C63" s="65"/>
      <c r="D63" s="70"/>
      <c r="E63" s="70"/>
      <c r="F63" s="66"/>
      <c r="G63" s="65"/>
      <c r="H63" s="70"/>
      <c r="I63" s="70"/>
      <c r="J63" s="70"/>
      <c r="K63" s="70"/>
      <c r="L63" s="70"/>
      <c r="M63" s="70"/>
      <c r="N63" s="70"/>
    </row>
    <row r="64" spans="1:14" x14ac:dyDescent="0.2">
      <c r="A64" s="70"/>
      <c r="B64" s="66"/>
      <c r="C64" s="65"/>
      <c r="D64" s="70"/>
      <c r="E64" s="70"/>
      <c r="F64" s="66"/>
      <c r="G64" s="65"/>
      <c r="H64" s="70"/>
      <c r="I64" s="70"/>
      <c r="J64" s="70"/>
      <c r="K64" s="70"/>
      <c r="L64" s="70"/>
      <c r="M64" s="70"/>
      <c r="N64" s="70"/>
    </row>
    <row r="65" spans="1:14" x14ac:dyDescent="0.2">
      <c r="A65" s="70"/>
      <c r="B65" s="66"/>
      <c r="C65" s="65"/>
      <c r="D65" s="70"/>
      <c r="E65" s="70"/>
      <c r="F65" s="66"/>
      <c r="G65" s="65"/>
      <c r="H65" s="70"/>
      <c r="I65" s="70"/>
      <c r="J65" s="70"/>
      <c r="K65" s="70"/>
      <c r="L65" s="70"/>
      <c r="M65" s="70"/>
      <c r="N65" s="70"/>
    </row>
    <row r="66" spans="1:14" x14ac:dyDescent="0.2">
      <c r="A66" s="70"/>
      <c r="B66" s="66"/>
      <c r="C66" s="65"/>
      <c r="D66" s="70"/>
      <c r="E66" s="70"/>
      <c r="F66" s="66"/>
      <c r="G66" s="65"/>
      <c r="H66" s="70"/>
      <c r="I66" s="70"/>
      <c r="J66" s="70"/>
      <c r="K66" s="70"/>
      <c r="L66" s="70"/>
      <c r="M66" s="70"/>
      <c r="N66" s="70"/>
    </row>
    <row r="67" spans="1:14" x14ac:dyDescent="0.2">
      <c r="A67" s="70"/>
      <c r="B67" s="66"/>
      <c r="C67" s="65"/>
      <c r="D67" s="70"/>
      <c r="E67" s="70"/>
      <c r="F67" s="66"/>
      <c r="G67" s="65"/>
      <c r="H67" s="70"/>
      <c r="I67" s="70"/>
      <c r="J67" s="70"/>
      <c r="K67" s="70"/>
      <c r="L67" s="70"/>
      <c r="M67" s="70"/>
      <c r="N67" s="70"/>
    </row>
    <row r="68" spans="1:14" x14ac:dyDescent="0.2">
      <c r="A68" s="70"/>
      <c r="B68" s="66"/>
      <c r="C68" s="65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</row>
    <row r="69" spans="1:14" x14ac:dyDescent="0.2">
      <c r="A69" s="70"/>
      <c r="B69" s="66"/>
      <c r="C69" s="65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</row>
    <row r="70" spans="1:14" x14ac:dyDescent="0.2">
      <c r="B70" s="10"/>
      <c r="C70" s="9"/>
    </row>
    <row r="71" spans="1:14" x14ac:dyDescent="0.2">
      <c r="B71" s="10"/>
      <c r="C71" s="9"/>
    </row>
  </sheetData>
  <mergeCells count="12">
    <mergeCell ref="C2:E2"/>
    <mergeCell ref="F2:H2"/>
    <mergeCell ref="O2:Q2"/>
    <mergeCell ref="R2:T2"/>
    <mergeCell ref="U17:W17"/>
    <mergeCell ref="X17:Z17"/>
    <mergeCell ref="O17:Q17"/>
    <mergeCell ref="R17:T17"/>
    <mergeCell ref="U2:W2"/>
    <mergeCell ref="X2:Z2"/>
    <mergeCell ref="O9:Q9"/>
    <mergeCell ref="R9:T9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7571-A051-E241-9D28-5E99A6B58A27}">
  <dimension ref="A2:BX261"/>
  <sheetViews>
    <sheetView topLeftCell="A167" zoomScale="50" zoomScaleNormal="50" workbookViewId="0">
      <selection activeCell="V10" sqref="V10"/>
    </sheetView>
  </sheetViews>
  <sheetFormatPr baseColWidth="10" defaultColWidth="10.6640625" defaultRowHeight="16" x14ac:dyDescent="0.2"/>
  <cols>
    <col min="2" max="2" width="27" style="3" customWidth="1"/>
    <col min="3" max="3" width="18.5" customWidth="1"/>
    <col min="4" max="4" width="17.6640625" bestFit="1" customWidth="1"/>
    <col min="5" max="5" width="18.5" bestFit="1" customWidth="1"/>
    <col min="6" max="6" width="25.1640625" style="3" customWidth="1"/>
    <col min="7" max="7" width="16" bestFit="1" customWidth="1"/>
    <col min="8" max="8" width="39" bestFit="1" customWidth="1"/>
    <col min="11" max="11" width="25.33203125" customWidth="1"/>
    <col min="12" max="12" width="18.5" bestFit="1" customWidth="1"/>
    <col min="13" max="13" width="16.33203125" bestFit="1" customWidth="1"/>
    <col min="15" max="15" width="45.33203125" bestFit="1" customWidth="1"/>
    <col min="16" max="16" width="15.5" bestFit="1" customWidth="1"/>
    <col min="19" max="19" width="18.6640625" customWidth="1"/>
    <col min="20" max="20" width="16.33203125" style="3" bestFit="1" customWidth="1"/>
    <col min="22" max="22" width="19.6640625" bestFit="1" customWidth="1"/>
    <col min="23" max="23" width="18.5" bestFit="1" customWidth="1"/>
    <col min="24" max="24" width="16.33203125" style="3" bestFit="1" customWidth="1"/>
    <col min="27" max="27" width="18.5" bestFit="1" customWidth="1"/>
    <col min="28" max="28" width="16.33203125" bestFit="1" customWidth="1"/>
    <col min="34" max="34" width="16" customWidth="1"/>
    <col min="35" max="35" width="19" customWidth="1"/>
    <col min="41" max="41" width="15.33203125" customWidth="1"/>
    <col min="42" max="42" width="16.33203125" bestFit="1" customWidth="1"/>
    <col min="50" max="50" width="10.83203125" style="3"/>
    <col min="53" max="53" width="18.5" bestFit="1" customWidth="1"/>
    <col min="54" max="54" width="16.33203125" style="3" bestFit="1" customWidth="1"/>
    <col min="60" max="60" width="18.5" bestFit="1" customWidth="1"/>
    <col min="61" max="61" width="16.33203125" style="3" bestFit="1" customWidth="1"/>
    <col min="62" max="63" width="10.83203125" style="3"/>
    <col min="67" max="67" width="12.5" customWidth="1"/>
    <col min="68" max="68" width="18.5" bestFit="1" customWidth="1"/>
    <col min="69" max="69" width="16.33203125" style="3" bestFit="1" customWidth="1"/>
    <col min="75" max="75" width="18.5" bestFit="1" customWidth="1"/>
    <col min="76" max="76" width="16.33203125" style="3" bestFit="1" customWidth="1"/>
  </cols>
  <sheetData>
    <row r="2" spans="1:76" x14ac:dyDescent="0.2">
      <c r="A2" s="45" t="s">
        <v>138</v>
      </c>
      <c r="B2" s="46"/>
      <c r="C2" s="46"/>
      <c r="D2" s="46"/>
      <c r="E2" s="46"/>
      <c r="F2"/>
    </row>
    <row r="3" spans="1:76" x14ac:dyDescent="0.2">
      <c r="A3" s="19" t="s">
        <v>139</v>
      </c>
      <c r="B3" s="46"/>
      <c r="C3" s="46"/>
      <c r="D3" s="46"/>
      <c r="E3" s="46"/>
      <c r="F3"/>
    </row>
    <row r="5" spans="1:76" x14ac:dyDescent="0.2">
      <c r="T5"/>
    </row>
    <row r="6" spans="1:76" x14ac:dyDescent="0.2">
      <c r="B6" s="4" t="s">
        <v>101</v>
      </c>
      <c r="I6" s="4" t="s">
        <v>101</v>
      </c>
      <c r="P6" s="4" t="s">
        <v>101</v>
      </c>
      <c r="T6"/>
      <c r="X6" s="4" t="s">
        <v>85</v>
      </c>
      <c r="AB6" s="3"/>
      <c r="AE6" s="4" t="s">
        <v>85</v>
      </c>
      <c r="AL6" s="4" t="s">
        <v>85</v>
      </c>
      <c r="AX6" s="4" t="s">
        <v>102</v>
      </c>
      <c r="BE6" s="4" t="s">
        <v>102</v>
      </c>
      <c r="BM6" s="4" t="s">
        <v>86</v>
      </c>
      <c r="BT6" s="4" t="s">
        <v>86</v>
      </c>
    </row>
    <row r="7" spans="1:76" x14ac:dyDescent="0.2">
      <c r="B7" s="32" t="s">
        <v>29</v>
      </c>
      <c r="I7" s="32" t="s">
        <v>30</v>
      </c>
      <c r="P7" s="32" t="s">
        <v>31</v>
      </c>
      <c r="T7"/>
      <c r="X7" s="32" t="s">
        <v>29</v>
      </c>
      <c r="AB7" s="3"/>
      <c r="AE7" s="30" t="s">
        <v>30</v>
      </c>
      <c r="AL7" s="30" t="s">
        <v>31</v>
      </c>
      <c r="AX7" s="32" t="s">
        <v>29</v>
      </c>
      <c r="BE7" s="30" t="s">
        <v>30</v>
      </c>
      <c r="BM7" s="32" t="s">
        <v>29</v>
      </c>
      <c r="BT7" s="30" t="s">
        <v>30</v>
      </c>
    </row>
    <row r="8" spans="1:76" x14ac:dyDescent="0.2">
      <c r="B8" s="38" t="s">
        <v>75</v>
      </c>
      <c r="C8" s="25" t="s">
        <v>76</v>
      </c>
      <c r="D8" s="25" t="s">
        <v>87</v>
      </c>
      <c r="E8" s="25" t="s">
        <v>77</v>
      </c>
      <c r="F8" s="38" t="s">
        <v>78</v>
      </c>
      <c r="I8" s="38" t="s">
        <v>75</v>
      </c>
      <c r="J8" s="25" t="s">
        <v>76</v>
      </c>
      <c r="K8" s="25" t="s">
        <v>87</v>
      </c>
      <c r="L8" s="25" t="s">
        <v>77</v>
      </c>
      <c r="M8" s="38" t="s">
        <v>78</v>
      </c>
      <c r="P8" s="25" t="s">
        <v>75</v>
      </c>
      <c r="Q8" s="38" t="s">
        <v>76</v>
      </c>
      <c r="R8" s="25" t="s">
        <v>87</v>
      </c>
      <c r="S8" s="25" t="s">
        <v>77</v>
      </c>
      <c r="T8" s="25" t="s">
        <v>78</v>
      </c>
      <c r="AB8" s="3"/>
    </row>
    <row r="9" spans="1:76" x14ac:dyDescent="0.2">
      <c r="B9" s="22">
        <v>1</v>
      </c>
      <c r="C9" s="51" t="s">
        <v>19</v>
      </c>
      <c r="D9" s="22">
        <v>1.2E-2</v>
      </c>
      <c r="I9" s="22">
        <v>1</v>
      </c>
      <c r="J9" s="51" t="s">
        <v>19</v>
      </c>
      <c r="K9" s="22">
        <v>1.2E-2</v>
      </c>
      <c r="P9" s="22">
        <v>1</v>
      </c>
      <c r="Q9" s="51" t="s">
        <v>19</v>
      </c>
      <c r="R9" s="22">
        <v>7.1999999999999995E-2</v>
      </c>
      <c r="T9"/>
      <c r="X9" s="38" t="s">
        <v>75</v>
      </c>
      <c r="Y9" s="25" t="s">
        <v>76</v>
      </c>
      <c r="Z9" s="25" t="s">
        <v>87</v>
      </c>
      <c r="AA9" s="25" t="s">
        <v>77</v>
      </c>
      <c r="AB9" s="38" t="s">
        <v>78</v>
      </c>
      <c r="AE9" s="25" t="s">
        <v>75</v>
      </c>
      <c r="AF9" s="25" t="s">
        <v>76</v>
      </c>
      <c r="AG9" s="25" t="s">
        <v>87</v>
      </c>
      <c r="AH9" s="25" t="s">
        <v>77</v>
      </c>
      <c r="AI9" s="25" t="s">
        <v>78</v>
      </c>
      <c r="AL9" s="25" t="s">
        <v>75</v>
      </c>
      <c r="AM9" s="25" t="s">
        <v>76</v>
      </c>
      <c r="AN9" s="25" t="s">
        <v>87</v>
      </c>
      <c r="AO9" s="25" t="s">
        <v>77</v>
      </c>
      <c r="AP9" s="25" t="s">
        <v>78</v>
      </c>
      <c r="AX9" s="38" t="s">
        <v>75</v>
      </c>
      <c r="AY9" s="25" t="s">
        <v>76</v>
      </c>
      <c r="AZ9" s="25" t="s">
        <v>87</v>
      </c>
      <c r="BA9" s="25" t="s">
        <v>77</v>
      </c>
      <c r="BB9" s="38" t="s">
        <v>78</v>
      </c>
      <c r="BE9" s="25" t="s">
        <v>75</v>
      </c>
      <c r="BF9" s="25" t="s">
        <v>76</v>
      </c>
      <c r="BG9" s="25" t="s">
        <v>87</v>
      </c>
      <c r="BH9" s="25" t="s">
        <v>77</v>
      </c>
      <c r="BI9" s="38" t="s">
        <v>78</v>
      </c>
      <c r="BJ9" s="7"/>
      <c r="BK9" s="7"/>
      <c r="BM9" s="25" t="s">
        <v>75</v>
      </c>
      <c r="BN9" s="25" t="s">
        <v>76</v>
      </c>
      <c r="BO9" s="25" t="s">
        <v>87</v>
      </c>
      <c r="BP9" s="39" t="s">
        <v>77</v>
      </c>
      <c r="BQ9" s="38" t="s">
        <v>78</v>
      </c>
      <c r="BT9" s="25" t="s">
        <v>75</v>
      </c>
      <c r="BU9" s="25" t="s">
        <v>76</v>
      </c>
      <c r="BV9" s="25" t="s">
        <v>87</v>
      </c>
      <c r="BW9" s="25" t="s">
        <v>77</v>
      </c>
      <c r="BX9" s="38" t="s">
        <v>78</v>
      </c>
    </row>
    <row r="10" spans="1:76" x14ac:dyDescent="0.2">
      <c r="B10" s="22">
        <v>2</v>
      </c>
      <c r="C10" s="22" t="s">
        <v>19</v>
      </c>
      <c r="D10" s="22">
        <v>1.2E-2</v>
      </c>
      <c r="I10" s="22">
        <v>2</v>
      </c>
      <c r="J10" s="22" t="s">
        <v>19</v>
      </c>
      <c r="K10" s="22">
        <v>1.2E-2</v>
      </c>
      <c r="P10" s="1">
        <v>2</v>
      </c>
      <c r="Q10" s="22" t="s">
        <v>19</v>
      </c>
      <c r="R10" s="22">
        <v>7.1999999999999995E-2</v>
      </c>
      <c r="T10"/>
      <c r="X10" s="22">
        <v>1</v>
      </c>
      <c r="Y10" s="36" t="s">
        <v>19</v>
      </c>
      <c r="Z10" s="36">
        <v>0.06</v>
      </c>
      <c r="AB10" s="3"/>
      <c r="AE10" s="22">
        <v>1</v>
      </c>
      <c r="AF10" s="51" t="s">
        <v>19</v>
      </c>
      <c r="AG10" s="22">
        <v>4.8000000000000001E-2</v>
      </c>
      <c r="AL10" s="22">
        <v>1</v>
      </c>
      <c r="AM10" s="51" t="s">
        <v>19</v>
      </c>
      <c r="AN10" s="22">
        <v>7.1999999999999995E-2</v>
      </c>
      <c r="AX10" s="36">
        <v>1</v>
      </c>
      <c r="AY10" s="36" t="s">
        <v>19</v>
      </c>
      <c r="AZ10" s="36">
        <v>0.12</v>
      </c>
      <c r="BE10" s="36">
        <v>1</v>
      </c>
      <c r="BF10" s="36" t="s">
        <v>19</v>
      </c>
      <c r="BG10" s="36">
        <v>0.06</v>
      </c>
      <c r="BJ10" s="7"/>
      <c r="BK10" s="7"/>
      <c r="BM10" s="22">
        <v>1</v>
      </c>
      <c r="BN10" s="22" t="s">
        <v>19</v>
      </c>
      <c r="BO10" s="22">
        <v>0.12</v>
      </c>
      <c r="BT10" s="22">
        <v>1</v>
      </c>
      <c r="BU10" s="22" t="s">
        <v>19</v>
      </c>
      <c r="BV10" s="22">
        <v>0.12</v>
      </c>
    </row>
    <row r="11" spans="1:76" x14ac:dyDescent="0.2">
      <c r="B11" s="33">
        <v>3</v>
      </c>
      <c r="C11" s="33" t="s">
        <v>19</v>
      </c>
      <c r="D11" s="33">
        <v>1.2E-2</v>
      </c>
      <c r="E11" s="1" t="s">
        <v>46</v>
      </c>
      <c r="F11" s="22">
        <v>0</v>
      </c>
      <c r="I11" s="33">
        <v>3</v>
      </c>
      <c r="J11" s="53" t="s">
        <v>19</v>
      </c>
      <c r="K11" s="33">
        <v>1.2E-2</v>
      </c>
      <c r="L11" s="1" t="s">
        <v>46</v>
      </c>
      <c r="M11" s="1">
        <v>0</v>
      </c>
      <c r="P11" s="1">
        <v>3</v>
      </c>
      <c r="Q11" s="51" t="s">
        <v>19</v>
      </c>
      <c r="R11" s="22">
        <v>7.1999999999999995E-2</v>
      </c>
      <c r="T11"/>
      <c r="X11" s="22">
        <v>2</v>
      </c>
      <c r="Y11" s="22" t="s">
        <v>19</v>
      </c>
      <c r="Z11" s="22">
        <v>0.06</v>
      </c>
      <c r="AB11" s="3"/>
      <c r="AE11" s="1">
        <v>2</v>
      </c>
      <c r="AF11" s="22" t="s">
        <v>19</v>
      </c>
      <c r="AG11" s="22">
        <v>4.8000000000000001E-2</v>
      </c>
      <c r="AL11" s="1">
        <v>2</v>
      </c>
      <c r="AM11" s="22" t="s">
        <v>19</v>
      </c>
      <c r="AN11" s="22">
        <v>7.1999999999999995E-2</v>
      </c>
      <c r="AX11" s="22">
        <v>2</v>
      </c>
      <c r="AY11" s="22" t="s">
        <v>19</v>
      </c>
      <c r="AZ11" s="22">
        <v>0.12</v>
      </c>
      <c r="BE11" s="22">
        <v>2</v>
      </c>
      <c r="BF11" s="22" t="s">
        <v>19</v>
      </c>
      <c r="BG11" s="22">
        <v>0.06</v>
      </c>
      <c r="BJ11" s="7"/>
      <c r="BK11" s="7"/>
      <c r="BM11" s="22">
        <v>2</v>
      </c>
      <c r="BN11" s="22" t="s">
        <v>19</v>
      </c>
      <c r="BO11" s="22">
        <v>0.12</v>
      </c>
      <c r="BT11" s="22">
        <v>2</v>
      </c>
      <c r="BU11" s="22" t="s">
        <v>19</v>
      </c>
      <c r="BV11" s="22">
        <v>0.12</v>
      </c>
    </row>
    <row r="12" spans="1:76" x14ac:dyDescent="0.2">
      <c r="B12" s="22">
        <v>4</v>
      </c>
      <c r="C12" s="22" t="s">
        <v>19</v>
      </c>
      <c r="D12" s="22">
        <v>1.2E-2</v>
      </c>
      <c r="I12" s="22">
        <v>4</v>
      </c>
      <c r="J12" s="22" t="s">
        <v>19</v>
      </c>
      <c r="K12" s="22">
        <v>1.2E-2</v>
      </c>
      <c r="P12" s="33">
        <v>4</v>
      </c>
      <c r="Q12" s="33" t="s">
        <v>19</v>
      </c>
      <c r="R12" s="33">
        <v>7.1999999999999995E-2</v>
      </c>
      <c r="S12" s="1" t="s">
        <v>46</v>
      </c>
      <c r="T12" s="1">
        <v>0</v>
      </c>
      <c r="X12" s="22">
        <v>3</v>
      </c>
      <c r="Y12" s="22" t="s">
        <v>19</v>
      </c>
      <c r="Z12" s="22">
        <v>0.06</v>
      </c>
      <c r="AB12" s="3"/>
      <c r="AE12" s="1">
        <v>3</v>
      </c>
      <c r="AF12" s="51" t="s">
        <v>19</v>
      </c>
      <c r="AG12" s="22">
        <v>4.8000000000000001E-2</v>
      </c>
      <c r="AL12" s="1">
        <v>3</v>
      </c>
      <c r="AM12" s="51" t="s">
        <v>19</v>
      </c>
      <c r="AN12" s="22">
        <v>7.1999999999999995E-2</v>
      </c>
      <c r="AX12" s="37">
        <v>3</v>
      </c>
      <c r="AY12" s="37" t="s">
        <v>19</v>
      </c>
      <c r="AZ12" s="37">
        <v>0.12</v>
      </c>
      <c r="BE12" s="22">
        <v>3</v>
      </c>
      <c r="BF12" s="22" t="s">
        <v>19</v>
      </c>
      <c r="BG12" s="22">
        <v>0.06</v>
      </c>
      <c r="BJ12" s="7"/>
      <c r="BK12" s="7"/>
      <c r="BM12" s="22">
        <v>3</v>
      </c>
      <c r="BN12" s="22" t="s">
        <v>19</v>
      </c>
      <c r="BO12" s="22">
        <v>0.12</v>
      </c>
      <c r="BT12" s="22">
        <v>3</v>
      </c>
      <c r="BU12" s="22" t="s">
        <v>19</v>
      </c>
      <c r="BV12" s="22">
        <v>0.12</v>
      </c>
    </row>
    <row r="13" spans="1:76" x14ac:dyDescent="0.2">
      <c r="B13" s="22">
        <v>5</v>
      </c>
      <c r="C13" s="51" t="s">
        <v>19</v>
      </c>
      <c r="D13" s="22">
        <v>1.2E-2</v>
      </c>
      <c r="I13" s="22">
        <v>5</v>
      </c>
      <c r="J13" s="51" t="s">
        <v>19</v>
      </c>
      <c r="K13" s="22">
        <v>1.2E-2</v>
      </c>
      <c r="P13" s="22">
        <v>5</v>
      </c>
      <c r="Q13" s="51" t="s">
        <v>19</v>
      </c>
      <c r="R13" s="22">
        <v>7.1999999999999995E-2</v>
      </c>
      <c r="X13" s="33">
        <v>4</v>
      </c>
      <c r="Y13" s="33" t="s">
        <v>19</v>
      </c>
      <c r="Z13" s="33">
        <v>0.06</v>
      </c>
      <c r="AA13" s="1" t="s">
        <v>46</v>
      </c>
      <c r="AB13" s="22">
        <v>0</v>
      </c>
      <c r="AE13" s="1">
        <v>4</v>
      </c>
      <c r="AF13" s="22" t="s">
        <v>19</v>
      </c>
      <c r="AG13" s="22">
        <v>4.8000000000000001E-2</v>
      </c>
      <c r="AL13" s="1">
        <v>4</v>
      </c>
      <c r="AM13" s="22" t="s">
        <v>19</v>
      </c>
      <c r="AN13" s="22">
        <v>7.1999999999999995E-2</v>
      </c>
      <c r="AX13" s="33">
        <v>4</v>
      </c>
      <c r="AY13" s="33" t="s">
        <v>19</v>
      </c>
      <c r="AZ13" s="33">
        <v>0.12</v>
      </c>
      <c r="BA13" s="1" t="s">
        <v>46</v>
      </c>
      <c r="BB13" s="22">
        <v>0</v>
      </c>
      <c r="BE13" s="33">
        <v>4</v>
      </c>
      <c r="BF13" s="33" t="s">
        <v>19</v>
      </c>
      <c r="BG13" s="33">
        <v>0.06</v>
      </c>
      <c r="BH13" s="1" t="s">
        <v>46</v>
      </c>
      <c r="BI13" s="22">
        <v>0</v>
      </c>
      <c r="BJ13" s="7"/>
      <c r="BK13" s="7"/>
      <c r="BM13" s="33">
        <v>4</v>
      </c>
      <c r="BN13" s="33" t="s">
        <v>19</v>
      </c>
      <c r="BO13" s="33">
        <v>0.12</v>
      </c>
      <c r="BP13" s="13" t="s">
        <v>46</v>
      </c>
      <c r="BQ13" s="22">
        <v>0</v>
      </c>
      <c r="BT13" s="33">
        <v>4</v>
      </c>
      <c r="BU13" s="33" t="s">
        <v>19</v>
      </c>
      <c r="BV13" s="33">
        <v>0.12</v>
      </c>
      <c r="BW13" s="13" t="s">
        <v>46</v>
      </c>
      <c r="BX13" s="22">
        <v>0</v>
      </c>
    </row>
    <row r="14" spans="1:76" x14ac:dyDescent="0.2">
      <c r="B14" s="22">
        <v>6</v>
      </c>
      <c r="C14" s="22" t="s">
        <v>19</v>
      </c>
      <c r="D14" s="22">
        <v>1.2E-2</v>
      </c>
      <c r="I14" s="22">
        <v>6</v>
      </c>
      <c r="J14" s="22" t="s">
        <v>19</v>
      </c>
      <c r="K14" s="22">
        <v>1.2E-2</v>
      </c>
      <c r="P14" s="1">
        <v>6</v>
      </c>
      <c r="Q14" s="22" t="s">
        <v>19</v>
      </c>
      <c r="R14" s="22">
        <v>7.1999999999999995E-2</v>
      </c>
      <c r="T14"/>
      <c r="X14" s="22">
        <v>5</v>
      </c>
      <c r="Y14" s="22" t="s">
        <v>19</v>
      </c>
      <c r="Z14" s="22">
        <v>0.12</v>
      </c>
      <c r="AB14" s="3"/>
      <c r="AE14" s="29">
        <v>5</v>
      </c>
      <c r="AF14" s="53" t="s">
        <v>19</v>
      </c>
      <c r="AG14" s="33">
        <v>4.8000000000000001E-2</v>
      </c>
      <c r="AH14" s="1" t="s">
        <v>46</v>
      </c>
      <c r="AI14" s="1">
        <v>0</v>
      </c>
      <c r="AL14" s="22">
        <v>5</v>
      </c>
      <c r="AM14" s="51" t="s">
        <v>19</v>
      </c>
      <c r="AN14" s="22">
        <v>7.1999999999999995E-2</v>
      </c>
      <c r="AX14" s="36">
        <v>5</v>
      </c>
      <c r="AY14" s="36" t="s">
        <v>19</v>
      </c>
      <c r="AZ14" s="36">
        <v>0.12</v>
      </c>
      <c r="BE14" s="22">
        <v>5</v>
      </c>
      <c r="BF14" s="22" t="s">
        <v>19</v>
      </c>
      <c r="BG14" s="22">
        <v>0.12</v>
      </c>
      <c r="BJ14" s="7"/>
      <c r="BK14" s="7"/>
      <c r="BM14" s="22">
        <v>5</v>
      </c>
      <c r="BN14" s="22" t="s">
        <v>19</v>
      </c>
      <c r="BO14" s="22">
        <v>0.12</v>
      </c>
      <c r="BT14" s="22">
        <v>5</v>
      </c>
      <c r="BU14" s="22" t="s">
        <v>19</v>
      </c>
      <c r="BV14" s="22">
        <v>0.12</v>
      </c>
    </row>
    <row r="15" spans="1:76" x14ac:dyDescent="0.2">
      <c r="B15" s="22">
        <v>7</v>
      </c>
      <c r="C15" s="51" t="s">
        <v>19</v>
      </c>
      <c r="D15" s="22">
        <v>1.2E-2</v>
      </c>
      <c r="I15" s="22">
        <v>7</v>
      </c>
      <c r="J15" s="51" t="s">
        <v>19</v>
      </c>
      <c r="K15" s="22">
        <v>1.2E-2</v>
      </c>
      <c r="P15" s="1">
        <v>7</v>
      </c>
      <c r="Q15" s="51" t="s">
        <v>19</v>
      </c>
      <c r="R15" s="22">
        <v>7.1999999999999995E-2</v>
      </c>
      <c r="T15"/>
      <c r="X15" s="22">
        <v>6</v>
      </c>
      <c r="Y15" s="22" t="s">
        <v>19</v>
      </c>
      <c r="Z15" s="22">
        <v>0.06</v>
      </c>
      <c r="AB15" s="3"/>
      <c r="AE15" s="1">
        <v>6</v>
      </c>
      <c r="AF15" s="22" t="s">
        <v>19</v>
      </c>
      <c r="AG15" s="22">
        <v>4.8000000000000001E-2</v>
      </c>
      <c r="AL15" s="1">
        <v>6</v>
      </c>
      <c r="AM15" s="22" t="s">
        <v>19</v>
      </c>
      <c r="AN15" s="22">
        <v>7.1999999999999995E-2</v>
      </c>
      <c r="AX15" s="22">
        <v>6</v>
      </c>
      <c r="AY15" s="22" t="s">
        <v>19</v>
      </c>
      <c r="AZ15" s="22">
        <v>0.12</v>
      </c>
      <c r="BE15" s="22">
        <v>6</v>
      </c>
      <c r="BF15" s="22" t="s">
        <v>19</v>
      </c>
      <c r="BG15" s="22">
        <v>0.06</v>
      </c>
      <c r="BJ15" s="7"/>
      <c r="BK15" s="7"/>
      <c r="BM15" s="22">
        <v>6</v>
      </c>
      <c r="BN15" s="22" t="s">
        <v>19</v>
      </c>
      <c r="BO15" s="22">
        <v>0.12</v>
      </c>
      <c r="BT15" s="22">
        <v>6</v>
      </c>
      <c r="BU15" s="22" t="s">
        <v>19</v>
      </c>
      <c r="BV15" s="22">
        <v>0.12</v>
      </c>
    </row>
    <row r="16" spans="1:76" x14ac:dyDescent="0.2">
      <c r="B16" s="22">
        <v>8</v>
      </c>
      <c r="C16" s="22" t="s">
        <v>19</v>
      </c>
      <c r="D16" s="22">
        <v>1.2E-2</v>
      </c>
      <c r="I16" s="22">
        <v>8</v>
      </c>
      <c r="J16" s="22" t="s">
        <v>19</v>
      </c>
      <c r="K16" s="22">
        <v>1.2E-2</v>
      </c>
      <c r="P16" s="1">
        <v>8</v>
      </c>
      <c r="Q16" s="22" t="s">
        <v>19</v>
      </c>
      <c r="R16" s="22">
        <v>7.1999999999999995E-2</v>
      </c>
      <c r="T16"/>
      <c r="X16" s="22">
        <v>7</v>
      </c>
      <c r="Y16" s="22" t="s">
        <v>19</v>
      </c>
      <c r="Z16" s="22">
        <v>0.06</v>
      </c>
      <c r="AB16" s="3"/>
      <c r="AE16" s="1">
        <v>7</v>
      </c>
      <c r="AF16" s="51" t="s">
        <v>19</v>
      </c>
      <c r="AG16" s="22">
        <v>4.8000000000000001E-2</v>
      </c>
      <c r="AL16" s="1">
        <v>7</v>
      </c>
      <c r="AM16" s="51" t="s">
        <v>19</v>
      </c>
      <c r="AN16" s="22">
        <v>7.1999999999999995E-2</v>
      </c>
      <c r="AX16" s="22">
        <v>7</v>
      </c>
      <c r="AY16" s="22" t="s">
        <v>19</v>
      </c>
      <c r="AZ16" s="22">
        <v>0.12</v>
      </c>
      <c r="BE16" s="22">
        <v>7</v>
      </c>
      <c r="BF16" s="22" t="s">
        <v>19</v>
      </c>
      <c r="BG16" s="22">
        <v>0.06</v>
      </c>
      <c r="BM16" s="22">
        <v>7</v>
      </c>
      <c r="BN16" s="22" t="s">
        <v>19</v>
      </c>
      <c r="BO16" s="22">
        <v>0.12</v>
      </c>
      <c r="BT16" s="22">
        <v>7</v>
      </c>
      <c r="BU16" s="22" t="s">
        <v>19</v>
      </c>
      <c r="BV16" s="22">
        <v>0.12</v>
      </c>
    </row>
    <row r="17" spans="2:76" x14ac:dyDescent="0.2">
      <c r="B17" s="22">
        <v>9</v>
      </c>
      <c r="C17" s="51" t="s">
        <v>19</v>
      </c>
      <c r="D17" s="22">
        <v>1.2E-2</v>
      </c>
      <c r="I17" s="22">
        <v>9</v>
      </c>
      <c r="J17" s="51" t="s">
        <v>20</v>
      </c>
      <c r="K17" s="22">
        <v>1.2E-2</v>
      </c>
      <c r="P17" s="1">
        <v>9</v>
      </c>
      <c r="Q17" s="51" t="s">
        <v>19</v>
      </c>
      <c r="R17" s="22">
        <v>7.1999999999999995E-2</v>
      </c>
      <c r="T17"/>
      <c r="X17" s="33">
        <v>8</v>
      </c>
      <c r="Y17" s="33" t="s">
        <v>19</v>
      </c>
      <c r="Z17" s="33">
        <v>0.06</v>
      </c>
      <c r="AA17" s="1" t="s">
        <v>46</v>
      </c>
      <c r="AB17" s="22">
        <v>0</v>
      </c>
      <c r="AE17" s="1">
        <v>8</v>
      </c>
      <c r="AF17" s="22" t="s">
        <v>19</v>
      </c>
      <c r="AG17" s="22">
        <v>4.8000000000000001E-2</v>
      </c>
      <c r="AL17" s="1">
        <v>8</v>
      </c>
      <c r="AM17" s="22" t="s">
        <v>19</v>
      </c>
      <c r="AN17" s="22">
        <v>7.1999999999999995E-2</v>
      </c>
      <c r="AX17" s="33">
        <v>8</v>
      </c>
      <c r="AY17" s="33" t="s">
        <v>19</v>
      </c>
      <c r="AZ17" s="33">
        <v>0.12</v>
      </c>
      <c r="BA17" s="1" t="s">
        <v>46</v>
      </c>
      <c r="BB17" s="22">
        <v>0</v>
      </c>
      <c r="BE17" s="33">
        <v>8</v>
      </c>
      <c r="BF17" s="33" t="s">
        <v>19</v>
      </c>
      <c r="BG17" s="33">
        <v>0.06</v>
      </c>
      <c r="BH17" s="1" t="s">
        <v>46</v>
      </c>
      <c r="BI17" s="22">
        <v>0</v>
      </c>
      <c r="BM17" s="33">
        <v>8</v>
      </c>
      <c r="BN17" s="33" t="s">
        <v>19</v>
      </c>
      <c r="BO17" s="33">
        <v>0.12</v>
      </c>
      <c r="BP17" s="13" t="s">
        <v>46</v>
      </c>
      <c r="BQ17" s="22">
        <v>0</v>
      </c>
      <c r="BT17" s="33">
        <v>8</v>
      </c>
      <c r="BU17" s="33" t="s">
        <v>19</v>
      </c>
      <c r="BV17" s="33">
        <v>0.12</v>
      </c>
      <c r="BW17" s="13" t="s">
        <v>46</v>
      </c>
      <c r="BX17" s="22">
        <v>0</v>
      </c>
    </row>
    <row r="18" spans="2:76" x14ac:dyDescent="0.2">
      <c r="B18" s="22">
        <v>10</v>
      </c>
      <c r="C18" s="22" t="s">
        <v>19</v>
      </c>
      <c r="D18" s="22">
        <v>1.2E-2</v>
      </c>
      <c r="I18" s="22">
        <v>10</v>
      </c>
      <c r="J18" s="51" t="s">
        <v>20</v>
      </c>
      <c r="K18" s="22">
        <v>1.2E-2</v>
      </c>
      <c r="P18" s="1">
        <v>10</v>
      </c>
      <c r="Q18" s="22" t="s">
        <v>19</v>
      </c>
      <c r="R18" s="22">
        <v>0.12</v>
      </c>
      <c r="S18" s="1"/>
      <c r="T18" s="1">
        <v>0</v>
      </c>
      <c r="X18" s="22">
        <v>9</v>
      </c>
      <c r="Y18" s="22" t="s">
        <v>19</v>
      </c>
      <c r="Z18" s="22">
        <v>0.06</v>
      </c>
      <c r="AB18" s="3"/>
      <c r="AE18" s="1">
        <v>9</v>
      </c>
      <c r="AF18" s="51" t="s">
        <v>19</v>
      </c>
      <c r="AG18" s="22">
        <v>4.8000000000000001E-2</v>
      </c>
      <c r="AL18" s="1">
        <v>9</v>
      </c>
      <c r="AM18" s="51" t="s">
        <v>19</v>
      </c>
      <c r="AN18" s="22">
        <v>7.1999999999999995E-2</v>
      </c>
      <c r="AX18" s="22">
        <v>9</v>
      </c>
      <c r="AY18" s="22" t="s">
        <v>19</v>
      </c>
      <c r="AZ18" s="22">
        <v>0.12</v>
      </c>
      <c r="BE18" s="22">
        <v>9</v>
      </c>
      <c r="BF18" s="22" t="s">
        <v>19</v>
      </c>
      <c r="BG18" s="22">
        <v>0.06</v>
      </c>
      <c r="BM18" s="22">
        <v>9</v>
      </c>
      <c r="BN18" s="22" t="s">
        <v>19</v>
      </c>
      <c r="BO18" s="22">
        <v>0.12</v>
      </c>
      <c r="BT18" s="22">
        <v>9</v>
      </c>
      <c r="BU18" s="22" t="s">
        <v>19</v>
      </c>
      <c r="BV18" s="22">
        <v>0.12</v>
      </c>
    </row>
    <row r="19" spans="2:76" x14ac:dyDescent="0.2">
      <c r="B19" s="33">
        <v>11</v>
      </c>
      <c r="C19" s="33" t="s">
        <v>20</v>
      </c>
      <c r="D19" s="33">
        <v>0.3</v>
      </c>
      <c r="E19" s="1" t="s">
        <v>46</v>
      </c>
      <c r="F19" s="22">
        <v>0</v>
      </c>
      <c r="I19" s="33">
        <v>11</v>
      </c>
      <c r="J19" s="53" t="s">
        <v>20</v>
      </c>
      <c r="K19" s="33">
        <v>1.2E-2</v>
      </c>
      <c r="L19" s="1" t="s">
        <v>45</v>
      </c>
      <c r="M19" s="1">
        <v>2.6619999999999999</v>
      </c>
      <c r="P19" s="1">
        <v>11</v>
      </c>
      <c r="Q19" s="51" t="s">
        <v>20</v>
      </c>
      <c r="R19" s="22">
        <v>7.1999999999999995E-2</v>
      </c>
      <c r="T19"/>
      <c r="X19" s="22">
        <v>10</v>
      </c>
      <c r="Y19" s="22" t="s">
        <v>19</v>
      </c>
      <c r="Z19" s="22">
        <v>0.12</v>
      </c>
      <c r="AB19" s="3"/>
      <c r="AE19" s="33">
        <v>10</v>
      </c>
      <c r="AF19" s="33" t="s">
        <v>19</v>
      </c>
      <c r="AG19" s="33">
        <v>0.18</v>
      </c>
      <c r="AH19" s="26" t="s">
        <v>46</v>
      </c>
      <c r="AI19" s="40">
        <v>0</v>
      </c>
      <c r="AL19" s="33">
        <v>10</v>
      </c>
      <c r="AM19" s="33" t="s">
        <v>19</v>
      </c>
      <c r="AN19" s="33">
        <v>0.24</v>
      </c>
      <c r="AO19" s="1" t="s">
        <v>46</v>
      </c>
      <c r="AP19" s="1">
        <v>0</v>
      </c>
      <c r="AX19" s="22">
        <v>10</v>
      </c>
      <c r="AY19" s="22" t="s">
        <v>19</v>
      </c>
      <c r="AZ19" s="22">
        <v>0.12</v>
      </c>
      <c r="BE19" s="22">
        <v>10</v>
      </c>
      <c r="BF19" s="22" t="s">
        <v>19</v>
      </c>
      <c r="BG19" s="22">
        <v>0.12</v>
      </c>
      <c r="BM19" s="22">
        <v>10</v>
      </c>
      <c r="BN19" s="22" t="s">
        <v>19</v>
      </c>
      <c r="BO19" s="22">
        <v>0.12</v>
      </c>
      <c r="BT19" s="22">
        <v>10</v>
      </c>
      <c r="BU19" s="22" t="s">
        <v>19</v>
      </c>
      <c r="BV19" s="22">
        <v>0.12</v>
      </c>
    </row>
    <row r="20" spans="2:76" x14ac:dyDescent="0.2">
      <c r="B20" s="22">
        <v>12</v>
      </c>
      <c r="C20" s="22" t="s">
        <v>20</v>
      </c>
      <c r="D20" s="22">
        <v>1.2E-2</v>
      </c>
      <c r="I20" s="22">
        <v>12</v>
      </c>
      <c r="J20" s="51" t="s">
        <v>20</v>
      </c>
      <c r="K20" s="22">
        <v>1.2E-2</v>
      </c>
      <c r="P20" s="33">
        <v>12</v>
      </c>
      <c r="Q20" s="33" t="s">
        <v>20</v>
      </c>
      <c r="R20" s="33">
        <v>7.1999999999999995E-2</v>
      </c>
      <c r="S20" s="1" t="s">
        <v>46</v>
      </c>
      <c r="T20" s="1">
        <v>0</v>
      </c>
      <c r="X20" s="22">
        <v>11</v>
      </c>
      <c r="Y20" s="22" t="s">
        <v>20</v>
      </c>
      <c r="Z20" s="22">
        <v>0.06</v>
      </c>
      <c r="AB20" s="3"/>
      <c r="AE20" s="1">
        <v>11</v>
      </c>
      <c r="AF20" s="51" t="s">
        <v>20</v>
      </c>
      <c r="AG20" s="22">
        <v>4.8000000000000001E-2</v>
      </c>
      <c r="AL20" s="1">
        <v>11</v>
      </c>
      <c r="AM20" s="51" t="s">
        <v>20</v>
      </c>
      <c r="AN20" s="22">
        <v>7.1999999999999995E-2</v>
      </c>
      <c r="AX20" s="22">
        <v>11</v>
      </c>
      <c r="AY20" s="22" t="s">
        <v>20</v>
      </c>
      <c r="AZ20" s="22">
        <v>0.12</v>
      </c>
      <c r="BE20" s="22">
        <v>11</v>
      </c>
      <c r="BF20" s="22" t="s">
        <v>20</v>
      </c>
      <c r="BG20" s="22">
        <v>0.06</v>
      </c>
      <c r="BM20" s="22">
        <v>11</v>
      </c>
      <c r="BN20" s="22" t="s">
        <v>20</v>
      </c>
      <c r="BO20" s="22">
        <v>0.06</v>
      </c>
      <c r="BT20" s="22">
        <v>11</v>
      </c>
      <c r="BU20" s="22" t="s">
        <v>20</v>
      </c>
      <c r="BV20" s="22">
        <v>0.12</v>
      </c>
    </row>
    <row r="21" spans="2:76" x14ac:dyDescent="0.2">
      <c r="B21" s="22">
        <v>13</v>
      </c>
      <c r="C21" s="51" t="s">
        <v>20</v>
      </c>
      <c r="D21" s="22">
        <v>1.2E-2</v>
      </c>
      <c r="I21" s="22">
        <v>13</v>
      </c>
      <c r="J21" s="51" t="s">
        <v>20</v>
      </c>
      <c r="K21" s="22">
        <v>1.2E-2</v>
      </c>
      <c r="P21" s="1">
        <v>13</v>
      </c>
      <c r="Q21" s="51" t="s">
        <v>20</v>
      </c>
      <c r="R21" s="22">
        <v>7.1999999999999995E-2</v>
      </c>
      <c r="T21"/>
      <c r="X21" s="22">
        <v>12</v>
      </c>
      <c r="Y21" s="22" t="s">
        <v>20</v>
      </c>
      <c r="Z21" s="22">
        <v>0.06</v>
      </c>
      <c r="AB21" s="3"/>
      <c r="AE21" s="1">
        <v>12</v>
      </c>
      <c r="AF21" s="22" t="s">
        <v>20</v>
      </c>
      <c r="AG21" s="22">
        <v>4.8000000000000001E-2</v>
      </c>
      <c r="AL21" s="1">
        <v>12</v>
      </c>
      <c r="AM21" s="22" t="s">
        <v>20</v>
      </c>
      <c r="AN21" s="22">
        <v>7.1999999999999995E-2</v>
      </c>
      <c r="AX21" s="22">
        <v>12</v>
      </c>
      <c r="AY21" s="22" t="s">
        <v>20</v>
      </c>
      <c r="AZ21" s="22">
        <v>0.12</v>
      </c>
      <c r="BE21" s="22">
        <v>12</v>
      </c>
      <c r="BF21" s="22" t="s">
        <v>20</v>
      </c>
      <c r="BG21" s="22">
        <v>0.06</v>
      </c>
      <c r="BM21" s="22">
        <v>12</v>
      </c>
      <c r="BN21" s="22" t="s">
        <v>20</v>
      </c>
      <c r="BO21" s="22">
        <v>0.06</v>
      </c>
      <c r="BT21" s="22">
        <v>12</v>
      </c>
      <c r="BU21" s="22" t="s">
        <v>20</v>
      </c>
      <c r="BV21" s="22">
        <v>0.12</v>
      </c>
    </row>
    <row r="22" spans="2:76" x14ac:dyDescent="0.2">
      <c r="B22" s="22">
        <v>14</v>
      </c>
      <c r="C22" s="22" t="s">
        <v>20</v>
      </c>
      <c r="D22" s="22">
        <v>1.2E-2</v>
      </c>
      <c r="I22" s="22">
        <v>14</v>
      </c>
      <c r="J22" s="51" t="s">
        <v>20</v>
      </c>
      <c r="K22" s="22">
        <v>1.2E-2</v>
      </c>
      <c r="P22" s="22">
        <v>14</v>
      </c>
      <c r="Q22" s="22" t="s">
        <v>20</v>
      </c>
      <c r="R22" s="22">
        <v>7.1999999999999995E-2</v>
      </c>
      <c r="T22"/>
      <c r="X22" s="22">
        <v>13</v>
      </c>
      <c r="Y22" s="22" t="s">
        <v>20</v>
      </c>
      <c r="Z22" s="22">
        <v>0.06</v>
      </c>
      <c r="AB22" s="3"/>
      <c r="AE22" s="1">
        <v>13</v>
      </c>
      <c r="AF22" s="51" t="s">
        <v>20</v>
      </c>
      <c r="AG22" s="22">
        <v>4.8000000000000001E-2</v>
      </c>
      <c r="AL22" s="1">
        <v>13</v>
      </c>
      <c r="AM22" s="51" t="s">
        <v>20</v>
      </c>
      <c r="AN22" s="22">
        <v>7.1999999999999995E-2</v>
      </c>
      <c r="AX22" s="22">
        <v>13</v>
      </c>
      <c r="AY22" s="22" t="s">
        <v>20</v>
      </c>
      <c r="AZ22" s="22">
        <v>0.12</v>
      </c>
      <c r="BE22" s="22">
        <v>13</v>
      </c>
      <c r="BF22" s="22" t="s">
        <v>20</v>
      </c>
      <c r="BG22" s="22">
        <v>0.06</v>
      </c>
      <c r="BM22" s="22">
        <v>13</v>
      </c>
      <c r="BN22" s="22" t="s">
        <v>20</v>
      </c>
      <c r="BO22" s="22">
        <v>0.06</v>
      </c>
      <c r="BT22" s="22">
        <v>13</v>
      </c>
      <c r="BU22" s="22" t="s">
        <v>20</v>
      </c>
      <c r="BV22" s="22">
        <v>0.12</v>
      </c>
    </row>
    <row r="23" spans="2:76" x14ac:dyDescent="0.2">
      <c r="B23" s="22">
        <v>15</v>
      </c>
      <c r="C23" s="51" t="s">
        <v>20</v>
      </c>
      <c r="D23" s="22">
        <v>1.2E-2</v>
      </c>
      <c r="I23" s="22">
        <v>15</v>
      </c>
      <c r="J23" s="51" t="s">
        <v>20</v>
      </c>
      <c r="K23" s="22">
        <v>1.2E-2</v>
      </c>
      <c r="P23" s="22">
        <v>15</v>
      </c>
      <c r="Q23" s="51" t="s">
        <v>20</v>
      </c>
      <c r="R23" s="22">
        <v>7.1999999999999995E-2</v>
      </c>
      <c r="X23" s="33">
        <v>14</v>
      </c>
      <c r="Y23" s="33" t="s">
        <v>20</v>
      </c>
      <c r="Z23" s="33">
        <v>0.06</v>
      </c>
      <c r="AA23" s="1" t="s">
        <v>46</v>
      </c>
      <c r="AB23" s="22">
        <v>0</v>
      </c>
      <c r="AE23" s="1">
        <v>14</v>
      </c>
      <c r="AF23" s="22" t="s">
        <v>20</v>
      </c>
      <c r="AG23" s="22">
        <v>4.8000000000000001E-2</v>
      </c>
      <c r="AL23" s="1">
        <v>14</v>
      </c>
      <c r="AM23" s="22" t="s">
        <v>20</v>
      </c>
      <c r="AN23" s="22">
        <v>7.1999999999999995E-2</v>
      </c>
      <c r="AX23" s="33">
        <v>14</v>
      </c>
      <c r="AY23" s="33" t="s">
        <v>20</v>
      </c>
      <c r="AZ23" s="33">
        <v>0.12</v>
      </c>
      <c r="BA23" s="1" t="s">
        <v>46</v>
      </c>
      <c r="BB23" s="22">
        <v>0</v>
      </c>
      <c r="BE23" s="33">
        <v>14</v>
      </c>
      <c r="BF23" s="33" t="s">
        <v>20</v>
      </c>
      <c r="BG23" s="33">
        <v>0.06</v>
      </c>
      <c r="BH23" s="1" t="s">
        <v>46</v>
      </c>
      <c r="BI23" s="22">
        <v>0</v>
      </c>
      <c r="BM23" s="33">
        <v>14</v>
      </c>
      <c r="BN23" s="33" t="s">
        <v>20</v>
      </c>
      <c r="BO23" s="33">
        <v>0.06</v>
      </c>
      <c r="BP23" s="13" t="s">
        <v>46</v>
      </c>
      <c r="BQ23" s="22">
        <v>0</v>
      </c>
      <c r="BT23" s="33">
        <v>14</v>
      </c>
      <c r="BU23" s="33" t="s">
        <v>20</v>
      </c>
      <c r="BV23" s="33">
        <v>0.12</v>
      </c>
      <c r="BW23" s="40" t="s">
        <v>46</v>
      </c>
      <c r="BX23" s="40">
        <v>0</v>
      </c>
    </row>
    <row r="24" spans="2:76" x14ac:dyDescent="0.2">
      <c r="B24" s="22">
        <v>16</v>
      </c>
      <c r="C24" s="22" t="s">
        <v>20</v>
      </c>
      <c r="D24" s="22">
        <v>0.2</v>
      </c>
      <c r="I24" s="22">
        <v>16</v>
      </c>
      <c r="J24" s="51" t="s">
        <v>20</v>
      </c>
      <c r="K24" s="22">
        <v>1.2E-2</v>
      </c>
      <c r="P24" s="1">
        <v>16</v>
      </c>
      <c r="Q24" s="22" t="s">
        <v>20</v>
      </c>
      <c r="R24" s="22">
        <v>7.1999999999999995E-2</v>
      </c>
      <c r="T24"/>
      <c r="X24" s="22">
        <v>15</v>
      </c>
      <c r="Y24" s="22" t="s">
        <v>20</v>
      </c>
      <c r="Z24" s="22">
        <v>0.12</v>
      </c>
      <c r="AB24" s="3"/>
      <c r="AE24" s="29">
        <v>15</v>
      </c>
      <c r="AF24" s="53" t="s">
        <v>20</v>
      </c>
      <c r="AG24" s="33">
        <v>4.8000000000000001E-2</v>
      </c>
      <c r="AH24" s="1" t="s">
        <v>46</v>
      </c>
      <c r="AI24" s="1">
        <v>0</v>
      </c>
      <c r="AL24" s="33">
        <v>15</v>
      </c>
      <c r="AM24" s="53" t="s">
        <v>20</v>
      </c>
      <c r="AN24" s="33">
        <v>7.1999999999999995E-2</v>
      </c>
      <c r="AO24" s="1" t="s">
        <v>46</v>
      </c>
      <c r="AP24" s="1">
        <v>0</v>
      </c>
      <c r="AX24" s="22">
        <v>15</v>
      </c>
      <c r="AY24" s="22" t="s">
        <v>20</v>
      </c>
      <c r="AZ24" s="22">
        <v>0.12</v>
      </c>
      <c r="BE24" s="22">
        <v>15</v>
      </c>
      <c r="BF24" s="22" t="s">
        <v>20</v>
      </c>
      <c r="BG24" s="22">
        <v>0.12</v>
      </c>
      <c r="BM24" s="22">
        <v>15</v>
      </c>
      <c r="BN24" s="22" t="s">
        <v>20</v>
      </c>
      <c r="BO24" s="22">
        <v>0.12</v>
      </c>
      <c r="BT24" s="22">
        <v>15</v>
      </c>
      <c r="BU24" s="22" t="s">
        <v>20</v>
      </c>
      <c r="BV24" s="22">
        <v>0.12</v>
      </c>
    </row>
    <row r="25" spans="2:76" x14ac:dyDescent="0.2">
      <c r="B25" s="22">
        <v>17</v>
      </c>
      <c r="C25" s="51" t="s">
        <v>20</v>
      </c>
      <c r="D25" s="22">
        <v>1.2E-2</v>
      </c>
      <c r="I25" s="22">
        <v>17</v>
      </c>
      <c r="J25" s="51" t="s">
        <v>18</v>
      </c>
      <c r="K25" s="22">
        <v>1.2E-2</v>
      </c>
      <c r="P25" s="1">
        <v>17</v>
      </c>
      <c r="Q25" s="51" t="s">
        <v>20</v>
      </c>
      <c r="R25" s="22">
        <v>7.1999999999999995E-2</v>
      </c>
      <c r="T25"/>
      <c r="X25" s="22">
        <v>16</v>
      </c>
      <c r="Y25" s="22" t="s">
        <v>20</v>
      </c>
      <c r="Z25" s="22">
        <v>0.06</v>
      </c>
      <c r="AB25" s="3"/>
      <c r="AE25" s="1">
        <v>16</v>
      </c>
      <c r="AF25" s="22" t="s">
        <v>20</v>
      </c>
      <c r="AG25" s="22">
        <v>4.8000000000000001E-2</v>
      </c>
      <c r="AL25" s="1">
        <v>16</v>
      </c>
      <c r="AM25" s="22" t="s">
        <v>20</v>
      </c>
      <c r="AN25" s="22">
        <v>7.1999999999999995E-2</v>
      </c>
      <c r="AX25" s="22">
        <v>16</v>
      </c>
      <c r="AY25" s="22" t="s">
        <v>20</v>
      </c>
      <c r="AZ25" s="22">
        <v>0.12</v>
      </c>
      <c r="BE25" s="22">
        <v>16</v>
      </c>
      <c r="BF25" s="22" t="s">
        <v>20</v>
      </c>
      <c r="BG25" s="22">
        <v>0.06</v>
      </c>
      <c r="BM25" s="22">
        <v>16</v>
      </c>
      <c r="BN25" s="22" t="s">
        <v>20</v>
      </c>
      <c r="BO25" s="22">
        <v>0.06</v>
      </c>
      <c r="BT25" s="22">
        <v>16</v>
      </c>
      <c r="BU25" s="22" t="s">
        <v>20</v>
      </c>
      <c r="BV25" s="22">
        <v>0.06</v>
      </c>
    </row>
    <row r="26" spans="2:76" x14ac:dyDescent="0.2">
      <c r="B26" s="22">
        <v>18</v>
      </c>
      <c r="C26" s="22" t="s">
        <v>20</v>
      </c>
      <c r="D26" s="22">
        <v>1.2E-2</v>
      </c>
      <c r="I26" s="22">
        <v>18</v>
      </c>
      <c r="J26" s="51" t="s">
        <v>18</v>
      </c>
      <c r="K26" s="22">
        <v>1.2E-2</v>
      </c>
      <c r="P26" s="33">
        <v>18</v>
      </c>
      <c r="Q26" s="33" t="s">
        <v>20</v>
      </c>
      <c r="R26" s="33">
        <v>7.1999999999999995E-2</v>
      </c>
      <c r="S26" s="1" t="s">
        <v>46</v>
      </c>
      <c r="T26" s="1">
        <v>0</v>
      </c>
      <c r="X26" s="22">
        <v>17</v>
      </c>
      <c r="Y26" s="22" t="s">
        <v>20</v>
      </c>
      <c r="Z26" s="22">
        <v>0.06</v>
      </c>
      <c r="AB26" s="3"/>
      <c r="AE26" s="1">
        <v>17</v>
      </c>
      <c r="AF26" s="51" t="s">
        <v>20</v>
      </c>
      <c r="AG26" s="22">
        <v>4.8000000000000001E-2</v>
      </c>
      <c r="AL26" s="1">
        <v>17</v>
      </c>
      <c r="AM26" s="51" t="s">
        <v>20</v>
      </c>
      <c r="AN26" s="22">
        <v>7.1999999999999995E-2</v>
      </c>
      <c r="AX26" s="22">
        <v>17</v>
      </c>
      <c r="AY26" s="22" t="s">
        <v>20</v>
      </c>
      <c r="AZ26" s="22">
        <v>0.12</v>
      </c>
      <c r="BE26" s="22">
        <v>17</v>
      </c>
      <c r="BF26" s="22" t="s">
        <v>20</v>
      </c>
      <c r="BG26" s="22">
        <v>0.06</v>
      </c>
      <c r="BM26" s="22">
        <v>17</v>
      </c>
      <c r="BN26" s="22" t="s">
        <v>20</v>
      </c>
      <c r="BO26" s="22">
        <v>0.06</v>
      </c>
      <c r="BT26" s="22">
        <v>17</v>
      </c>
      <c r="BU26" s="22" t="s">
        <v>20</v>
      </c>
      <c r="BV26" s="22">
        <v>0.06</v>
      </c>
    </row>
    <row r="27" spans="2:76" x14ac:dyDescent="0.2">
      <c r="B27" s="29">
        <v>19</v>
      </c>
      <c r="C27" s="53" t="s">
        <v>20</v>
      </c>
      <c r="D27" s="33">
        <v>1.2E-2</v>
      </c>
      <c r="E27" s="1" t="s">
        <v>46</v>
      </c>
      <c r="F27" s="22">
        <v>0</v>
      </c>
      <c r="I27" s="22">
        <v>19</v>
      </c>
      <c r="J27" s="51" t="s">
        <v>18</v>
      </c>
      <c r="K27" s="22">
        <v>1.2E-2</v>
      </c>
      <c r="P27" s="1">
        <v>19</v>
      </c>
      <c r="Q27" s="51" t="s">
        <v>20</v>
      </c>
      <c r="R27" s="22">
        <v>7.1999999999999995E-2</v>
      </c>
      <c r="T27"/>
      <c r="X27" s="33">
        <v>18</v>
      </c>
      <c r="Y27" s="33" t="s">
        <v>20</v>
      </c>
      <c r="Z27" s="33">
        <v>0.06</v>
      </c>
      <c r="AA27" s="1" t="s">
        <v>46</v>
      </c>
      <c r="AB27" s="22">
        <v>0</v>
      </c>
      <c r="AE27" s="1">
        <v>18</v>
      </c>
      <c r="AF27" s="22" t="s">
        <v>20</v>
      </c>
      <c r="AG27" s="22">
        <v>4.8000000000000001E-2</v>
      </c>
      <c r="AL27" s="1">
        <v>18</v>
      </c>
      <c r="AM27" s="22" t="s">
        <v>20</v>
      </c>
      <c r="AN27" s="22">
        <v>7.1999999999999995E-2</v>
      </c>
      <c r="AX27" s="33">
        <v>18</v>
      </c>
      <c r="AY27" s="33" t="s">
        <v>20</v>
      </c>
      <c r="AZ27" s="33">
        <v>0.12</v>
      </c>
      <c r="BA27" s="1" t="s">
        <v>46</v>
      </c>
      <c r="BB27" s="22">
        <v>0</v>
      </c>
      <c r="BE27" s="33">
        <v>18</v>
      </c>
      <c r="BF27" s="33" t="s">
        <v>20</v>
      </c>
      <c r="BG27" s="33">
        <v>0.06</v>
      </c>
      <c r="BH27" s="1" t="s">
        <v>46</v>
      </c>
      <c r="BI27" s="22">
        <v>0</v>
      </c>
      <c r="BM27" s="33">
        <v>18</v>
      </c>
      <c r="BN27" s="33" t="s">
        <v>20</v>
      </c>
      <c r="BO27" s="33">
        <v>0.06</v>
      </c>
      <c r="BP27" s="13" t="s">
        <v>46</v>
      </c>
      <c r="BQ27" s="22">
        <v>0</v>
      </c>
      <c r="BT27" s="33">
        <v>18</v>
      </c>
      <c r="BU27" s="33" t="s">
        <v>20</v>
      </c>
      <c r="BV27" s="33">
        <v>0.06</v>
      </c>
      <c r="BW27" s="1" t="s">
        <v>45</v>
      </c>
      <c r="BX27" s="22">
        <v>3.5579999999999998</v>
      </c>
    </row>
    <row r="28" spans="2:76" x14ac:dyDescent="0.2">
      <c r="B28" s="22">
        <v>20</v>
      </c>
      <c r="C28" s="22" t="s">
        <v>20</v>
      </c>
      <c r="D28" s="22">
        <v>1.2E-2</v>
      </c>
      <c r="I28" s="22">
        <v>20</v>
      </c>
      <c r="J28" s="51" t="s">
        <v>18</v>
      </c>
      <c r="K28" s="22">
        <v>1.2E-2</v>
      </c>
      <c r="P28" s="1">
        <v>20</v>
      </c>
      <c r="Q28" s="22" t="s">
        <v>20</v>
      </c>
      <c r="R28" s="22">
        <v>0.18</v>
      </c>
      <c r="T28"/>
      <c r="X28" s="22">
        <v>19</v>
      </c>
      <c r="Y28" s="22" t="s">
        <v>20</v>
      </c>
      <c r="Z28" s="22">
        <v>0.06</v>
      </c>
      <c r="AB28" s="3"/>
      <c r="AE28" s="1">
        <v>19</v>
      </c>
      <c r="AF28" s="51" t="s">
        <v>20</v>
      </c>
      <c r="AG28" s="22">
        <v>4.8000000000000001E-2</v>
      </c>
      <c r="AL28" s="1">
        <v>19</v>
      </c>
      <c r="AM28" s="51" t="s">
        <v>20</v>
      </c>
      <c r="AN28" s="22">
        <v>7.1999999999999995E-2</v>
      </c>
      <c r="AX28" s="22">
        <v>19</v>
      </c>
      <c r="AY28" s="22" t="s">
        <v>20</v>
      </c>
      <c r="AZ28" s="22">
        <v>0.12</v>
      </c>
      <c r="BE28" s="22">
        <v>19</v>
      </c>
      <c r="BF28" s="22" t="s">
        <v>20</v>
      </c>
      <c r="BG28" s="22">
        <v>0.06</v>
      </c>
      <c r="BM28" s="22">
        <v>19</v>
      </c>
      <c r="BN28" s="22" t="s">
        <v>20</v>
      </c>
      <c r="BO28" s="22">
        <v>0.06</v>
      </c>
      <c r="BT28" s="22">
        <v>19</v>
      </c>
      <c r="BU28" s="22" t="s">
        <v>20</v>
      </c>
      <c r="BV28" s="22">
        <v>0.06</v>
      </c>
    </row>
    <row r="29" spans="2:76" x14ac:dyDescent="0.2">
      <c r="B29" s="22">
        <v>21</v>
      </c>
      <c r="C29" s="51" t="s">
        <v>18</v>
      </c>
      <c r="D29" s="22">
        <v>1.2E-2</v>
      </c>
      <c r="I29" s="33">
        <v>21</v>
      </c>
      <c r="J29" s="53" t="s">
        <v>18</v>
      </c>
      <c r="K29" s="33">
        <v>1.2E-2</v>
      </c>
      <c r="L29" s="1" t="s">
        <v>45</v>
      </c>
      <c r="M29" s="1">
        <v>8.2940000000000005</v>
      </c>
      <c r="P29" s="1">
        <v>21</v>
      </c>
      <c r="Q29" s="51" t="s">
        <v>18</v>
      </c>
      <c r="R29" s="22">
        <v>7.1999999999999995E-2</v>
      </c>
      <c r="T29"/>
      <c r="X29" s="22">
        <v>20</v>
      </c>
      <c r="Y29" s="22" t="s">
        <v>20</v>
      </c>
      <c r="Z29" s="22">
        <v>0.12</v>
      </c>
      <c r="AB29" s="3"/>
      <c r="AE29" s="1">
        <v>20</v>
      </c>
      <c r="AF29" s="22" t="s">
        <v>20</v>
      </c>
      <c r="AG29" s="22">
        <v>0.18</v>
      </c>
      <c r="AL29" s="33">
        <v>20</v>
      </c>
      <c r="AM29" s="33" t="s">
        <v>20</v>
      </c>
      <c r="AN29" s="33">
        <v>0.18</v>
      </c>
      <c r="AO29" s="1" t="s">
        <v>46</v>
      </c>
      <c r="AP29" s="1">
        <v>0</v>
      </c>
      <c r="AX29" s="22">
        <v>20</v>
      </c>
      <c r="AY29" s="22" t="s">
        <v>20</v>
      </c>
      <c r="AZ29" s="22">
        <v>0.12</v>
      </c>
      <c r="BE29" s="22">
        <v>20</v>
      </c>
      <c r="BF29" s="22" t="s">
        <v>20</v>
      </c>
      <c r="BG29" s="22">
        <v>0.12</v>
      </c>
      <c r="BM29" s="22">
        <v>20</v>
      </c>
      <c r="BN29" s="22" t="s">
        <v>20</v>
      </c>
      <c r="BO29" s="22">
        <v>0.12</v>
      </c>
      <c r="BT29" s="22">
        <v>20</v>
      </c>
      <c r="BU29" s="22" t="s">
        <v>20</v>
      </c>
      <c r="BV29" s="22">
        <v>0.06</v>
      </c>
    </row>
    <row r="30" spans="2:76" x14ac:dyDescent="0.2">
      <c r="B30" s="22">
        <v>22</v>
      </c>
      <c r="C30" s="51" t="s">
        <v>18</v>
      </c>
      <c r="D30" s="22">
        <v>1.2E-2</v>
      </c>
      <c r="I30" s="22">
        <v>22</v>
      </c>
      <c r="J30" s="51" t="s">
        <v>18</v>
      </c>
      <c r="K30" s="22">
        <v>1.2E-2</v>
      </c>
      <c r="P30" s="33">
        <v>22</v>
      </c>
      <c r="Q30" s="53" t="s">
        <v>18</v>
      </c>
      <c r="R30" s="33">
        <v>7.1999999999999995E-2</v>
      </c>
      <c r="S30" s="1" t="s">
        <v>45</v>
      </c>
      <c r="T30" s="1">
        <v>1.9750000000000001</v>
      </c>
      <c r="X30" s="22">
        <v>21</v>
      </c>
      <c r="Y30" s="22" t="s">
        <v>18</v>
      </c>
      <c r="Z30" s="22">
        <v>0.06</v>
      </c>
      <c r="AB30" s="3"/>
      <c r="AE30" s="1">
        <v>21</v>
      </c>
      <c r="AF30" s="51" t="s">
        <v>18</v>
      </c>
      <c r="AG30" s="22">
        <v>4.8000000000000001E-2</v>
      </c>
      <c r="AL30" s="1">
        <v>21</v>
      </c>
      <c r="AM30" s="51" t="s">
        <v>18</v>
      </c>
      <c r="AN30" s="22">
        <v>7.1999999999999995E-2</v>
      </c>
      <c r="AX30" s="33">
        <v>21</v>
      </c>
      <c r="AY30" s="33" t="s">
        <v>18</v>
      </c>
      <c r="AZ30" s="33">
        <v>0.12</v>
      </c>
      <c r="BA30" s="1" t="s">
        <v>45</v>
      </c>
      <c r="BB30" s="22">
        <v>1.8260000000000001</v>
      </c>
      <c r="BE30" s="22">
        <v>21</v>
      </c>
      <c r="BF30" s="22" t="s">
        <v>18</v>
      </c>
      <c r="BG30" s="22">
        <v>0.06</v>
      </c>
      <c r="BM30" s="33">
        <v>21</v>
      </c>
      <c r="BN30" s="33" t="s">
        <v>18</v>
      </c>
      <c r="BO30" s="33">
        <v>0.06</v>
      </c>
      <c r="BP30" s="1" t="s">
        <v>45</v>
      </c>
      <c r="BQ30" s="22">
        <v>7.0075000000000003</v>
      </c>
      <c r="BT30" s="33">
        <v>21</v>
      </c>
      <c r="BU30" s="33" t="s">
        <v>18</v>
      </c>
      <c r="BV30" s="33">
        <v>0.06</v>
      </c>
    </row>
    <row r="31" spans="2:76" x14ac:dyDescent="0.2">
      <c r="B31" s="22">
        <v>23</v>
      </c>
      <c r="C31" s="51" t="s">
        <v>18</v>
      </c>
      <c r="D31" s="22">
        <v>1.2E-2</v>
      </c>
      <c r="I31" s="22">
        <v>23</v>
      </c>
      <c r="J31" s="51" t="s">
        <v>18</v>
      </c>
      <c r="K31" s="22">
        <v>1.2E-2</v>
      </c>
      <c r="P31" s="1">
        <v>23</v>
      </c>
      <c r="Q31" s="51" t="s">
        <v>18</v>
      </c>
      <c r="R31" s="22">
        <v>7.1999999999999995E-2</v>
      </c>
      <c r="T31"/>
      <c r="X31" s="22">
        <v>22</v>
      </c>
      <c r="Y31" s="22" t="s">
        <v>18</v>
      </c>
      <c r="Z31" s="22">
        <v>0.06</v>
      </c>
      <c r="AB31" s="3"/>
      <c r="AE31" s="1">
        <v>22</v>
      </c>
      <c r="AF31" s="51" t="s">
        <v>18</v>
      </c>
      <c r="AG31" s="22">
        <v>4.8000000000000001E-2</v>
      </c>
      <c r="AL31" s="1">
        <v>22</v>
      </c>
      <c r="AM31" s="51" t="s">
        <v>18</v>
      </c>
      <c r="AN31" s="22">
        <v>7.1999999999999995E-2</v>
      </c>
      <c r="AX31" s="22">
        <v>22</v>
      </c>
      <c r="AY31" s="22" t="s">
        <v>18</v>
      </c>
      <c r="AZ31" s="22">
        <v>0.12</v>
      </c>
      <c r="BE31" s="22">
        <v>22</v>
      </c>
      <c r="BF31" s="22" t="s">
        <v>18</v>
      </c>
      <c r="BG31" s="22">
        <v>0.06</v>
      </c>
      <c r="BM31" s="22">
        <v>22</v>
      </c>
      <c r="BN31" s="22" t="s">
        <v>18</v>
      </c>
      <c r="BO31" s="22">
        <v>0.06</v>
      </c>
      <c r="BT31" s="22">
        <v>22</v>
      </c>
      <c r="BU31" s="22" t="s">
        <v>18</v>
      </c>
      <c r="BV31" s="22">
        <v>0.06</v>
      </c>
    </row>
    <row r="32" spans="2:76" x14ac:dyDescent="0.2">
      <c r="B32" s="22">
        <v>24</v>
      </c>
      <c r="C32" s="51" t="s">
        <v>18</v>
      </c>
      <c r="D32" s="22">
        <v>1.2E-2</v>
      </c>
      <c r="I32" s="22">
        <v>24</v>
      </c>
      <c r="J32" s="51" t="s">
        <v>18</v>
      </c>
      <c r="K32" s="22">
        <v>1.2E-2</v>
      </c>
      <c r="P32" s="1">
        <v>24</v>
      </c>
      <c r="Q32" s="51" t="s">
        <v>18</v>
      </c>
      <c r="R32" s="22">
        <v>7.1999999999999995E-2</v>
      </c>
      <c r="T32"/>
      <c r="X32" s="22">
        <v>23</v>
      </c>
      <c r="Y32" s="22" t="s">
        <v>18</v>
      </c>
      <c r="Z32" s="22">
        <v>0.06</v>
      </c>
      <c r="AB32" s="3"/>
      <c r="AE32" s="1">
        <v>23</v>
      </c>
      <c r="AF32" s="51" t="s">
        <v>18</v>
      </c>
      <c r="AG32" s="22">
        <v>4.8000000000000001E-2</v>
      </c>
      <c r="AL32" s="1">
        <v>23</v>
      </c>
      <c r="AM32" s="51" t="s">
        <v>18</v>
      </c>
      <c r="AN32" s="22">
        <v>7.1999999999999995E-2</v>
      </c>
      <c r="AX32" s="22">
        <v>23</v>
      </c>
      <c r="AY32" s="22" t="s">
        <v>18</v>
      </c>
      <c r="AZ32" s="22">
        <v>0.12</v>
      </c>
      <c r="BE32" s="22">
        <v>23</v>
      </c>
      <c r="BF32" s="22" t="s">
        <v>18</v>
      </c>
      <c r="BG32" s="22">
        <v>0.06</v>
      </c>
      <c r="BM32" s="22">
        <v>23</v>
      </c>
      <c r="BN32" s="22" t="s">
        <v>18</v>
      </c>
      <c r="BO32" s="22">
        <v>0.06</v>
      </c>
      <c r="BT32" s="22">
        <v>23</v>
      </c>
      <c r="BU32" s="22" t="s">
        <v>18</v>
      </c>
      <c r="BV32" s="22">
        <v>0.06</v>
      </c>
    </row>
    <row r="33" spans="2:76" x14ac:dyDescent="0.2">
      <c r="B33" s="22">
        <v>25</v>
      </c>
      <c r="C33" s="51" t="s">
        <v>19</v>
      </c>
      <c r="D33" s="22">
        <v>1.2E-2</v>
      </c>
      <c r="I33" s="22">
        <v>25</v>
      </c>
      <c r="J33" s="51" t="s">
        <v>19</v>
      </c>
      <c r="K33" s="22">
        <v>1.2E-2</v>
      </c>
      <c r="P33" s="33">
        <v>25</v>
      </c>
      <c r="Q33" s="53" t="s">
        <v>18</v>
      </c>
      <c r="R33" s="33">
        <v>7.1999999999999995E-2</v>
      </c>
      <c r="S33" s="1" t="s">
        <v>45</v>
      </c>
      <c r="T33" s="1">
        <v>2.8490000000000002</v>
      </c>
      <c r="X33" s="33">
        <v>24</v>
      </c>
      <c r="Y33" s="33" t="s">
        <v>18</v>
      </c>
      <c r="Z33" s="33">
        <v>0.06</v>
      </c>
      <c r="AA33" s="1" t="s">
        <v>46</v>
      </c>
      <c r="AB33" s="22">
        <v>0</v>
      </c>
      <c r="AE33" s="1">
        <v>24</v>
      </c>
      <c r="AF33" s="51" t="s">
        <v>18</v>
      </c>
      <c r="AG33" s="22">
        <v>4.8000000000000001E-2</v>
      </c>
      <c r="AL33" s="1">
        <v>24</v>
      </c>
      <c r="AM33" s="51" t="s">
        <v>18</v>
      </c>
      <c r="AN33" s="22">
        <v>7.1999999999999995E-2</v>
      </c>
      <c r="AX33" s="33">
        <v>24</v>
      </c>
      <c r="AY33" s="33" t="s">
        <v>18</v>
      </c>
      <c r="AZ33" s="33">
        <v>0.12</v>
      </c>
      <c r="BA33" s="1" t="s">
        <v>45</v>
      </c>
      <c r="BB33" s="22">
        <v>2.052</v>
      </c>
      <c r="BE33" s="33">
        <v>24</v>
      </c>
      <c r="BF33" s="33" t="s">
        <v>18</v>
      </c>
      <c r="BG33" s="33">
        <v>0.06</v>
      </c>
      <c r="BH33" s="1" t="s">
        <v>46</v>
      </c>
      <c r="BI33" s="22">
        <v>0</v>
      </c>
      <c r="BM33" s="33">
        <v>24</v>
      </c>
      <c r="BN33" s="33" t="s">
        <v>18</v>
      </c>
      <c r="BO33" s="33">
        <v>0.06</v>
      </c>
      <c r="BP33" s="1" t="s">
        <v>45</v>
      </c>
      <c r="BQ33" s="22">
        <v>12.40375</v>
      </c>
      <c r="BT33" s="33">
        <v>24</v>
      </c>
      <c r="BU33" s="33" t="s">
        <v>18</v>
      </c>
      <c r="BV33" s="33">
        <v>0.06</v>
      </c>
      <c r="BW33" s="1" t="s">
        <v>45</v>
      </c>
      <c r="BX33" s="22">
        <v>5.2649999999999997</v>
      </c>
    </row>
    <row r="34" spans="2:76" x14ac:dyDescent="0.2">
      <c r="B34" s="22">
        <v>26</v>
      </c>
      <c r="C34" s="51" t="s">
        <v>19</v>
      </c>
      <c r="D34" s="22">
        <v>1.2E-2</v>
      </c>
      <c r="I34" s="22">
        <v>26</v>
      </c>
      <c r="J34" s="51" t="s">
        <v>19</v>
      </c>
      <c r="K34" s="22">
        <v>1.2E-2</v>
      </c>
      <c r="P34" s="1">
        <v>26</v>
      </c>
      <c r="Q34" s="51" t="s">
        <v>18</v>
      </c>
      <c r="R34" s="22">
        <v>7.1999999999999995E-2</v>
      </c>
      <c r="T34"/>
      <c r="X34" s="22">
        <v>25</v>
      </c>
      <c r="Y34" s="22" t="s">
        <v>18</v>
      </c>
      <c r="Z34" s="22">
        <v>0.12</v>
      </c>
      <c r="AB34" s="3"/>
      <c r="AE34" s="29">
        <v>25</v>
      </c>
      <c r="AF34" s="53" t="s">
        <v>18</v>
      </c>
      <c r="AG34" s="33">
        <v>4.8000000000000001E-2</v>
      </c>
      <c r="AH34" s="1" t="s">
        <v>46</v>
      </c>
      <c r="AI34" s="1">
        <v>0</v>
      </c>
      <c r="AL34" s="29">
        <v>25</v>
      </c>
      <c r="AM34" s="53" t="s">
        <v>18</v>
      </c>
      <c r="AN34" s="33">
        <v>7.1999999999999995E-2</v>
      </c>
      <c r="AO34" s="1" t="s">
        <v>45</v>
      </c>
      <c r="AP34" s="31">
        <v>5.2370000000000001</v>
      </c>
      <c r="AX34" s="22">
        <v>25</v>
      </c>
      <c r="AY34" s="22" t="s">
        <v>18</v>
      </c>
      <c r="AZ34" s="22">
        <v>0.12</v>
      </c>
      <c r="BE34" s="22">
        <v>25</v>
      </c>
      <c r="BF34" s="22" t="s">
        <v>18</v>
      </c>
      <c r="BG34" s="22">
        <v>0.12</v>
      </c>
      <c r="BM34" s="22">
        <v>25</v>
      </c>
      <c r="BN34" s="22" t="s">
        <v>18</v>
      </c>
      <c r="BO34" s="22">
        <v>0.12</v>
      </c>
      <c r="BT34" s="22">
        <v>25</v>
      </c>
      <c r="BU34" s="22" t="s">
        <v>18</v>
      </c>
      <c r="BV34" s="22">
        <v>0.06</v>
      </c>
    </row>
    <row r="35" spans="2:76" x14ac:dyDescent="0.2">
      <c r="B35" s="22">
        <v>27</v>
      </c>
      <c r="C35" s="51" t="s">
        <v>19</v>
      </c>
      <c r="D35" s="22">
        <v>1.2E-2</v>
      </c>
      <c r="I35" s="22">
        <v>27</v>
      </c>
      <c r="J35" s="51" t="s">
        <v>19</v>
      </c>
      <c r="K35" s="22">
        <v>1.2E-2</v>
      </c>
      <c r="P35" s="1">
        <v>27</v>
      </c>
      <c r="Q35" s="51" t="s">
        <v>18</v>
      </c>
      <c r="R35" s="22">
        <v>7.1999999999999995E-2</v>
      </c>
      <c r="T35"/>
      <c r="X35" s="22">
        <v>26</v>
      </c>
      <c r="Y35" s="22" t="s">
        <v>18</v>
      </c>
      <c r="Z35" s="22">
        <v>0.06</v>
      </c>
      <c r="AB35" s="3"/>
      <c r="AE35" s="1">
        <v>26</v>
      </c>
      <c r="AF35" s="51" t="s">
        <v>18</v>
      </c>
      <c r="AG35" s="22">
        <v>4.8000000000000001E-2</v>
      </c>
      <c r="AL35" s="1">
        <v>26</v>
      </c>
      <c r="AM35" s="51" t="s">
        <v>18</v>
      </c>
      <c r="AN35" s="22">
        <v>7.1999999999999995E-2</v>
      </c>
      <c r="AX35" s="22">
        <v>26</v>
      </c>
      <c r="AY35" s="22" t="s">
        <v>18</v>
      </c>
      <c r="AZ35" s="22">
        <v>0.12</v>
      </c>
      <c r="BE35" s="22">
        <v>26</v>
      </c>
      <c r="BF35" s="22" t="s">
        <v>18</v>
      </c>
      <c r="BG35" s="22">
        <v>0.06</v>
      </c>
      <c r="BM35" s="22">
        <v>26</v>
      </c>
      <c r="BN35" s="22" t="s">
        <v>18</v>
      </c>
      <c r="BO35" s="22">
        <v>0.06</v>
      </c>
      <c r="BT35" s="22">
        <v>26</v>
      </c>
      <c r="BU35" s="22" t="s">
        <v>18</v>
      </c>
      <c r="BV35" s="22">
        <v>0.06</v>
      </c>
    </row>
    <row r="36" spans="2:76" x14ac:dyDescent="0.2">
      <c r="B36" s="22">
        <v>28</v>
      </c>
      <c r="C36" s="51" t="s">
        <v>19</v>
      </c>
      <c r="D36" s="22">
        <v>1.2E-2</v>
      </c>
      <c r="I36" s="22">
        <v>28</v>
      </c>
      <c r="J36" s="51" t="s">
        <v>19</v>
      </c>
      <c r="K36" s="22">
        <v>1.2E-2</v>
      </c>
      <c r="P36" s="1">
        <v>28</v>
      </c>
      <c r="Q36" s="51" t="s">
        <v>18</v>
      </c>
      <c r="R36" s="22">
        <v>7.1999999999999995E-2</v>
      </c>
      <c r="T36"/>
      <c r="X36" s="22">
        <v>27</v>
      </c>
      <c r="Y36" s="22" t="s">
        <v>18</v>
      </c>
      <c r="Z36" s="22">
        <v>0.06</v>
      </c>
      <c r="AB36" s="3"/>
      <c r="AE36" s="1">
        <v>27</v>
      </c>
      <c r="AF36" s="51" t="s">
        <v>18</v>
      </c>
      <c r="AG36" s="22">
        <v>4.8000000000000001E-2</v>
      </c>
      <c r="AL36" s="1">
        <v>27</v>
      </c>
      <c r="AM36" s="51" t="s">
        <v>18</v>
      </c>
      <c r="AN36" s="22">
        <v>7.1999999999999995E-2</v>
      </c>
      <c r="AX36" s="22">
        <v>27</v>
      </c>
      <c r="AY36" s="22" t="s">
        <v>18</v>
      </c>
      <c r="AZ36" s="22">
        <v>0.12</v>
      </c>
      <c r="BE36" s="22">
        <v>27</v>
      </c>
      <c r="BF36" s="22" t="s">
        <v>18</v>
      </c>
      <c r="BG36" s="22">
        <v>0.06</v>
      </c>
      <c r="BM36" s="22">
        <v>27</v>
      </c>
      <c r="BN36" s="22" t="s">
        <v>18</v>
      </c>
      <c r="BO36" s="22">
        <v>0.06</v>
      </c>
      <c r="BT36" s="22">
        <v>27</v>
      </c>
      <c r="BU36" s="22" t="s">
        <v>18</v>
      </c>
      <c r="BV36" s="22">
        <v>0.06</v>
      </c>
    </row>
    <row r="37" spans="2:76" x14ac:dyDescent="0.2">
      <c r="B37" s="29">
        <v>29</v>
      </c>
      <c r="C37" s="53" t="s">
        <v>19</v>
      </c>
      <c r="D37" s="33">
        <v>1.2E-2</v>
      </c>
      <c r="E37" s="1" t="s">
        <v>45</v>
      </c>
      <c r="F37" s="22">
        <v>0.96599999999999997</v>
      </c>
      <c r="I37" s="22">
        <v>29</v>
      </c>
      <c r="J37" s="51" t="s">
        <v>19</v>
      </c>
      <c r="K37" s="22">
        <v>1.2E-2</v>
      </c>
      <c r="P37" s="1">
        <v>29</v>
      </c>
      <c r="Q37" s="51" t="s">
        <v>18</v>
      </c>
      <c r="R37" s="22">
        <v>7.1999999999999995E-2</v>
      </c>
      <c r="T37"/>
      <c r="X37" s="33">
        <v>28</v>
      </c>
      <c r="Y37" s="33" t="s">
        <v>18</v>
      </c>
      <c r="Z37" s="33">
        <v>0.06</v>
      </c>
      <c r="AA37" s="1" t="s">
        <v>46</v>
      </c>
      <c r="AB37" s="22">
        <v>0</v>
      </c>
      <c r="AE37" s="1">
        <v>28</v>
      </c>
      <c r="AF37" s="51" t="s">
        <v>18</v>
      </c>
      <c r="AG37" s="22">
        <v>4.8000000000000001E-2</v>
      </c>
      <c r="AL37" s="1">
        <v>28</v>
      </c>
      <c r="AM37" s="51" t="s">
        <v>18</v>
      </c>
      <c r="AN37" s="22">
        <v>7.1999999999999995E-2</v>
      </c>
      <c r="AX37" s="33">
        <v>28</v>
      </c>
      <c r="AY37" s="33" t="s">
        <v>18</v>
      </c>
      <c r="AZ37" s="33">
        <v>0.12</v>
      </c>
      <c r="BA37" s="1" t="s">
        <v>45</v>
      </c>
      <c r="BB37" s="22">
        <v>4.476</v>
      </c>
      <c r="BE37" s="33">
        <v>28</v>
      </c>
      <c r="BF37" s="33" t="s">
        <v>18</v>
      </c>
      <c r="BG37" s="33">
        <v>0.06</v>
      </c>
      <c r="BH37" s="1" t="s">
        <v>46</v>
      </c>
      <c r="BI37" s="22">
        <v>0</v>
      </c>
      <c r="BM37" s="33">
        <v>28</v>
      </c>
      <c r="BN37" s="33" t="s">
        <v>18</v>
      </c>
      <c r="BO37" s="33">
        <v>0.06</v>
      </c>
      <c r="BP37" s="1" t="s">
        <v>45</v>
      </c>
      <c r="BQ37" s="22">
        <v>10.873749999999999</v>
      </c>
      <c r="BT37" s="33">
        <v>28</v>
      </c>
      <c r="BU37" s="33" t="s">
        <v>18</v>
      </c>
      <c r="BV37" s="33">
        <v>0.06</v>
      </c>
      <c r="BW37" s="1" t="s">
        <v>45</v>
      </c>
      <c r="BX37" s="22">
        <v>5.6819999999999995</v>
      </c>
    </row>
    <row r="38" spans="2:76" x14ac:dyDescent="0.2">
      <c r="B38" s="22">
        <v>30</v>
      </c>
      <c r="C38" s="51" t="s">
        <v>19</v>
      </c>
      <c r="D38" s="22">
        <v>1.2E-2</v>
      </c>
      <c r="I38" s="22">
        <v>30</v>
      </c>
      <c r="J38" s="51" t="s">
        <v>19</v>
      </c>
      <c r="K38" s="22">
        <v>1.2E-2</v>
      </c>
      <c r="P38" s="1">
        <v>30</v>
      </c>
      <c r="Q38" s="51" t="s">
        <v>18</v>
      </c>
      <c r="R38" s="22">
        <v>0.18</v>
      </c>
      <c r="T38"/>
      <c r="X38" s="22">
        <v>29</v>
      </c>
      <c r="Y38" s="22" t="s">
        <v>18</v>
      </c>
      <c r="Z38" s="22">
        <v>0.06</v>
      </c>
      <c r="AB38" s="3"/>
      <c r="AE38" s="1">
        <v>29</v>
      </c>
      <c r="AF38" s="51" t="s">
        <v>18</v>
      </c>
      <c r="AG38" s="22">
        <v>4.8000000000000001E-2</v>
      </c>
      <c r="AL38" s="1">
        <v>29</v>
      </c>
      <c r="AM38" s="51" t="s">
        <v>18</v>
      </c>
      <c r="AN38" s="22">
        <v>7.1999999999999995E-2</v>
      </c>
      <c r="AX38" s="22">
        <v>29</v>
      </c>
      <c r="AY38" s="22" t="s">
        <v>18</v>
      </c>
      <c r="AZ38" s="22">
        <v>0.12</v>
      </c>
      <c r="BE38" s="22">
        <v>29</v>
      </c>
      <c r="BF38" s="22" t="s">
        <v>18</v>
      </c>
      <c r="BG38" s="22">
        <v>0.06</v>
      </c>
      <c r="BM38" s="22">
        <v>29</v>
      </c>
      <c r="BN38" s="22" t="s">
        <v>18</v>
      </c>
      <c r="BO38" s="22">
        <v>0.06</v>
      </c>
      <c r="BT38" s="22">
        <v>29</v>
      </c>
      <c r="BU38" s="22" t="s">
        <v>18</v>
      </c>
      <c r="BV38" s="22">
        <v>0.06</v>
      </c>
    </row>
    <row r="39" spans="2:76" x14ac:dyDescent="0.2">
      <c r="B39" s="22">
        <v>31</v>
      </c>
      <c r="C39" s="51" t="s">
        <v>19</v>
      </c>
      <c r="D39" s="22">
        <v>1.2E-2</v>
      </c>
      <c r="I39" s="22">
        <v>31</v>
      </c>
      <c r="J39" s="51" t="s">
        <v>19</v>
      </c>
      <c r="K39" s="22">
        <v>1.2E-2</v>
      </c>
      <c r="P39" s="22">
        <v>31</v>
      </c>
      <c r="Q39" s="51" t="s">
        <v>19</v>
      </c>
      <c r="R39" s="22">
        <v>4.8000000000000001E-2</v>
      </c>
      <c r="T39"/>
      <c r="X39" s="22">
        <v>30</v>
      </c>
      <c r="Y39" s="22" t="s">
        <v>18</v>
      </c>
      <c r="Z39" s="22">
        <v>0.12</v>
      </c>
      <c r="AB39" s="3"/>
      <c r="AE39" s="33">
        <v>30</v>
      </c>
      <c r="AF39" s="53" t="s">
        <v>18</v>
      </c>
      <c r="AG39" s="33">
        <v>0.18</v>
      </c>
      <c r="AH39" s="1" t="s">
        <v>46</v>
      </c>
      <c r="AI39" s="1">
        <v>0</v>
      </c>
      <c r="AL39" s="33">
        <v>30</v>
      </c>
      <c r="AM39" s="53" t="s">
        <v>18</v>
      </c>
      <c r="AN39" s="33">
        <v>0.18</v>
      </c>
      <c r="AO39" s="1" t="s">
        <v>45</v>
      </c>
      <c r="AP39" s="31">
        <v>7.2850000000000001</v>
      </c>
      <c r="AX39" s="22">
        <v>30</v>
      </c>
      <c r="AY39" s="22" t="s">
        <v>18</v>
      </c>
      <c r="AZ39" s="22">
        <v>0.12</v>
      </c>
      <c r="BE39" s="22">
        <v>30</v>
      </c>
      <c r="BF39" s="22" t="s">
        <v>18</v>
      </c>
      <c r="BG39" s="22">
        <v>0.12</v>
      </c>
      <c r="BM39" s="22">
        <v>30</v>
      </c>
      <c r="BN39" s="22" t="s">
        <v>18</v>
      </c>
      <c r="BO39" s="22">
        <v>0.12</v>
      </c>
      <c r="BT39" s="22">
        <v>30</v>
      </c>
      <c r="BU39" s="22" t="s">
        <v>18</v>
      </c>
      <c r="BV39" s="22">
        <v>0.12</v>
      </c>
    </row>
    <row r="40" spans="2:76" x14ac:dyDescent="0.2">
      <c r="B40" s="22">
        <v>32</v>
      </c>
      <c r="C40" s="51" t="s">
        <v>19</v>
      </c>
      <c r="D40" s="22">
        <v>1.2E-2</v>
      </c>
      <c r="I40" s="22">
        <v>32</v>
      </c>
      <c r="J40" s="51" t="s">
        <v>19</v>
      </c>
      <c r="K40" s="22">
        <v>2.4E-2</v>
      </c>
      <c r="P40" s="1">
        <v>32</v>
      </c>
      <c r="Q40" s="51" t="s">
        <v>19</v>
      </c>
      <c r="R40" s="22">
        <v>4.8000000000000001E-2</v>
      </c>
      <c r="T40"/>
      <c r="X40" s="22">
        <v>31</v>
      </c>
      <c r="Y40" s="22" t="s">
        <v>19</v>
      </c>
      <c r="Z40" s="22">
        <v>0.06</v>
      </c>
      <c r="AB40" s="3"/>
      <c r="AE40" s="22">
        <v>31</v>
      </c>
      <c r="AF40" s="51" t="s">
        <v>19</v>
      </c>
      <c r="AG40" s="22">
        <v>4.8000000000000001E-2</v>
      </c>
      <c r="AL40" s="22">
        <v>31</v>
      </c>
      <c r="AM40" s="51" t="s">
        <v>19</v>
      </c>
      <c r="AN40" s="22">
        <v>4.8000000000000001E-2</v>
      </c>
      <c r="AX40" s="22">
        <v>31</v>
      </c>
      <c r="AY40" s="22" t="s">
        <v>19</v>
      </c>
      <c r="AZ40" s="22">
        <v>0.06</v>
      </c>
      <c r="BE40" s="22">
        <v>31</v>
      </c>
      <c r="BF40" s="22" t="s">
        <v>19</v>
      </c>
      <c r="BG40" s="22">
        <v>0.06</v>
      </c>
      <c r="BM40" s="22">
        <v>31</v>
      </c>
      <c r="BN40" s="22" t="s">
        <v>19</v>
      </c>
      <c r="BO40" s="22">
        <v>0.06</v>
      </c>
      <c r="BT40" s="22">
        <v>31</v>
      </c>
      <c r="BU40" s="22" t="s">
        <v>19</v>
      </c>
      <c r="BV40" s="22">
        <v>0.06</v>
      </c>
    </row>
    <row r="41" spans="2:76" x14ac:dyDescent="0.2">
      <c r="B41" s="22">
        <v>33</v>
      </c>
      <c r="C41" s="51" t="s">
        <v>19</v>
      </c>
      <c r="D41" s="22">
        <v>1.2E-2</v>
      </c>
      <c r="I41" s="22">
        <v>33</v>
      </c>
      <c r="J41" s="51" t="s">
        <v>20</v>
      </c>
      <c r="K41" s="22">
        <v>1.2E-2</v>
      </c>
      <c r="P41" s="1">
        <v>33</v>
      </c>
      <c r="Q41" s="51" t="s">
        <v>19</v>
      </c>
      <c r="R41" s="22">
        <v>4.8000000000000001E-2</v>
      </c>
      <c r="T41"/>
      <c r="X41" s="22">
        <v>32</v>
      </c>
      <c r="Y41" s="22" t="s">
        <v>19</v>
      </c>
      <c r="Z41" s="22">
        <v>0.06</v>
      </c>
      <c r="AB41" s="3"/>
      <c r="AE41" s="1">
        <v>32</v>
      </c>
      <c r="AF41" s="51" t="s">
        <v>19</v>
      </c>
      <c r="AG41" s="22">
        <v>4.8000000000000001E-2</v>
      </c>
      <c r="AL41" s="1">
        <v>32</v>
      </c>
      <c r="AM41" s="51" t="s">
        <v>19</v>
      </c>
      <c r="AN41" s="22">
        <v>4.8000000000000001E-2</v>
      </c>
      <c r="AX41" s="22">
        <v>32</v>
      </c>
      <c r="AY41" s="22" t="s">
        <v>19</v>
      </c>
      <c r="AZ41" s="22">
        <v>0.06</v>
      </c>
      <c r="BE41" s="22">
        <v>32</v>
      </c>
      <c r="BF41" s="22" t="s">
        <v>19</v>
      </c>
      <c r="BG41" s="22">
        <v>0.06</v>
      </c>
      <c r="BM41" s="22">
        <v>32</v>
      </c>
      <c r="BN41" s="22" t="s">
        <v>19</v>
      </c>
      <c r="BO41" s="22">
        <v>0.06</v>
      </c>
      <c r="BT41" s="22">
        <v>32</v>
      </c>
      <c r="BU41" s="22" t="s">
        <v>19</v>
      </c>
      <c r="BV41" s="22">
        <v>0.06</v>
      </c>
    </row>
    <row r="42" spans="2:76" x14ac:dyDescent="0.2">
      <c r="B42" s="22">
        <v>34</v>
      </c>
      <c r="C42" s="51" t="s">
        <v>19</v>
      </c>
      <c r="D42" s="22">
        <v>9.6000000000000002E-2</v>
      </c>
      <c r="I42" s="22">
        <v>34</v>
      </c>
      <c r="J42" s="51" t="s">
        <v>20</v>
      </c>
      <c r="K42" s="22">
        <v>1.2E-2</v>
      </c>
      <c r="P42" s="1">
        <v>34</v>
      </c>
      <c r="Q42" s="51" t="s">
        <v>19</v>
      </c>
      <c r="R42" s="22">
        <v>4.8000000000000001E-2</v>
      </c>
      <c r="T42"/>
      <c r="X42" s="22">
        <v>33</v>
      </c>
      <c r="Y42" s="22" t="s">
        <v>19</v>
      </c>
      <c r="Z42" s="22">
        <v>0.06</v>
      </c>
      <c r="AB42" s="3"/>
      <c r="AE42" s="1">
        <v>33</v>
      </c>
      <c r="AF42" s="51" t="s">
        <v>19</v>
      </c>
      <c r="AG42" s="22">
        <v>4.8000000000000001E-2</v>
      </c>
      <c r="AL42" s="1">
        <v>33</v>
      </c>
      <c r="AM42" s="51" t="s">
        <v>19</v>
      </c>
      <c r="AN42" s="22">
        <v>4.8000000000000001E-2</v>
      </c>
      <c r="AX42" s="22">
        <v>33</v>
      </c>
      <c r="AY42" s="22" t="s">
        <v>19</v>
      </c>
      <c r="AZ42" s="22">
        <v>0.06</v>
      </c>
      <c r="BE42" s="22">
        <v>33</v>
      </c>
      <c r="BF42" s="22" t="s">
        <v>19</v>
      </c>
      <c r="BG42" s="22">
        <v>0.06</v>
      </c>
      <c r="BM42" s="22">
        <v>33</v>
      </c>
      <c r="BN42" s="22" t="s">
        <v>19</v>
      </c>
      <c r="BO42" s="22">
        <v>0.06</v>
      </c>
      <c r="BT42" s="22">
        <v>33</v>
      </c>
      <c r="BU42" s="22" t="s">
        <v>19</v>
      </c>
      <c r="BV42" s="22">
        <v>0.06</v>
      </c>
    </row>
    <row r="43" spans="2:76" x14ac:dyDescent="0.2">
      <c r="B43" s="22">
        <v>35</v>
      </c>
      <c r="C43" s="51" t="s">
        <v>20</v>
      </c>
      <c r="D43" s="22">
        <v>1.2E-2</v>
      </c>
      <c r="I43" s="22">
        <v>35</v>
      </c>
      <c r="J43" s="51" t="s">
        <v>20</v>
      </c>
      <c r="K43" s="22">
        <v>1.2E-2</v>
      </c>
      <c r="P43" s="29">
        <v>35</v>
      </c>
      <c r="Q43" s="53" t="s">
        <v>19</v>
      </c>
      <c r="R43" s="33">
        <v>4.8000000000000001E-2</v>
      </c>
      <c r="S43" s="1" t="s">
        <v>45</v>
      </c>
      <c r="T43" s="31">
        <v>15.063750000000001</v>
      </c>
      <c r="X43" s="33">
        <v>34</v>
      </c>
      <c r="Y43" s="33" t="s">
        <v>19</v>
      </c>
      <c r="Z43" s="33">
        <v>0.06</v>
      </c>
      <c r="AA43" s="1" t="s">
        <v>46</v>
      </c>
      <c r="AB43" s="22">
        <v>0</v>
      </c>
      <c r="AE43" s="1">
        <v>34</v>
      </c>
      <c r="AF43" s="51" t="s">
        <v>19</v>
      </c>
      <c r="AG43" s="22">
        <v>4.8000000000000001E-2</v>
      </c>
      <c r="AL43" s="1">
        <v>34</v>
      </c>
      <c r="AM43" s="51" t="s">
        <v>19</v>
      </c>
      <c r="AN43" s="22">
        <v>4.8000000000000001E-2</v>
      </c>
      <c r="AX43" s="33">
        <v>34</v>
      </c>
      <c r="AY43" s="33" t="s">
        <v>19</v>
      </c>
      <c r="AZ43" s="33">
        <v>0.06</v>
      </c>
      <c r="BA43" s="1" t="s">
        <v>45</v>
      </c>
      <c r="BB43" s="22">
        <v>5.35</v>
      </c>
      <c r="BE43" s="33">
        <v>34</v>
      </c>
      <c r="BF43" s="33" t="s">
        <v>19</v>
      </c>
      <c r="BG43" s="33">
        <v>0.06</v>
      </c>
      <c r="BH43" s="1" t="s">
        <v>46</v>
      </c>
      <c r="BI43" s="22">
        <v>0</v>
      </c>
      <c r="BM43" s="33">
        <v>34</v>
      </c>
      <c r="BN43" s="33" t="s">
        <v>19</v>
      </c>
      <c r="BO43" s="33">
        <v>0.06</v>
      </c>
      <c r="BP43" s="1" t="s">
        <v>45</v>
      </c>
      <c r="BQ43" s="22">
        <v>12.2225</v>
      </c>
      <c r="BT43" s="33">
        <v>34</v>
      </c>
      <c r="BU43" s="33" t="s">
        <v>19</v>
      </c>
      <c r="BV43" s="33">
        <v>0.06</v>
      </c>
      <c r="BW43" s="1" t="s">
        <v>45</v>
      </c>
      <c r="BX43" s="22">
        <v>6.2250000000000005</v>
      </c>
    </row>
    <row r="44" spans="2:76" x14ac:dyDescent="0.2">
      <c r="B44" s="22">
        <v>36</v>
      </c>
      <c r="C44" s="51" t="s">
        <v>20</v>
      </c>
      <c r="D44" s="22">
        <v>1.2E-2</v>
      </c>
      <c r="I44" s="22">
        <v>36</v>
      </c>
      <c r="J44" s="51" t="s">
        <v>20</v>
      </c>
      <c r="K44" s="22">
        <v>1.2E-2</v>
      </c>
      <c r="P44" s="1">
        <v>36</v>
      </c>
      <c r="Q44" s="51" t="s">
        <v>19</v>
      </c>
      <c r="R44" s="22">
        <v>4.8000000000000001E-2</v>
      </c>
      <c r="T44"/>
      <c r="X44" s="22">
        <v>35</v>
      </c>
      <c r="Y44" s="22" t="s">
        <v>19</v>
      </c>
      <c r="Z44" s="22">
        <v>0.12</v>
      </c>
      <c r="AB44" s="3"/>
      <c r="AE44" s="29">
        <v>35</v>
      </c>
      <c r="AF44" s="53" t="s">
        <v>19</v>
      </c>
      <c r="AG44" s="33">
        <v>4.8000000000000001E-2</v>
      </c>
      <c r="AH44" s="1" t="s">
        <v>46</v>
      </c>
      <c r="AI44" s="1">
        <v>0</v>
      </c>
      <c r="AL44" s="29">
        <v>35</v>
      </c>
      <c r="AM44" s="53" t="s">
        <v>19</v>
      </c>
      <c r="AN44" s="33">
        <v>4.8000000000000001E-2</v>
      </c>
      <c r="AO44" s="1" t="s">
        <v>45</v>
      </c>
      <c r="AP44" s="31">
        <v>9.8819999999999997</v>
      </c>
      <c r="AX44" s="22">
        <v>35</v>
      </c>
      <c r="AY44" s="22" t="s">
        <v>19</v>
      </c>
      <c r="AZ44" s="22">
        <v>0.06</v>
      </c>
      <c r="BE44" s="22">
        <v>35</v>
      </c>
      <c r="BF44" s="22" t="s">
        <v>19</v>
      </c>
      <c r="BG44" s="22">
        <v>0.12</v>
      </c>
      <c r="BM44" s="22">
        <v>35</v>
      </c>
      <c r="BN44" s="22" t="s">
        <v>19</v>
      </c>
      <c r="BO44" s="22">
        <v>0.12</v>
      </c>
      <c r="BT44" s="22">
        <v>35</v>
      </c>
      <c r="BU44" s="22" t="s">
        <v>19</v>
      </c>
      <c r="BV44" s="22">
        <v>0.06</v>
      </c>
    </row>
    <row r="45" spans="2:76" x14ac:dyDescent="0.2">
      <c r="B45" s="22">
        <v>37</v>
      </c>
      <c r="C45" s="51" t="s">
        <v>20</v>
      </c>
      <c r="D45" s="22">
        <v>1.2E-2</v>
      </c>
      <c r="I45" s="33">
        <v>37</v>
      </c>
      <c r="J45" s="53" t="s">
        <v>20</v>
      </c>
      <c r="K45" s="33">
        <v>1.2E-2</v>
      </c>
      <c r="L45" s="1" t="s">
        <v>45</v>
      </c>
      <c r="M45" s="1">
        <v>15.898999999999999</v>
      </c>
      <c r="P45" s="1">
        <v>37</v>
      </c>
      <c r="Q45" s="51" t="s">
        <v>19</v>
      </c>
      <c r="R45" s="22">
        <v>4.8000000000000001E-2</v>
      </c>
      <c r="T45"/>
      <c r="X45" s="22">
        <v>36</v>
      </c>
      <c r="Y45" s="22" t="s">
        <v>19</v>
      </c>
      <c r="Z45" s="22">
        <v>0.06</v>
      </c>
      <c r="AB45" s="3"/>
      <c r="AE45" s="1">
        <v>36</v>
      </c>
      <c r="AF45" s="51" t="s">
        <v>19</v>
      </c>
      <c r="AG45" s="22">
        <v>4.8000000000000001E-2</v>
      </c>
      <c r="AL45" s="1">
        <v>36</v>
      </c>
      <c r="AM45" s="51" t="s">
        <v>19</v>
      </c>
      <c r="AN45" s="22">
        <v>4.8000000000000001E-2</v>
      </c>
      <c r="AX45" s="22">
        <v>36</v>
      </c>
      <c r="AY45" s="22" t="s">
        <v>19</v>
      </c>
      <c r="AZ45" s="22">
        <v>0.06</v>
      </c>
      <c r="BE45" s="22">
        <v>36</v>
      </c>
      <c r="BF45" s="22" t="s">
        <v>19</v>
      </c>
      <c r="BG45" s="22">
        <v>0.06</v>
      </c>
      <c r="BM45" s="22">
        <v>36</v>
      </c>
      <c r="BN45" s="22" t="s">
        <v>19</v>
      </c>
      <c r="BO45" s="22">
        <v>0.06</v>
      </c>
      <c r="BT45" s="22">
        <v>36</v>
      </c>
      <c r="BU45" s="22" t="s">
        <v>19</v>
      </c>
      <c r="BV45" s="22">
        <v>0.06</v>
      </c>
    </row>
    <row r="46" spans="2:76" x14ac:dyDescent="0.2">
      <c r="B46" s="22">
        <v>38</v>
      </c>
      <c r="C46" s="51" t="s">
        <v>20</v>
      </c>
      <c r="D46" s="22">
        <v>1.2E-2</v>
      </c>
      <c r="I46" s="22">
        <v>38</v>
      </c>
      <c r="J46" s="51" t="s">
        <v>20</v>
      </c>
      <c r="K46" s="22">
        <v>1.2E-2</v>
      </c>
      <c r="P46" s="1">
        <v>38</v>
      </c>
      <c r="Q46" s="51" t="s">
        <v>19</v>
      </c>
      <c r="R46" s="22">
        <v>4.8000000000000001E-2</v>
      </c>
      <c r="T46"/>
      <c r="X46" s="22">
        <v>37</v>
      </c>
      <c r="Y46" s="22" t="s">
        <v>19</v>
      </c>
      <c r="Z46" s="22">
        <v>0.06</v>
      </c>
      <c r="AB46" s="3"/>
      <c r="AE46" s="1">
        <v>37</v>
      </c>
      <c r="AF46" s="51" t="s">
        <v>19</v>
      </c>
      <c r="AG46" s="22">
        <v>4.8000000000000001E-2</v>
      </c>
      <c r="AL46" s="1">
        <v>37</v>
      </c>
      <c r="AM46" s="51" t="s">
        <v>19</v>
      </c>
      <c r="AN46" s="22">
        <v>4.8000000000000001E-2</v>
      </c>
      <c r="AX46" s="22">
        <v>37</v>
      </c>
      <c r="AY46" s="22" t="s">
        <v>19</v>
      </c>
      <c r="AZ46" s="22">
        <v>0.06</v>
      </c>
      <c r="BE46" s="22">
        <v>37</v>
      </c>
      <c r="BF46" s="22" t="s">
        <v>19</v>
      </c>
      <c r="BG46" s="22">
        <v>0.06</v>
      </c>
      <c r="BM46" s="22">
        <v>37</v>
      </c>
      <c r="BN46" s="22" t="s">
        <v>19</v>
      </c>
      <c r="BO46" s="22">
        <v>0.06</v>
      </c>
      <c r="BT46" s="22">
        <v>37</v>
      </c>
      <c r="BU46" s="22" t="s">
        <v>19</v>
      </c>
      <c r="BV46" s="22">
        <v>0.06</v>
      </c>
    </row>
    <row r="47" spans="2:76" x14ac:dyDescent="0.2">
      <c r="B47" s="29">
        <v>39</v>
      </c>
      <c r="C47" s="53" t="s">
        <v>20</v>
      </c>
      <c r="D47" s="33">
        <v>1.2E-2</v>
      </c>
      <c r="E47" s="1" t="s">
        <v>45</v>
      </c>
      <c r="F47" s="22">
        <v>0.91300000000000003</v>
      </c>
      <c r="I47" s="22">
        <v>39</v>
      </c>
      <c r="J47" s="51" t="s">
        <v>20</v>
      </c>
      <c r="K47" s="22">
        <v>1.2E-2</v>
      </c>
      <c r="P47" s="1">
        <v>39</v>
      </c>
      <c r="Q47" s="51" t="s">
        <v>19</v>
      </c>
      <c r="R47" s="22">
        <v>4.8000000000000001E-2</v>
      </c>
      <c r="T47"/>
      <c r="X47" s="33">
        <v>38</v>
      </c>
      <c r="Y47" s="33" t="s">
        <v>19</v>
      </c>
      <c r="Z47" s="33">
        <v>0.06</v>
      </c>
      <c r="AA47" s="1" t="s">
        <v>46</v>
      </c>
      <c r="AB47" s="22">
        <v>0</v>
      </c>
      <c r="AE47" s="1">
        <v>38</v>
      </c>
      <c r="AF47" s="51" t="s">
        <v>19</v>
      </c>
      <c r="AG47" s="22">
        <v>4.8000000000000001E-2</v>
      </c>
      <c r="AL47" s="1">
        <v>38</v>
      </c>
      <c r="AM47" s="51" t="s">
        <v>19</v>
      </c>
      <c r="AN47" s="22">
        <v>4.8000000000000001E-2</v>
      </c>
      <c r="AX47" s="33">
        <v>38</v>
      </c>
      <c r="AY47" s="33" t="s">
        <v>19</v>
      </c>
      <c r="AZ47" s="33">
        <v>0.06</v>
      </c>
      <c r="BA47" s="1" t="s">
        <v>45</v>
      </c>
      <c r="BB47" s="22">
        <v>7.14</v>
      </c>
      <c r="BE47" s="33">
        <v>38</v>
      </c>
      <c r="BF47" s="33" t="s">
        <v>19</v>
      </c>
      <c r="BG47" s="33">
        <v>0.06</v>
      </c>
      <c r="BH47" s="1" t="s">
        <v>46</v>
      </c>
      <c r="BI47" s="22">
        <v>0</v>
      </c>
      <c r="BM47" s="33">
        <v>38</v>
      </c>
      <c r="BN47" s="33" t="s">
        <v>19</v>
      </c>
      <c r="BO47" s="33">
        <v>0.06</v>
      </c>
      <c r="BP47" s="1" t="s">
        <v>45</v>
      </c>
      <c r="BQ47" s="22">
        <v>16.89875</v>
      </c>
      <c r="BT47" s="33">
        <v>38</v>
      </c>
      <c r="BU47" s="33" t="s">
        <v>19</v>
      </c>
      <c r="BV47" s="33">
        <v>0.06</v>
      </c>
      <c r="BW47" s="1" t="s">
        <v>45</v>
      </c>
      <c r="BX47" s="22">
        <v>6.399</v>
      </c>
    </row>
    <row r="48" spans="2:76" x14ac:dyDescent="0.2">
      <c r="B48" s="22">
        <v>40</v>
      </c>
      <c r="C48" s="51" t="s">
        <v>20</v>
      </c>
      <c r="D48" s="22">
        <v>1.2E-2</v>
      </c>
      <c r="I48" s="22">
        <v>40</v>
      </c>
      <c r="J48" s="51" t="s">
        <v>20</v>
      </c>
      <c r="K48" s="22">
        <v>1.2E-2</v>
      </c>
      <c r="P48" s="1">
        <v>40</v>
      </c>
      <c r="Q48" s="51" t="s">
        <v>19</v>
      </c>
      <c r="R48" s="22">
        <v>0.12</v>
      </c>
      <c r="T48"/>
      <c r="X48" s="22">
        <v>39</v>
      </c>
      <c r="Y48" s="22" t="s">
        <v>19</v>
      </c>
      <c r="Z48" s="22">
        <v>0.06</v>
      </c>
      <c r="AB48" s="3"/>
      <c r="AE48" s="1">
        <v>39</v>
      </c>
      <c r="AF48" s="51" t="s">
        <v>19</v>
      </c>
      <c r="AG48" s="22">
        <v>4.8000000000000001E-2</v>
      </c>
      <c r="AL48" s="1">
        <v>39</v>
      </c>
      <c r="AM48" s="51" t="s">
        <v>19</v>
      </c>
      <c r="AN48" s="22">
        <v>4.8000000000000001E-2</v>
      </c>
      <c r="AX48" s="22">
        <v>39</v>
      </c>
      <c r="AY48" s="22" t="s">
        <v>19</v>
      </c>
      <c r="AZ48" s="22">
        <v>0.06</v>
      </c>
      <c r="BE48" s="22">
        <v>39</v>
      </c>
      <c r="BF48" s="22" t="s">
        <v>19</v>
      </c>
      <c r="BG48" s="22">
        <v>0.06</v>
      </c>
      <c r="BM48" s="22">
        <v>39</v>
      </c>
      <c r="BN48" s="22" t="s">
        <v>19</v>
      </c>
      <c r="BO48" s="22">
        <v>0.06</v>
      </c>
      <c r="BT48" s="22">
        <v>39</v>
      </c>
      <c r="BU48" s="22" t="s">
        <v>19</v>
      </c>
      <c r="BV48" s="22">
        <v>0.06</v>
      </c>
    </row>
    <row r="49" spans="2:76" x14ac:dyDescent="0.2">
      <c r="B49" s="22">
        <v>41</v>
      </c>
      <c r="C49" s="51" t="s">
        <v>20</v>
      </c>
      <c r="D49" s="22">
        <v>1.2E-2</v>
      </c>
      <c r="I49" s="22">
        <v>41</v>
      </c>
      <c r="J49" s="51" t="s">
        <v>18</v>
      </c>
      <c r="K49" s="22">
        <v>1.2E-2</v>
      </c>
      <c r="P49" s="1">
        <v>41</v>
      </c>
      <c r="Q49" s="51" t="s">
        <v>20</v>
      </c>
      <c r="R49" s="22">
        <v>4.8000000000000001E-2</v>
      </c>
      <c r="T49"/>
      <c r="X49" s="22">
        <v>40</v>
      </c>
      <c r="Y49" s="22" t="s">
        <v>19</v>
      </c>
      <c r="Z49" s="22">
        <v>0.12</v>
      </c>
      <c r="AB49" s="3"/>
      <c r="AE49" s="33">
        <v>40</v>
      </c>
      <c r="AF49" s="53" t="s">
        <v>19</v>
      </c>
      <c r="AG49" s="33">
        <v>0.18</v>
      </c>
      <c r="AH49" s="1" t="s">
        <v>46</v>
      </c>
      <c r="AI49" s="1">
        <v>0</v>
      </c>
      <c r="AL49" s="1">
        <v>40</v>
      </c>
      <c r="AM49" s="51" t="s">
        <v>19</v>
      </c>
      <c r="AN49" s="22">
        <v>0.12</v>
      </c>
      <c r="AX49" s="22">
        <v>40</v>
      </c>
      <c r="AY49" s="22" t="s">
        <v>19</v>
      </c>
      <c r="AZ49" s="22">
        <v>0.06</v>
      </c>
      <c r="BE49" s="22">
        <v>40</v>
      </c>
      <c r="BF49" s="22" t="s">
        <v>19</v>
      </c>
      <c r="BG49" s="22">
        <v>0.12</v>
      </c>
      <c r="BM49" s="22">
        <v>40</v>
      </c>
      <c r="BN49" s="22" t="s">
        <v>19</v>
      </c>
      <c r="BO49" s="22">
        <v>0.12</v>
      </c>
      <c r="BT49" s="22">
        <v>40</v>
      </c>
      <c r="BU49" s="22" t="s">
        <v>19</v>
      </c>
      <c r="BV49" s="22">
        <v>0.06</v>
      </c>
    </row>
    <row r="50" spans="2:76" x14ac:dyDescent="0.2">
      <c r="B50" s="22">
        <v>42</v>
      </c>
      <c r="C50" s="51" t="s">
        <v>20</v>
      </c>
      <c r="D50" s="22">
        <v>1.2E-2</v>
      </c>
      <c r="I50" s="22">
        <v>42</v>
      </c>
      <c r="J50" s="51" t="s">
        <v>18</v>
      </c>
      <c r="K50" s="22">
        <v>1.2E-2</v>
      </c>
      <c r="P50" s="1">
        <v>42</v>
      </c>
      <c r="Q50" s="51" t="s">
        <v>20</v>
      </c>
      <c r="R50" s="22">
        <v>4.8000000000000001E-2</v>
      </c>
      <c r="T50"/>
      <c r="X50" s="22">
        <v>41</v>
      </c>
      <c r="Y50" s="22" t="s">
        <v>20</v>
      </c>
      <c r="Z50" s="22">
        <v>0.06</v>
      </c>
      <c r="AB50" s="3"/>
      <c r="AE50" s="1">
        <v>41</v>
      </c>
      <c r="AF50" s="51" t="s">
        <v>20</v>
      </c>
      <c r="AG50" s="22">
        <v>0.48</v>
      </c>
      <c r="AL50" s="1">
        <v>41</v>
      </c>
      <c r="AM50" s="51" t="s">
        <v>20</v>
      </c>
      <c r="AN50" s="22">
        <v>4.8000000000000001E-2</v>
      </c>
      <c r="AX50" s="22">
        <v>41</v>
      </c>
      <c r="AY50" s="22" t="s">
        <v>20</v>
      </c>
      <c r="AZ50" s="22">
        <v>0.06</v>
      </c>
      <c r="BE50" s="22">
        <v>41</v>
      </c>
      <c r="BF50" s="22" t="s">
        <v>20</v>
      </c>
      <c r="BG50" s="22">
        <v>0.06</v>
      </c>
      <c r="BM50" s="22">
        <v>41</v>
      </c>
      <c r="BN50" s="22" t="s">
        <v>20</v>
      </c>
      <c r="BO50" s="22">
        <v>0.06</v>
      </c>
      <c r="BT50" s="22">
        <v>41</v>
      </c>
      <c r="BU50" s="22" t="s">
        <v>20</v>
      </c>
      <c r="BV50" s="22">
        <v>0.06</v>
      </c>
    </row>
    <row r="51" spans="2:76" x14ac:dyDescent="0.2">
      <c r="B51" s="22">
        <v>43</v>
      </c>
      <c r="C51" s="51" t="s">
        <v>20</v>
      </c>
      <c r="D51" s="22">
        <v>1.2E-2</v>
      </c>
      <c r="I51" s="22">
        <v>43</v>
      </c>
      <c r="J51" s="51" t="s">
        <v>18</v>
      </c>
      <c r="K51" s="22">
        <v>1.2E-2</v>
      </c>
      <c r="P51" s="1">
        <v>43</v>
      </c>
      <c r="Q51" s="51" t="s">
        <v>20</v>
      </c>
      <c r="R51" s="22">
        <v>0.06</v>
      </c>
      <c r="T51"/>
      <c r="X51" s="22">
        <v>42</v>
      </c>
      <c r="Y51" s="22" t="s">
        <v>20</v>
      </c>
      <c r="Z51" s="22">
        <v>0.06</v>
      </c>
      <c r="AB51" s="3"/>
      <c r="AE51" s="1">
        <v>42</v>
      </c>
      <c r="AF51" s="51" t="s">
        <v>20</v>
      </c>
      <c r="AG51" s="22">
        <v>0.48</v>
      </c>
      <c r="AL51" s="1">
        <v>42</v>
      </c>
      <c r="AM51" s="51" t="s">
        <v>20</v>
      </c>
      <c r="AN51" s="22">
        <v>4.8000000000000001E-2</v>
      </c>
      <c r="AX51" s="22">
        <v>42</v>
      </c>
      <c r="AY51" s="22" t="s">
        <v>20</v>
      </c>
      <c r="AZ51" s="22">
        <v>0.06</v>
      </c>
      <c r="BE51" s="22">
        <v>42</v>
      </c>
      <c r="BF51" s="22" t="s">
        <v>20</v>
      </c>
      <c r="BG51" s="22">
        <v>0.06</v>
      </c>
      <c r="BM51" s="22">
        <v>42</v>
      </c>
      <c r="BN51" s="22" t="s">
        <v>20</v>
      </c>
      <c r="BO51" s="22">
        <v>0.06</v>
      </c>
      <c r="BT51" s="22">
        <v>42</v>
      </c>
      <c r="BU51" s="22" t="s">
        <v>20</v>
      </c>
      <c r="BV51" s="22">
        <v>0.06</v>
      </c>
    </row>
    <row r="52" spans="2:76" x14ac:dyDescent="0.2">
      <c r="B52" s="22">
        <v>44</v>
      </c>
      <c r="C52" s="51" t="s">
        <v>20</v>
      </c>
      <c r="D52" s="22">
        <v>9.6000000000000002E-2</v>
      </c>
      <c r="I52" s="22">
        <v>44</v>
      </c>
      <c r="J52" s="51" t="s">
        <v>18</v>
      </c>
      <c r="K52" s="22">
        <v>1.2E-2</v>
      </c>
      <c r="P52" s="1">
        <v>44</v>
      </c>
      <c r="Q52" s="51" t="s">
        <v>20</v>
      </c>
      <c r="R52" s="22">
        <v>0.06</v>
      </c>
      <c r="T52"/>
      <c r="X52" s="22">
        <v>43</v>
      </c>
      <c r="Y52" s="22" t="s">
        <v>20</v>
      </c>
      <c r="Z52" s="22">
        <v>0.06</v>
      </c>
      <c r="AB52" s="3"/>
      <c r="AE52" s="1">
        <v>43</v>
      </c>
      <c r="AF52" s="51" t="s">
        <v>20</v>
      </c>
      <c r="AG52" s="22">
        <v>0.48</v>
      </c>
      <c r="AL52" s="1">
        <v>43</v>
      </c>
      <c r="AM52" s="51" t="s">
        <v>20</v>
      </c>
      <c r="AN52" s="22">
        <v>0.06</v>
      </c>
      <c r="AX52" s="22">
        <v>43</v>
      </c>
      <c r="AY52" s="22" t="s">
        <v>20</v>
      </c>
      <c r="AZ52" s="22">
        <v>0.06</v>
      </c>
      <c r="BE52" s="22">
        <v>43</v>
      </c>
      <c r="BF52" s="22" t="s">
        <v>20</v>
      </c>
      <c r="BG52" s="22">
        <v>0.06</v>
      </c>
      <c r="BM52" s="22">
        <v>43</v>
      </c>
      <c r="BN52" s="22" t="s">
        <v>20</v>
      </c>
      <c r="BO52" s="22">
        <v>0.06</v>
      </c>
      <c r="BT52" s="22">
        <v>43</v>
      </c>
      <c r="BU52" s="22" t="s">
        <v>20</v>
      </c>
      <c r="BV52" s="22">
        <v>0.06</v>
      </c>
    </row>
    <row r="53" spans="2:76" x14ac:dyDescent="0.2">
      <c r="B53" s="22">
        <v>45</v>
      </c>
      <c r="C53" s="51" t="s">
        <v>18</v>
      </c>
      <c r="D53" s="22">
        <v>1.2E-2</v>
      </c>
      <c r="I53" s="22">
        <v>45</v>
      </c>
      <c r="J53" s="51" t="s">
        <v>18</v>
      </c>
      <c r="K53" s="22">
        <v>1.2E-2</v>
      </c>
      <c r="P53" s="29">
        <v>45</v>
      </c>
      <c r="Q53" s="53" t="s">
        <v>20</v>
      </c>
      <c r="R53" s="33">
        <v>4.8000000000000001E-2</v>
      </c>
      <c r="S53" s="31" t="s">
        <v>45</v>
      </c>
      <c r="T53" s="31">
        <v>18.478000000000002</v>
      </c>
      <c r="X53" s="33">
        <v>44</v>
      </c>
      <c r="Y53" s="33" t="s">
        <v>20</v>
      </c>
      <c r="Z53" s="33">
        <v>0.06</v>
      </c>
      <c r="AA53" s="1" t="s">
        <v>46</v>
      </c>
      <c r="AB53" s="22">
        <v>0</v>
      </c>
      <c r="AE53" s="1">
        <v>44</v>
      </c>
      <c r="AF53" s="51" t="s">
        <v>20</v>
      </c>
      <c r="AG53" s="22">
        <v>0.48</v>
      </c>
      <c r="AL53" s="1">
        <v>44</v>
      </c>
      <c r="AM53" s="51" t="s">
        <v>20</v>
      </c>
      <c r="AN53" s="22">
        <v>0.06</v>
      </c>
      <c r="AX53" s="33">
        <v>44</v>
      </c>
      <c r="AY53" s="33" t="s">
        <v>20</v>
      </c>
      <c r="AZ53" s="33">
        <v>0.06</v>
      </c>
      <c r="BA53" s="1" t="s">
        <v>45</v>
      </c>
      <c r="BB53" s="22">
        <v>7.6479999999999997</v>
      </c>
      <c r="BE53" s="33">
        <v>44</v>
      </c>
      <c r="BF53" s="33" t="s">
        <v>20</v>
      </c>
      <c r="BG53" s="33">
        <v>0.06</v>
      </c>
      <c r="BH53" s="1" t="s">
        <v>46</v>
      </c>
      <c r="BI53" s="22">
        <v>0</v>
      </c>
      <c r="BM53" s="33">
        <v>44</v>
      </c>
      <c r="BN53" s="33" t="s">
        <v>20</v>
      </c>
      <c r="BO53" s="33">
        <v>0.06</v>
      </c>
      <c r="BP53" s="1" t="s">
        <v>45</v>
      </c>
      <c r="BQ53" s="22">
        <v>13.97</v>
      </c>
      <c r="BT53" s="33">
        <v>44</v>
      </c>
      <c r="BU53" s="33" t="s">
        <v>20</v>
      </c>
      <c r="BV53" s="33">
        <v>0.06</v>
      </c>
      <c r="BW53" s="1" t="s">
        <v>45</v>
      </c>
      <c r="BX53" s="22">
        <v>7.5510000000000002</v>
      </c>
    </row>
    <row r="54" spans="2:76" x14ac:dyDescent="0.2">
      <c r="B54" s="22">
        <v>46</v>
      </c>
      <c r="C54" s="51" t="s">
        <v>18</v>
      </c>
      <c r="D54" s="22">
        <v>1.2E-2</v>
      </c>
      <c r="I54" s="22">
        <v>46</v>
      </c>
      <c r="J54" s="51" t="s">
        <v>18</v>
      </c>
      <c r="K54" s="22">
        <v>1.2E-2</v>
      </c>
      <c r="P54" s="1">
        <v>46</v>
      </c>
      <c r="Q54" s="51" t="s">
        <v>20</v>
      </c>
      <c r="R54" s="22">
        <v>4.8000000000000001E-2</v>
      </c>
      <c r="T54"/>
      <c r="X54" s="22">
        <v>45</v>
      </c>
      <c r="Y54" s="22" t="s">
        <v>20</v>
      </c>
      <c r="Z54" s="22">
        <v>0.12</v>
      </c>
      <c r="AB54" s="3"/>
      <c r="AE54" s="29">
        <v>45</v>
      </c>
      <c r="AF54" s="53" t="s">
        <v>20</v>
      </c>
      <c r="AG54" s="54">
        <v>0.48</v>
      </c>
      <c r="AH54" s="1" t="s">
        <v>45</v>
      </c>
      <c r="AI54" s="1">
        <v>3.4820000000000002</v>
      </c>
      <c r="AL54" s="29">
        <v>45</v>
      </c>
      <c r="AM54" s="53" t="s">
        <v>20</v>
      </c>
      <c r="AN54" s="33">
        <v>4.8000000000000001E-2</v>
      </c>
      <c r="AO54" s="31" t="s">
        <v>45</v>
      </c>
      <c r="AP54" s="31">
        <v>13.346</v>
      </c>
      <c r="AX54" s="22">
        <v>45</v>
      </c>
      <c r="AY54" s="22" t="s">
        <v>20</v>
      </c>
      <c r="AZ54" s="22">
        <v>0.06</v>
      </c>
      <c r="BE54" s="22">
        <v>45</v>
      </c>
      <c r="BF54" s="22" t="s">
        <v>20</v>
      </c>
      <c r="BG54" s="22">
        <v>0.12</v>
      </c>
      <c r="BM54" s="22">
        <v>45</v>
      </c>
      <c r="BN54" s="22" t="s">
        <v>20</v>
      </c>
      <c r="BO54" s="22">
        <v>0.12</v>
      </c>
      <c r="BT54" s="22">
        <v>45</v>
      </c>
      <c r="BU54" s="22" t="s">
        <v>20</v>
      </c>
      <c r="BV54" s="22">
        <v>0.06</v>
      </c>
    </row>
    <row r="55" spans="2:76" x14ac:dyDescent="0.2">
      <c r="B55" s="22">
        <v>47</v>
      </c>
      <c r="C55" s="51" t="s">
        <v>18</v>
      </c>
      <c r="D55" s="22">
        <v>1.2E-2</v>
      </c>
      <c r="I55" s="22">
        <v>47</v>
      </c>
      <c r="J55" s="51" t="s">
        <v>18</v>
      </c>
      <c r="K55" s="22">
        <v>1.2E-2</v>
      </c>
      <c r="P55" s="1">
        <v>47</v>
      </c>
      <c r="Q55" s="51" t="s">
        <v>20</v>
      </c>
      <c r="R55" s="22">
        <v>0.06</v>
      </c>
      <c r="T55"/>
      <c r="X55" s="22">
        <v>46</v>
      </c>
      <c r="Y55" s="22" t="s">
        <v>20</v>
      </c>
      <c r="Z55" s="22">
        <v>0.06</v>
      </c>
      <c r="AB55" s="3"/>
      <c r="AE55" s="1">
        <v>46</v>
      </c>
      <c r="AF55" s="51" t="s">
        <v>20</v>
      </c>
      <c r="AG55" s="22">
        <v>0.48</v>
      </c>
      <c r="AL55" s="1">
        <v>46</v>
      </c>
      <c r="AM55" s="51" t="s">
        <v>20</v>
      </c>
      <c r="AN55" s="22">
        <v>4.8000000000000001E-2</v>
      </c>
      <c r="AX55" s="22">
        <v>46</v>
      </c>
      <c r="AY55" s="22" t="s">
        <v>20</v>
      </c>
      <c r="AZ55" s="22">
        <v>0.06</v>
      </c>
      <c r="BE55" s="22">
        <v>46</v>
      </c>
      <c r="BF55" s="22" t="s">
        <v>20</v>
      </c>
      <c r="BG55" s="22">
        <v>0.06</v>
      </c>
      <c r="BM55" s="22">
        <v>46</v>
      </c>
      <c r="BN55" s="22" t="s">
        <v>20</v>
      </c>
      <c r="BO55" s="22">
        <v>0.06</v>
      </c>
      <c r="BT55" s="22">
        <v>46</v>
      </c>
      <c r="BU55" s="22" t="s">
        <v>20</v>
      </c>
      <c r="BV55" s="22">
        <v>0.06</v>
      </c>
    </row>
    <row r="56" spans="2:76" x14ac:dyDescent="0.2">
      <c r="B56" s="22">
        <v>48</v>
      </c>
      <c r="C56" s="51" t="s">
        <v>18</v>
      </c>
      <c r="D56" s="22">
        <v>1.2E-2</v>
      </c>
      <c r="I56" s="22">
        <v>48</v>
      </c>
      <c r="J56" s="51" t="s">
        <v>18</v>
      </c>
      <c r="K56" s="22">
        <v>4.8000000000000001E-2</v>
      </c>
      <c r="P56" s="1">
        <v>48</v>
      </c>
      <c r="Q56" s="51" t="s">
        <v>20</v>
      </c>
      <c r="R56" s="22">
        <v>4.8000000000000001E-2</v>
      </c>
      <c r="T56"/>
      <c r="X56" s="22">
        <v>47</v>
      </c>
      <c r="Y56" s="22" t="s">
        <v>20</v>
      </c>
      <c r="Z56" s="22">
        <v>0.06</v>
      </c>
      <c r="AB56" s="3"/>
      <c r="AE56" s="1">
        <v>47</v>
      </c>
      <c r="AF56" s="51" t="s">
        <v>20</v>
      </c>
      <c r="AG56" s="22">
        <v>0.48</v>
      </c>
      <c r="AL56" s="1">
        <v>47</v>
      </c>
      <c r="AM56" s="51" t="s">
        <v>20</v>
      </c>
      <c r="AN56" s="22">
        <v>0.06</v>
      </c>
      <c r="AX56" s="22">
        <v>47</v>
      </c>
      <c r="AY56" s="22" t="s">
        <v>20</v>
      </c>
      <c r="AZ56" s="22">
        <v>0.06</v>
      </c>
      <c r="BE56" s="22">
        <v>47</v>
      </c>
      <c r="BF56" s="22" t="s">
        <v>20</v>
      </c>
      <c r="BG56" s="22">
        <v>0.06</v>
      </c>
      <c r="BM56" s="22">
        <v>47</v>
      </c>
      <c r="BN56" s="22" t="s">
        <v>20</v>
      </c>
      <c r="BO56" s="22">
        <v>0.06</v>
      </c>
      <c r="BT56" s="22">
        <v>47</v>
      </c>
      <c r="BU56" s="22" t="s">
        <v>20</v>
      </c>
      <c r="BV56" s="22">
        <v>0.06</v>
      </c>
    </row>
    <row r="57" spans="2:76" x14ac:dyDescent="0.2">
      <c r="B57" s="29">
        <v>49</v>
      </c>
      <c r="C57" s="53" t="s">
        <v>18</v>
      </c>
      <c r="D57" s="33">
        <v>1.2E-2</v>
      </c>
      <c r="E57" s="1" t="s">
        <v>45</v>
      </c>
      <c r="F57" s="22">
        <v>0.80100000000000005</v>
      </c>
      <c r="I57" s="22">
        <v>49</v>
      </c>
      <c r="J57" s="51" t="s">
        <v>19</v>
      </c>
      <c r="K57" s="22">
        <v>1.2E-2</v>
      </c>
      <c r="P57" s="1">
        <v>49</v>
      </c>
      <c r="Q57" s="51" t="s">
        <v>20</v>
      </c>
      <c r="R57" s="22">
        <v>4.8000000000000001E-2</v>
      </c>
      <c r="T57"/>
      <c r="X57" s="33">
        <v>48</v>
      </c>
      <c r="Y57" s="33" t="s">
        <v>20</v>
      </c>
      <c r="Z57" s="33">
        <v>0.06</v>
      </c>
      <c r="AA57" s="1" t="s">
        <v>46</v>
      </c>
      <c r="AB57" s="22">
        <v>0</v>
      </c>
      <c r="AE57" s="1">
        <v>48</v>
      </c>
      <c r="AF57" s="51" t="s">
        <v>20</v>
      </c>
      <c r="AG57" s="22">
        <v>0.48</v>
      </c>
      <c r="AL57" s="1">
        <v>48</v>
      </c>
      <c r="AM57" s="51" t="s">
        <v>20</v>
      </c>
      <c r="AN57" s="22">
        <v>4.8000000000000001E-2</v>
      </c>
      <c r="AX57" s="33">
        <v>48</v>
      </c>
      <c r="AY57" s="33" t="s">
        <v>20</v>
      </c>
      <c r="AZ57" s="33">
        <v>0.06</v>
      </c>
      <c r="BA57" s="1" t="s">
        <v>45</v>
      </c>
      <c r="BB57" s="22">
        <v>7.2640000000000002</v>
      </c>
      <c r="BE57" s="33">
        <v>48</v>
      </c>
      <c r="BF57" s="33" t="s">
        <v>20</v>
      </c>
      <c r="BG57" s="33">
        <v>0.06</v>
      </c>
      <c r="BH57" s="1" t="s">
        <v>46</v>
      </c>
      <c r="BI57" s="22">
        <v>0</v>
      </c>
      <c r="BM57" s="33">
        <v>48</v>
      </c>
      <c r="BN57" s="33" t="s">
        <v>20</v>
      </c>
      <c r="BO57" s="33">
        <v>0.06</v>
      </c>
      <c r="BP57" s="1" t="s">
        <v>45</v>
      </c>
      <c r="BQ57" s="22">
        <v>12.86875</v>
      </c>
      <c r="BT57" s="33">
        <v>48</v>
      </c>
      <c r="BU57" s="33" t="s">
        <v>20</v>
      </c>
      <c r="BV57" s="33">
        <v>0.06</v>
      </c>
      <c r="BW57" s="1" t="s">
        <v>45</v>
      </c>
      <c r="BX57" s="22">
        <v>7.2029999999999994</v>
      </c>
    </row>
    <row r="58" spans="2:76" x14ac:dyDescent="0.2">
      <c r="B58" s="22">
        <v>50</v>
      </c>
      <c r="C58" s="51" t="s">
        <v>18</v>
      </c>
      <c r="D58" s="22">
        <v>1.2E-2</v>
      </c>
      <c r="I58" s="22">
        <v>50</v>
      </c>
      <c r="J58" s="51" t="s">
        <v>19</v>
      </c>
      <c r="K58" s="22">
        <v>1.2E-2</v>
      </c>
      <c r="P58" s="1">
        <v>50</v>
      </c>
      <c r="Q58" s="51" t="s">
        <v>20</v>
      </c>
      <c r="R58" s="22">
        <v>0.12</v>
      </c>
      <c r="T58"/>
      <c r="X58" s="22">
        <v>49</v>
      </c>
      <c r="Y58" s="22" t="s">
        <v>20</v>
      </c>
      <c r="Z58" s="22">
        <v>0.06</v>
      </c>
      <c r="AB58" s="3"/>
      <c r="AE58" s="1">
        <v>49</v>
      </c>
      <c r="AF58" s="51" t="s">
        <v>20</v>
      </c>
      <c r="AG58" s="22">
        <v>0.48</v>
      </c>
      <c r="AL58" s="1">
        <v>49</v>
      </c>
      <c r="AM58" s="51" t="s">
        <v>20</v>
      </c>
      <c r="AN58" s="22">
        <v>4.8000000000000001E-2</v>
      </c>
      <c r="AX58" s="22">
        <v>49</v>
      </c>
      <c r="AY58" s="22" t="s">
        <v>20</v>
      </c>
      <c r="AZ58" s="22">
        <v>0.06</v>
      </c>
      <c r="BE58" s="22">
        <v>49</v>
      </c>
      <c r="BF58" s="22" t="s">
        <v>20</v>
      </c>
      <c r="BG58" s="22">
        <v>0.06</v>
      </c>
      <c r="BM58" s="22">
        <v>49</v>
      </c>
      <c r="BN58" s="22" t="s">
        <v>20</v>
      </c>
      <c r="BO58" s="22">
        <v>0.06</v>
      </c>
      <c r="BT58" s="22">
        <v>49</v>
      </c>
      <c r="BU58" s="22" t="s">
        <v>20</v>
      </c>
      <c r="BV58" s="22">
        <v>0.06</v>
      </c>
    </row>
    <row r="59" spans="2:76" x14ac:dyDescent="0.2">
      <c r="B59" s="22">
        <v>51</v>
      </c>
      <c r="C59" s="51" t="s">
        <v>18</v>
      </c>
      <c r="D59" s="22">
        <v>1.2E-2</v>
      </c>
      <c r="I59" s="33">
        <v>51</v>
      </c>
      <c r="J59" s="53" t="s">
        <v>19</v>
      </c>
      <c r="K59" s="33">
        <v>1.2E-2</v>
      </c>
      <c r="L59" s="1" t="s">
        <v>45</v>
      </c>
      <c r="M59" s="1">
        <v>13.192</v>
      </c>
      <c r="P59" s="1">
        <v>51</v>
      </c>
      <c r="Q59" s="51" t="s">
        <v>18</v>
      </c>
      <c r="R59" s="22">
        <v>4.8000000000000001E-2</v>
      </c>
      <c r="T59"/>
      <c r="X59" s="22">
        <v>50</v>
      </c>
      <c r="Y59" s="22" t="s">
        <v>20</v>
      </c>
      <c r="Z59" s="22">
        <v>0.12</v>
      </c>
      <c r="AB59" s="3"/>
      <c r="AE59" s="1">
        <v>50</v>
      </c>
      <c r="AF59" s="51" t="s">
        <v>20</v>
      </c>
      <c r="AG59" s="22">
        <v>0.18</v>
      </c>
      <c r="AL59" s="1">
        <v>50</v>
      </c>
      <c r="AM59" s="51" t="s">
        <v>20</v>
      </c>
      <c r="AN59" s="22">
        <v>0.12</v>
      </c>
      <c r="AX59" s="22">
        <v>50</v>
      </c>
      <c r="AY59" s="22" t="s">
        <v>20</v>
      </c>
      <c r="AZ59" s="22">
        <v>0.06</v>
      </c>
      <c r="BE59" s="22">
        <v>50</v>
      </c>
      <c r="BF59" s="22" t="s">
        <v>20</v>
      </c>
      <c r="BG59" s="22">
        <v>0.12</v>
      </c>
      <c r="BM59" s="22">
        <v>50</v>
      </c>
      <c r="BN59" s="22" t="s">
        <v>20</v>
      </c>
      <c r="BO59" s="22">
        <v>0.12</v>
      </c>
      <c r="BT59" s="22">
        <v>50</v>
      </c>
      <c r="BU59" s="22" t="s">
        <v>20</v>
      </c>
      <c r="BV59" s="22">
        <v>0.06</v>
      </c>
    </row>
    <row r="60" spans="2:76" x14ac:dyDescent="0.2">
      <c r="B60" s="22">
        <v>52</v>
      </c>
      <c r="C60" s="51" t="s">
        <v>18</v>
      </c>
      <c r="D60" s="22">
        <v>1.2E-2</v>
      </c>
      <c r="I60" s="22">
        <v>52</v>
      </c>
      <c r="J60" s="51" t="s">
        <v>19</v>
      </c>
      <c r="K60" s="22">
        <v>1.2E-2</v>
      </c>
      <c r="P60" s="1">
        <v>52</v>
      </c>
      <c r="Q60" s="51" t="s">
        <v>18</v>
      </c>
      <c r="R60" s="22">
        <v>4.8000000000000001E-2</v>
      </c>
      <c r="T60"/>
      <c r="X60" s="22">
        <v>51</v>
      </c>
      <c r="Y60" s="22" t="s">
        <v>18</v>
      </c>
      <c r="Z60" s="22">
        <v>0.06</v>
      </c>
      <c r="AB60" s="3"/>
      <c r="AE60" s="1">
        <v>51</v>
      </c>
      <c r="AF60" s="51" t="s">
        <v>18</v>
      </c>
      <c r="AG60" s="22">
        <v>4.8000000000000001E-2</v>
      </c>
      <c r="AL60" s="1">
        <v>51</v>
      </c>
      <c r="AM60" s="51" t="s">
        <v>18</v>
      </c>
      <c r="AN60" s="22">
        <v>4.8000000000000001E-2</v>
      </c>
      <c r="AX60" s="22">
        <v>51</v>
      </c>
      <c r="AY60" s="22" t="s">
        <v>18</v>
      </c>
      <c r="AZ60" s="22">
        <v>0.06</v>
      </c>
      <c r="BE60" s="22">
        <v>51</v>
      </c>
      <c r="BF60" s="22" t="s">
        <v>18</v>
      </c>
      <c r="BG60" s="22">
        <v>0.06</v>
      </c>
      <c r="BM60" s="22">
        <v>51</v>
      </c>
      <c r="BN60" s="22" t="s">
        <v>18</v>
      </c>
      <c r="BO60" s="22">
        <v>0.06</v>
      </c>
      <c r="BT60" s="22">
        <v>51</v>
      </c>
      <c r="BU60" s="22" t="s">
        <v>18</v>
      </c>
      <c r="BV60" s="22">
        <v>0.06</v>
      </c>
    </row>
    <row r="61" spans="2:76" x14ac:dyDescent="0.2">
      <c r="B61" s="22">
        <v>53</v>
      </c>
      <c r="C61" s="51" t="s">
        <v>18</v>
      </c>
      <c r="D61" s="22">
        <v>1.2E-2</v>
      </c>
      <c r="I61" s="22">
        <v>53</v>
      </c>
      <c r="J61" s="51" t="s">
        <v>19</v>
      </c>
      <c r="K61" s="22">
        <v>1.2E-2</v>
      </c>
      <c r="P61" s="1">
        <v>53</v>
      </c>
      <c r="Q61" s="51" t="s">
        <v>18</v>
      </c>
      <c r="R61" s="22">
        <v>4.8000000000000001E-2</v>
      </c>
      <c r="T61"/>
      <c r="X61" s="22">
        <v>52</v>
      </c>
      <c r="Y61" s="22" t="s">
        <v>18</v>
      </c>
      <c r="Z61" s="22">
        <v>0.06</v>
      </c>
      <c r="AB61" s="3"/>
      <c r="AE61" s="1">
        <v>52</v>
      </c>
      <c r="AF61" s="51" t="s">
        <v>18</v>
      </c>
      <c r="AG61" s="22">
        <v>4.8000000000000001E-2</v>
      </c>
      <c r="AL61" s="1">
        <v>52</v>
      </c>
      <c r="AM61" s="51" t="s">
        <v>18</v>
      </c>
      <c r="AN61" s="22">
        <v>4.8000000000000001E-2</v>
      </c>
      <c r="AX61" s="22">
        <v>52</v>
      </c>
      <c r="AY61" s="22" t="s">
        <v>18</v>
      </c>
      <c r="AZ61" s="22">
        <v>0.06</v>
      </c>
      <c r="BE61" s="22">
        <v>52</v>
      </c>
      <c r="BF61" s="22" t="s">
        <v>18</v>
      </c>
      <c r="BG61" s="22">
        <v>0.06</v>
      </c>
      <c r="BM61" s="22">
        <v>52</v>
      </c>
      <c r="BN61" s="22" t="s">
        <v>18</v>
      </c>
      <c r="BO61" s="22">
        <v>0.06</v>
      </c>
      <c r="BT61" s="22">
        <v>52</v>
      </c>
      <c r="BU61" s="22" t="s">
        <v>18</v>
      </c>
      <c r="BV61" s="22">
        <v>0.06</v>
      </c>
    </row>
    <row r="62" spans="2:76" x14ac:dyDescent="0.2">
      <c r="B62" s="22">
        <v>54</v>
      </c>
      <c r="C62" s="51" t="s">
        <v>18</v>
      </c>
      <c r="D62" s="22">
        <v>9.6000000000000002E-2</v>
      </c>
      <c r="I62" s="22">
        <v>54</v>
      </c>
      <c r="J62" s="51" t="s">
        <v>19</v>
      </c>
      <c r="K62" s="22">
        <v>1.2E-2</v>
      </c>
      <c r="P62" s="1">
        <v>54</v>
      </c>
      <c r="Q62" s="51" t="s">
        <v>18</v>
      </c>
      <c r="R62" s="22">
        <v>4.8000000000000001E-2</v>
      </c>
      <c r="T62"/>
      <c r="X62" s="22">
        <v>53</v>
      </c>
      <c r="Y62" s="22" t="s">
        <v>18</v>
      </c>
      <c r="Z62" s="22">
        <v>0.06</v>
      </c>
      <c r="AB62" s="3"/>
      <c r="AE62" s="1">
        <v>53</v>
      </c>
      <c r="AF62" s="51" t="s">
        <v>18</v>
      </c>
      <c r="AG62" s="22">
        <v>4.8000000000000001E-2</v>
      </c>
      <c r="AL62" s="1">
        <v>53</v>
      </c>
      <c r="AM62" s="51" t="s">
        <v>18</v>
      </c>
      <c r="AN62" s="22">
        <v>4.8000000000000001E-2</v>
      </c>
      <c r="AX62" s="22">
        <v>53</v>
      </c>
      <c r="AY62" s="22" t="s">
        <v>18</v>
      </c>
      <c r="AZ62" s="22">
        <v>0.06</v>
      </c>
      <c r="BE62" s="22">
        <v>53</v>
      </c>
      <c r="BF62" s="22" t="s">
        <v>18</v>
      </c>
      <c r="BG62" s="22">
        <v>0.06</v>
      </c>
      <c r="BM62" s="22">
        <v>53</v>
      </c>
      <c r="BN62" s="22" t="s">
        <v>18</v>
      </c>
      <c r="BO62" s="22">
        <v>0.06</v>
      </c>
      <c r="BT62" s="22">
        <v>53</v>
      </c>
      <c r="BU62" s="22" t="s">
        <v>18</v>
      </c>
      <c r="BV62" s="22">
        <v>0.06</v>
      </c>
    </row>
    <row r="63" spans="2:76" x14ac:dyDescent="0.2">
      <c r="B63" s="22">
        <v>55</v>
      </c>
      <c r="C63" s="51" t="s">
        <v>19</v>
      </c>
      <c r="D63" s="22">
        <v>1.2E-2</v>
      </c>
      <c r="I63" s="22">
        <v>55</v>
      </c>
      <c r="J63" s="51" t="s">
        <v>19</v>
      </c>
      <c r="K63" s="22">
        <v>1.2E-2</v>
      </c>
      <c r="P63" s="29">
        <v>55</v>
      </c>
      <c r="Q63" s="53" t="s">
        <v>18</v>
      </c>
      <c r="R63" s="33">
        <v>4.8000000000000001E-2</v>
      </c>
      <c r="S63" s="31" t="s">
        <v>45</v>
      </c>
      <c r="T63" s="31">
        <v>24.934000000000001</v>
      </c>
      <c r="X63" s="33">
        <v>54</v>
      </c>
      <c r="Y63" s="33" t="s">
        <v>18</v>
      </c>
      <c r="Z63" s="33">
        <v>0.06</v>
      </c>
      <c r="AA63" s="1" t="s">
        <v>46</v>
      </c>
      <c r="AB63" s="22">
        <v>0</v>
      </c>
      <c r="AE63" s="1">
        <v>54</v>
      </c>
      <c r="AF63" s="51" t="s">
        <v>18</v>
      </c>
      <c r="AG63" s="22">
        <v>4.8000000000000001E-2</v>
      </c>
      <c r="AL63" s="1">
        <v>54</v>
      </c>
      <c r="AM63" s="51" t="s">
        <v>18</v>
      </c>
      <c r="AN63" s="22">
        <v>4.8000000000000001E-2</v>
      </c>
      <c r="AX63" s="33">
        <v>54</v>
      </c>
      <c r="AY63" s="33" t="s">
        <v>18</v>
      </c>
      <c r="AZ63" s="33">
        <v>0.06</v>
      </c>
      <c r="BA63" s="1" t="s">
        <v>45</v>
      </c>
      <c r="BB63" s="22">
        <v>8.7520000000000007</v>
      </c>
      <c r="BE63" s="33">
        <v>54</v>
      </c>
      <c r="BF63" s="33" t="s">
        <v>18</v>
      </c>
      <c r="BG63" s="33">
        <v>0.06</v>
      </c>
      <c r="BH63" s="1" t="s">
        <v>46</v>
      </c>
      <c r="BI63" s="22">
        <v>0</v>
      </c>
      <c r="BM63" s="33">
        <v>54</v>
      </c>
      <c r="BN63" s="33" t="s">
        <v>18</v>
      </c>
      <c r="BO63" s="33">
        <v>0.06</v>
      </c>
      <c r="BP63" s="1" t="s">
        <v>45</v>
      </c>
      <c r="BQ63" s="22">
        <v>12.645</v>
      </c>
      <c r="BT63" s="33">
        <v>54</v>
      </c>
      <c r="BU63" s="33" t="s">
        <v>18</v>
      </c>
      <c r="BV63" s="33">
        <v>0.06</v>
      </c>
      <c r="BW63" s="1" t="s">
        <v>45</v>
      </c>
      <c r="BX63" s="22">
        <v>8.2169999999999987</v>
      </c>
    </row>
    <row r="64" spans="2:76" x14ac:dyDescent="0.2">
      <c r="B64" s="22">
        <v>56</v>
      </c>
      <c r="C64" s="51" t="s">
        <v>19</v>
      </c>
      <c r="D64" s="22">
        <v>1.2E-2</v>
      </c>
      <c r="I64" s="22">
        <v>56</v>
      </c>
      <c r="J64" s="51" t="s">
        <v>19</v>
      </c>
      <c r="K64" s="22">
        <v>2.4E-2</v>
      </c>
      <c r="P64" s="1">
        <v>56</v>
      </c>
      <c r="Q64" s="51" t="s">
        <v>18</v>
      </c>
      <c r="R64" s="22">
        <v>4.8000000000000001E-2</v>
      </c>
      <c r="T64"/>
      <c r="X64" s="22">
        <v>55</v>
      </c>
      <c r="Y64" s="22" t="s">
        <v>18</v>
      </c>
      <c r="Z64" s="22">
        <v>0.12</v>
      </c>
      <c r="AB64" s="3"/>
      <c r="AE64" s="29">
        <v>55</v>
      </c>
      <c r="AF64" s="53" t="s">
        <v>18</v>
      </c>
      <c r="AG64" s="54">
        <v>4.8000000000000001E-2</v>
      </c>
      <c r="AH64" s="1" t="s">
        <v>45</v>
      </c>
      <c r="AI64" s="1">
        <v>6.7539999999999996</v>
      </c>
      <c r="AL64" s="29">
        <v>55</v>
      </c>
      <c r="AM64" s="53" t="s">
        <v>18</v>
      </c>
      <c r="AN64" s="33">
        <v>4.8000000000000001E-2</v>
      </c>
      <c r="AO64" s="31" t="s">
        <v>45</v>
      </c>
      <c r="AP64" s="31">
        <v>25.384</v>
      </c>
      <c r="AX64" s="22">
        <v>55</v>
      </c>
      <c r="AY64" s="22" t="s">
        <v>18</v>
      </c>
      <c r="AZ64" s="22">
        <v>0.06</v>
      </c>
      <c r="BE64" s="22">
        <v>55</v>
      </c>
      <c r="BF64" s="22" t="s">
        <v>18</v>
      </c>
      <c r="BG64" s="22">
        <v>0.12</v>
      </c>
      <c r="BM64" s="22">
        <v>55</v>
      </c>
      <c r="BN64" s="22" t="s">
        <v>18</v>
      </c>
      <c r="BO64" s="22">
        <v>0.12</v>
      </c>
      <c r="BT64" s="22">
        <v>55</v>
      </c>
      <c r="BU64" s="22" t="s">
        <v>18</v>
      </c>
      <c r="BV64" s="22">
        <v>0.06</v>
      </c>
    </row>
    <row r="65" spans="2:76" x14ac:dyDescent="0.2">
      <c r="B65" s="29">
        <v>57</v>
      </c>
      <c r="C65" s="53" t="s">
        <v>19</v>
      </c>
      <c r="D65" s="33">
        <v>1.2E-2</v>
      </c>
      <c r="E65" s="1" t="s">
        <v>45</v>
      </c>
      <c r="F65" s="22">
        <v>0.75800000000000001</v>
      </c>
      <c r="I65" s="22">
        <v>57</v>
      </c>
      <c r="J65" s="51" t="s">
        <v>20</v>
      </c>
      <c r="K65" s="22">
        <v>1.2E-2</v>
      </c>
      <c r="P65" s="1">
        <v>57</v>
      </c>
      <c r="Q65" s="51" t="s">
        <v>18</v>
      </c>
      <c r="R65" s="22">
        <v>4.8000000000000001E-2</v>
      </c>
      <c r="T65"/>
      <c r="X65" s="22">
        <v>56</v>
      </c>
      <c r="Y65" s="22" t="s">
        <v>18</v>
      </c>
      <c r="Z65" s="22">
        <v>0.06</v>
      </c>
      <c r="AB65" s="3"/>
      <c r="AE65" s="1">
        <v>56</v>
      </c>
      <c r="AF65" s="51" t="s">
        <v>18</v>
      </c>
      <c r="AG65" s="22">
        <v>4.8000000000000001E-2</v>
      </c>
      <c r="AL65" s="1">
        <v>56</v>
      </c>
      <c r="AM65" s="51" t="s">
        <v>18</v>
      </c>
      <c r="AN65" s="22">
        <v>4.8000000000000001E-2</v>
      </c>
      <c r="AX65" s="22">
        <v>56</v>
      </c>
      <c r="AY65" s="22" t="s">
        <v>18</v>
      </c>
      <c r="AZ65" s="22">
        <v>0.06</v>
      </c>
      <c r="BE65" s="22">
        <v>56</v>
      </c>
      <c r="BF65" s="22" t="s">
        <v>18</v>
      </c>
      <c r="BG65" s="22">
        <v>0.06</v>
      </c>
      <c r="BM65" s="22">
        <v>56</v>
      </c>
      <c r="BN65" s="22" t="s">
        <v>18</v>
      </c>
      <c r="BO65" s="22">
        <v>0.06</v>
      </c>
      <c r="BT65" s="22">
        <v>56</v>
      </c>
      <c r="BU65" s="22" t="s">
        <v>18</v>
      </c>
      <c r="BV65" s="22">
        <v>0.06</v>
      </c>
    </row>
    <row r="66" spans="2:76" x14ac:dyDescent="0.2">
      <c r="B66" s="22">
        <v>58</v>
      </c>
      <c r="C66" s="51" t="s">
        <v>19</v>
      </c>
      <c r="D66" s="22">
        <v>1.2E-2</v>
      </c>
      <c r="I66" s="22">
        <v>58</v>
      </c>
      <c r="J66" s="51" t="s">
        <v>20</v>
      </c>
      <c r="K66" s="22">
        <v>1.2E-2</v>
      </c>
      <c r="P66" s="1">
        <v>58</v>
      </c>
      <c r="Q66" s="51" t="s">
        <v>18</v>
      </c>
      <c r="R66" s="22">
        <v>4.8000000000000001E-2</v>
      </c>
      <c r="T66"/>
      <c r="X66" s="22">
        <v>57</v>
      </c>
      <c r="Y66" s="22" t="s">
        <v>18</v>
      </c>
      <c r="Z66" s="22">
        <v>0.06</v>
      </c>
      <c r="AB66" s="3"/>
      <c r="AE66" s="1">
        <v>57</v>
      </c>
      <c r="AF66" s="51" t="s">
        <v>18</v>
      </c>
      <c r="AG66" s="22">
        <v>4.8000000000000001E-2</v>
      </c>
      <c r="AL66" s="1">
        <v>57</v>
      </c>
      <c r="AM66" s="51" t="s">
        <v>18</v>
      </c>
      <c r="AN66" s="22">
        <v>4.8000000000000001E-2</v>
      </c>
      <c r="AX66" s="22">
        <v>57</v>
      </c>
      <c r="AY66" s="22" t="s">
        <v>18</v>
      </c>
      <c r="AZ66" s="22">
        <v>0.06</v>
      </c>
      <c r="BE66" s="22">
        <v>57</v>
      </c>
      <c r="BF66" s="22" t="s">
        <v>18</v>
      </c>
      <c r="BG66" s="22">
        <v>0.06</v>
      </c>
      <c r="BM66" s="22">
        <v>57</v>
      </c>
      <c r="BN66" s="22" t="s">
        <v>18</v>
      </c>
      <c r="BO66" s="22">
        <v>0.06</v>
      </c>
      <c r="BT66" s="22">
        <v>57</v>
      </c>
      <c r="BU66" s="22" t="s">
        <v>18</v>
      </c>
      <c r="BV66" s="22">
        <v>0.06</v>
      </c>
    </row>
    <row r="67" spans="2:76" x14ac:dyDescent="0.2">
      <c r="B67" s="22">
        <v>59</v>
      </c>
      <c r="C67" s="51" t="s">
        <v>19</v>
      </c>
      <c r="D67" s="22">
        <v>1.2E-2</v>
      </c>
      <c r="I67" s="33">
        <v>59</v>
      </c>
      <c r="J67" s="53" t="s">
        <v>20</v>
      </c>
      <c r="K67" s="33">
        <v>1.2E-2</v>
      </c>
      <c r="L67" s="1" t="s">
        <v>45</v>
      </c>
      <c r="M67" s="1">
        <v>14.486000000000001</v>
      </c>
      <c r="P67" s="1">
        <v>59</v>
      </c>
      <c r="Q67" s="51" t="s">
        <v>18</v>
      </c>
      <c r="R67" s="22">
        <v>4.8000000000000001E-2</v>
      </c>
      <c r="T67"/>
      <c r="X67" s="33">
        <v>58</v>
      </c>
      <c r="Y67" s="33" t="s">
        <v>18</v>
      </c>
      <c r="Z67" s="33">
        <v>0.06</v>
      </c>
      <c r="AA67" s="1" t="s">
        <v>45</v>
      </c>
      <c r="AB67" s="22">
        <v>1.536</v>
      </c>
      <c r="AE67" s="1">
        <v>58</v>
      </c>
      <c r="AF67" s="51" t="s">
        <v>18</v>
      </c>
      <c r="AG67" s="22">
        <v>4.8000000000000001E-2</v>
      </c>
      <c r="AL67" s="1">
        <v>58</v>
      </c>
      <c r="AM67" s="51" t="s">
        <v>18</v>
      </c>
      <c r="AN67" s="22">
        <v>4.8000000000000001E-2</v>
      </c>
      <c r="AX67" s="33">
        <v>58</v>
      </c>
      <c r="AY67" s="33" t="s">
        <v>18</v>
      </c>
      <c r="AZ67" s="33">
        <v>0.06</v>
      </c>
      <c r="BA67" s="1" t="s">
        <v>45</v>
      </c>
      <c r="BB67" s="22">
        <v>9.9359999999999999</v>
      </c>
      <c r="BE67" s="33">
        <v>58</v>
      </c>
      <c r="BF67" s="33" t="s">
        <v>18</v>
      </c>
      <c r="BG67" s="33">
        <v>0.06</v>
      </c>
      <c r="BH67" s="1" t="s">
        <v>45</v>
      </c>
      <c r="BI67" s="22">
        <v>0.53600000000000003</v>
      </c>
      <c r="BM67" s="33">
        <v>58</v>
      </c>
      <c r="BN67" s="33" t="s">
        <v>18</v>
      </c>
      <c r="BO67" s="33">
        <v>0.06</v>
      </c>
      <c r="BP67" s="1" t="s">
        <v>45</v>
      </c>
      <c r="BQ67" s="22">
        <v>10.946249999999999</v>
      </c>
      <c r="BT67" s="33">
        <v>58</v>
      </c>
      <c r="BU67" s="33" t="s">
        <v>18</v>
      </c>
      <c r="BV67" s="33">
        <v>0.06</v>
      </c>
      <c r="BW67" s="1" t="s">
        <v>45</v>
      </c>
      <c r="BX67" s="22">
        <v>8.1180000000000003</v>
      </c>
    </row>
    <row r="68" spans="2:76" x14ac:dyDescent="0.2">
      <c r="B68" s="22">
        <v>60</v>
      </c>
      <c r="C68" s="51" t="s">
        <v>19</v>
      </c>
      <c r="D68" s="22">
        <v>1.2E-2</v>
      </c>
      <c r="I68" s="22">
        <v>60</v>
      </c>
      <c r="J68" s="51" t="s">
        <v>20</v>
      </c>
      <c r="K68" s="22">
        <v>1.2E-2</v>
      </c>
      <c r="P68" s="1">
        <v>60</v>
      </c>
      <c r="Q68" s="51" t="s">
        <v>18</v>
      </c>
      <c r="R68" s="22">
        <v>0.18</v>
      </c>
      <c r="T68"/>
      <c r="X68" s="22">
        <v>59</v>
      </c>
      <c r="Y68" s="22" t="s">
        <v>18</v>
      </c>
      <c r="Z68" s="22">
        <v>0.06</v>
      </c>
      <c r="AB68" s="3"/>
      <c r="AE68" s="1">
        <v>59</v>
      </c>
      <c r="AF68" s="51" t="s">
        <v>18</v>
      </c>
      <c r="AG68" s="22">
        <v>4.8000000000000001E-2</v>
      </c>
      <c r="AL68" s="1">
        <v>59</v>
      </c>
      <c r="AM68" s="51" t="s">
        <v>18</v>
      </c>
      <c r="AN68" s="22">
        <v>4.8000000000000001E-2</v>
      </c>
      <c r="AX68" s="22">
        <v>59</v>
      </c>
      <c r="AY68" s="22" t="s">
        <v>18</v>
      </c>
      <c r="AZ68" s="22">
        <v>0.06</v>
      </c>
      <c r="BE68" s="22">
        <v>59</v>
      </c>
      <c r="BF68" s="22" t="s">
        <v>18</v>
      </c>
      <c r="BG68" s="22">
        <v>0.06</v>
      </c>
      <c r="BM68" s="22">
        <v>59</v>
      </c>
      <c r="BN68" s="22" t="s">
        <v>18</v>
      </c>
      <c r="BO68" s="22">
        <v>0.06</v>
      </c>
      <c r="BT68" s="22">
        <v>59</v>
      </c>
      <c r="BU68" s="22" t="s">
        <v>18</v>
      </c>
      <c r="BV68" s="22">
        <v>0.06</v>
      </c>
    </row>
    <row r="69" spans="2:76" x14ac:dyDescent="0.2">
      <c r="B69" s="22">
        <v>61</v>
      </c>
      <c r="C69" s="51" t="s">
        <v>19</v>
      </c>
      <c r="D69" s="22">
        <v>1.2E-2</v>
      </c>
      <c r="I69" s="22">
        <v>61</v>
      </c>
      <c r="J69" s="51" t="s">
        <v>20</v>
      </c>
      <c r="K69" s="22">
        <v>1.2E-2</v>
      </c>
      <c r="P69" s="22">
        <v>61</v>
      </c>
      <c r="Q69" s="51" t="s">
        <v>19</v>
      </c>
      <c r="R69" s="22">
        <v>4.8000000000000001E-2</v>
      </c>
      <c r="T69"/>
      <c r="X69" s="22">
        <v>60</v>
      </c>
      <c r="Y69" s="22" t="s">
        <v>18</v>
      </c>
      <c r="Z69" s="22">
        <v>0.12</v>
      </c>
      <c r="AB69" s="3"/>
      <c r="AE69" s="1">
        <v>60</v>
      </c>
      <c r="AF69" s="51" t="s">
        <v>18</v>
      </c>
      <c r="AG69" s="22">
        <v>0.12</v>
      </c>
      <c r="AL69" s="1">
        <v>60</v>
      </c>
      <c r="AM69" s="51" t="s">
        <v>18</v>
      </c>
      <c r="AN69" s="22">
        <v>0.18</v>
      </c>
      <c r="AX69" s="22">
        <v>60</v>
      </c>
      <c r="AY69" s="22" t="s">
        <v>18</v>
      </c>
      <c r="AZ69" s="22">
        <v>0.12</v>
      </c>
      <c r="BE69" s="22">
        <v>60</v>
      </c>
      <c r="BF69" s="22" t="s">
        <v>18</v>
      </c>
      <c r="BG69" s="22">
        <v>0.12</v>
      </c>
      <c r="BM69" s="22">
        <v>60</v>
      </c>
      <c r="BN69" s="22" t="s">
        <v>18</v>
      </c>
      <c r="BO69" s="22">
        <v>0.12</v>
      </c>
      <c r="BT69" s="22">
        <v>60</v>
      </c>
      <c r="BU69" s="22" t="s">
        <v>18</v>
      </c>
      <c r="BV69" s="22">
        <v>0.12</v>
      </c>
    </row>
    <row r="70" spans="2:76" x14ac:dyDescent="0.2">
      <c r="B70" s="22">
        <v>62</v>
      </c>
      <c r="C70" s="51" t="s">
        <v>19</v>
      </c>
      <c r="D70" s="22">
        <v>1.2E-2</v>
      </c>
      <c r="I70" s="22">
        <v>62</v>
      </c>
      <c r="J70" s="51" t="s">
        <v>20</v>
      </c>
      <c r="K70" s="22">
        <v>1.2E-2</v>
      </c>
      <c r="P70" s="1">
        <v>62</v>
      </c>
      <c r="Q70" s="51" t="s">
        <v>19</v>
      </c>
      <c r="R70" s="22">
        <v>4.8000000000000001E-2</v>
      </c>
      <c r="T70"/>
      <c r="X70" s="22">
        <v>61</v>
      </c>
      <c r="Y70" s="22" t="s">
        <v>19</v>
      </c>
      <c r="Z70" s="22">
        <v>0.06</v>
      </c>
      <c r="AB70" s="3"/>
      <c r="AE70" s="22">
        <v>61</v>
      </c>
      <c r="AF70" s="51" t="s">
        <v>19</v>
      </c>
      <c r="AG70" s="22">
        <v>4.8000000000000001E-2</v>
      </c>
      <c r="AL70" s="22">
        <v>61</v>
      </c>
      <c r="AM70" s="51" t="s">
        <v>19</v>
      </c>
      <c r="AN70" s="22">
        <v>4.8000000000000001E-2</v>
      </c>
      <c r="AX70" s="22">
        <v>61</v>
      </c>
      <c r="AY70" s="22" t="s">
        <v>19</v>
      </c>
      <c r="AZ70" s="22">
        <v>0.06</v>
      </c>
      <c r="BE70" s="22">
        <v>61</v>
      </c>
      <c r="BF70" s="22" t="s">
        <v>19</v>
      </c>
      <c r="BG70" s="22">
        <v>0.06</v>
      </c>
      <c r="BM70" s="22">
        <v>61</v>
      </c>
      <c r="BN70" s="22" t="s">
        <v>19</v>
      </c>
      <c r="BO70" s="22">
        <v>0.06</v>
      </c>
      <c r="BT70" s="22">
        <v>61</v>
      </c>
      <c r="BU70" s="22" t="s">
        <v>19</v>
      </c>
      <c r="BV70" s="22">
        <v>0.06</v>
      </c>
    </row>
    <row r="71" spans="2:76" x14ac:dyDescent="0.2">
      <c r="B71" s="29">
        <v>63</v>
      </c>
      <c r="C71" s="53" t="s">
        <v>19</v>
      </c>
      <c r="D71" s="33">
        <v>1.2E-2</v>
      </c>
      <c r="E71" s="1" t="s">
        <v>45</v>
      </c>
      <c r="F71" s="22">
        <v>0.97899999999999998</v>
      </c>
      <c r="I71" s="22">
        <v>63</v>
      </c>
      <c r="J71" s="51" t="s">
        <v>20</v>
      </c>
      <c r="K71" s="22">
        <v>1.2E-2</v>
      </c>
      <c r="P71" s="1">
        <v>63</v>
      </c>
      <c r="Q71" s="51" t="s">
        <v>19</v>
      </c>
      <c r="R71" s="22">
        <v>4.8000000000000001E-2</v>
      </c>
      <c r="T71"/>
      <c r="X71" s="22">
        <v>62</v>
      </c>
      <c r="Y71" s="22" t="s">
        <v>19</v>
      </c>
      <c r="Z71" s="22">
        <v>0.06</v>
      </c>
      <c r="AB71" s="3"/>
      <c r="AE71" s="1">
        <v>62</v>
      </c>
      <c r="AF71" s="51" t="s">
        <v>19</v>
      </c>
      <c r="AG71" s="22">
        <v>4.8000000000000001E-2</v>
      </c>
      <c r="AL71" s="1">
        <v>62</v>
      </c>
      <c r="AM71" s="51" t="s">
        <v>19</v>
      </c>
      <c r="AN71" s="22">
        <v>4.8000000000000001E-2</v>
      </c>
      <c r="AX71" s="22">
        <v>62</v>
      </c>
      <c r="AY71" s="22" t="s">
        <v>19</v>
      </c>
      <c r="AZ71" s="22">
        <v>0.06</v>
      </c>
      <c r="BE71" s="22">
        <v>62</v>
      </c>
      <c r="BF71" s="22" t="s">
        <v>19</v>
      </c>
      <c r="BG71" s="22">
        <v>0.06</v>
      </c>
      <c r="BM71" s="22">
        <v>62</v>
      </c>
      <c r="BN71" s="22" t="s">
        <v>19</v>
      </c>
      <c r="BO71" s="22">
        <v>0.06</v>
      </c>
      <c r="BT71" s="22">
        <v>62</v>
      </c>
      <c r="BU71" s="22" t="s">
        <v>19</v>
      </c>
      <c r="BV71" s="22">
        <v>0.06</v>
      </c>
    </row>
    <row r="72" spans="2:76" x14ac:dyDescent="0.2">
      <c r="B72" s="22">
        <v>64</v>
      </c>
      <c r="C72" s="51" t="s">
        <v>19</v>
      </c>
      <c r="D72" s="22">
        <v>9.6000000000000002E-2</v>
      </c>
      <c r="I72" s="22">
        <v>64</v>
      </c>
      <c r="J72" s="51" t="s">
        <v>20</v>
      </c>
      <c r="K72" s="22">
        <v>1.2E-2</v>
      </c>
      <c r="P72" s="1">
        <v>64</v>
      </c>
      <c r="Q72" s="51" t="s">
        <v>19</v>
      </c>
      <c r="R72" s="22">
        <v>4.8000000000000001E-2</v>
      </c>
      <c r="T72"/>
      <c r="X72" s="22">
        <v>63</v>
      </c>
      <c r="Y72" s="22" t="s">
        <v>19</v>
      </c>
      <c r="Z72" s="22">
        <v>0.06</v>
      </c>
      <c r="AB72" s="3"/>
      <c r="AE72" s="1">
        <v>63</v>
      </c>
      <c r="AF72" s="51" t="s">
        <v>19</v>
      </c>
      <c r="AG72" s="22">
        <v>4.8000000000000001E-2</v>
      </c>
      <c r="AL72" s="1">
        <v>63</v>
      </c>
      <c r="AM72" s="51" t="s">
        <v>19</v>
      </c>
      <c r="AN72" s="22">
        <v>4.8000000000000001E-2</v>
      </c>
      <c r="AX72" s="22">
        <v>63</v>
      </c>
      <c r="AY72" s="22" t="s">
        <v>19</v>
      </c>
      <c r="AZ72" s="22">
        <v>0.06</v>
      </c>
      <c r="BE72" s="22">
        <v>63</v>
      </c>
      <c r="BF72" s="22" t="s">
        <v>19</v>
      </c>
      <c r="BG72" s="22">
        <v>0.06</v>
      </c>
      <c r="BM72" s="22">
        <v>63</v>
      </c>
      <c r="BN72" s="22" t="s">
        <v>19</v>
      </c>
      <c r="BO72" s="22">
        <v>0.06</v>
      </c>
      <c r="BT72" s="22">
        <v>63</v>
      </c>
      <c r="BU72" s="22" t="s">
        <v>19</v>
      </c>
      <c r="BV72" s="22">
        <v>0.06</v>
      </c>
    </row>
    <row r="73" spans="2:76" x14ac:dyDescent="0.2">
      <c r="B73" s="22">
        <v>65</v>
      </c>
      <c r="C73" s="51" t="s">
        <v>20</v>
      </c>
      <c r="D73" s="22">
        <v>1.2E-2</v>
      </c>
      <c r="I73" s="22">
        <v>65</v>
      </c>
      <c r="J73" s="51" t="s">
        <v>18</v>
      </c>
      <c r="K73" s="22">
        <v>1.2E-2</v>
      </c>
      <c r="P73" s="29">
        <v>65</v>
      </c>
      <c r="Q73" s="53" t="s">
        <v>19</v>
      </c>
      <c r="R73" s="33">
        <v>4.8000000000000001E-2</v>
      </c>
      <c r="S73" s="31" t="s">
        <v>45</v>
      </c>
      <c r="T73" s="31">
        <v>19.925000000000001</v>
      </c>
      <c r="X73" s="33">
        <v>64</v>
      </c>
      <c r="Y73" s="33" t="s">
        <v>19</v>
      </c>
      <c r="Z73" s="33">
        <v>0.06</v>
      </c>
      <c r="AA73" s="1" t="s">
        <v>45</v>
      </c>
      <c r="AB73" s="22">
        <v>2.62</v>
      </c>
      <c r="AE73" s="1">
        <v>64</v>
      </c>
      <c r="AF73" s="51" t="s">
        <v>19</v>
      </c>
      <c r="AG73" s="22">
        <v>4.8000000000000001E-2</v>
      </c>
      <c r="AL73" s="1">
        <v>64</v>
      </c>
      <c r="AM73" s="51" t="s">
        <v>19</v>
      </c>
      <c r="AN73" s="22">
        <v>4.8000000000000001E-2</v>
      </c>
      <c r="AX73" s="33">
        <v>64</v>
      </c>
      <c r="AY73" s="33" t="s">
        <v>19</v>
      </c>
      <c r="AZ73" s="33">
        <v>0.06</v>
      </c>
      <c r="BA73" s="1" t="s">
        <v>45</v>
      </c>
      <c r="BB73" s="22">
        <v>4.7320000000000002</v>
      </c>
      <c r="BE73" s="33">
        <v>64</v>
      </c>
      <c r="BF73" s="33" t="s">
        <v>19</v>
      </c>
      <c r="BG73" s="33">
        <v>0.06</v>
      </c>
      <c r="BH73" s="1" t="s">
        <v>45</v>
      </c>
      <c r="BI73" s="22">
        <v>2.62</v>
      </c>
      <c r="BM73" s="33">
        <v>64</v>
      </c>
      <c r="BN73" s="33" t="s">
        <v>19</v>
      </c>
      <c r="BO73" s="33">
        <v>0.06</v>
      </c>
      <c r="BP73" s="1" t="s">
        <v>45</v>
      </c>
      <c r="BQ73" s="22">
        <v>6.8687500000000004</v>
      </c>
      <c r="BT73" s="33">
        <v>64</v>
      </c>
      <c r="BU73" s="33" t="s">
        <v>19</v>
      </c>
      <c r="BV73" s="33">
        <v>0.06</v>
      </c>
      <c r="BW73" s="1" t="s">
        <v>45</v>
      </c>
      <c r="BX73" s="22">
        <v>8.9939999999999998</v>
      </c>
    </row>
    <row r="74" spans="2:76" x14ac:dyDescent="0.2">
      <c r="B74" s="22">
        <v>66</v>
      </c>
      <c r="C74" s="51" t="s">
        <v>20</v>
      </c>
      <c r="D74" s="22">
        <v>1.2E-2</v>
      </c>
      <c r="I74" s="22">
        <v>66</v>
      </c>
      <c r="J74" s="51" t="s">
        <v>18</v>
      </c>
      <c r="K74" s="22">
        <v>1.2E-2</v>
      </c>
      <c r="P74" s="22">
        <v>66</v>
      </c>
      <c r="Q74" s="51" t="s">
        <v>19</v>
      </c>
      <c r="R74" s="22">
        <v>4.8000000000000001E-2</v>
      </c>
      <c r="T74"/>
      <c r="X74" s="22">
        <v>65</v>
      </c>
      <c r="Y74" s="22" t="s">
        <v>19</v>
      </c>
      <c r="Z74" s="22">
        <v>0.12</v>
      </c>
      <c r="AB74" s="3"/>
      <c r="AE74" s="29">
        <v>65</v>
      </c>
      <c r="AF74" s="53" t="s">
        <v>19</v>
      </c>
      <c r="AG74" s="54">
        <v>4.8000000000000001E-2</v>
      </c>
      <c r="AH74" s="1" t="s">
        <v>45</v>
      </c>
      <c r="AI74" s="1">
        <v>14.755000000000001</v>
      </c>
      <c r="AL74" s="29">
        <v>65</v>
      </c>
      <c r="AM74" s="53" t="s">
        <v>19</v>
      </c>
      <c r="AN74" s="33">
        <v>4.8000000000000001E-2</v>
      </c>
      <c r="AO74" s="31" t="s">
        <v>45</v>
      </c>
      <c r="AP74" s="31">
        <f>23.925</f>
        <v>23.925000000000001</v>
      </c>
      <c r="AX74" s="22">
        <v>65</v>
      </c>
      <c r="AY74" s="22" t="s">
        <v>19</v>
      </c>
      <c r="AZ74" s="22">
        <v>0.06</v>
      </c>
      <c r="BE74" s="22">
        <v>65</v>
      </c>
      <c r="BF74" s="22" t="s">
        <v>19</v>
      </c>
      <c r="BG74" s="22">
        <v>0.12</v>
      </c>
      <c r="BM74" s="22">
        <v>65</v>
      </c>
      <c r="BN74" s="22" t="s">
        <v>19</v>
      </c>
      <c r="BO74" s="22">
        <v>0.12</v>
      </c>
      <c r="BT74" s="22">
        <v>65</v>
      </c>
      <c r="BU74" s="22" t="s">
        <v>19</v>
      </c>
      <c r="BV74" s="22">
        <v>0.06</v>
      </c>
    </row>
    <row r="75" spans="2:76" x14ac:dyDescent="0.2">
      <c r="B75" s="29">
        <v>67</v>
      </c>
      <c r="C75" s="53" t="s">
        <v>20</v>
      </c>
      <c r="D75" s="33">
        <v>1.2E-2</v>
      </c>
      <c r="E75" s="1" t="s">
        <v>45</v>
      </c>
      <c r="F75" s="22">
        <v>0.748</v>
      </c>
      <c r="I75" s="33">
        <v>67</v>
      </c>
      <c r="J75" s="53" t="s">
        <v>18</v>
      </c>
      <c r="K75" s="33">
        <v>1.2E-2</v>
      </c>
      <c r="L75" s="1" t="s">
        <v>45</v>
      </c>
      <c r="M75" s="1">
        <v>12.51</v>
      </c>
      <c r="P75" s="1">
        <v>67</v>
      </c>
      <c r="Q75" s="51" t="s">
        <v>19</v>
      </c>
      <c r="R75" s="22">
        <v>4.8000000000000001E-2</v>
      </c>
      <c r="T75"/>
      <c r="X75" s="22">
        <v>66</v>
      </c>
      <c r="Y75" s="22" t="s">
        <v>19</v>
      </c>
      <c r="Z75" s="22">
        <v>0.06</v>
      </c>
      <c r="AB75" s="3"/>
      <c r="AE75" s="22">
        <v>66</v>
      </c>
      <c r="AF75" s="51" t="s">
        <v>19</v>
      </c>
      <c r="AG75" s="22">
        <v>4.8000000000000001E-2</v>
      </c>
      <c r="AL75" s="22">
        <v>66</v>
      </c>
      <c r="AM75" s="51" t="s">
        <v>19</v>
      </c>
      <c r="AN75" s="22">
        <v>4.8000000000000001E-2</v>
      </c>
      <c r="AX75" s="22">
        <v>66</v>
      </c>
      <c r="AY75" s="22" t="s">
        <v>19</v>
      </c>
      <c r="AZ75" s="22">
        <v>0.06</v>
      </c>
      <c r="BE75" s="22">
        <v>66</v>
      </c>
      <c r="BF75" s="22" t="s">
        <v>19</v>
      </c>
      <c r="BG75" s="22">
        <v>0.06</v>
      </c>
      <c r="BM75" s="22">
        <v>66</v>
      </c>
      <c r="BN75" s="22" t="s">
        <v>20</v>
      </c>
      <c r="BO75" s="22">
        <v>0.06</v>
      </c>
      <c r="BT75" s="22">
        <v>66</v>
      </c>
      <c r="BU75" s="22" t="s">
        <v>19</v>
      </c>
      <c r="BV75" s="22">
        <v>0.06</v>
      </c>
    </row>
    <row r="76" spans="2:76" x14ac:dyDescent="0.2">
      <c r="B76" s="22">
        <v>68</v>
      </c>
      <c r="C76" s="51" t="s">
        <v>20</v>
      </c>
      <c r="D76" s="22">
        <v>1.2E-2</v>
      </c>
      <c r="I76" s="22">
        <v>68</v>
      </c>
      <c r="J76" s="51" t="s">
        <v>18</v>
      </c>
      <c r="K76" s="22">
        <v>1.2E-2</v>
      </c>
      <c r="P76" s="1">
        <v>68</v>
      </c>
      <c r="Q76" s="51" t="s">
        <v>19</v>
      </c>
      <c r="R76" s="22">
        <v>4.8000000000000001E-2</v>
      </c>
      <c r="T76"/>
      <c r="X76" s="22">
        <v>67</v>
      </c>
      <c r="Y76" s="22" t="s">
        <v>19</v>
      </c>
      <c r="Z76" s="22">
        <v>0.06</v>
      </c>
      <c r="AB76" s="3"/>
      <c r="AE76" s="1">
        <v>67</v>
      </c>
      <c r="AF76" s="51" t="s">
        <v>19</v>
      </c>
      <c r="AG76" s="22">
        <v>4.8000000000000001E-2</v>
      </c>
      <c r="AL76" s="1">
        <v>67</v>
      </c>
      <c r="AM76" s="51" t="s">
        <v>19</v>
      </c>
      <c r="AN76" s="22">
        <v>4.8000000000000001E-2</v>
      </c>
      <c r="AX76" s="22">
        <v>67</v>
      </c>
      <c r="AY76" s="22" t="s">
        <v>19</v>
      </c>
      <c r="AZ76" s="22">
        <v>0.06</v>
      </c>
      <c r="BE76" s="22">
        <v>67</v>
      </c>
      <c r="BF76" s="22" t="s">
        <v>19</v>
      </c>
      <c r="BG76" s="22">
        <v>0.06</v>
      </c>
      <c r="BM76" s="22">
        <v>67</v>
      </c>
      <c r="BN76" s="22" t="s">
        <v>20</v>
      </c>
      <c r="BO76" s="22">
        <v>0.06</v>
      </c>
      <c r="BT76" s="22">
        <v>67</v>
      </c>
      <c r="BU76" s="22" t="s">
        <v>19</v>
      </c>
      <c r="BV76" s="22">
        <v>0.06</v>
      </c>
    </row>
    <row r="77" spans="2:76" x14ac:dyDescent="0.2">
      <c r="B77" s="22">
        <v>69</v>
      </c>
      <c r="C77" s="51" t="s">
        <v>20</v>
      </c>
      <c r="D77" s="22">
        <v>1.2E-2</v>
      </c>
      <c r="I77" s="22">
        <v>69</v>
      </c>
      <c r="J77" s="51" t="s">
        <v>18</v>
      </c>
      <c r="K77" s="22">
        <v>1.2E-2</v>
      </c>
      <c r="P77" s="1">
        <v>69</v>
      </c>
      <c r="Q77" s="51" t="s">
        <v>19</v>
      </c>
      <c r="R77" s="22">
        <v>4.8000000000000001E-2</v>
      </c>
      <c r="T77"/>
      <c r="X77" s="33">
        <v>68</v>
      </c>
      <c r="Y77" s="33" t="s">
        <v>19</v>
      </c>
      <c r="Z77" s="33">
        <v>0.06</v>
      </c>
      <c r="AA77" s="1" t="s">
        <v>45</v>
      </c>
      <c r="AB77" s="22">
        <v>4.4180000000000001</v>
      </c>
      <c r="AE77" s="1">
        <v>68</v>
      </c>
      <c r="AF77" s="51" t="s">
        <v>19</v>
      </c>
      <c r="AG77" s="22">
        <v>4.8000000000000001E-2</v>
      </c>
      <c r="AL77" s="1">
        <v>68</v>
      </c>
      <c r="AM77" s="51" t="s">
        <v>19</v>
      </c>
      <c r="AN77" s="22">
        <v>4.8000000000000001E-2</v>
      </c>
      <c r="AX77" s="33">
        <v>68</v>
      </c>
      <c r="AY77" s="33" t="s">
        <v>19</v>
      </c>
      <c r="AZ77" s="33">
        <v>0.06</v>
      </c>
      <c r="BA77" s="1" t="s">
        <v>46</v>
      </c>
      <c r="BB77" s="22">
        <v>0</v>
      </c>
      <c r="BE77" s="33">
        <v>68</v>
      </c>
      <c r="BF77" s="33" t="s">
        <v>19</v>
      </c>
      <c r="BG77" s="33">
        <v>0.06</v>
      </c>
      <c r="BH77" s="1" t="s">
        <v>45</v>
      </c>
      <c r="BI77" s="22">
        <v>4.4180000000000001</v>
      </c>
      <c r="BM77" s="22">
        <v>68</v>
      </c>
      <c r="BN77" s="22" t="s">
        <v>20</v>
      </c>
      <c r="BO77" s="22">
        <v>0.06</v>
      </c>
      <c r="BT77" s="22">
        <v>68</v>
      </c>
      <c r="BU77" s="22" t="s">
        <v>19</v>
      </c>
      <c r="BV77" s="22">
        <v>0.06</v>
      </c>
      <c r="BW77" s="1" t="s">
        <v>45</v>
      </c>
      <c r="BX77" s="22">
        <v>6.9829999999999997</v>
      </c>
    </row>
    <row r="78" spans="2:76" x14ac:dyDescent="0.2">
      <c r="B78" s="22">
        <v>70</v>
      </c>
      <c r="C78" s="51" t="s">
        <v>20</v>
      </c>
      <c r="D78" s="22">
        <v>1.2E-2</v>
      </c>
      <c r="I78" s="22">
        <v>70</v>
      </c>
      <c r="J78" s="51" t="s">
        <v>18</v>
      </c>
      <c r="K78" s="22">
        <v>1.2E-2</v>
      </c>
      <c r="P78" s="1">
        <v>70</v>
      </c>
      <c r="Q78" s="51" t="s">
        <v>19</v>
      </c>
      <c r="R78" s="22">
        <v>0.12</v>
      </c>
      <c r="T78"/>
      <c r="X78" s="22">
        <v>69</v>
      </c>
      <c r="Y78" s="22" t="s">
        <v>19</v>
      </c>
      <c r="Z78" s="22">
        <v>0.06</v>
      </c>
      <c r="AB78" s="3"/>
      <c r="AE78" s="1">
        <v>69</v>
      </c>
      <c r="AF78" s="51" t="s">
        <v>19</v>
      </c>
      <c r="AG78" s="22">
        <v>4.8000000000000001E-2</v>
      </c>
      <c r="AL78" s="1">
        <v>69</v>
      </c>
      <c r="AM78" s="51" t="s">
        <v>19</v>
      </c>
      <c r="AN78" s="22">
        <v>4.8000000000000001E-2</v>
      </c>
      <c r="AX78" s="22">
        <v>69</v>
      </c>
      <c r="AY78" s="22" t="s">
        <v>19</v>
      </c>
      <c r="AZ78" s="22">
        <v>0.06</v>
      </c>
      <c r="BE78" s="22">
        <v>69</v>
      </c>
      <c r="BF78" s="22" t="s">
        <v>19</v>
      </c>
      <c r="BG78" s="22">
        <v>0.06</v>
      </c>
      <c r="BM78" s="33">
        <v>69</v>
      </c>
      <c r="BN78" s="33" t="s">
        <v>20</v>
      </c>
      <c r="BO78" s="33">
        <v>0.06</v>
      </c>
      <c r="BP78" s="1" t="s">
        <v>45</v>
      </c>
      <c r="BQ78" s="22">
        <v>4.9050000000000002</v>
      </c>
      <c r="BT78" s="33">
        <v>69</v>
      </c>
      <c r="BU78" s="33" t="s">
        <v>19</v>
      </c>
      <c r="BV78" s="33">
        <v>0.06</v>
      </c>
    </row>
    <row r="79" spans="2:76" x14ac:dyDescent="0.2">
      <c r="B79" s="22">
        <v>71</v>
      </c>
      <c r="C79" s="51" t="s">
        <v>20</v>
      </c>
      <c r="D79" s="22">
        <v>1.2E-2</v>
      </c>
      <c r="I79" s="22">
        <v>71</v>
      </c>
      <c r="J79" s="51" t="s">
        <v>18</v>
      </c>
      <c r="K79" s="22">
        <v>1.2E-2</v>
      </c>
      <c r="P79" s="1">
        <v>71</v>
      </c>
      <c r="Q79" s="51" t="s">
        <v>20</v>
      </c>
      <c r="R79" s="22">
        <v>4.8000000000000001E-2</v>
      </c>
      <c r="T79"/>
      <c r="X79" s="22">
        <v>70</v>
      </c>
      <c r="Y79" s="22" t="s">
        <v>19</v>
      </c>
      <c r="Z79" s="22">
        <v>0.12</v>
      </c>
      <c r="AB79" s="3"/>
      <c r="AE79" s="1">
        <v>70</v>
      </c>
      <c r="AF79" s="51" t="s">
        <v>19</v>
      </c>
      <c r="AG79" s="22">
        <v>0.18</v>
      </c>
      <c r="AL79" s="1">
        <v>70</v>
      </c>
      <c r="AM79" s="51" t="s">
        <v>19</v>
      </c>
      <c r="AN79" s="22">
        <v>0.12</v>
      </c>
      <c r="AX79" s="22">
        <v>70</v>
      </c>
      <c r="AY79" s="22" t="s">
        <v>19</v>
      </c>
      <c r="AZ79" s="22">
        <v>0.12</v>
      </c>
      <c r="BE79" s="22">
        <v>70</v>
      </c>
      <c r="BF79" s="22" t="s">
        <v>19</v>
      </c>
      <c r="BG79" s="22">
        <v>0.12</v>
      </c>
      <c r="BM79" s="22">
        <v>70</v>
      </c>
      <c r="BN79" s="22" t="s">
        <v>20</v>
      </c>
      <c r="BO79" s="22">
        <v>0.12</v>
      </c>
      <c r="BT79" s="22">
        <v>70</v>
      </c>
      <c r="BU79" s="22" t="s">
        <v>19</v>
      </c>
      <c r="BV79" s="22">
        <v>0.06</v>
      </c>
    </row>
    <row r="80" spans="2:76" x14ac:dyDescent="0.2">
      <c r="B80" s="22">
        <v>72</v>
      </c>
      <c r="C80" s="51" t="s">
        <v>20</v>
      </c>
      <c r="D80" s="22">
        <v>1.2E-2</v>
      </c>
      <c r="I80" s="22">
        <v>72</v>
      </c>
      <c r="J80" s="51" t="s">
        <v>18</v>
      </c>
      <c r="K80" s="22">
        <v>4.8000000000000001E-2</v>
      </c>
      <c r="P80" s="1">
        <v>72</v>
      </c>
      <c r="Q80" s="51" t="s">
        <v>20</v>
      </c>
      <c r="R80" s="22">
        <v>4.8000000000000001E-2</v>
      </c>
      <c r="T80"/>
      <c r="X80" s="22">
        <v>71</v>
      </c>
      <c r="Y80" s="22" t="s">
        <v>20</v>
      </c>
      <c r="Z80" s="22">
        <v>0.06</v>
      </c>
      <c r="AB80" s="3"/>
      <c r="AE80" s="1">
        <v>71</v>
      </c>
      <c r="AF80" s="51" t="s">
        <v>20</v>
      </c>
      <c r="AG80" s="22">
        <v>4.8000000000000001E-2</v>
      </c>
      <c r="AL80" s="1">
        <v>71</v>
      </c>
      <c r="AM80" s="51" t="s">
        <v>20</v>
      </c>
      <c r="AN80" s="22">
        <v>4.8000000000000001E-2</v>
      </c>
      <c r="AX80" s="22">
        <v>71</v>
      </c>
      <c r="AY80" s="22" t="s">
        <v>20</v>
      </c>
      <c r="AZ80" s="22">
        <v>0.06</v>
      </c>
      <c r="BE80" s="22">
        <v>71</v>
      </c>
      <c r="BF80" s="22" t="s">
        <v>20</v>
      </c>
      <c r="BG80" s="22">
        <v>0.06</v>
      </c>
      <c r="BM80" s="33">
        <v>71</v>
      </c>
      <c r="BN80" s="33" t="s">
        <v>18</v>
      </c>
      <c r="BO80" s="33">
        <v>0.06</v>
      </c>
      <c r="BP80" s="13" t="s">
        <v>46</v>
      </c>
      <c r="BQ80" s="22">
        <v>0</v>
      </c>
      <c r="BT80" s="33">
        <v>71</v>
      </c>
      <c r="BU80" s="33" t="s">
        <v>20</v>
      </c>
      <c r="BV80" s="33">
        <v>0.06</v>
      </c>
    </row>
    <row r="81" spans="2:76" x14ac:dyDescent="0.2">
      <c r="B81" s="29">
        <v>73</v>
      </c>
      <c r="C81" s="53" t="s">
        <v>20</v>
      </c>
      <c r="D81" s="33">
        <v>1.2E-2</v>
      </c>
      <c r="E81" s="1" t="s">
        <v>45</v>
      </c>
      <c r="F81" s="22">
        <v>1.6080000000000001</v>
      </c>
      <c r="H81" s="3"/>
      <c r="I81" s="22">
        <v>73</v>
      </c>
      <c r="J81" s="51" t="s">
        <v>19</v>
      </c>
      <c r="K81" s="22">
        <v>1.2E-2</v>
      </c>
      <c r="P81" s="1">
        <v>73</v>
      </c>
      <c r="Q81" s="51" t="s">
        <v>20</v>
      </c>
      <c r="R81" s="22">
        <v>4.8000000000000001E-2</v>
      </c>
      <c r="T81"/>
      <c r="X81" s="22">
        <v>72</v>
      </c>
      <c r="Y81" s="22" t="s">
        <v>20</v>
      </c>
      <c r="Z81" s="22">
        <v>0.06</v>
      </c>
      <c r="AB81" s="3"/>
      <c r="AE81" s="1">
        <v>72</v>
      </c>
      <c r="AF81" s="51" t="s">
        <v>20</v>
      </c>
      <c r="AG81" s="22">
        <v>4.8000000000000001E-2</v>
      </c>
      <c r="AL81" s="1">
        <v>72</v>
      </c>
      <c r="AM81" s="51" t="s">
        <v>20</v>
      </c>
      <c r="AN81" s="22">
        <v>4.8000000000000001E-2</v>
      </c>
      <c r="AX81" s="22">
        <v>72</v>
      </c>
      <c r="AY81" s="22" t="s">
        <v>20</v>
      </c>
      <c r="AZ81" s="22">
        <v>0.06</v>
      </c>
      <c r="BE81" s="22">
        <v>72</v>
      </c>
      <c r="BF81" s="22" t="s">
        <v>20</v>
      </c>
      <c r="BG81" s="22">
        <v>0.06</v>
      </c>
      <c r="BM81" s="22">
        <v>72</v>
      </c>
      <c r="BN81" s="22" t="s">
        <v>18</v>
      </c>
      <c r="BO81" s="22">
        <v>0.06</v>
      </c>
      <c r="BT81" s="22">
        <v>72</v>
      </c>
      <c r="BU81" s="22" t="s">
        <v>20</v>
      </c>
      <c r="BV81" s="22">
        <v>0.06</v>
      </c>
    </row>
    <row r="82" spans="2:76" x14ac:dyDescent="0.2">
      <c r="B82" s="22">
        <v>74</v>
      </c>
      <c r="C82" s="51" t="s">
        <v>20</v>
      </c>
      <c r="D82" s="22">
        <v>9.6000000000000002E-2</v>
      </c>
      <c r="H82" s="7"/>
      <c r="I82" s="22">
        <v>74</v>
      </c>
      <c r="J82" s="51" t="s">
        <v>19</v>
      </c>
      <c r="K82" s="22">
        <v>1.2E-2</v>
      </c>
      <c r="P82" s="1">
        <v>74</v>
      </c>
      <c r="Q82" s="51" t="s">
        <v>20</v>
      </c>
      <c r="R82" s="22">
        <v>4.8000000000000001E-2</v>
      </c>
      <c r="T82"/>
      <c r="X82" s="22">
        <v>73</v>
      </c>
      <c r="Y82" s="22" t="s">
        <v>20</v>
      </c>
      <c r="Z82" s="22">
        <v>0.06</v>
      </c>
      <c r="AB82" s="3"/>
      <c r="AE82" s="1">
        <v>73</v>
      </c>
      <c r="AF82" s="51" t="s">
        <v>20</v>
      </c>
      <c r="AG82" s="22">
        <v>4.8000000000000001E-2</v>
      </c>
      <c r="AL82" s="1">
        <v>73</v>
      </c>
      <c r="AM82" s="51" t="s">
        <v>20</v>
      </c>
      <c r="AN82" s="22">
        <v>4.8000000000000001E-2</v>
      </c>
      <c r="AX82" s="22">
        <v>73</v>
      </c>
      <c r="AY82" s="22" t="s">
        <v>20</v>
      </c>
      <c r="AZ82" s="22">
        <v>0.06</v>
      </c>
      <c r="BE82" s="22">
        <v>73</v>
      </c>
      <c r="BF82" s="22" t="s">
        <v>20</v>
      </c>
      <c r="BG82" s="22">
        <v>0.06</v>
      </c>
      <c r="BM82" s="22">
        <v>73</v>
      </c>
      <c r="BN82" s="22" t="s">
        <v>18</v>
      </c>
      <c r="BO82" s="22">
        <v>0.06</v>
      </c>
      <c r="BT82" s="22">
        <v>73</v>
      </c>
      <c r="BU82" s="22" t="s">
        <v>20</v>
      </c>
      <c r="BV82" s="22">
        <v>0.06</v>
      </c>
    </row>
    <row r="83" spans="2:76" x14ac:dyDescent="0.2">
      <c r="B83" s="22">
        <v>75</v>
      </c>
      <c r="C83" s="51" t="s">
        <v>18</v>
      </c>
      <c r="D83" s="22">
        <v>1.2E-2</v>
      </c>
      <c r="H83" s="3"/>
      <c r="I83" s="22">
        <v>75</v>
      </c>
      <c r="J83" s="51" t="s">
        <v>19</v>
      </c>
      <c r="K83" s="22">
        <v>1.2E-2</v>
      </c>
      <c r="P83" s="29">
        <v>75</v>
      </c>
      <c r="Q83" s="53" t="s">
        <v>20</v>
      </c>
      <c r="R83" s="33">
        <v>4.8000000000000001E-2</v>
      </c>
      <c r="S83" s="1" t="s">
        <v>45</v>
      </c>
      <c r="T83" s="1">
        <v>13.257</v>
      </c>
      <c r="X83" s="33">
        <v>74</v>
      </c>
      <c r="Y83" s="33" t="s">
        <v>20</v>
      </c>
      <c r="Z83" s="33">
        <v>0.06</v>
      </c>
      <c r="AA83" s="1" t="s">
        <v>45</v>
      </c>
      <c r="AB83" s="22">
        <v>6.4539999999999997</v>
      </c>
      <c r="AE83" s="1">
        <v>74</v>
      </c>
      <c r="AF83" s="51" t="s">
        <v>20</v>
      </c>
      <c r="AG83" s="22">
        <v>4.8000000000000001E-2</v>
      </c>
      <c r="AL83" s="1">
        <v>74</v>
      </c>
      <c r="AM83" s="51" t="s">
        <v>20</v>
      </c>
      <c r="AN83" s="22">
        <v>4.8000000000000001E-2</v>
      </c>
      <c r="AX83" s="33">
        <v>74</v>
      </c>
      <c r="AY83" s="33" t="s">
        <v>20</v>
      </c>
      <c r="AZ83" s="33">
        <v>0.06</v>
      </c>
      <c r="BA83" s="1" t="s">
        <v>46</v>
      </c>
      <c r="BB83" s="22">
        <v>0</v>
      </c>
      <c r="BE83" s="33">
        <v>74</v>
      </c>
      <c r="BF83" s="33" t="s">
        <v>20</v>
      </c>
      <c r="BG83" s="33">
        <v>0.06</v>
      </c>
      <c r="BH83" s="1" t="s">
        <v>45</v>
      </c>
      <c r="BI83" s="22">
        <v>5.4539999999999997</v>
      </c>
      <c r="BM83" s="33">
        <v>74</v>
      </c>
      <c r="BN83" s="33" t="s">
        <v>18</v>
      </c>
      <c r="BO83" s="33">
        <v>0.06</v>
      </c>
      <c r="BP83" s="13" t="s">
        <v>46</v>
      </c>
      <c r="BQ83" s="22">
        <v>0</v>
      </c>
      <c r="BT83" s="33">
        <v>74</v>
      </c>
      <c r="BU83" s="33" t="s">
        <v>20</v>
      </c>
      <c r="BV83" s="33">
        <v>0.06</v>
      </c>
      <c r="BW83" s="1" t="s">
        <v>45</v>
      </c>
      <c r="BX83" s="22">
        <v>5.1719999999999997</v>
      </c>
    </row>
    <row r="84" spans="2:76" x14ac:dyDescent="0.2">
      <c r="B84" s="22">
        <v>76</v>
      </c>
      <c r="C84" s="51" t="s">
        <v>18</v>
      </c>
      <c r="D84" s="22">
        <v>1.2E-2</v>
      </c>
      <c r="I84" s="22">
        <v>76</v>
      </c>
      <c r="J84" s="51" t="s">
        <v>19</v>
      </c>
      <c r="K84" s="22">
        <v>2.4E-2</v>
      </c>
      <c r="P84" s="22">
        <v>76</v>
      </c>
      <c r="Q84" s="51" t="s">
        <v>20</v>
      </c>
      <c r="R84" s="22">
        <v>4.8000000000000001E-2</v>
      </c>
      <c r="T84"/>
      <c r="X84" s="22">
        <v>75</v>
      </c>
      <c r="Y84" s="22" t="s">
        <v>20</v>
      </c>
      <c r="Z84" s="22">
        <v>0.12</v>
      </c>
      <c r="AB84" s="3"/>
      <c r="AE84" s="29">
        <v>75</v>
      </c>
      <c r="AF84" s="53" t="s">
        <v>20</v>
      </c>
      <c r="AG84" s="54">
        <v>4.8000000000000001E-2</v>
      </c>
      <c r="AH84" s="1" t="s">
        <v>45</v>
      </c>
      <c r="AI84" s="1">
        <v>21.533000000000001</v>
      </c>
      <c r="AL84" s="29">
        <v>75</v>
      </c>
      <c r="AM84" s="53" t="s">
        <v>20</v>
      </c>
      <c r="AN84" s="33">
        <v>4.8000000000000001E-2</v>
      </c>
      <c r="AO84" s="1" t="s">
        <v>45</v>
      </c>
      <c r="AP84" s="1">
        <v>11.414</v>
      </c>
      <c r="AX84" s="22">
        <v>75</v>
      </c>
      <c r="AY84" s="22" t="s">
        <v>20</v>
      </c>
      <c r="AZ84" s="22">
        <v>0.06</v>
      </c>
      <c r="BE84" s="22">
        <v>75</v>
      </c>
      <c r="BF84" s="22" t="s">
        <v>20</v>
      </c>
      <c r="BG84" s="22">
        <v>0.12</v>
      </c>
      <c r="BM84" s="22">
        <v>75</v>
      </c>
      <c r="BN84" s="22" t="s">
        <v>18</v>
      </c>
      <c r="BO84" s="22">
        <v>0.12</v>
      </c>
      <c r="BT84" s="22">
        <v>75</v>
      </c>
      <c r="BU84" s="22" t="s">
        <v>20</v>
      </c>
      <c r="BV84" s="22">
        <v>0.06</v>
      </c>
    </row>
    <row r="85" spans="2:76" x14ac:dyDescent="0.2">
      <c r="B85" s="29">
        <v>77</v>
      </c>
      <c r="C85" s="53" t="s">
        <v>18</v>
      </c>
      <c r="D85" s="33">
        <v>1.2E-2</v>
      </c>
      <c r="E85" s="1" t="s">
        <v>45</v>
      </c>
      <c r="F85" s="22">
        <v>3.1870000000000003</v>
      </c>
      <c r="I85" s="22">
        <v>77</v>
      </c>
      <c r="J85" s="51" t="s">
        <v>20</v>
      </c>
      <c r="K85" s="22">
        <v>1.2E-2</v>
      </c>
      <c r="P85" s="1">
        <v>77</v>
      </c>
      <c r="Q85" s="51" t="s">
        <v>20</v>
      </c>
      <c r="R85" s="22">
        <v>4.8000000000000001E-2</v>
      </c>
      <c r="T85"/>
      <c r="X85" s="22">
        <v>76</v>
      </c>
      <c r="Y85" s="22" t="s">
        <v>20</v>
      </c>
      <c r="Z85" s="22">
        <v>0.06</v>
      </c>
      <c r="AB85" s="3"/>
      <c r="AE85" s="22">
        <v>76</v>
      </c>
      <c r="AF85" s="51" t="s">
        <v>20</v>
      </c>
      <c r="AG85" s="22">
        <v>4.8000000000000001E-2</v>
      </c>
      <c r="AL85" s="22">
        <v>76</v>
      </c>
      <c r="AM85" s="51" t="s">
        <v>20</v>
      </c>
      <c r="AN85" s="22">
        <v>4.8000000000000001E-2</v>
      </c>
      <c r="AX85" s="22">
        <v>76</v>
      </c>
      <c r="AY85" s="22" t="s">
        <v>20</v>
      </c>
      <c r="AZ85" s="22">
        <v>0.06</v>
      </c>
      <c r="BE85" s="22">
        <v>76</v>
      </c>
      <c r="BF85" s="22" t="s">
        <v>20</v>
      </c>
      <c r="BG85" s="22">
        <v>0.06</v>
      </c>
      <c r="BM85" s="22">
        <v>76</v>
      </c>
      <c r="BN85" s="22" t="s">
        <v>19</v>
      </c>
      <c r="BO85" s="22">
        <v>0.06</v>
      </c>
      <c r="BT85" s="22">
        <v>76</v>
      </c>
      <c r="BU85" s="22" t="s">
        <v>20</v>
      </c>
      <c r="BV85" s="22">
        <v>0.06</v>
      </c>
    </row>
    <row r="86" spans="2:76" x14ac:dyDescent="0.2">
      <c r="B86" s="22">
        <v>78</v>
      </c>
      <c r="C86" s="51" t="s">
        <v>18</v>
      </c>
      <c r="D86" s="22">
        <v>1.2E-2</v>
      </c>
      <c r="I86" s="22">
        <v>78</v>
      </c>
      <c r="J86" s="51" t="s">
        <v>20</v>
      </c>
      <c r="K86" s="22">
        <v>1.2E-2</v>
      </c>
      <c r="P86" s="1">
        <v>78</v>
      </c>
      <c r="Q86" s="51" t="s">
        <v>20</v>
      </c>
      <c r="R86" s="22">
        <v>4.8000000000000001E-2</v>
      </c>
      <c r="T86"/>
      <c r="X86" s="22">
        <v>77</v>
      </c>
      <c r="Y86" s="22" t="s">
        <v>20</v>
      </c>
      <c r="Z86" s="22">
        <v>0.06</v>
      </c>
      <c r="AB86" s="3"/>
      <c r="AE86" s="1">
        <v>77</v>
      </c>
      <c r="AF86" s="51" t="s">
        <v>20</v>
      </c>
      <c r="AG86" s="22">
        <v>4.8000000000000001E-2</v>
      </c>
      <c r="AL86" s="1">
        <v>77</v>
      </c>
      <c r="AM86" s="51" t="s">
        <v>20</v>
      </c>
      <c r="AN86" s="22">
        <v>4.8000000000000001E-2</v>
      </c>
      <c r="AX86" s="22">
        <v>77</v>
      </c>
      <c r="AY86" s="22" t="s">
        <v>20</v>
      </c>
      <c r="AZ86" s="22">
        <v>0.06</v>
      </c>
      <c r="BE86" s="22">
        <v>77</v>
      </c>
      <c r="BF86" s="22" t="s">
        <v>20</v>
      </c>
      <c r="BG86" s="22">
        <v>0.06</v>
      </c>
      <c r="BM86" s="22">
        <v>77</v>
      </c>
      <c r="BN86" s="22" t="s">
        <v>19</v>
      </c>
      <c r="BO86" s="22">
        <v>0.06</v>
      </c>
      <c r="BT86" s="22">
        <v>77</v>
      </c>
      <c r="BU86" s="22" t="s">
        <v>20</v>
      </c>
      <c r="BV86" s="22">
        <v>0.06</v>
      </c>
    </row>
    <row r="87" spans="2:76" x14ac:dyDescent="0.2">
      <c r="B87" s="22">
        <v>79</v>
      </c>
      <c r="C87" s="51" t="s">
        <v>18</v>
      </c>
      <c r="D87" s="22">
        <v>1.2E-2</v>
      </c>
      <c r="I87" s="22">
        <v>79</v>
      </c>
      <c r="J87" s="51" t="s">
        <v>20</v>
      </c>
      <c r="K87" s="22">
        <v>1.2E-2</v>
      </c>
      <c r="P87" s="1">
        <v>79</v>
      </c>
      <c r="Q87" s="51" t="s">
        <v>20</v>
      </c>
      <c r="R87" s="22">
        <v>4.8000000000000001E-2</v>
      </c>
      <c r="T87"/>
      <c r="X87" s="33">
        <v>78</v>
      </c>
      <c r="Y87" s="33" t="s">
        <v>20</v>
      </c>
      <c r="Z87" s="33">
        <v>0.06</v>
      </c>
      <c r="AA87" s="1" t="s">
        <v>45</v>
      </c>
      <c r="AB87" s="22">
        <v>9.0139999999999993</v>
      </c>
      <c r="AE87" s="1">
        <v>78</v>
      </c>
      <c r="AF87" s="51" t="s">
        <v>20</v>
      </c>
      <c r="AG87" s="22">
        <v>4.8000000000000001E-2</v>
      </c>
      <c r="AL87" s="1">
        <v>78</v>
      </c>
      <c r="AM87" s="51" t="s">
        <v>20</v>
      </c>
      <c r="AN87" s="22">
        <v>4.8000000000000001E-2</v>
      </c>
      <c r="AX87" s="33">
        <v>78</v>
      </c>
      <c r="AY87" s="33" t="s">
        <v>20</v>
      </c>
      <c r="AZ87" s="33">
        <v>0.06</v>
      </c>
      <c r="BA87" s="1" t="s">
        <v>46</v>
      </c>
      <c r="BB87" s="22">
        <v>0</v>
      </c>
      <c r="BE87" s="33">
        <v>78</v>
      </c>
      <c r="BF87" s="33" t="s">
        <v>20</v>
      </c>
      <c r="BG87" s="33">
        <v>0.06</v>
      </c>
      <c r="BH87" s="1" t="s">
        <v>45</v>
      </c>
      <c r="BI87" s="22">
        <v>5.0140000000000002</v>
      </c>
      <c r="BM87" s="33">
        <v>78</v>
      </c>
      <c r="BN87" s="33" t="s">
        <v>19</v>
      </c>
      <c r="BO87" s="33">
        <v>0.06</v>
      </c>
      <c r="BP87" s="13" t="s">
        <v>46</v>
      </c>
      <c r="BQ87" s="22">
        <v>0</v>
      </c>
      <c r="BT87" s="33">
        <v>78</v>
      </c>
      <c r="BU87" s="33" t="s">
        <v>20</v>
      </c>
      <c r="BV87" s="33">
        <v>0.06</v>
      </c>
      <c r="BW87" s="1" t="s">
        <v>45</v>
      </c>
      <c r="BX87" s="22">
        <v>5.7359999999999998</v>
      </c>
    </row>
    <row r="88" spans="2:76" x14ac:dyDescent="0.2">
      <c r="B88" s="22">
        <v>80</v>
      </c>
      <c r="C88" s="51" t="s">
        <v>18</v>
      </c>
      <c r="D88" s="22">
        <v>1.2E-2</v>
      </c>
      <c r="I88" s="22">
        <v>80</v>
      </c>
      <c r="J88" s="51" t="s">
        <v>20</v>
      </c>
      <c r="K88" s="22">
        <v>1.2E-2</v>
      </c>
      <c r="P88" s="1">
        <v>80</v>
      </c>
      <c r="Q88" s="51" t="s">
        <v>20</v>
      </c>
      <c r="R88" s="22">
        <v>0.12</v>
      </c>
      <c r="T88"/>
      <c r="X88" s="22">
        <v>79</v>
      </c>
      <c r="Y88" s="22" t="s">
        <v>20</v>
      </c>
      <c r="Z88" s="22">
        <v>0.06</v>
      </c>
      <c r="AB88" s="3"/>
      <c r="AE88" s="1">
        <v>79</v>
      </c>
      <c r="AF88" s="51" t="s">
        <v>20</v>
      </c>
      <c r="AG88" s="22">
        <v>4.8000000000000001E-2</v>
      </c>
      <c r="AL88" s="1">
        <v>79</v>
      </c>
      <c r="AM88" s="51" t="s">
        <v>20</v>
      </c>
      <c r="AN88" s="22">
        <v>4.8000000000000001E-2</v>
      </c>
      <c r="AX88" s="22">
        <v>79</v>
      </c>
      <c r="AY88" s="22" t="s">
        <v>20</v>
      </c>
      <c r="AZ88" s="22">
        <v>0.06</v>
      </c>
      <c r="BE88" s="22">
        <v>79</v>
      </c>
      <c r="BF88" s="22" t="s">
        <v>20</v>
      </c>
      <c r="BG88" s="22">
        <v>0.06</v>
      </c>
      <c r="BM88" s="22">
        <v>79</v>
      </c>
      <c r="BN88" s="22" t="s">
        <v>19</v>
      </c>
      <c r="BO88" s="22">
        <v>0.06</v>
      </c>
      <c r="BT88" s="22">
        <v>79</v>
      </c>
      <c r="BU88" s="22" t="s">
        <v>20</v>
      </c>
      <c r="BV88" s="22">
        <v>0.06</v>
      </c>
    </row>
    <row r="89" spans="2:76" x14ac:dyDescent="0.2">
      <c r="B89" s="22">
        <v>81</v>
      </c>
      <c r="C89" s="51" t="s">
        <v>18</v>
      </c>
      <c r="D89" s="22">
        <v>1.2E-2</v>
      </c>
      <c r="I89" s="22">
        <v>81</v>
      </c>
      <c r="J89" s="51" t="s">
        <v>18</v>
      </c>
      <c r="K89" s="22">
        <v>1.2E-2</v>
      </c>
      <c r="P89" s="1">
        <v>81</v>
      </c>
      <c r="Q89" s="51" t="s">
        <v>18</v>
      </c>
      <c r="R89" s="22">
        <v>4.8000000000000001E-2</v>
      </c>
      <c r="T89"/>
      <c r="X89" s="22">
        <v>80</v>
      </c>
      <c r="Y89" s="22" t="s">
        <v>20</v>
      </c>
      <c r="Z89" s="22">
        <v>0.12</v>
      </c>
      <c r="AB89" s="3"/>
      <c r="AE89" s="1">
        <v>80</v>
      </c>
      <c r="AF89" s="51" t="s">
        <v>20</v>
      </c>
      <c r="AG89" s="22">
        <v>0.12</v>
      </c>
      <c r="AL89" s="1">
        <v>80</v>
      </c>
      <c r="AM89" s="51" t="s">
        <v>20</v>
      </c>
      <c r="AN89" s="22">
        <v>0.12</v>
      </c>
      <c r="AX89" s="22">
        <v>80</v>
      </c>
      <c r="AY89" s="22" t="s">
        <v>20</v>
      </c>
      <c r="AZ89" s="22">
        <v>0.12</v>
      </c>
      <c r="BE89" s="22">
        <v>80</v>
      </c>
      <c r="BF89" s="22" t="s">
        <v>20</v>
      </c>
      <c r="BG89" s="22">
        <v>0.12</v>
      </c>
      <c r="BM89" s="22">
        <v>80</v>
      </c>
      <c r="BN89" s="22" t="s">
        <v>19</v>
      </c>
      <c r="BO89" s="22">
        <v>0.12</v>
      </c>
      <c r="BT89" s="22">
        <v>80</v>
      </c>
      <c r="BU89" s="22" t="s">
        <v>20</v>
      </c>
      <c r="BV89" s="22">
        <v>0.06</v>
      </c>
    </row>
    <row r="90" spans="2:76" x14ac:dyDescent="0.2">
      <c r="B90" s="22">
        <v>82</v>
      </c>
      <c r="C90" s="51" t="s">
        <v>18</v>
      </c>
      <c r="D90" s="22">
        <v>1.2E-2</v>
      </c>
      <c r="I90" s="22">
        <v>82</v>
      </c>
      <c r="J90" s="51" t="s">
        <v>18</v>
      </c>
      <c r="K90" s="22">
        <v>1.2E-2</v>
      </c>
      <c r="P90" s="1">
        <v>82</v>
      </c>
      <c r="Q90" s="51" t="s">
        <v>18</v>
      </c>
      <c r="R90" s="22">
        <v>4.8000000000000001E-2</v>
      </c>
      <c r="T90"/>
      <c r="X90" s="22">
        <v>81</v>
      </c>
      <c r="Y90" s="22" t="s">
        <v>18</v>
      </c>
      <c r="Z90" s="22">
        <v>0.06</v>
      </c>
      <c r="AB90" s="3"/>
      <c r="AE90" s="1">
        <v>81</v>
      </c>
      <c r="AF90" s="51" t="s">
        <v>18</v>
      </c>
      <c r="AG90" s="22">
        <v>4.8000000000000001E-2</v>
      </c>
      <c r="AL90" s="1">
        <v>81</v>
      </c>
      <c r="AM90" s="51" t="s">
        <v>18</v>
      </c>
      <c r="AN90" s="22">
        <v>4.8000000000000001E-2</v>
      </c>
      <c r="AX90" s="22">
        <v>81</v>
      </c>
      <c r="AY90" s="22" t="s">
        <v>18</v>
      </c>
      <c r="AZ90" s="22">
        <v>0.06</v>
      </c>
      <c r="BE90" s="22">
        <v>81</v>
      </c>
      <c r="BF90" s="22" t="s">
        <v>18</v>
      </c>
      <c r="BG90" s="22">
        <v>0.06</v>
      </c>
      <c r="BM90" s="22">
        <v>81</v>
      </c>
      <c r="BN90" s="22" t="s">
        <v>20</v>
      </c>
      <c r="BO90" s="22">
        <v>0.06</v>
      </c>
      <c r="BT90" s="22">
        <v>81</v>
      </c>
      <c r="BU90" s="22" t="s">
        <v>18</v>
      </c>
      <c r="BV90" s="22">
        <v>0.06</v>
      </c>
    </row>
    <row r="91" spans="2:76" x14ac:dyDescent="0.2">
      <c r="B91" s="29">
        <v>83</v>
      </c>
      <c r="C91" s="53" t="s">
        <v>18</v>
      </c>
      <c r="D91" s="33">
        <v>1.2E-2</v>
      </c>
      <c r="E91" s="1" t="s">
        <v>45</v>
      </c>
      <c r="F91" s="22">
        <v>4.5069999999999997</v>
      </c>
      <c r="I91" s="22">
        <v>83</v>
      </c>
      <c r="J91" s="51" t="s">
        <v>18</v>
      </c>
      <c r="K91" s="22">
        <v>1.2E-2</v>
      </c>
      <c r="P91" s="1">
        <v>83</v>
      </c>
      <c r="Q91" s="51" t="s">
        <v>18</v>
      </c>
      <c r="R91" s="22">
        <v>4.8000000000000001E-2</v>
      </c>
      <c r="T91"/>
      <c r="X91" s="22">
        <v>82</v>
      </c>
      <c r="Y91" s="22" t="s">
        <v>18</v>
      </c>
      <c r="Z91" s="22">
        <v>0.06</v>
      </c>
      <c r="AB91" s="3"/>
      <c r="AE91" s="1">
        <v>82</v>
      </c>
      <c r="AF91" s="51" t="s">
        <v>18</v>
      </c>
      <c r="AG91" s="22">
        <v>4.8000000000000001E-2</v>
      </c>
      <c r="AL91" s="1">
        <v>82</v>
      </c>
      <c r="AM91" s="51" t="s">
        <v>18</v>
      </c>
      <c r="AN91" s="22">
        <v>4.8000000000000001E-2</v>
      </c>
      <c r="AX91" s="22">
        <v>82</v>
      </c>
      <c r="AY91" s="22" t="s">
        <v>18</v>
      </c>
      <c r="AZ91" s="22">
        <v>0.06</v>
      </c>
      <c r="BE91" s="22">
        <v>82</v>
      </c>
      <c r="BF91" s="22" t="s">
        <v>18</v>
      </c>
      <c r="BG91" s="22">
        <v>0.06</v>
      </c>
      <c r="BM91" s="22">
        <v>82</v>
      </c>
      <c r="BN91" s="22" t="s">
        <v>20</v>
      </c>
      <c r="BO91" s="22">
        <v>0.06</v>
      </c>
      <c r="BT91" s="22">
        <v>82</v>
      </c>
      <c r="BU91" s="22" t="s">
        <v>18</v>
      </c>
      <c r="BV91" s="22">
        <v>0.06</v>
      </c>
    </row>
    <row r="92" spans="2:76" x14ac:dyDescent="0.2">
      <c r="B92" s="22">
        <v>84</v>
      </c>
      <c r="C92" s="51" t="s">
        <v>18</v>
      </c>
      <c r="D92" s="22">
        <v>9.6000000000000002E-2</v>
      </c>
      <c r="I92" s="22">
        <v>84</v>
      </c>
      <c r="J92" s="51" t="s">
        <v>18</v>
      </c>
      <c r="K92" s="22">
        <v>4.8000000000000001E-2</v>
      </c>
      <c r="P92" s="1">
        <v>84</v>
      </c>
      <c r="Q92" s="51" t="s">
        <v>18</v>
      </c>
      <c r="R92" s="22">
        <v>4.8000000000000001E-2</v>
      </c>
      <c r="T92"/>
      <c r="X92" s="22">
        <v>83</v>
      </c>
      <c r="Y92" s="22" t="s">
        <v>18</v>
      </c>
      <c r="Z92" s="22">
        <v>0.06</v>
      </c>
      <c r="AB92" s="3"/>
      <c r="AE92" s="1">
        <v>83</v>
      </c>
      <c r="AF92" s="51" t="s">
        <v>18</v>
      </c>
      <c r="AG92" s="22">
        <v>4.8000000000000001E-2</v>
      </c>
      <c r="AL92" s="1">
        <v>83</v>
      </c>
      <c r="AM92" s="51" t="s">
        <v>18</v>
      </c>
      <c r="AN92" s="22">
        <v>4.8000000000000001E-2</v>
      </c>
      <c r="AX92" s="22">
        <v>83</v>
      </c>
      <c r="AY92" s="22" t="s">
        <v>18</v>
      </c>
      <c r="AZ92" s="22">
        <v>0.06</v>
      </c>
      <c r="BE92" s="22">
        <v>83</v>
      </c>
      <c r="BF92" s="22" t="s">
        <v>18</v>
      </c>
      <c r="BG92" s="22">
        <v>0.06</v>
      </c>
      <c r="BM92" s="22">
        <v>83</v>
      </c>
      <c r="BN92" s="22" t="s">
        <v>20</v>
      </c>
      <c r="BO92" s="22">
        <v>0.06</v>
      </c>
      <c r="BP92" s="13" t="s">
        <v>46</v>
      </c>
      <c r="BQ92" s="22">
        <v>0</v>
      </c>
      <c r="BT92" s="22">
        <v>83</v>
      </c>
      <c r="BU92" s="22" t="s">
        <v>18</v>
      </c>
      <c r="BV92" s="22">
        <v>0.06</v>
      </c>
    </row>
    <row r="93" spans="2:76" x14ac:dyDescent="0.2">
      <c r="B93" s="22">
        <v>85</v>
      </c>
      <c r="C93" s="51" t="s">
        <v>19</v>
      </c>
      <c r="D93" s="22">
        <v>1.2E-2</v>
      </c>
      <c r="I93" s="22">
        <v>85</v>
      </c>
      <c r="J93" s="51" t="s">
        <v>19</v>
      </c>
      <c r="K93" s="22">
        <v>1.2E-2</v>
      </c>
      <c r="P93" s="29">
        <v>85</v>
      </c>
      <c r="Q93" s="53" t="s">
        <v>18</v>
      </c>
      <c r="R93" s="33">
        <v>4.8000000000000001E-2</v>
      </c>
      <c r="S93" s="1" t="s">
        <v>45</v>
      </c>
      <c r="T93" s="1">
        <v>6.3449999999999998</v>
      </c>
      <c r="X93" s="33">
        <v>84</v>
      </c>
      <c r="Y93" s="33" t="s">
        <v>18</v>
      </c>
      <c r="Z93" s="33">
        <v>0.06</v>
      </c>
      <c r="AA93" s="1" t="s">
        <v>45</v>
      </c>
      <c r="AB93" s="22">
        <v>9.6</v>
      </c>
      <c r="AE93" s="1">
        <v>84</v>
      </c>
      <c r="AF93" s="51" t="s">
        <v>18</v>
      </c>
      <c r="AG93" s="22">
        <v>4.8000000000000001E-2</v>
      </c>
      <c r="AL93" s="1">
        <v>84</v>
      </c>
      <c r="AM93" s="51" t="s">
        <v>18</v>
      </c>
      <c r="AN93" s="22">
        <v>4.8000000000000001E-2</v>
      </c>
      <c r="AX93" s="33">
        <v>84</v>
      </c>
      <c r="AY93" s="33" t="s">
        <v>18</v>
      </c>
      <c r="AZ93" s="33">
        <v>0.06</v>
      </c>
      <c r="BA93" s="1" t="s">
        <v>46</v>
      </c>
      <c r="BB93" s="22">
        <v>0</v>
      </c>
      <c r="BE93" s="33">
        <v>84</v>
      </c>
      <c r="BF93" s="33" t="s">
        <v>18</v>
      </c>
      <c r="BG93" s="33">
        <v>0.06</v>
      </c>
      <c r="BH93" s="1" t="s">
        <v>45</v>
      </c>
      <c r="BI93" s="22">
        <v>7.6</v>
      </c>
      <c r="BM93" s="33">
        <v>84</v>
      </c>
      <c r="BN93" s="33" t="s">
        <v>20</v>
      </c>
      <c r="BO93" s="33">
        <v>0.06</v>
      </c>
      <c r="BT93" s="33">
        <v>84</v>
      </c>
      <c r="BU93" s="33" t="s">
        <v>18</v>
      </c>
      <c r="BV93" s="33">
        <v>0.06</v>
      </c>
      <c r="BW93" s="1" t="s">
        <v>45</v>
      </c>
      <c r="BX93" s="22">
        <v>7.8250000000000002</v>
      </c>
    </row>
    <row r="94" spans="2:76" x14ac:dyDescent="0.2">
      <c r="B94" s="22">
        <v>86</v>
      </c>
      <c r="C94" s="51" t="s">
        <v>19</v>
      </c>
      <c r="D94" s="22">
        <v>1.2E-2</v>
      </c>
      <c r="I94" s="22">
        <v>86</v>
      </c>
      <c r="J94" s="51" t="s">
        <v>19</v>
      </c>
      <c r="K94" s="22">
        <v>1.2E-2</v>
      </c>
      <c r="P94" s="22">
        <v>86</v>
      </c>
      <c r="Q94" s="51" t="s">
        <v>18</v>
      </c>
      <c r="R94" s="22">
        <v>4.8000000000000001E-2</v>
      </c>
      <c r="T94"/>
      <c r="X94" s="22">
        <v>85</v>
      </c>
      <c r="Y94" s="22" t="s">
        <v>18</v>
      </c>
      <c r="Z94" s="22">
        <v>0.12</v>
      </c>
      <c r="AB94" s="3"/>
      <c r="AE94" s="29">
        <v>85</v>
      </c>
      <c r="AF94" s="53" t="s">
        <v>18</v>
      </c>
      <c r="AG94" s="54">
        <v>4.8000000000000001E-2</v>
      </c>
      <c r="AH94" s="1" t="s">
        <v>45</v>
      </c>
      <c r="AI94" s="1">
        <v>23.332000000000001</v>
      </c>
      <c r="AL94" s="29">
        <v>85</v>
      </c>
      <c r="AM94" s="53" t="s">
        <v>18</v>
      </c>
      <c r="AN94" s="33">
        <v>4.8000000000000001E-2</v>
      </c>
      <c r="AO94" s="1" t="s">
        <v>45</v>
      </c>
      <c r="AP94" s="1">
        <v>5.6970000000000001</v>
      </c>
      <c r="AX94" s="22">
        <v>85</v>
      </c>
      <c r="AY94" s="22" t="s">
        <v>18</v>
      </c>
      <c r="AZ94" s="22">
        <v>0.06</v>
      </c>
      <c r="BE94" s="22">
        <v>85</v>
      </c>
      <c r="BF94" s="22" t="s">
        <v>18</v>
      </c>
      <c r="BG94" s="22">
        <v>0.12</v>
      </c>
      <c r="BM94" s="22">
        <v>85</v>
      </c>
      <c r="BN94" s="22" t="s">
        <v>20</v>
      </c>
      <c r="BO94" s="22">
        <v>0.12</v>
      </c>
      <c r="BT94" s="22">
        <v>85</v>
      </c>
      <c r="BU94" s="22" t="s">
        <v>18</v>
      </c>
      <c r="BV94" s="22">
        <v>0.06</v>
      </c>
    </row>
    <row r="95" spans="2:76" x14ac:dyDescent="0.2">
      <c r="B95" s="22">
        <v>87</v>
      </c>
      <c r="C95" s="51" t="s">
        <v>19</v>
      </c>
      <c r="D95" s="22">
        <v>1.2E-2</v>
      </c>
      <c r="I95" s="33">
        <v>87</v>
      </c>
      <c r="J95" s="53" t="s">
        <v>19</v>
      </c>
      <c r="K95" s="33">
        <v>1.2E-2</v>
      </c>
      <c r="L95" s="1" t="s">
        <v>45</v>
      </c>
      <c r="M95" s="1">
        <v>20.314</v>
      </c>
      <c r="P95" s="1">
        <v>87</v>
      </c>
      <c r="Q95" s="51" t="s">
        <v>18</v>
      </c>
      <c r="R95" s="22">
        <v>4.8000000000000001E-2</v>
      </c>
      <c r="T95"/>
      <c r="X95" s="22">
        <v>86</v>
      </c>
      <c r="Y95" s="22" t="s">
        <v>18</v>
      </c>
      <c r="Z95" s="22">
        <v>0.06</v>
      </c>
      <c r="AB95" s="3"/>
      <c r="AE95" s="22">
        <v>86</v>
      </c>
      <c r="AF95" s="51" t="s">
        <v>18</v>
      </c>
      <c r="AG95" s="22">
        <v>4.8000000000000001E-2</v>
      </c>
      <c r="AL95" s="22">
        <v>86</v>
      </c>
      <c r="AM95" s="51" t="s">
        <v>18</v>
      </c>
      <c r="AN95" s="22">
        <v>4.8000000000000001E-2</v>
      </c>
      <c r="AX95" s="22">
        <v>86</v>
      </c>
      <c r="AY95" s="22" t="s">
        <v>18</v>
      </c>
      <c r="AZ95" s="22">
        <v>0.06</v>
      </c>
      <c r="BE95" s="22">
        <v>86</v>
      </c>
      <c r="BF95" s="22" t="s">
        <v>18</v>
      </c>
      <c r="BG95" s="22">
        <v>0.06</v>
      </c>
      <c r="BM95" s="22">
        <v>86</v>
      </c>
      <c r="BN95" s="22" t="s">
        <v>18</v>
      </c>
      <c r="BO95" s="22">
        <v>0.12</v>
      </c>
      <c r="BT95" s="22">
        <v>86</v>
      </c>
      <c r="BU95" s="22" t="s">
        <v>18</v>
      </c>
      <c r="BV95" s="22">
        <v>0.06</v>
      </c>
    </row>
    <row r="96" spans="2:76" x14ac:dyDescent="0.2">
      <c r="B96" s="22">
        <v>88</v>
      </c>
      <c r="C96" s="51" t="s">
        <v>19</v>
      </c>
      <c r="D96" s="22">
        <v>1.2E-2</v>
      </c>
      <c r="I96" s="22">
        <v>88</v>
      </c>
      <c r="J96" s="51" t="s">
        <v>19</v>
      </c>
      <c r="K96" s="22">
        <v>1.2E-2</v>
      </c>
      <c r="P96" s="1">
        <v>88</v>
      </c>
      <c r="Q96" s="51" t="s">
        <v>18</v>
      </c>
      <c r="R96" s="22">
        <v>4.8000000000000001E-2</v>
      </c>
      <c r="T96"/>
      <c r="X96" s="22">
        <v>87</v>
      </c>
      <c r="Y96" s="22" t="s">
        <v>18</v>
      </c>
      <c r="Z96" s="22">
        <v>0.06</v>
      </c>
      <c r="AB96" s="3"/>
      <c r="AE96" s="1">
        <v>87</v>
      </c>
      <c r="AF96" s="51" t="s">
        <v>18</v>
      </c>
      <c r="AG96" s="22">
        <v>4.8000000000000001E-2</v>
      </c>
      <c r="AL96" s="1">
        <v>87</v>
      </c>
      <c r="AM96" s="51" t="s">
        <v>18</v>
      </c>
      <c r="AN96" s="22">
        <v>4.8000000000000001E-2</v>
      </c>
      <c r="AX96" s="22">
        <v>87</v>
      </c>
      <c r="AY96" s="22" t="s">
        <v>18</v>
      </c>
      <c r="AZ96" s="22">
        <v>0.06</v>
      </c>
      <c r="BE96" s="22">
        <v>87</v>
      </c>
      <c r="BF96" s="22" t="s">
        <v>18</v>
      </c>
      <c r="BG96" s="22">
        <v>0.06</v>
      </c>
      <c r="BM96" s="22">
        <v>87</v>
      </c>
      <c r="BN96" s="22" t="s">
        <v>18</v>
      </c>
      <c r="BO96" s="22">
        <v>0.12</v>
      </c>
      <c r="BT96" s="22">
        <v>87</v>
      </c>
      <c r="BU96" s="22" t="s">
        <v>18</v>
      </c>
      <c r="BV96" s="22">
        <v>0.06</v>
      </c>
    </row>
    <row r="97" spans="2:76" x14ac:dyDescent="0.2">
      <c r="B97" s="29">
        <v>89</v>
      </c>
      <c r="C97" s="53" t="s">
        <v>19</v>
      </c>
      <c r="D97" s="33">
        <v>1.2E-2</v>
      </c>
      <c r="E97" s="1" t="s">
        <v>45</v>
      </c>
      <c r="F97" s="22">
        <v>9.09375</v>
      </c>
      <c r="I97" s="22">
        <v>89</v>
      </c>
      <c r="J97" s="51" t="s">
        <v>20</v>
      </c>
      <c r="K97" s="22">
        <v>1.2E-2</v>
      </c>
      <c r="P97" s="1">
        <v>89</v>
      </c>
      <c r="Q97" s="51" t="s">
        <v>18</v>
      </c>
      <c r="R97" s="22">
        <v>4.8000000000000001E-2</v>
      </c>
      <c r="T97"/>
      <c r="X97" s="33">
        <v>88</v>
      </c>
      <c r="Y97" s="33" t="s">
        <v>18</v>
      </c>
      <c r="Z97" s="33">
        <v>0.06</v>
      </c>
      <c r="AA97" s="1" t="s">
        <v>45</v>
      </c>
      <c r="AB97" s="22">
        <v>12.013999999999999</v>
      </c>
      <c r="AE97" s="1">
        <v>88</v>
      </c>
      <c r="AF97" s="51" t="s">
        <v>18</v>
      </c>
      <c r="AG97" s="22">
        <v>4.8000000000000001E-2</v>
      </c>
      <c r="AL97" s="1">
        <v>88</v>
      </c>
      <c r="AM97" s="51" t="s">
        <v>18</v>
      </c>
      <c r="AN97" s="22">
        <v>4.8000000000000001E-2</v>
      </c>
      <c r="AX97" s="33">
        <v>88</v>
      </c>
      <c r="AY97" s="33" t="s">
        <v>18</v>
      </c>
      <c r="AZ97" s="33">
        <v>0.06</v>
      </c>
      <c r="BA97" s="1" t="s">
        <v>46</v>
      </c>
      <c r="BB97" s="22">
        <v>0</v>
      </c>
      <c r="BE97" s="33">
        <v>88</v>
      </c>
      <c r="BF97" s="33" t="s">
        <v>18</v>
      </c>
      <c r="BG97" s="33">
        <v>0.06</v>
      </c>
      <c r="BH97" s="1" t="s">
        <v>45</v>
      </c>
      <c r="BI97" s="22">
        <v>9.0139999999999993</v>
      </c>
      <c r="BM97" s="33">
        <v>88</v>
      </c>
      <c r="BN97" s="33" t="s">
        <v>18</v>
      </c>
      <c r="BO97" s="33">
        <v>0.12</v>
      </c>
      <c r="BP97" s="13" t="s">
        <v>46</v>
      </c>
      <c r="BQ97" s="22">
        <v>0</v>
      </c>
      <c r="BT97" s="33">
        <v>88</v>
      </c>
      <c r="BU97" s="33" t="s">
        <v>18</v>
      </c>
      <c r="BV97" s="33">
        <v>0.06</v>
      </c>
      <c r="BW97" s="1" t="s">
        <v>45</v>
      </c>
      <c r="BX97" s="22">
        <v>4.5279999999999996</v>
      </c>
    </row>
    <row r="98" spans="2:76" x14ac:dyDescent="0.2">
      <c r="B98" s="22">
        <v>90</v>
      </c>
      <c r="C98" s="51" t="s">
        <v>19</v>
      </c>
      <c r="D98" s="22">
        <v>1.2E-2</v>
      </c>
      <c r="I98" s="22">
        <v>90</v>
      </c>
      <c r="J98" s="51" t="s">
        <v>20</v>
      </c>
      <c r="K98" s="22">
        <v>1.2E-2</v>
      </c>
      <c r="P98" s="1">
        <v>90</v>
      </c>
      <c r="Q98" s="51" t="s">
        <v>18</v>
      </c>
      <c r="R98" s="22">
        <v>0.12</v>
      </c>
      <c r="T98"/>
      <c r="X98" s="22">
        <v>89</v>
      </c>
      <c r="Y98" s="22" t="s">
        <v>18</v>
      </c>
      <c r="Z98" s="22">
        <v>0.06</v>
      </c>
      <c r="AB98" s="3"/>
      <c r="AE98" s="1">
        <v>89</v>
      </c>
      <c r="AF98" s="51" t="s">
        <v>18</v>
      </c>
      <c r="AG98" s="22">
        <v>4.8000000000000001E-2</v>
      </c>
      <c r="AL98" s="1">
        <v>89</v>
      </c>
      <c r="AM98" s="51" t="s">
        <v>18</v>
      </c>
      <c r="AN98" s="22">
        <v>4.8000000000000001E-2</v>
      </c>
      <c r="AX98" s="22">
        <v>89</v>
      </c>
      <c r="AY98" s="22" t="s">
        <v>18</v>
      </c>
      <c r="AZ98" s="22">
        <v>0.06</v>
      </c>
      <c r="BE98" s="22">
        <v>89</v>
      </c>
      <c r="BF98" s="22" t="s">
        <v>18</v>
      </c>
      <c r="BG98" s="22">
        <v>0.06</v>
      </c>
      <c r="BM98" s="1">
        <v>29</v>
      </c>
      <c r="BN98" s="22" t="s">
        <v>18</v>
      </c>
      <c r="BO98" s="22">
        <v>0.12</v>
      </c>
      <c r="BT98" s="1">
        <v>29</v>
      </c>
      <c r="BU98" s="22" t="s">
        <v>18</v>
      </c>
      <c r="BV98" s="22">
        <v>0.06</v>
      </c>
    </row>
    <row r="99" spans="2:76" ht="17" thickBot="1" x14ac:dyDescent="0.25">
      <c r="B99" s="22">
        <v>91</v>
      </c>
      <c r="C99" s="51" t="s">
        <v>19</v>
      </c>
      <c r="D99" s="22">
        <v>1.2E-2</v>
      </c>
      <c r="I99" s="33">
        <v>91</v>
      </c>
      <c r="J99" s="53" t="s">
        <v>20</v>
      </c>
      <c r="K99" s="33">
        <v>1.2E-2</v>
      </c>
      <c r="L99" s="1" t="s">
        <v>45</v>
      </c>
      <c r="M99" s="1">
        <v>24.241</v>
      </c>
      <c r="P99" s="22">
        <v>91</v>
      </c>
      <c r="Q99" s="51" t="s">
        <v>19</v>
      </c>
      <c r="R99" s="22">
        <v>4.8000000000000001E-2</v>
      </c>
      <c r="T99"/>
      <c r="X99" s="22">
        <v>90</v>
      </c>
      <c r="Y99" s="22" t="s">
        <v>18</v>
      </c>
      <c r="Z99" s="22">
        <v>0.12</v>
      </c>
      <c r="AB99" s="3"/>
      <c r="AE99" s="1">
        <v>90</v>
      </c>
      <c r="AF99" s="51" t="s">
        <v>18</v>
      </c>
      <c r="AG99" s="22">
        <v>0.12</v>
      </c>
      <c r="AL99" s="1">
        <v>90</v>
      </c>
      <c r="AM99" s="51" t="s">
        <v>18</v>
      </c>
      <c r="AN99" s="22">
        <v>0.12</v>
      </c>
      <c r="AX99" s="22">
        <v>90</v>
      </c>
      <c r="AY99" s="22" t="s">
        <v>18</v>
      </c>
      <c r="AZ99" s="22"/>
      <c r="BA99" s="34"/>
      <c r="BB99" s="35"/>
      <c r="BE99" s="22">
        <v>90</v>
      </c>
      <c r="BF99" s="22" t="s">
        <v>18</v>
      </c>
      <c r="BG99" s="22">
        <v>0.12</v>
      </c>
      <c r="BM99" s="1">
        <v>30</v>
      </c>
      <c r="BN99" s="22" t="s">
        <v>18</v>
      </c>
      <c r="BO99" s="22"/>
      <c r="BP99" s="34"/>
      <c r="BQ99" s="35"/>
      <c r="BT99" s="1">
        <v>30</v>
      </c>
      <c r="BU99" s="22" t="s">
        <v>18</v>
      </c>
      <c r="BV99" s="22">
        <v>0.12</v>
      </c>
    </row>
    <row r="100" spans="2:76" x14ac:dyDescent="0.2">
      <c r="B100" s="22">
        <v>92</v>
      </c>
      <c r="C100" s="51" t="s">
        <v>19</v>
      </c>
      <c r="D100" s="22">
        <v>9.6000000000000002E-2</v>
      </c>
      <c r="I100" s="22">
        <v>92</v>
      </c>
      <c r="J100" s="51" t="s">
        <v>20</v>
      </c>
      <c r="K100" s="22">
        <v>1.2E-2</v>
      </c>
      <c r="P100" s="1">
        <v>92</v>
      </c>
      <c r="Q100" s="51" t="s">
        <v>19</v>
      </c>
      <c r="R100" s="22">
        <v>4.8000000000000001E-2</v>
      </c>
      <c r="T100"/>
      <c r="X100" s="22">
        <v>91</v>
      </c>
      <c r="Y100" s="22" t="s">
        <v>19</v>
      </c>
      <c r="Z100" s="22">
        <v>0.06</v>
      </c>
      <c r="AB100" s="3"/>
      <c r="AE100" s="22">
        <v>91</v>
      </c>
      <c r="AF100" s="51" t="s">
        <v>19</v>
      </c>
      <c r="AG100" s="22">
        <v>4.8000000000000001E-2</v>
      </c>
      <c r="AL100" s="22">
        <v>91</v>
      </c>
      <c r="AM100" s="51" t="s">
        <v>19</v>
      </c>
      <c r="AN100" s="22">
        <v>4.8000000000000001E-2</v>
      </c>
      <c r="AX100" s="7"/>
      <c r="BE100" s="22">
        <v>91</v>
      </c>
      <c r="BF100" s="22" t="s">
        <v>19</v>
      </c>
      <c r="BG100" s="22">
        <v>0.06</v>
      </c>
      <c r="BT100" s="22">
        <v>31</v>
      </c>
      <c r="BU100" s="22" t="s">
        <v>19</v>
      </c>
      <c r="BV100" s="22">
        <v>0.06</v>
      </c>
    </row>
    <row r="101" spans="2:76" x14ac:dyDescent="0.2">
      <c r="B101" s="22">
        <v>93</v>
      </c>
      <c r="C101" s="51" t="s">
        <v>20</v>
      </c>
      <c r="D101" s="22">
        <v>1.2E-2</v>
      </c>
      <c r="I101" s="22">
        <v>93</v>
      </c>
      <c r="J101" s="51" t="s">
        <v>18</v>
      </c>
      <c r="K101" s="22">
        <v>1.2E-2</v>
      </c>
      <c r="P101" s="1">
        <v>93</v>
      </c>
      <c r="Q101" s="51" t="s">
        <v>19</v>
      </c>
      <c r="R101" s="22">
        <v>4.8000000000000001E-2</v>
      </c>
      <c r="T101"/>
      <c r="X101" s="22">
        <v>92</v>
      </c>
      <c r="Y101" s="22" t="s">
        <v>19</v>
      </c>
      <c r="Z101" s="22">
        <v>0.06</v>
      </c>
      <c r="AB101" s="3"/>
      <c r="AE101" s="1">
        <v>92</v>
      </c>
      <c r="AF101" s="51" t="s">
        <v>19</v>
      </c>
      <c r="AG101" s="22">
        <v>4.8000000000000001E-2</v>
      </c>
      <c r="AL101" s="1">
        <v>92</v>
      </c>
      <c r="AM101" s="51" t="s">
        <v>19</v>
      </c>
      <c r="AN101" s="22">
        <v>4.8000000000000001E-2</v>
      </c>
      <c r="AX101" s="7"/>
      <c r="BE101" s="22">
        <v>92</v>
      </c>
      <c r="BF101" s="22" t="s">
        <v>19</v>
      </c>
      <c r="BG101" s="22">
        <v>0.06</v>
      </c>
      <c r="BT101" s="1">
        <v>32</v>
      </c>
      <c r="BU101" s="22" t="s">
        <v>19</v>
      </c>
      <c r="BV101" s="22">
        <v>0.06</v>
      </c>
    </row>
    <row r="102" spans="2:76" x14ac:dyDescent="0.2">
      <c r="B102" s="22">
        <v>94</v>
      </c>
      <c r="C102" s="51" t="s">
        <v>20</v>
      </c>
      <c r="D102" s="22">
        <v>1.2E-2</v>
      </c>
      <c r="I102" s="22">
        <v>94</v>
      </c>
      <c r="J102" s="51" t="s">
        <v>18</v>
      </c>
      <c r="K102" s="22">
        <v>1.2E-2</v>
      </c>
      <c r="P102" s="1">
        <v>94</v>
      </c>
      <c r="Q102" s="51" t="s">
        <v>19</v>
      </c>
      <c r="R102" s="22">
        <v>4.8000000000000001E-2</v>
      </c>
      <c r="T102"/>
      <c r="X102" s="22">
        <v>93</v>
      </c>
      <c r="Y102" s="22" t="s">
        <v>19</v>
      </c>
      <c r="Z102" s="22">
        <v>0.06</v>
      </c>
      <c r="AB102" s="3"/>
      <c r="AE102" s="1">
        <v>93</v>
      </c>
      <c r="AF102" s="51" t="s">
        <v>19</v>
      </c>
      <c r="AG102" s="22">
        <v>4.8000000000000001E-2</v>
      </c>
      <c r="AL102" s="1">
        <v>93</v>
      </c>
      <c r="AM102" s="51" t="s">
        <v>19</v>
      </c>
      <c r="AN102" s="22">
        <v>4.8000000000000001E-2</v>
      </c>
      <c r="AX102" s="7"/>
      <c r="BE102" s="22">
        <v>93</v>
      </c>
      <c r="BF102" s="22" t="s">
        <v>19</v>
      </c>
      <c r="BG102" s="22">
        <v>0.06</v>
      </c>
      <c r="BT102" s="1">
        <v>33</v>
      </c>
      <c r="BU102" s="22" t="s">
        <v>19</v>
      </c>
      <c r="BV102" s="22">
        <v>0.06</v>
      </c>
    </row>
    <row r="103" spans="2:76" x14ac:dyDescent="0.2">
      <c r="B103" s="22">
        <v>95</v>
      </c>
      <c r="C103" s="51" t="s">
        <v>20</v>
      </c>
      <c r="D103" s="22">
        <v>1.2E-2</v>
      </c>
      <c r="I103" s="33">
        <v>95</v>
      </c>
      <c r="J103" s="53" t="s">
        <v>18</v>
      </c>
      <c r="K103" s="33">
        <v>1.2E-2</v>
      </c>
      <c r="L103" s="1" t="s">
        <v>45</v>
      </c>
      <c r="M103" s="1">
        <v>26.01</v>
      </c>
      <c r="P103" s="29">
        <v>95</v>
      </c>
      <c r="Q103" s="53" t="s">
        <v>19</v>
      </c>
      <c r="R103" s="33">
        <v>4.8000000000000001E-2</v>
      </c>
      <c r="S103" s="1" t="s">
        <v>45</v>
      </c>
      <c r="T103" s="1">
        <v>6.4379999999999997</v>
      </c>
      <c r="X103" s="33">
        <v>94</v>
      </c>
      <c r="Y103" s="33" t="s">
        <v>19</v>
      </c>
      <c r="Z103" s="33">
        <v>0.06</v>
      </c>
      <c r="AA103" s="1" t="s">
        <v>45</v>
      </c>
      <c r="AB103" s="22">
        <v>9.2474999999999987</v>
      </c>
      <c r="AE103" s="1">
        <v>94</v>
      </c>
      <c r="AF103" s="51" t="s">
        <v>19</v>
      </c>
      <c r="AG103" s="22">
        <v>4.8000000000000001E-2</v>
      </c>
      <c r="AL103" s="1">
        <v>94</v>
      </c>
      <c r="AM103" s="51" t="s">
        <v>19</v>
      </c>
      <c r="AN103" s="22">
        <v>4.8000000000000001E-2</v>
      </c>
      <c r="AX103" s="7"/>
      <c r="BE103" s="33">
        <v>94</v>
      </c>
      <c r="BF103" s="33" t="s">
        <v>19</v>
      </c>
      <c r="BG103" s="33">
        <v>0.06</v>
      </c>
      <c r="BH103" s="1" t="s">
        <v>45</v>
      </c>
      <c r="BI103" s="22">
        <v>9.2474999999999987</v>
      </c>
      <c r="BT103" s="1">
        <v>34</v>
      </c>
      <c r="BU103" s="22" t="s">
        <v>19</v>
      </c>
      <c r="BV103" s="22">
        <v>0.06</v>
      </c>
    </row>
    <row r="104" spans="2:76" x14ac:dyDescent="0.2">
      <c r="B104" s="22">
        <v>96</v>
      </c>
      <c r="C104" s="51" t="s">
        <v>20</v>
      </c>
      <c r="D104" s="22">
        <v>1.2E-2</v>
      </c>
      <c r="I104" s="22">
        <v>96</v>
      </c>
      <c r="J104" s="51" t="s">
        <v>18</v>
      </c>
      <c r="K104" s="22">
        <v>1.2E-2</v>
      </c>
      <c r="P104" s="1">
        <v>96</v>
      </c>
      <c r="Q104" s="51" t="s">
        <v>19</v>
      </c>
      <c r="R104" s="22">
        <v>4.8000000000000001E-2</v>
      </c>
      <c r="T104"/>
      <c r="X104" s="22">
        <v>95</v>
      </c>
      <c r="Y104" s="22" t="s">
        <v>19</v>
      </c>
      <c r="Z104" s="22">
        <v>0.12</v>
      </c>
      <c r="AB104" s="3"/>
      <c r="AE104" s="29">
        <v>95</v>
      </c>
      <c r="AF104" s="53" t="s">
        <v>19</v>
      </c>
      <c r="AG104" s="54">
        <v>4.8000000000000001E-2</v>
      </c>
      <c r="AH104" s="1" t="s">
        <v>45</v>
      </c>
      <c r="AI104" s="1">
        <v>20.055</v>
      </c>
      <c r="AL104" s="29">
        <v>95</v>
      </c>
      <c r="AM104" s="53" t="s">
        <v>19</v>
      </c>
      <c r="AN104" s="33">
        <v>4.8000000000000001E-2</v>
      </c>
      <c r="AO104" s="1" t="s">
        <v>45</v>
      </c>
      <c r="AP104" s="1">
        <v>7.4729999999999999</v>
      </c>
      <c r="AX104" s="7"/>
      <c r="BE104" s="22">
        <v>95</v>
      </c>
      <c r="BF104" s="22" t="s">
        <v>19</v>
      </c>
      <c r="BG104" s="22">
        <v>0.12</v>
      </c>
      <c r="BT104" s="29">
        <v>35</v>
      </c>
      <c r="BU104" s="33" t="s">
        <v>19</v>
      </c>
      <c r="BV104" s="33">
        <v>0.06</v>
      </c>
      <c r="BW104" s="1" t="s">
        <v>45</v>
      </c>
      <c r="BX104" s="22">
        <v>7.9169999999999998</v>
      </c>
    </row>
    <row r="105" spans="2:76" x14ac:dyDescent="0.2">
      <c r="B105" s="29">
        <v>97</v>
      </c>
      <c r="C105" s="53" t="s">
        <v>20</v>
      </c>
      <c r="D105" s="33">
        <v>1.2E-2</v>
      </c>
      <c r="E105" s="1" t="s">
        <v>45</v>
      </c>
      <c r="F105" s="22">
        <v>12.2325</v>
      </c>
      <c r="I105" s="22">
        <v>97</v>
      </c>
      <c r="J105" s="51" t="s">
        <v>19</v>
      </c>
      <c r="K105" s="22">
        <v>1.2E-2</v>
      </c>
      <c r="P105" s="1">
        <v>97</v>
      </c>
      <c r="Q105" s="51" t="s">
        <v>19</v>
      </c>
      <c r="R105" s="22">
        <v>4.8000000000000001E-2</v>
      </c>
      <c r="T105"/>
      <c r="X105" s="22">
        <v>96</v>
      </c>
      <c r="Y105" s="22" t="s">
        <v>19</v>
      </c>
      <c r="Z105" s="22">
        <v>0.06</v>
      </c>
      <c r="AB105" s="3"/>
      <c r="AE105" s="1">
        <v>96</v>
      </c>
      <c r="AF105" s="51" t="s">
        <v>19</v>
      </c>
      <c r="AG105" s="22">
        <v>4.8000000000000001E-2</v>
      </c>
      <c r="AL105" s="1">
        <v>96</v>
      </c>
      <c r="AM105" s="51" t="s">
        <v>19</v>
      </c>
      <c r="AN105" s="22">
        <v>4.8000000000000001E-2</v>
      </c>
      <c r="AX105" s="7"/>
      <c r="BE105" s="22">
        <v>96</v>
      </c>
      <c r="BF105" s="22" t="s">
        <v>19</v>
      </c>
      <c r="BG105" s="22">
        <v>0.06</v>
      </c>
      <c r="BT105" s="1">
        <v>31</v>
      </c>
      <c r="BU105" s="22" t="s">
        <v>20</v>
      </c>
      <c r="BV105" s="22">
        <v>0.06</v>
      </c>
    </row>
    <row r="106" spans="2:76" x14ac:dyDescent="0.2">
      <c r="B106" s="22">
        <v>98</v>
      </c>
      <c r="C106" s="51" t="s">
        <v>20</v>
      </c>
      <c r="D106" s="22">
        <v>1.2E-2</v>
      </c>
      <c r="I106" s="22">
        <v>98</v>
      </c>
      <c r="J106" s="51" t="s">
        <v>19</v>
      </c>
      <c r="K106" s="22">
        <v>1.2E-2</v>
      </c>
      <c r="P106" s="1">
        <v>98</v>
      </c>
      <c r="Q106" s="51" t="s">
        <v>19</v>
      </c>
      <c r="R106" s="22">
        <v>4.8000000000000001E-2</v>
      </c>
      <c r="T106"/>
      <c r="X106" s="22">
        <v>97</v>
      </c>
      <c r="Y106" s="22" t="s">
        <v>19</v>
      </c>
      <c r="Z106" s="22">
        <v>0.06</v>
      </c>
      <c r="AB106" s="3"/>
      <c r="AE106" s="1">
        <v>97</v>
      </c>
      <c r="AF106" s="51" t="s">
        <v>19</v>
      </c>
      <c r="AG106" s="22">
        <v>4.8000000000000001E-2</v>
      </c>
      <c r="AL106" s="1">
        <v>97</v>
      </c>
      <c r="AM106" s="51" t="s">
        <v>19</v>
      </c>
      <c r="AN106" s="22">
        <v>4.8000000000000001E-2</v>
      </c>
      <c r="AX106" s="7"/>
      <c r="BE106" s="22">
        <v>97</v>
      </c>
      <c r="BF106" s="22" t="s">
        <v>19</v>
      </c>
      <c r="BG106" s="22">
        <v>0.06</v>
      </c>
      <c r="BT106" s="1">
        <v>32</v>
      </c>
      <c r="BU106" s="22" t="s">
        <v>20</v>
      </c>
      <c r="BV106" s="22">
        <v>0.06</v>
      </c>
    </row>
    <row r="107" spans="2:76" x14ac:dyDescent="0.2">
      <c r="B107" s="22">
        <v>99</v>
      </c>
      <c r="C107" s="51" t="s">
        <v>20</v>
      </c>
      <c r="D107" s="22">
        <v>1.2E-2</v>
      </c>
      <c r="I107" s="22">
        <v>99</v>
      </c>
      <c r="J107" s="51" t="s">
        <v>19</v>
      </c>
      <c r="K107" s="22">
        <v>1.2E-2</v>
      </c>
      <c r="P107" s="1">
        <v>99</v>
      </c>
      <c r="Q107" s="51" t="s">
        <v>19</v>
      </c>
      <c r="R107" s="22">
        <v>4.8000000000000001E-2</v>
      </c>
      <c r="T107"/>
      <c r="X107" s="22">
        <v>98</v>
      </c>
      <c r="Y107" s="22" t="s">
        <v>19</v>
      </c>
      <c r="Z107" s="22">
        <v>0.06</v>
      </c>
      <c r="AB107" s="3"/>
      <c r="AE107" s="1">
        <v>98</v>
      </c>
      <c r="AF107" s="51" t="s">
        <v>19</v>
      </c>
      <c r="AG107" s="22">
        <v>4.8000000000000001E-2</v>
      </c>
      <c r="AL107" s="1">
        <v>98</v>
      </c>
      <c r="AM107" s="51" t="s">
        <v>19</v>
      </c>
      <c r="AN107" s="22">
        <v>4.8000000000000001E-2</v>
      </c>
      <c r="AX107" s="7"/>
      <c r="BE107" s="33">
        <v>98</v>
      </c>
      <c r="BF107" s="33" t="s">
        <v>19</v>
      </c>
      <c r="BG107" s="33">
        <v>0.06</v>
      </c>
      <c r="BT107" s="1">
        <v>33</v>
      </c>
      <c r="BU107" s="22" t="s">
        <v>20</v>
      </c>
      <c r="BV107" s="22">
        <v>0.06</v>
      </c>
    </row>
    <row r="108" spans="2:76" x14ac:dyDescent="0.2">
      <c r="B108" s="22">
        <v>100</v>
      </c>
      <c r="C108" s="51" t="s">
        <v>20</v>
      </c>
      <c r="D108" s="22">
        <v>9.6000000000000002E-2</v>
      </c>
      <c r="I108" s="22">
        <v>100</v>
      </c>
      <c r="J108" s="51" t="s">
        <v>19</v>
      </c>
      <c r="K108" s="22">
        <v>1.2E-2</v>
      </c>
      <c r="P108" s="1">
        <v>100</v>
      </c>
      <c r="Q108" s="51" t="s">
        <v>19</v>
      </c>
      <c r="R108" s="22">
        <v>0.12</v>
      </c>
      <c r="T108"/>
      <c r="X108" s="22">
        <v>99</v>
      </c>
      <c r="Y108" s="22" t="s">
        <v>19</v>
      </c>
      <c r="Z108" s="22">
        <v>0.06</v>
      </c>
      <c r="AB108" s="3"/>
      <c r="AE108" s="1">
        <v>99</v>
      </c>
      <c r="AF108" s="51" t="s">
        <v>19</v>
      </c>
      <c r="AG108" s="22">
        <v>4.8000000000000001E-2</v>
      </c>
      <c r="AL108" s="1">
        <v>99</v>
      </c>
      <c r="AM108" s="51" t="s">
        <v>19</v>
      </c>
      <c r="AN108" s="22">
        <v>4.8000000000000001E-2</v>
      </c>
      <c r="AX108" s="7"/>
      <c r="BE108" s="22">
        <v>99</v>
      </c>
      <c r="BF108" s="22" t="s">
        <v>19</v>
      </c>
      <c r="BG108" s="22">
        <v>0.06</v>
      </c>
      <c r="BT108" s="1">
        <v>34</v>
      </c>
      <c r="BU108" s="22" t="s">
        <v>20</v>
      </c>
      <c r="BV108" s="22">
        <v>0.06</v>
      </c>
    </row>
    <row r="109" spans="2:76" x14ac:dyDescent="0.2">
      <c r="B109" s="22">
        <v>101</v>
      </c>
      <c r="C109" s="51" t="s">
        <v>18</v>
      </c>
      <c r="D109" s="22">
        <v>1.2E-2</v>
      </c>
      <c r="I109" s="33">
        <v>101</v>
      </c>
      <c r="J109" s="53" t="s">
        <v>19</v>
      </c>
      <c r="K109" s="33">
        <v>4.8000000000000001E-2</v>
      </c>
      <c r="L109" s="1" t="s">
        <v>45</v>
      </c>
      <c r="M109" s="1">
        <v>16.516999999999999</v>
      </c>
      <c r="P109" s="1">
        <v>101</v>
      </c>
      <c r="Q109" s="51" t="s">
        <v>20</v>
      </c>
      <c r="R109" s="22">
        <v>4.8000000000000001E-2</v>
      </c>
      <c r="T109"/>
      <c r="X109" s="33">
        <v>100</v>
      </c>
      <c r="Y109" s="33" t="s">
        <v>19</v>
      </c>
      <c r="Z109" s="33">
        <v>0.12</v>
      </c>
      <c r="AA109" s="1" t="s">
        <v>45</v>
      </c>
      <c r="AB109" s="22">
        <v>9.6662499999999998</v>
      </c>
      <c r="AE109" s="1">
        <v>100</v>
      </c>
      <c r="AF109" s="51" t="s">
        <v>19</v>
      </c>
      <c r="AG109" s="22">
        <v>0.12</v>
      </c>
      <c r="AL109" s="1">
        <v>100</v>
      </c>
      <c r="AM109" s="51" t="s">
        <v>19</v>
      </c>
      <c r="AN109" s="22">
        <v>0.12</v>
      </c>
      <c r="AX109" s="7"/>
      <c r="BE109" s="22">
        <v>100</v>
      </c>
      <c r="BF109" s="22" t="s">
        <v>19</v>
      </c>
      <c r="BG109" s="22">
        <v>0.12</v>
      </c>
      <c r="BH109" s="1" t="s">
        <v>45</v>
      </c>
      <c r="BI109" s="22">
        <v>9.6662499999999998</v>
      </c>
      <c r="BT109" s="29">
        <v>35</v>
      </c>
      <c r="BU109" s="33" t="s">
        <v>20</v>
      </c>
      <c r="BV109" s="33">
        <v>0.06</v>
      </c>
      <c r="BW109" s="1" t="s">
        <v>45</v>
      </c>
      <c r="BX109" s="22">
        <v>7.5059999999999993</v>
      </c>
    </row>
    <row r="110" spans="2:76" x14ac:dyDescent="0.2">
      <c r="B110" s="22">
        <v>102</v>
      </c>
      <c r="C110" s="51" t="s">
        <v>18</v>
      </c>
      <c r="D110" s="22">
        <v>1.2E-2</v>
      </c>
      <c r="I110" s="22">
        <v>102</v>
      </c>
      <c r="J110" s="51" t="s">
        <v>19</v>
      </c>
      <c r="K110" s="22">
        <v>1.2E-2</v>
      </c>
      <c r="P110" s="1">
        <v>102</v>
      </c>
      <c r="Q110" s="51" t="s">
        <v>20</v>
      </c>
      <c r="R110" s="22">
        <v>4.8000000000000001E-2</v>
      </c>
      <c r="T110"/>
      <c r="X110" s="22">
        <v>101</v>
      </c>
      <c r="Y110" s="22" t="s">
        <v>20</v>
      </c>
      <c r="Z110" s="22">
        <v>0.06</v>
      </c>
      <c r="AB110" s="3"/>
      <c r="AE110" s="1">
        <v>101</v>
      </c>
      <c r="AF110" s="51" t="s">
        <v>20</v>
      </c>
      <c r="AG110" s="22">
        <v>4.8000000000000001E-2</v>
      </c>
      <c r="AL110" s="1">
        <v>101</v>
      </c>
      <c r="AM110" s="51" t="s">
        <v>20</v>
      </c>
      <c r="AN110" s="22">
        <v>4.8000000000000001E-2</v>
      </c>
      <c r="AX110" s="7"/>
      <c r="BE110" s="22">
        <v>101</v>
      </c>
      <c r="BF110" s="22" t="s">
        <v>20</v>
      </c>
      <c r="BG110" s="22">
        <v>0.06</v>
      </c>
      <c r="BT110" s="1">
        <v>31</v>
      </c>
      <c r="BU110" s="22" t="s">
        <v>18</v>
      </c>
      <c r="BV110" s="22">
        <v>0.06</v>
      </c>
    </row>
    <row r="111" spans="2:76" x14ac:dyDescent="0.2">
      <c r="B111" s="22">
        <v>103</v>
      </c>
      <c r="C111" s="51" t="s">
        <v>18</v>
      </c>
      <c r="D111" s="22">
        <v>1.2E-2</v>
      </c>
      <c r="I111" s="22">
        <v>103</v>
      </c>
      <c r="J111" s="51" t="s">
        <v>19</v>
      </c>
      <c r="K111" s="22">
        <v>1.2E-2</v>
      </c>
      <c r="P111" s="1">
        <v>103</v>
      </c>
      <c r="Q111" s="51" t="s">
        <v>20</v>
      </c>
      <c r="R111" s="22">
        <v>4.8000000000000001E-2</v>
      </c>
      <c r="T111"/>
      <c r="X111" s="22">
        <v>102</v>
      </c>
      <c r="Y111" s="22" t="s">
        <v>20</v>
      </c>
      <c r="Z111" s="22">
        <v>0.06</v>
      </c>
      <c r="AB111" s="3"/>
      <c r="AE111" s="1">
        <v>102</v>
      </c>
      <c r="AF111" s="51" t="s">
        <v>20</v>
      </c>
      <c r="AG111" s="22">
        <v>4.8000000000000001E-2</v>
      </c>
      <c r="AL111" s="1">
        <v>102</v>
      </c>
      <c r="AM111" s="51" t="s">
        <v>20</v>
      </c>
      <c r="AN111" s="22">
        <v>4.8000000000000001E-2</v>
      </c>
      <c r="AX111" s="7"/>
      <c r="BE111" s="22">
        <v>102</v>
      </c>
      <c r="BF111" s="22" t="s">
        <v>20</v>
      </c>
      <c r="BG111" s="22">
        <v>0.06</v>
      </c>
      <c r="BT111" s="1">
        <v>32</v>
      </c>
      <c r="BU111" s="22" t="s">
        <v>18</v>
      </c>
      <c r="BV111" s="22">
        <v>0.06</v>
      </c>
    </row>
    <row r="112" spans="2:76" x14ac:dyDescent="0.2">
      <c r="B112" s="22">
        <v>104</v>
      </c>
      <c r="C112" s="51" t="s">
        <v>18</v>
      </c>
      <c r="D112" s="22">
        <v>1.2E-2</v>
      </c>
      <c r="I112" s="22">
        <v>104</v>
      </c>
      <c r="J112" s="51" t="s">
        <v>19</v>
      </c>
      <c r="K112" s="22">
        <v>1.2E-2</v>
      </c>
      <c r="P112" s="1">
        <v>104</v>
      </c>
      <c r="Q112" s="51" t="s">
        <v>20</v>
      </c>
      <c r="R112" s="22">
        <v>4.8000000000000001E-2</v>
      </c>
      <c r="T112"/>
      <c r="X112" s="22">
        <v>103</v>
      </c>
      <c r="Y112" s="22" t="s">
        <v>20</v>
      </c>
      <c r="Z112" s="22">
        <v>0.06</v>
      </c>
      <c r="AB112" s="3"/>
      <c r="AE112" s="1">
        <v>103</v>
      </c>
      <c r="AF112" s="51" t="s">
        <v>20</v>
      </c>
      <c r="AG112" s="22">
        <v>4.8000000000000001E-2</v>
      </c>
      <c r="AL112" s="1">
        <v>103</v>
      </c>
      <c r="AM112" s="51" t="s">
        <v>20</v>
      </c>
      <c r="AN112" s="22">
        <v>4.8000000000000001E-2</v>
      </c>
      <c r="AX112" s="7"/>
      <c r="BE112" s="22">
        <v>103</v>
      </c>
      <c r="BF112" s="22" t="s">
        <v>20</v>
      </c>
      <c r="BG112" s="22">
        <v>0.06</v>
      </c>
      <c r="BT112" s="1">
        <v>33</v>
      </c>
      <c r="BU112" s="22" t="s">
        <v>18</v>
      </c>
      <c r="BV112" s="22">
        <v>0.06</v>
      </c>
    </row>
    <row r="113" spans="2:76" x14ac:dyDescent="0.2">
      <c r="B113" s="29">
        <v>105</v>
      </c>
      <c r="C113" s="53" t="s">
        <v>18</v>
      </c>
      <c r="D113" s="33">
        <v>1.2E-2</v>
      </c>
      <c r="E113" s="1" t="s">
        <v>45</v>
      </c>
      <c r="F113" s="22">
        <v>15.5725</v>
      </c>
      <c r="I113" s="22">
        <v>105</v>
      </c>
      <c r="J113" s="51" t="s">
        <v>19</v>
      </c>
      <c r="K113" s="22">
        <v>1.2E-2</v>
      </c>
      <c r="P113" s="29">
        <v>105</v>
      </c>
      <c r="Q113" s="53" t="s">
        <v>20</v>
      </c>
      <c r="R113" s="33">
        <v>4.8000000000000001E-2</v>
      </c>
      <c r="S113" s="1" t="s">
        <v>45</v>
      </c>
      <c r="T113" s="1">
        <v>6.665</v>
      </c>
      <c r="X113" s="33">
        <v>104</v>
      </c>
      <c r="Y113" s="33" t="s">
        <v>20</v>
      </c>
      <c r="Z113" s="33">
        <v>0.06</v>
      </c>
      <c r="AA113" s="1" t="s">
        <v>45</v>
      </c>
      <c r="AB113" s="22">
        <v>9.3787500000000001</v>
      </c>
      <c r="AE113" s="1">
        <v>104</v>
      </c>
      <c r="AF113" s="51" t="s">
        <v>20</v>
      </c>
      <c r="AG113" s="22">
        <v>4.8000000000000001E-2</v>
      </c>
      <c r="AL113" s="1">
        <v>104</v>
      </c>
      <c r="AM113" s="51" t="s">
        <v>20</v>
      </c>
      <c r="AN113" s="22">
        <v>4.8000000000000001E-2</v>
      </c>
      <c r="AX113" s="7"/>
      <c r="BE113" s="33">
        <v>104</v>
      </c>
      <c r="BF113" s="33" t="s">
        <v>20</v>
      </c>
      <c r="BG113" s="33">
        <v>0.06</v>
      </c>
      <c r="BH113" s="1" t="s">
        <v>45</v>
      </c>
      <c r="BI113" s="22">
        <v>6.3787500000000001</v>
      </c>
      <c r="BT113" s="1">
        <v>34</v>
      </c>
      <c r="BU113" s="22" t="s">
        <v>18</v>
      </c>
      <c r="BV113" s="22">
        <v>0.06</v>
      </c>
    </row>
    <row r="114" spans="2:76" x14ac:dyDescent="0.2">
      <c r="B114" s="22">
        <v>106</v>
      </c>
      <c r="C114" s="51" t="s">
        <v>18</v>
      </c>
      <c r="D114" s="22">
        <v>1.2E-2</v>
      </c>
      <c r="I114" s="22">
        <v>106</v>
      </c>
      <c r="J114" s="51" t="s">
        <v>19</v>
      </c>
      <c r="K114" s="22">
        <v>4.8000000000000001E-2</v>
      </c>
      <c r="P114" s="1">
        <v>106</v>
      </c>
      <c r="Q114" s="51" t="s">
        <v>20</v>
      </c>
      <c r="R114" s="22">
        <v>4.8000000000000001E-2</v>
      </c>
      <c r="T114"/>
      <c r="X114" s="22">
        <v>105</v>
      </c>
      <c r="Y114" s="22" t="s">
        <v>20</v>
      </c>
      <c r="Z114" s="22">
        <v>0.12</v>
      </c>
      <c r="AB114" s="3"/>
      <c r="AE114" s="29">
        <v>105</v>
      </c>
      <c r="AF114" s="53" t="s">
        <v>20</v>
      </c>
      <c r="AG114" s="54">
        <v>4.8000000000000001E-2</v>
      </c>
      <c r="AH114" s="1" t="s">
        <v>45</v>
      </c>
      <c r="AI114" s="1">
        <v>21.927</v>
      </c>
      <c r="AL114" s="29">
        <v>105</v>
      </c>
      <c r="AM114" s="53" t="s">
        <v>20</v>
      </c>
      <c r="AN114" s="33">
        <v>4.8000000000000001E-2</v>
      </c>
      <c r="AO114" s="1" t="s">
        <v>45</v>
      </c>
      <c r="AP114" s="1">
        <v>8.1129999999999995</v>
      </c>
      <c r="AX114" s="7"/>
      <c r="BE114" s="22">
        <v>105</v>
      </c>
      <c r="BF114" s="22" t="s">
        <v>20</v>
      </c>
      <c r="BG114" s="22">
        <v>0.12</v>
      </c>
      <c r="BT114" s="29">
        <v>35</v>
      </c>
      <c r="BU114" s="33" t="s">
        <v>18</v>
      </c>
      <c r="BV114" s="33">
        <v>0.12</v>
      </c>
      <c r="BW114" s="1" t="s">
        <v>45</v>
      </c>
      <c r="BX114" s="22">
        <v>6.0720000000000001</v>
      </c>
    </row>
    <row r="115" spans="2:76" x14ac:dyDescent="0.2">
      <c r="B115" s="22">
        <v>107</v>
      </c>
      <c r="C115" s="51" t="s">
        <v>18</v>
      </c>
      <c r="D115" s="22">
        <v>1.2E-2</v>
      </c>
      <c r="I115" s="22">
        <v>107</v>
      </c>
      <c r="J115" s="51" t="s">
        <v>20</v>
      </c>
      <c r="K115" s="22">
        <v>1.2E-2</v>
      </c>
      <c r="P115" s="1">
        <v>107</v>
      </c>
      <c r="Q115" s="51" t="s">
        <v>20</v>
      </c>
      <c r="R115" s="22">
        <v>4.8000000000000001E-2</v>
      </c>
      <c r="T115"/>
      <c r="X115" s="22">
        <v>106</v>
      </c>
      <c r="Y115" s="22" t="s">
        <v>20</v>
      </c>
      <c r="Z115" s="22">
        <v>0.06</v>
      </c>
      <c r="AB115" s="3"/>
      <c r="AE115" s="1">
        <v>106</v>
      </c>
      <c r="AF115" s="51" t="s">
        <v>20</v>
      </c>
      <c r="AG115" s="22">
        <v>4.8000000000000001E-2</v>
      </c>
      <c r="AL115" s="1">
        <v>106</v>
      </c>
      <c r="AM115" s="51" t="s">
        <v>20</v>
      </c>
      <c r="AN115" s="22">
        <v>4.8000000000000001E-2</v>
      </c>
      <c r="AX115" s="7"/>
      <c r="BE115" s="22">
        <v>106</v>
      </c>
      <c r="BF115" s="22" t="s">
        <v>20</v>
      </c>
      <c r="BG115" s="22">
        <v>0.06</v>
      </c>
      <c r="BT115" s="22">
        <v>36</v>
      </c>
      <c r="BU115" s="22" t="s">
        <v>19</v>
      </c>
      <c r="BV115" s="22">
        <v>0.06</v>
      </c>
    </row>
    <row r="116" spans="2:76" x14ac:dyDescent="0.2">
      <c r="B116" s="22">
        <v>108</v>
      </c>
      <c r="C116" s="51" t="s">
        <v>18</v>
      </c>
      <c r="D116" s="22">
        <v>9.6000000000000002E-2</v>
      </c>
      <c r="I116" s="22">
        <v>108</v>
      </c>
      <c r="J116" s="51" t="s">
        <v>20</v>
      </c>
      <c r="K116" s="22">
        <v>1.2E-2</v>
      </c>
      <c r="P116" s="1">
        <v>108</v>
      </c>
      <c r="Q116" s="51" t="s">
        <v>20</v>
      </c>
      <c r="R116" s="22">
        <v>4.8000000000000001E-2</v>
      </c>
      <c r="T116"/>
      <c r="X116" s="22">
        <v>107</v>
      </c>
      <c r="Y116" s="22" t="s">
        <v>20</v>
      </c>
      <c r="Z116" s="22">
        <v>0.06</v>
      </c>
      <c r="AB116" s="3"/>
      <c r="AE116" s="1">
        <v>107</v>
      </c>
      <c r="AF116" s="51" t="s">
        <v>20</v>
      </c>
      <c r="AG116" s="22">
        <v>4.8000000000000001E-2</v>
      </c>
      <c r="AL116" s="1">
        <v>107</v>
      </c>
      <c r="AM116" s="51" t="s">
        <v>20</v>
      </c>
      <c r="AN116" s="22">
        <v>4.8000000000000001E-2</v>
      </c>
      <c r="AX116" s="7"/>
      <c r="BE116" s="22">
        <v>107</v>
      </c>
      <c r="BF116" s="22" t="s">
        <v>20</v>
      </c>
      <c r="BG116" s="22">
        <v>0.06</v>
      </c>
      <c r="BT116" s="1">
        <v>37</v>
      </c>
      <c r="BU116" s="22" t="s">
        <v>19</v>
      </c>
      <c r="BV116" s="22">
        <v>0.06</v>
      </c>
    </row>
    <row r="117" spans="2:76" x14ac:dyDescent="0.2">
      <c r="B117" s="22">
        <v>109</v>
      </c>
      <c r="C117" s="51" t="s">
        <v>19</v>
      </c>
      <c r="D117" s="22">
        <v>1.2E-2</v>
      </c>
      <c r="I117" s="22">
        <v>109</v>
      </c>
      <c r="J117" s="51" t="s">
        <v>20</v>
      </c>
      <c r="K117" s="22">
        <v>1.2E-2</v>
      </c>
      <c r="P117" s="1">
        <v>109</v>
      </c>
      <c r="Q117" s="51" t="s">
        <v>20</v>
      </c>
      <c r="R117" s="22">
        <v>4.8000000000000001E-2</v>
      </c>
      <c r="T117"/>
      <c r="X117" s="22">
        <v>108</v>
      </c>
      <c r="Y117" s="22" t="s">
        <v>20</v>
      </c>
      <c r="Z117" s="22">
        <v>0.06</v>
      </c>
      <c r="AB117" s="3"/>
      <c r="AE117" s="1">
        <v>108</v>
      </c>
      <c r="AF117" s="51" t="s">
        <v>20</v>
      </c>
      <c r="AG117" s="22">
        <v>4.8000000000000001E-2</v>
      </c>
      <c r="AL117" s="1">
        <v>108</v>
      </c>
      <c r="AM117" s="51" t="s">
        <v>20</v>
      </c>
      <c r="AN117" s="22">
        <v>4.8000000000000001E-2</v>
      </c>
      <c r="AX117" s="7"/>
      <c r="BE117" s="33">
        <v>108</v>
      </c>
      <c r="BF117" s="33" t="s">
        <v>20</v>
      </c>
      <c r="BG117" s="33">
        <v>0.06</v>
      </c>
      <c r="BT117" s="29">
        <v>38</v>
      </c>
      <c r="BU117" s="33" t="s">
        <v>19</v>
      </c>
      <c r="BV117" s="33">
        <v>0.06</v>
      </c>
      <c r="BW117" s="40" t="s">
        <v>46</v>
      </c>
      <c r="BX117" s="40">
        <v>0</v>
      </c>
    </row>
    <row r="118" spans="2:76" x14ac:dyDescent="0.2">
      <c r="B118" s="22">
        <v>110</v>
      </c>
      <c r="C118" s="51" t="s">
        <v>19</v>
      </c>
      <c r="D118" s="22">
        <v>1.2E-2</v>
      </c>
      <c r="I118" s="22">
        <v>110</v>
      </c>
      <c r="J118" s="51" t="s">
        <v>20</v>
      </c>
      <c r="K118" s="22">
        <v>1.2E-2</v>
      </c>
      <c r="P118" s="1">
        <v>110</v>
      </c>
      <c r="Q118" s="51" t="s">
        <v>20</v>
      </c>
      <c r="R118" s="22">
        <v>0.12</v>
      </c>
      <c r="T118"/>
      <c r="X118" s="22">
        <v>109</v>
      </c>
      <c r="Y118" s="22" t="s">
        <v>20</v>
      </c>
      <c r="Z118" s="22">
        <v>0.06</v>
      </c>
      <c r="AB118" s="3"/>
      <c r="AE118" s="1">
        <v>109</v>
      </c>
      <c r="AF118" s="51" t="s">
        <v>20</v>
      </c>
      <c r="AG118" s="22">
        <v>4.8000000000000001E-2</v>
      </c>
      <c r="AL118" s="1">
        <v>109</v>
      </c>
      <c r="AM118" s="51" t="s">
        <v>20</v>
      </c>
      <c r="AN118" s="22">
        <v>4.8000000000000001E-2</v>
      </c>
      <c r="AX118" s="7"/>
      <c r="BE118" s="22">
        <v>109</v>
      </c>
      <c r="BF118" s="22" t="s">
        <v>20</v>
      </c>
      <c r="BG118" s="22">
        <v>0.06</v>
      </c>
      <c r="BT118" s="1">
        <v>39</v>
      </c>
      <c r="BU118" s="22" t="s">
        <v>19</v>
      </c>
      <c r="BV118" s="22">
        <v>0.06</v>
      </c>
    </row>
    <row r="119" spans="2:76" x14ac:dyDescent="0.2">
      <c r="B119" s="22">
        <v>111</v>
      </c>
      <c r="C119" s="51" t="s">
        <v>19</v>
      </c>
      <c r="D119" s="22">
        <v>1.2E-2</v>
      </c>
      <c r="I119" s="33">
        <v>111</v>
      </c>
      <c r="J119" s="53" t="s">
        <v>20</v>
      </c>
      <c r="K119" s="33">
        <v>4.8000000000000001E-2</v>
      </c>
      <c r="L119" s="1" t="s">
        <v>45</v>
      </c>
      <c r="M119" s="1">
        <v>8.4109999999999996</v>
      </c>
      <c r="P119" s="1">
        <v>111</v>
      </c>
      <c r="Q119" s="51" t="s">
        <v>18</v>
      </c>
      <c r="R119" s="22">
        <v>4.8000000000000001E-2</v>
      </c>
      <c r="T119"/>
      <c r="X119" s="33">
        <v>110</v>
      </c>
      <c r="Y119" s="33" t="s">
        <v>20</v>
      </c>
      <c r="Z119" s="33">
        <v>0.12</v>
      </c>
      <c r="AA119" s="1" t="s">
        <v>45</v>
      </c>
      <c r="AB119" s="22">
        <v>9.5925000000000011</v>
      </c>
      <c r="AE119" s="1">
        <v>110</v>
      </c>
      <c r="AF119" s="51" t="s">
        <v>20</v>
      </c>
      <c r="AG119" s="22">
        <v>0.12</v>
      </c>
      <c r="AL119" s="1">
        <v>110</v>
      </c>
      <c r="AM119" s="51" t="s">
        <v>20</v>
      </c>
      <c r="AN119" s="22">
        <v>0.12</v>
      </c>
      <c r="AX119" s="7"/>
      <c r="BE119" s="22">
        <v>110</v>
      </c>
      <c r="BF119" s="22" t="s">
        <v>20</v>
      </c>
      <c r="BG119" s="22">
        <v>0.12</v>
      </c>
      <c r="BH119" s="1" t="s">
        <v>45</v>
      </c>
      <c r="BI119" s="22">
        <v>4.26</v>
      </c>
      <c r="BT119" s="1">
        <v>40</v>
      </c>
      <c r="BU119" s="22" t="s">
        <v>19</v>
      </c>
      <c r="BV119" s="22">
        <v>0.06</v>
      </c>
    </row>
    <row r="120" spans="2:76" x14ac:dyDescent="0.2">
      <c r="B120" s="29">
        <v>112</v>
      </c>
      <c r="C120" s="53" t="s">
        <v>19</v>
      </c>
      <c r="D120" s="33">
        <v>1.2E-2</v>
      </c>
      <c r="E120" s="1" t="s">
        <v>45</v>
      </c>
      <c r="F120" s="22">
        <v>16.587499999999999</v>
      </c>
      <c r="I120" s="22">
        <v>112</v>
      </c>
      <c r="J120" s="51" t="s">
        <v>20</v>
      </c>
      <c r="K120" s="22">
        <v>1.2E-2</v>
      </c>
      <c r="P120" s="33">
        <v>112</v>
      </c>
      <c r="Q120" s="53" t="s">
        <v>18</v>
      </c>
      <c r="R120" s="33">
        <v>4.8000000000000001E-2</v>
      </c>
      <c r="S120" s="1" t="s">
        <v>45</v>
      </c>
      <c r="T120" s="1">
        <v>4.2245999999999997</v>
      </c>
      <c r="X120" s="22">
        <v>111</v>
      </c>
      <c r="Y120" s="22" t="s">
        <v>18</v>
      </c>
      <c r="Z120" s="22">
        <v>0.06</v>
      </c>
      <c r="AB120" s="3"/>
      <c r="AE120" s="1">
        <v>111</v>
      </c>
      <c r="AF120" s="51" t="s">
        <v>18</v>
      </c>
      <c r="AG120" s="22">
        <v>4.8000000000000001E-2</v>
      </c>
      <c r="AL120" s="1">
        <v>111</v>
      </c>
      <c r="AM120" s="51" t="s">
        <v>18</v>
      </c>
      <c r="AN120" s="22">
        <v>4.8000000000000001E-2</v>
      </c>
      <c r="AX120" s="7"/>
      <c r="BE120" s="33">
        <v>111</v>
      </c>
      <c r="BF120" s="33" t="s">
        <v>18</v>
      </c>
      <c r="BG120" s="33">
        <v>0.06</v>
      </c>
      <c r="BT120" s="1">
        <v>36</v>
      </c>
      <c r="BU120" s="22" t="s">
        <v>20</v>
      </c>
      <c r="BV120" s="22">
        <v>0.06</v>
      </c>
    </row>
    <row r="121" spans="2:76" x14ac:dyDescent="0.2">
      <c r="B121" s="22">
        <v>113</v>
      </c>
      <c r="C121" s="51" t="s">
        <v>19</v>
      </c>
      <c r="D121" s="22">
        <v>1.2E-2</v>
      </c>
      <c r="I121" s="22">
        <v>113</v>
      </c>
      <c r="J121" s="51" t="s">
        <v>20</v>
      </c>
      <c r="K121" s="22">
        <v>1.2E-2</v>
      </c>
      <c r="P121" s="1">
        <v>113</v>
      </c>
      <c r="Q121" s="51" t="s">
        <v>18</v>
      </c>
      <c r="R121" s="22">
        <v>4.8000000000000001E-2</v>
      </c>
      <c r="T121"/>
      <c r="X121" s="22">
        <v>112</v>
      </c>
      <c r="Y121" s="22" t="s">
        <v>18</v>
      </c>
      <c r="Z121" s="22">
        <v>0.06</v>
      </c>
      <c r="AB121" s="3"/>
      <c r="AE121" s="1">
        <v>112</v>
      </c>
      <c r="AF121" s="51" t="s">
        <v>18</v>
      </c>
      <c r="AG121" s="22">
        <v>4.8000000000000001E-2</v>
      </c>
      <c r="AL121" s="1">
        <v>112</v>
      </c>
      <c r="AM121" s="51" t="s">
        <v>18</v>
      </c>
      <c r="AN121" s="22">
        <v>4.8000000000000001E-2</v>
      </c>
      <c r="AX121" s="7"/>
      <c r="BE121" s="22">
        <v>112</v>
      </c>
      <c r="BF121" s="22" t="s">
        <v>18</v>
      </c>
      <c r="BG121" s="22">
        <v>0.06</v>
      </c>
      <c r="BT121" s="1">
        <v>37</v>
      </c>
      <c r="BU121" s="22" t="s">
        <v>20</v>
      </c>
      <c r="BV121" s="22">
        <v>0.06</v>
      </c>
    </row>
    <row r="122" spans="2:76" x14ac:dyDescent="0.2">
      <c r="B122" s="22">
        <v>114</v>
      </c>
      <c r="C122" s="51" t="s">
        <v>19</v>
      </c>
      <c r="D122" s="22">
        <v>1.2E-2</v>
      </c>
      <c r="I122" s="22">
        <v>114</v>
      </c>
      <c r="J122" s="51" t="s">
        <v>20</v>
      </c>
      <c r="K122" s="22">
        <v>1.2E-2</v>
      </c>
      <c r="P122" s="1">
        <v>114</v>
      </c>
      <c r="Q122" s="51" t="s">
        <v>18</v>
      </c>
      <c r="R122" s="22">
        <v>4.8000000000000001E-2</v>
      </c>
      <c r="T122"/>
      <c r="X122" s="22">
        <v>113</v>
      </c>
      <c r="Y122" s="22" t="s">
        <v>18</v>
      </c>
      <c r="Z122" s="22">
        <v>0.06</v>
      </c>
      <c r="AB122" s="3"/>
      <c r="AE122" s="1">
        <v>113</v>
      </c>
      <c r="AF122" s="51" t="s">
        <v>18</v>
      </c>
      <c r="AG122" s="22">
        <v>4.8000000000000001E-2</v>
      </c>
      <c r="AL122" s="1">
        <v>113</v>
      </c>
      <c r="AM122" s="51" t="s">
        <v>18</v>
      </c>
      <c r="AN122" s="22">
        <v>4.8000000000000001E-2</v>
      </c>
      <c r="AX122" s="7"/>
      <c r="BE122" s="22">
        <v>113</v>
      </c>
      <c r="BF122" s="22" t="s">
        <v>18</v>
      </c>
      <c r="BG122" s="22">
        <v>0.06</v>
      </c>
      <c r="BT122" s="29">
        <v>38</v>
      </c>
      <c r="BU122" s="33" t="s">
        <v>20</v>
      </c>
      <c r="BV122" s="33">
        <v>0.06</v>
      </c>
      <c r="BW122" s="40" t="s">
        <v>46</v>
      </c>
      <c r="BX122" s="40">
        <v>0</v>
      </c>
    </row>
    <row r="123" spans="2:76" x14ac:dyDescent="0.2">
      <c r="B123" s="22">
        <v>115</v>
      </c>
      <c r="C123" s="51" t="s">
        <v>19</v>
      </c>
      <c r="D123" s="22">
        <v>1.2E-2</v>
      </c>
      <c r="I123" s="22">
        <v>115</v>
      </c>
      <c r="J123" s="51" t="s">
        <v>20</v>
      </c>
      <c r="K123" s="22">
        <v>1.2E-2</v>
      </c>
      <c r="P123" s="29">
        <v>115</v>
      </c>
      <c r="Q123" s="53" t="s">
        <v>18</v>
      </c>
      <c r="R123" s="33">
        <v>4.8000000000000001E-2</v>
      </c>
      <c r="S123" s="1" t="s">
        <v>45</v>
      </c>
      <c r="T123" s="1">
        <v>2.1122999999999998</v>
      </c>
      <c r="X123" s="33">
        <v>114</v>
      </c>
      <c r="Y123" s="33" t="s">
        <v>18</v>
      </c>
      <c r="Z123" s="33">
        <v>0.06</v>
      </c>
      <c r="AA123" s="1" t="s">
        <v>45</v>
      </c>
      <c r="AB123" s="22">
        <v>9.7850000000000001</v>
      </c>
      <c r="AE123" s="1">
        <v>114</v>
      </c>
      <c r="AF123" s="51" t="s">
        <v>18</v>
      </c>
      <c r="AG123" s="22">
        <v>4.8000000000000001E-2</v>
      </c>
      <c r="AL123" s="1">
        <v>114</v>
      </c>
      <c r="AM123" s="51" t="s">
        <v>18</v>
      </c>
      <c r="AN123" s="22">
        <v>4.8000000000000001E-2</v>
      </c>
      <c r="AX123" s="7"/>
      <c r="BE123" s="33">
        <v>114</v>
      </c>
      <c r="BF123" s="33" t="s">
        <v>18</v>
      </c>
      <c r="BG123" s="33">
        <v>0.06</v>
      </c>
      <c r="BH123" s="1" t="s">
        <v>45</v>
      </c>
      <c r="BI123" s="22">
        <v>2.34</v>
      </c>
      <c r="BT123" s="1">
        <v>39</v>
      </c>
      <c r="BU123" s="22" t="s">
        <v>20</v>
      </c>
      <c r="BV123" s="22">
        <v>0.06</v>
      </c>
    </row>
    <row r="124" spans="2:76" x14ac:dyDescent="0.2">
      <c r="B124" s="22">
        <v>116</v>
      </c>
      <c r="C124" s="51" t="s">
        <v>19</v>
      </c>
      <c r="D124" s="22">
        <v>9.6000000000000002E-2</v>
      </c>
      <c r="I124" s="22">
        <v>116</v>
      </c>
      <c r="J124" s="51" t="s">
        <v>20</v>
      </c>
      <c r="K124" s="22">
        <v>4.8000000000000001E-2</v>
      </c>
      <c r="P124" s="1">
        <v>116</v>
      </c>
      <c r="Q124" s="51" t="s">
        <v>18</v>
      </c>
      <c r="R124" s="22">
        <v>4.8000000000000001E-2</v>
      </c>
      <c r="T124"/>
      <c r="X124" s="22">
        <v>115</v>
      </c>
      <c r="Y124" s="22" t="s">
        <v>18</v>
      </c>
      <c r="Z124" s="22">
        <v>0.12</v>
      </c>
      <c r="AB124" s="3"/>
      <c r="AE124" s="29">
        <v>115</v>
      </c>
      <c r="AF124" s="53" t="s">
        <v>18</v>
      </c>
      <c r="AG124" s="54">
        <v>0.12</v>
      </c>
      <c r="AH124" s="1" t="s">
        <v>45</v>
      </c>
      <c r="AI124" s="1">
        <v>12.981</v>
      </c>
      <c r="AL124" s="29">
        <v>115</v>
      </c>
      <c r="AM124" s="53" t="s">
        <v>18</v>
      </c>
      <c r="AN124" s="33">
        <v>4.8000000000000001E-2</v>
      </c>
      <c r="AO124" s="1" t="s">
        <v>45</v>
      </c>
      <c r="AP124" s="1">
        <v>2.0409999999999999</v>
      </c>
      <c r="AX124" s="7"/>
      <c r="BE124" s="22">
        <v>115</v>
      </c>
      <c r="BF124" s="22" t="s">
        <v>18</v>
      </c>
      <c r="BG124" s="22">
        <v>0.12</v>
      </c>
      <c r="BT124" s="1">
        <v>40</v>
      </c>
      <c r="BU124" s="22" t="s">
        <v>20</v>
      </c>
      <c r="BV124" s="22">
        <v>0.06</v>
      </c>
    </row>
    <row r="125" spans="2:76" x14ac:dyDescent="0.2">
      <c r="B125" s="22">
        <v>117</v>
      </c>
      <c r="C125" s="51" t="s">
        <v>20</v>
      </c>
      <c r="D125" s="22">
        <v>1.2E-2</v>
      </c>
      <c r="I125" s="22">
        <v>117</v>
      </c>
      <c r="J125" s="51" t="s">
        <v>18</v>
      </c>
      <c r="K125" s="22">
        <v>1.2E-2</v>
      </c>
      <c r="P125" s="33">
        <v>117</v>
      </c>
      <c r="Q125" s="53" t="s">
        <v>18</v>
      </c>
      <c r="R125" s="33">
        <v>4.8000000000000001E-2</v>
      </c>
      <c r="S125" s="26" t="s">
        <v>46</v>
      </c>
      <c r="T125" s="41">
        <v>0</v>
      </c>
      <c r="X125" s="22">
        <v>116</v>
      </c>
      <c r="Y125" s="22" t="s">
        <v>18</v>
      </c>
      <c r="Z125" s="22">
        <v>0.06</v>
      </c>
      <c r="AB125" s="3"/>
      <c r="AE125" s="1">
        <v>116</v>
      </c>
      <c r="AF125" s="51" t="s">
        <v>18</v>
      </c>
      <c r="AG125" s="22">
        <v>4.8000000000000001E-2</v>
      </c>
      <c r="AL125" s="1">
        <v>116</v>
      </c>
      <c r="AM125" s="51" t="s">
        <v>18</v>
      </c>
      <c r="AN125" s="22">
        <v>4.8000000000000001E-2</v>
      </c>
      <c r="AX125" s="7"/>
      <c r="BE125" s="22">
        <v>116</v>
      </c>
      <c r="BF125" s="22" t="s">
        <v>18</v>
      </c>
      <c r="BG125" s="22">
        <v>0.06</v>
      </c>
      <c r="BT125" s="1">
        <v>36</v>
      </c>
      <c r="BU125" s="22" t="s">
        <v>18</v>
      </c>
      <c r="BV125" s="22">
        <v>0.12</v>
      </c>
    </row>
    <row r="126" spans="2:76" x14ac:dyDescent="0.2">
      <c r="B126" s="22">
        <v>118</v>
      </c>
      <c r="C126" s="51" t="s">
        <v>20</v>
      </c>
      <c r="D126" s="22">
        <v>1.2E-2</v>
      </c>
      <c r="I126" s="22">
        <v>118</v>
      </c>
      <c r="J126" s="51" t="s">
        <v>18</v>
      </c>
      <c r="K126" s="22">
        <v>1.2E-2</v>
      </c>
      <c r="P126" s="1">
        <v>118</v>
      </c>
      <c r="Q126" s="51" t="s">
        <v>18</v>
      </c>
      <c r="R126" s="22">
        <v>4.8000000000000001E-2</v>
      </c>
      <c r="T126"/>
      <c r="X126" s="22">
        <v>117</v>
      </c>
      <c r="Y126" s="22" t="s">
        <v>18</v>
      </c>
      <c r="Z126" s="22">
        <v>0.12</v>
      </c>
      <c r="AB126" s="3"/>
      <c r="AE126" s="1">
        <v>117</v>
      </c>
      <c r="AF126" s="51" t="s">
        <v>18</v>
      </c>
      <c r="AG126" s="22">
        <v>0.12</v>
      </c>
      <c r="AL126" s="1">
        <v>117</v>
      </c>
      <c r="AM126" s="51" t="s">
        <v>18</v>
      </c>
      <c r="AN126" s="22">
        <v>4.8000000000000001E-2</v>
      </c>
      <c r="AX126" s="7"/>
      <c r="BE126" s="22">
        <v>117</v>
      </c>
      <c r="BF126" s="22" t="s">
        <v>18</v>
      </c>
      <c r="BG126" s="22">
        <v>0.12</v>
      </c>
      <c r="BT126" s="1">
        <v>37</v>
      </c>
      <c r="BU126" s="22" t="s">
        <v>18</v>
      </c>
      <c r="BV126" s="22">
        <v>0.12</v>
      </c>
    </row>
    <row r="127" spans="2:76" x14ac:dyDescent="0.2">
      <c r="B127" s="22">
        <v>119</v>
      </c>
      <c r="C127" s="51" t="s">
        <v>20</v>
      </c>
      <c r="D127" s="22">
        <v>1.2E-2</v>
      </c>
      <c r="I127" s="22">
        <v>119</v>
      </c>
      <c r="J127" s="51" t="s">
        <v>18</v>
      </c>
      <c r="K127" s="22">
        <v>1.2E-2</v>
      </c>
      <c r="P127" s="1">
        <v>119</v>
      </c>
      <c r="Q127" s="51" t="s">
        <v>18</v>
      </c>
      <c r="R127" s="22">
        <v>4.8000000000000001E-2</v>
      </c>
      <c r="T127"/>
      <c r="X127" s="22">
        <v>118</v>
      </c>
      <c r="Y127" s="22" t="s">
        <v>18</v>
      </c>
      <c r="Z127" s="22">
        <v>0.06</v>
      </c>
      <c r="AB127" s="3"/>
      <c r="AE127" s="1">
        <v>118</v>
      </c>
      <c r="AF127" s="51" t="s">
        <v>18</v>
      </c>
      <c r="AG127" s="22">
        <v>4.8000000000000001E-2</v>
      </c>
      <c r="AL127" s="1">
        <v>118</v>
      </c>
      <c r="AM127" s="51" t="s">
        <v>18</v>
      </c>
      <c r="AN127" s="22">
        <v>4.8000000000000001E-2</v>
      </c>
      <c r="AX127" s="7"/>
      <c r="BE127" s="33">
        <v>118</v>
      </c>
      <c r="BF127" s="33" t="s">
        <v>18</v>
      </c>
      <c r="BG127" s="33">
        <v>0.06</v>
      </c>
      <c r="BT127" s="29">
        <v>38</v>
      </c>
      <c r="BU127" s="33" t="s">
        <v>18</v>
      </c>
      <c r="BV127" s="33">
        <v>0.12</v>
      </c>
      <c r="BW127" s="40" t="s">
        <v>46</v>
      </c>
      <c r="BX127" s="40">
        <v>0</v>
      </c>
    </row>
    <row r="128" spans="2:76" x14ac:dyDescent="0.2">
      <c r="B128" s="29">
        <v>120</v>
      </c>
      <c r="C128" s="53" t="s">
        <v>20</v>
      </c>
      <c r="D128" s="33">
        <v>1.2E-2</v>
      </c>
      <c r="E128" s="1" t="s">
        <v>45</v>
      </c>
      <c r="F128" s="22">
        <v>19.02375</v>
      </c>
      <c r="I128" s="22">
        <v>120</v>
      </c>
      <c r="J128" s="51" t="s">
        <v>18</v>
      </c>
      <c r="K128" s="22">
        <v>1.2E-2</v>
      </c>
      <c r="P128" s="1">
        <v>120</v>
      </c>
      <c r="Q128" s="28" t="s">
        <v>18</v>
      </c>
      <c r="R128" s="1"/>
      <c r="S128" s="21"/>
      <c r="T128" s="21"/>
      <c r="X128" s="22">
        <v>119</v>
      </c>
      <c r="Y128" s="22" t="s">
        <v>18</v>
      </c>
      <c r="Z128" s="22">
        <v>0.12</v>
      </c>
      <c r="AB128" s="3"/>
      <c r="AE128" s="33">
        <v>119</v>
      </c>
      <c r="AF128" s="53" t="s">
        <v>18</v>
      </c>
      <c r="AG128" s="33">
        <v>0.12</v>
      </c>
      <c r="AH128" s="1" t="s">
        <v>45</v>
      </c>
      <c r="AI128" s="1">
        <v>5.6310000000000002</v>
      </c>
      <c r="AL128" s="1">
        <v>119</v>
      </c>
      <c r="AM128" s="51" t="s">
        <v>18</v>
      </c>
      <c r="AN128" s="22">
        <v>4.8000000000000001E-2</v>
      </c>
      <c r="AX128" s="7"/>
      <c r="BE128" s="22">
        <v>119</v>
      </c>
      <c r="BF128" s="22" t="s">
        <v>18</v>
      </c>
      <c r="BG128" s="22">
        <v>0.12</v>
      </c>
      <c r="BT128" s="1">
        <v>39</v>
      </c>
      <c r="BU128" s="22" t="s">
        <v>18</v>
      </c>
      <c r="BV128" s="22">
        <v>0.12</v>
      </c>
    </row>
    <row r="129" spans="2:76" ht="17" thickBot="1" x14ac:dyDescent="0.25">
      <c r="B129" s="22">
        <v>121</v>
      </c>
      <c r="C129" s="51" t="s">
        <v>20</v>
      </c>
      <c r="D129" s="22">
        <v>1.2E-2</v>
      </c>
      <c r="I129" s="33">
        <v>121</v>
      </c>
      <c r="J129" s="53" t="s">
        <v>18</v>
      </c>
      <c r="K129" s="33">
        <v>4.8000000000000001E-2</v>
      </c>
      <c r="L129" s="1" t="s">
        <v>45</v>
      </c>
      <c r="M129" s="1">
        <v>4.1319999999999997</v>
      </c>
      <c r="T129"/>
      <c r="X129" s="33">
        <v>120</v>
      </c>
      <c r="Y129" s="33" t="s">
        <v>18</v>
      </c>
      <c r="Z129" s="33"/>
      <c r="AA129" s="1" t="s">
        <v>46</v>
      </c>
      <c r="AB129" s="22">
        <v>0</v>
      </c>
      <c r="AE129" s="1">
        <v>120</v>
      </c>
      <c r="AF129" s="51" t="s">
        <v>18</v>
      </c>
      <c r="AG129" s="22">
        <v>0.12</v>
      </c>
      <c r="AH129" s="21"/>
      <c r="AI129" s="21"/>
      <c r="AL129" s="1">
        <v>120</v>
      </c>
      <c r="AM129" s="51" t="s">
        <v>18</v>
      </c>
      <c r="AN129" s="22"/>
      <c r="AO129" s="21"/>
      <c r="AP129" s="21"/>
      <c r="AX129" s="7"/>
      <c r="BE129" s="22">
        <v>120</v>
      </c>
      <c r="BF129" s="22" t="s">
        <v>18</v>
      </c>
      <c r="BG129" s="22"/>
      <c r="BH129" s="13" t="s">
        <v>46</v>
      </c>
      <c r="BI129" s="22">
        <v>0</v>
      </c>
      <c r="BT129" s="1">
        <v>40</v>
      </c>
      <c r="BU129" s="22" t="s">
        <v>18</v>
      </c>
      <c r="BV129" s="22"/>
      <c r="BW129" s="34"/>
      <c r="BX129" s="35"/>
    </row>
    <row r="130" spans="2:76" x14ac:dyDescent="0.2">
      <c r="B130" s="22">
        <v>122</v>
      </c>
      <c r="C130" s="51" t="s">
        <v>20</v>
      </c>
      <c r="D130" s="22">
        <v>1.2E-2</v>
      </c>
      <c r="I130" s="22">
        <v>122</v>
      </c>
      <c r="J130" s="51" t="s">
        <v>18</v>
      </c>
      <c r="K130" s="22">
        <v>1.2E-2</v>
      </c>
      <c r="T130"/>
      <c r="X130" s="7"/>
      <c r="Y130" s="7"/>
      <c r="AB130" s="3"/>
      <c r="AE130" s="1">
        <v>121</v>
      </c>
      <c r="AF130" s="51" t="s">
        <v>19</v>
      </c>
      <c r="AG130" s="22">
        <v>0.12</v>
      </c>
      <c r="AX130" s="7"/>
    </row>
    <row r="131" spans="2:76" x14ac:dyDescent="0.2">
      <c r="B131" s="22">
        <v>123</v>
      </c>
      <c r="C131" s="51" t="s">
        <v>20</v>
      </c>
      <c r="D131" s="22">
        <v>1.2E-2</v>
      </c>
      <c r="I131" s="22">
        <v>123</v>
      </c>
      <c r="J131" s="51" t="s">
        <v>18</v>
      </c>
      <c r="K131" s="22">
        <v>1.2E-2</v>
      </c>
      <c r="T131"/>
      <c r="X131" s="7"/>
      <c r="Y131" s="7"/>
      <c r="AB131" s="3"/>
      <c r="AE131" s="1">
        <v>122</v>
      </c>
      <c r="AF131" s="51" t="s">
        <v>20</v>
      </c>
      <c r="AG131" s="22">
        <v>0.12</v>
      </c>
    </row>
    <row r="132" spans="2:76" x14ac:dyDescent="0.2">
      <c r="B132" s="22">
        <v>124</v>
      </c>
      <c r="C132" s="51" t="s">
        <v>20</v>
      </c>
      <c r="D132" s="22">
        <v>9.6000000000000002E-2</v>
      </c>
      <c r="I132" s="22">
        <v>124</v>
      </c>
      <c r="J132" s="51" t="s">
        <v>18</v>
      </c>
      <c r="K132" s="22">
        <v>1.2E-2</v>
      </c>
      <c r="T132"/>
      <c r="AB132" s="3"/>
      <c r="AE132" s="33">
        <v>123</v>
      </c>
      <c r="AF132" s="53" t="s">
        <v>18</v>
      </c>
      <c r="AG132" s="33">
        <v>0.12</v>
      </c>
      <c r="AH132" s="26" t="s">
        <v>46</v>
      </c>
      <c r="AI132" s="40">
        <v>0</v>
      </c>
    </row>
    <row r="133" spans="2:76" x14ac:dyDescent="0.2">
      <c r="B133" s="22">
        <v>125</v>
      </c>
      <c r="C133" s="51" t="s">
        <v>18</v>
      </c>
      <c r="D133" s="22">
        <v>1.2E-2</v>
      </c>
      <c r="I133" s="22">
        <v>125</v>
      </c>
      <c r="J133" s="51" t="s">
        <v>18</v>
      </c>
      <c r="K133" s="22">
        <v>1.2E-2</v>
      </c>
      <c r="T133"/>
      <c r="AB133" s="3"/>
      <c r="AE133" s="1"/>
      <c r="AF133" s="22"/>
      <c r="AG133" s="22"/>
      <c r="AH133" s="21"/>
      <c r="AI133" s="21"/>
    </row>
    <row r="134" spans="2:76" x14ac:dyDescent="0.2">
      <c r="B134" s="22">
        <v>126</v>
      </c>
      <c r="C134" s="51" t="s">
        <v>18</v>
      </c>
      <c r="D134" s="22">
        <v>1.2E-2</v>
      </c>
      <c r="I134" s="22">
        <v>126</v>
      </c>
      <c r="J134" s="51" t="s">
        <v>18</v>
      </c>
      <c r="K134" s="22">
        <v>4.8000000000000001E-2</v>
      </c>
      <c r="T134"/>
      <c r="AB134" s="3"/>
    </row>
    <row r="135" spans="2:76" x14ac:dyDescent="0.2">
      <c r="B135" s="22">
        <v>127</v>
      </c>
      <c r="C135" s="51" t="s">
        <v>18</v>
      </c>
      <c r="D135" s="22">
        <v>1.2E-2</v>
      </c>
      <c r="I135" s="22">
        <v>127</v>
      </c>
      <c r="J135" s="51" t="s">
        <v>19</v>
      </c>
      <c r="K135" s="22">
        <v>1.2E-2</v>
      </c>
      <c r="AB135" s="3"/>
    </row>
    <row r="136" spans="2:76" x14ac:dyDescent="0.2">
      <c r="B136" s="29">
        <v>128</v>
      </c>
      <c r="C136" s="53" t="s">
        <v>18</v>
      </c>
      <c r="D136" s="33">
        <v>1.2E-2</v>
      </c>
      <c r="E136" s="1" t="s">
        <v>45</v>
      </c>
      <c r="F136" s="22">
        <v>21.151249999999997</v>
      </c>
      <c r="I136" s="22">
        <v>128</v>
      </c>
      <c r="J136" s="51" t="s">
        <v>19</v>
      </c>
      <c r="K136" s="22">
        <v>1.2E-2</v>
      </c>
      <c r="AB136" s="3"/>
      <c r="AJ136" s="2"/>
    </row>
    <row r="137" spans="2:76" x14ac:dyDescent="0.2">
      <c r="B137" s="22">
        <v>129</v>
      </c>
      <c r="C137" s="51" t="s">
        <v>18</v>
      </c>
      <c r="D137" s="22">
        <v>1.2E-2</v>
      </c>
      <c r="I137" s="33">
        <v>129</v>
      </c>
      <c r="J137" s="53" t="s">
        <v>19</v>
      </c>
      <c r="K137" s="33">
        <v>1.2E-2</v>
      </c>
      <c r="L137" s="1" t="s">
        <v>45</v>
      </c>
      <c r="M137" s="1">
        <v>2.7869999999999999</v>
      </c>
      <c r="AB137" s="3"/>
      <c r="AJ137" s="2"/>
    </row>
    <row r="138" spans="2:76" x14ac:dyDescent="0.2">
      <c r="B138" s="22">
        <v>130</v>
      </c>
      <c r="C138" s="51" t="s">
        <v>18</v>
      </c>
      <c r="D138" s="22">
        <v>1.2E-2</v>
      </c>
      <c r="I138" s="22">
        <v>130</v>
      </c>
      <c r="J138" s="51" t="s">
        <v>19</v>
      </c>
      <c r="K138" s="22">
        <v>1.2E-2</v>
      </c>
      <c r="AB138" s="3"/>
    </row>
    <row r="139" spans="2:76" x14ac:dyDescent="0.2">
      <c r="B139" s="22">
        <v>131</v>
      </c>
      <c r="C139" s="51" t="s">
        <v>18</v>
      </c>
      <c r="D139" s="22">
        <v>1.2E-2</v>
      </c>
      <c r="I139" s="22">
        <v>131</v>
      </c>
      <c r="J139" s="51" t="s">
        <v>19</v>
      </c>
      <c r="K139" s="22">
        <v>4.8000000000000001E-2</v>
      </c>
      <c r="AB139" s="3"/>
    </row>
    <row r="140" spans="2:76" x14ac:dyDescent="0.2">
      <c r="B140" s="22">
        <v>132</v>
      </c>
      <c r="C140" s="51" t="s">
        <v>18</v>
      </c>
      <c r="D140" s="22">
        <v>9.6000000000000002E-2</v>
      </c>
      <c r="I140" s="22">
        <v>132</v>
      </c>
      <c r="J140" s="51" t="s">
        <v>20</v>
      </c>
      <c r="K140" s="22">
        <v>2.4E-2</v>
      </c>
      <c r="AB140" s="3"/>
    </row>
    <row r="141" spans="2:76" x14ac:dyDescent="0.2">
      <c r="B141" s="22">
        <v>133</v>
      </c>
      <c r="C141" s="51" t="s">
        <v>19</v>
      </c>
      <c r="D141" s="22">
        <v>1.2E-2</v>
      </c>
      <c r="I141" s="22">
        <v>133</v>
      </c>
      <c r="J141" s="51" t="s">
        <v>20</v>
      </c>
      <c r="K141" s="22">
        <v>2.4E-2</v>
      </c>
      <c r="AB141" s="3"/>
    </row>
    <row r="142" spans="2:76" x14ac:dyDescent="0.2">
      <c r="B142" s="22">
        <v>134</v>
      </c>
      <c r="C142" s="51" t="s">
        <v>19</v>
      </c>
      <c r="D142" s="22">
        <v>1.2E-2</v>
      </c>
      <c r="I142" s="33">
        <v>134</v>
      </c>
      <c r="J142" s="53" t="s">
        <v>20</v>
      </c>
      <c r="K142" s="33">
        <v>2.4E-2</v>
      </c>
      <c r="L142" s="1" t="s">
        <v>45</v>
      </c>
      <c r="M142" s="1">
        <v>2.6030000000000002</v>
      </c>
      <c r="AB142" s="3"/>
    </row>
    <row r="143" spans="2:76" x14ac:dyDescent="0.2">
      <c r="B143" s="22">
        <v>135</v>
      </c>
      <c r="C143" s="51" t="s">
        <v>19</v>
      </c>
      <c r="D143" s="22">
        <v>1.2E-2</v>
      </c>
      <c r="I143" s="22">
        <v>135</v>
      </c>
      <c r="J143" s="51" t="s">
        <v>20</v>
      </c>
      <c r="K143" s="22">
        <v>2.4E-2</v>
      </c>
      <c r="AB143" s="3"/>
    </row>
    <row r="144" spans="2:76" x14ac:dyDescent="0.2">
      <c r="B144" s="22">
        <v>136</v>
      </c>
      <c r="C144" s="51" t="s">
        <v>19</v>
      </c>
      <c r="D144" s="22">
        <v>9.6000000000000002E-2</v>
      </c>
      <c r="I144" s="22">
        <v>136</v>
      </c>
      <c r="J144" s="51" t="s">
        <v>20</v>
      </c>
      <c r="K144" s="22">
        <v>4.8000000000000001E-2</v>
      </c>
      <c r="AB144" s="3"/>
    </row>
    <row r="145" spans="2:28" x14ac:dyDescent="0.2">
      <c r="B145" s="22">
        <v>137</v>
      </c>
      <c r="C145" s="51" t="s">
        <v>20</v>
      </c>
      <c r="D145" s="22">
        <v>1.2E-2</v>
      </c>
      <c r="I145" s="22">
        <v>137</v>
      </c>
      <c r="J145" s="51" t="s">
        <v>18</v>
      </c>
      <c r="K145" s="22">
        <v>2.4E-2</v>
      </c>
      <c r="AB145" s="3"/>
    </row>
    <row r="146" spans="2:28" x14ac:dyDescent="0.2">
      <c r="B146" s="33">
        <v>138</v>
      </c>
      <c r="C146" s="53" t="s">
        <v>20</v>
      </c>
      <c r="D146" s="33">
        <v>1.2E-2</v>
      </c>
      <c r="E146" s="1" t="s">
        <v>46</v>
      </c>
      <c r="F146" s="22">
        <v>0</v>
      </c>
      <c r="I146" s="22">
        <v>138</v>
      </c>
      <c r="J146" s="51" t="s">
        <v>18</v>
      </c>
      <c r="K146" s="22">
        <v>2.4E-2</v>
      </c>
      <c r="AB146" s="3"/>
    </row>
    <row r="147" spans="2:28" x14ac:dyDescent="0.2">
      <c r="B147" s="22">
        <v>139</v>
      </c>
      <c r="C147" s="51" t="s">
        <v>20</v>
      </c>
      <c r="D147" s="22">
        <v>1.2E-2</v>
      </c>
      <c r="I147" s="33">
        <v>139</v>
      </c>
      <c r="J147" s="53" t="s">
        <v>18</v>
      </c>
      <c r="K147" s="33">
        <v>2.4E-2</v>
      </c>
      <c r="L147" s="1" t="s">
        <v>45</v>
      </c>
      <c r="M147" s="1">
        <v>2.9169999999999998</v>
      </c>
      <c r="AB147" s="3"/>
    </row>
    <row r="148" spans="2:28" x14ac:dyDescent="0.2">
      <c r="B148" s="22">
        <v>140</v>
      </c>
      <c r="C148" s="51" t="s">
        <v>20</v>
      </c>
      <c r="D148" s="22">
        <v>9.6000000000000002E-2</v>
      </c>
      <c r="I148" s="22">
        <v>140</v>
      </c>
      <c r="J148" s="51" t="s">
        <v>18</v>
      </c>
      <c r="K148" s="22">
        <v>2.4E-2</v>
      </c>
      <c r="AB148" s="3"/>
    </row>
    <row r="149" spans="2:28" x14ac:dyDescent="0.2">
      <c r="B149" s="22">
        <v>141</v>
      </c>
      <c r="C149" s="51" t="s">
        <v>18</v>
      </c>
      <c r="D149" s="22">
        <v>1.2E-2</v>
      </c>
      <c r="I149" s="22">
        <v>141</v>
      </c>
      <c r="J149" s="51" t="s">
        <v>18</v>
      </c>
      <c r="K149" s="22">
        <v>4.8000000000000001E-2</v>
      </c>
      <c r="AB149" s="3"/>
    </row>
    <row r="150" spans="2:28" x14ac:dyDescent="0.2">
      <c r="B150" s="22">
        <v>142</v>
      </c>
      <c r="C150" s="51" t="s">
        <v>18</v>
      </c>
      <c r="D150" s="22">
        <v>1.2E-2</v>
      </c>
      <c r="I150" s="22">
        <v>142</v>
      </c>
      <c r="J150" s="51" t="s">
        <v>19</v>
      </c>
      <c r="K150" s="22">
        <v>2.4E-2</v>
      </c>
      <c r="AB150" s="3"/>
    </row>
    <row r="151" spans="2:28" x14ac:dyDescent="0.2">
      <c r="B151" s="22">
        <v>143</v>
      </c>
      <c r="C151" s="51" t="s">
        <v>18</v>
      </c>
      <c r="D151" s="22">
        <v>1.2E-2</v>
      </c>
      <c r="I151" s="33">
        <v>143</v>
      </c>
      <c r="J151" s="53" t="s">
        <v>19</v>
      </c>
      <c r="K151" s="33">
        <v>4.8000000000000001E-2</v>
      </c>
      <c r="L151" s="1" t="s">
        <v>45</v>
      </c>
      <c r="M151" s="1">
        <v>2.0510000000000002</v>
      </c>
      <c r="AB151" s="3"/>
    </row>
    <row r="152" spans="2:28" x14ac:dyDescent="0.2">
      <c r="B152" s="22">
        <v>144</v>
      </c>
      <c r="C152" s="51" t="s">
        <v>18</v>
      </c>
      <c r="D152" s="22"/>
      <c r="I152" s="22">
        <v>144</v>
      </c>
      <c r="J152" s="51" t="s">
        <v>20</v>
      </c>
      <c r="K152" s="22">
        <v>2.4E-2</v>
      </c>
      <c r="AB152" s="3"/>
    </row>
    <row r="153" spans="2:28" x14ac:dyDescent="0.2">
      <c r="I153" s="33">
        <v>145</v>
      </c>
      <c r="J153" s="53" t="s">
        <v>20</v>
      </c>
      <c r="K153" s="33">
        <v>4.8000000000000001E-2</v>
      </c>
      <c r="L153" s="1" t="s">
        <v>46</v>
      </c>
      <c r="M153" s="1">
        <v>0</v>
      </c>
      <c r="AB153" s="3"/>
    </row>
    <row r="154" spans="2:28" x14ac:dyDescent="0.2">
      <c r="I154" s="22">
        <v>146</v>
      </c>
      <c r="J154" s="51" t="s">
        <v>18</v>
      </c>
      <c r="K154" s="52">
        <v>2.4E-2</v>
      </c>
      <c r="AB154" s="3"/>
    </row>
    <row r="155" spans="2:28" x14ac:dyDescent="0.2">
      <c r="I155" s="22">
        <v>147</v>
      </c>
      <c r="J155" s="51" t="s">
        <v>18</v>
      </c>
      <c r="K155" s="52">
        <v>4.8000000000000001E-2</v>
      </c>
      <c r="AB155" s="3"/>
    </row>
    <row r="156" spans="2:28" x14ac:dyDescent="0.2">
      <c r="B156" s="27" t="s">
        <v>81</v>
      </c>
      <c r="I156" s="22">
        <v>148</v>
      </c>
      <c r="J156" s="51" t="s">
        <v>19</v>
      </c>
      <c r="K156" s="52">
        <v>2.4E-2</v>
      </c>
      <c r="AB156" s="3"/>
    </row>
    <row r="157" spans="2:28" x14ac:dyDescent="0.2">
      <c r="I157" s="22">
        <v>149</v>
      </c>
      <c r="J157" s="51" t="s">
        <v>19</v>
      </c>
      <c r="K157" s="52">
        <v>2.4E-2</v>
      </c>
      <c r="AB157" s="3"/>
    </row>
    <row r="158" spans="2:28" x14ac:dyDescent="0.2">
      <c r="I158" s="22">
        <v>150</v>
      </c>
      <c r="J158" s="51" t="s">
        <v>19</v>
      </c>
      <c r="K158" s="52">
        <v>4.8000000000000001E-2</v>
      </c>
      <c r="AB158" s="3"/>
    </row>
    <row r="159" spans="2:28" x14ac:dyDescent="0.2">
      <c r="I159" s="22">
        <v>151</v>
      </c>
      <c r="J159" s="51" t="s">
        <v>20</v>
      </c>
      <c r="K159" s="52">
        <v>2.4E-2</v>
      </c>
      <c r="AB159" s="3"/>
    </row>
    <row r="160" spans="2:28" x14ac:dyDescent="0.2">
      <c r="I160" s="33">
        <v>152</v>
      </c>
      <c r="J160" s="53" t="s">
        <v>20</v>
      </c>
      <c r="K160" s="33">
        <v>2.4E-2</v>
      </c>
      <c r="L160" s="1" t="s">
        <v>46</v>
      </c>
      <c r="M160" s="1">
        <v>0</v>
      </c>
      <c r="AB160" s="3"/>
    </row>
    <row r="161" spans="1:76" x14ac:dyDescent="0.2">
      <c r="I161" s="22">
        <v>153</v>
      </c>
      <c r="J161" s="51" t="s">
        <v>20</v>
      </c>
      <c r="K161" s="22">
        <v>4.8000000000000001E-2</v>
      </c>
      <c r="AB161" s="3"/>
    </row>
    <row r="162" spans="1:76" x14ac:dyDescent="0.2">
      <c r="I162" s="22">
        <v>154</v>
      </c>
      <c r="J162" s="51" t="s">
        <v>18</v>
      </c>
      <c r="K162" s="22">
        <v>2.4E-2</v>
      </c>
      <c r="M162" s="6"/>
      <c r="N162" s="6"/>
      <c r="AB162" s="3"/>
    </row>
    <row r="163" spans="1:76" x14ac:dyDescent="0.2">
      <c r="I163" s="22">
        <v>155</v>
      </c>
      <c r="J163" s="51" t="s">
        <v>18</v>
      </c>
      <c r="K163" s="22">
        <v>2.4E-2</v>
      </c>
      <c r="M163" s="6"/>
      <c r="N163" s="6"/>
      <c r="AB163" s="3"/>
    </row>
    <row r="164" spans="1:76" x14ac:dyDescent="0.2">
      <c r="I164" s="22">
        <v>156</v>
      </c>
      <c r="J164" s="28" t="s">
        <v>18</v>
      </c>
      <c r="K164" s="1"/>
      <c r="AB164" s="3"/>
    </row>
    <row r="165" spans="1:76" x14ac:dyDescent="0.2">
      <c r="AB165" s="3"/>
    </row>
    <row r="166" spans="1:76" x14ac:dyDescent="0.2">
      <c r="D166" s="24" t="s">
        <v>101</v>
      </c>
      <c r="K166" s="24" t="s">
        <v>101</v>
      </c>
      <c r="R166" s="24" t="s">
        <v>101</v>
      </c>
      <c r="Z166" s="24" t="s">
        <v>85</v>
      </c>
      <c r="AB166" s="3"/>
      <c r="AG166" s="42" t="s">
        <v>85</v>
      </c>
      <c r="AN166" s="42" t="s">
        <v>85</v>
      </c>
      <c r="AZ166" s="24" t="s">
        <v>102</v>
      </c>
      <c r="BG166" s="24" t="s">
        <v>102</v>
      </c>
      <c r="BO166" s="24" t="s">
        <v>86</v>
      </c>
      <c r="BV166" s="24" t="s">
        <v>86</v>
      </c>
    </row>
    <row r="167" spans="1:76" x14ac:dyDescent="0.2">
      <c r="D167" s="24" t="s">
        <v>29</v>
      </c>
      <c r="E167" s="1" t="s">
        <v>84</v>
      </c>
      <c r="F167" s="22">
        <f>SUM(D37:D136)</f>
        <v>2.124000000000001</v>
      </c>
      <c r="K167" s="24" t="s">
        <v>30</v>
      </c>
      <c r="L167" s="1" t="s">
        <v>84</v>
      </c>
      <c r="M167" s="1">
        <f>SUM(K19:K151)</f>
        <v>2.2080000000000015</v>
      </c>
      <c r="R167" s="24" t="s">
        <v>31</v>
      </c>
      <c r="S167" s="25" t="s">
        <v>79</v>
      </c>
      <c r="T167" s="1">
        <f>SUM(R30:R123)</f>
        <v>5.5080000000000036</v>
      </c>
      <c r="U167" s="15"/>
      <c r="Z167" s="24" t="s">
        <v>29</v>
      </c>
      <c r="AA167" s="1" t="s">
        <v>84</v>
      </c>
      <c r="AB167" s="22">
        <f>SUM(Z67:Z123)</f>
        <v>4.0800000000000018</v>
      </c>
      <c r="AG167" s="42" t="s">
        <v>30</v>
      </c>
      <c r="AH167" s="1" t="s">
        <v>79</v>
      </c>
      <c r="AI167" s="1">
        <f>SUM(AG54:AG128)</f>
        <v>6.6000000000000032</v>
      </c>
      <c r="AN167" s="42" t="s">
        <v>31</v>
      </c>
      <c r="AO167" s="25" t="s">
        <v>79</v>
      </c>
      <c r="AP167" s="1">
        <f>SUM(AN34:AN124)</f>
        <v>5.2920000000000043</v>
      </c>
      <c r="AZ167" s="24" t="s">
        <v>29</v>
      </c>
      <c r="BA167" s="1" t="s">
        <v>84</v>
      </c>
      <c r="BB167" s="22">
        <f>SUM(AZ30:AZ73)</f>
        <v>3.300000000000002</v>
      </c>
      <c r="BG167" s="24" t="s">
        <v>30</v>
      </c>
      <c r="BH167" s="1" t="s">
        <v>84</v>
      </c>
      <c r="BI167" s="22">
        <f>SUM(BG67:BG123)</f>
        <v>4.0800000000000018</v>
      </c>
      <c r="BO167" s="24" t="s">
        <v>29</v>
      </c>
      <c r="BP167" s="1" t="s">
        <v>84</v>
      </c>
      <c r="BQ167" s="22">
        <f>SUM(BO30:BO78)</f>
        <v>3.4800000000000022</v>
      </c>
      <c r="BV167" s="24" t="s">
        <v>30</v>
      </c>
      <c r="BW167" s="1" t="s">
        <v>84</v>
      </c>
      <c r="BX167" s="22">
        <f>SUM(BV27:BV114)</f>
        <v>5.5199999999999942</v>
      </c>
    </row>
    <row r="168" spans="1:76" x14ac:dyDescent="0.2">
      <c r="E168" s="1" t="s">
        <v>80</v>
      </c>
      <c r="F168" s="22">
        <f>F37*SUM(D37:D42)+F47*SUM(D43:D52)+F57*SUM(D53:D62)+F65*SUM(D63:D67)+F71*SUM(D68:D72)+F75*SUM(D73:D77)+F81*SUM(D78:D82)+F85*SUM(D83:D87)+F91*SUM(D88:D93)+F97*SUM(D94:D100)+F105*SUM(D101:D108)+F113*SUM(D109:D116)+F120*SUM(D117:D124)+F120*SUM(D117:D124)+F128*SUM(D125:D132)+F136*SUM(D133:D136)</f>
        <v>18.801236999999997</v>
      </c>
      <c r="L168" s="1" t="s">
        <v>80</v>
      </c>
      <c r="M168" s="1">
        <f>M19*SUM(K19:K32)+M45*SUM(K33:K51)+M59*SUM(K52:K62)+M67*SUM(K63:K69)+M75*SUM(K70:K84)+M95*SUM(K85:K97)+M99*SUM(K98:K101)+M103*SUM(K102:K105)+M109*SUM(K106:K114)+M119*SUM(K115:K124)+M129*SUM(K125:K133)+M137*SUM(K134:K139)+M142*SUM(K140:K144)+M147*SUM(K145:K149)+M151*SUM(K150:K151)</f>
        <v>23.561364000000005</v>
      </c>
      <c r="S168" s="25" t="s">
        <v>83</v>
      </c>
      <c r="T168" s="1">
        <f>T30*SUM(R30:R32)+T33*SUM(R33:R38)+T43*SUM(R39:R48)+T53*SUM(R49:R58)+T63*SUM(R59:R68)+T73*SUM(R69:R78)+T83*SUM(R79:R88)+T93*SUM(R89:R98)+T103*SUM(R99:R108)+T113*SUM(R109:R118)+T120*SUM(R119:R122)+T123*SUM(R123:R124)</f>
        <v>66.470585999999997</v>
      </c>
      <c r="U168" s="15"/>
      <c r="AA168" s="1" t="s">
        <v>80</v>
      </c>
      <c r="AB168" s="22">
        <f>AB67*SUM(Z67:Z70)+AB73*SUM(Z71:Z75)+AB77*SUM(Z76:Z80)+AB77*SUM(Z76:Z80)+AB83*SUM(Z81:Z85)+AB87*SUM(Z86:Z90)+AB93*SUM(Z91:Z95)+AB97*SUM(Z96:Z100)+AB103*SUM(Z101:Z106)+AB109*SUM(Z107:Z111)+AB113*SUM(Z112:Z116)+AB119*SUM(Z117:Z121)+AB123*SUM(Z122:Z123)</f>
        <v>33.302129999999998</v>
      </c>
      <c r="AH168" s="25" t="s">
        <v>83</v>
      </c>
      <c r="AI168" s="1">
        <f>AI54*SUM(AG54:AG59)+AI64*SUM(AG60:AG69)+AI74*SUM(AG70:AG79)+AI84*SUM(AG80:AG89)+AI94*SUM(AG90:AG99)+AI104*SUM(AG100:AG109)+AI114*SUM(AG110:AG119)+AI124*SUM(AG120:AG124)+AI128*SUM(AG125:AG128)</f>
        <v>75.623459999999994</v>
      </c>
      <c r="AO168" s="25" t="s">
        <v>83</v>
      </c>
      <c r="AP168" s="1">
        <f>AP34*SUM(AN34:AN39)+AP44*SUM(AN40:AN49)+AP54*SUM(AN50:AN59)+AP64*SUM(AN60:AN69)+AP74*SUM(AN70:AN79)+AP84*SUM(AN80:AN89)+AP94*SUM(AN90:AN99)+AP104*SUM(AN100:AN109)+AP114*SUM(AN110:AN119)+AP124*SUM(AN120:AN124)</f>
        <v>63.410483999999997</v>
      </c>
      <c r="BA168" s="1" t="s">
        <v>80</v>
      </c>
      <c r="BB168" s="22">
        <f>BB30*SUM(AZ30:AZ31)+BB33*SUM(AZ32:AZ35)+BB37*SUM(AZ36:AZ39)+BB43*SUM(AZ40:AZ45)+BB47*SUM(AZ46:AZ50)+BB53*SUM(AZ51:AZ55)+BB57*SUM(AZ56:AZ60)+BB63*SUM(AZ61:AZ65)+BB67*SUM(AZ66:AZ70)+BB73*SUM(AZ71:AZ73)</f>
        <v>19.167599999999997</v>
      </c>
      <c r="BH168" s="1" t="s">
        <v>80</v>
      </c>
      <c r="BI168" s="22">
        <f>BI67*SUM(BG67:BG70)+BI73*SUM(BG71:BG75)+BI77*SUM(BG76:BG80)+BI77*SUM(BG76:BG80)+BI83*SUM(BG81:BG85)+BI87*SUM(BG86:BG90)+BI93*SUM(BG91:BG95)+BI97*SUM(BG96:BG100)+BI103*SUM(BG101:BG106)+BI109*SUM(BG107:BG111)+BI113*SUM(BG112:BG116)+BI119*SUM(BG117:BG121)+BI123*SUM(BG122:BG123)</f>
        <v>25.509029999999996</v>
      </c>
      <c r="BP168" s="1" t="s">
        <v>80</v>
      </c>
      <c r="BQ168" s="22">
        <f>BQ30*SUM(BO30:BO31)+BQ33*SUM(BO32:BO35)+BQ37*SUM(BO36:BO40)+BQ43*SUM(BO41:BO45)+BQ47*SUM(BO46:BO49)+BQ53*SUM(BO50:BO55)+BQ57*SUM(BO56:BO60)+BQ63*SUM(BO61:BO65)+BQ67*SUM(BO66:BO70)+BQ73*SUM(BO71:BO75)+BQ78*SUM(BO76:BO78)</f>
        <v>40.294949999999993</v>
      </c>
      <c r="BW168" s="1" t="s">
        <v>80</v>
      </c>
      <c r="BX168" s="22">
        <f>BX27*SUM(BV27:BV30)+BX33*SUM(BV31:BV35)+BX37*SUM(BV36:BV40)+BX43*SUM(BV41:BV45)+BX47*SUM(BV46:BV50)+BX53*SUM(BV51:BV55)+BX57*SUM(BV56:BV60)+BX63*SUM(BV61:BV65)+BX67*SUM(BV66:BV70)+BX73*SUM(BV71:BV75)+BX77*SUM(BV76:BV80)+BX83*SUM(BV81:BV85)+BX87*SUM(BV86:BV90)+BX93*SUM(BV91:BV95)+BX97*SUM(BV96:BV100)+BX104*SUM(BV101:BV106)+BX109*SUM(BV107:BV111)+BX114*SUM(BV112:BV114)</f>
        <v>36.682200000000002</v>
      </c>
    </row>
    <row r="169" spans="1:76" x14ac:dyDescent="0.2">
      <c r="U169" s="6"/>
      <c r="AB169" s="3"/>
    </row>
    <row r="170" spans="1:76" x14ac:dyDescent="0.2">
      <c r="U170" s="6"/>
    </row>
    <row r="171" spans="1:76" x14ac:dyDescent="0.2">
      <c r="U171" s="6"/>
      <c r="AB171" s="3"/>
    </row>
    <row r="172" spans="1:76" x14ac:dyDescent="0.2">
      <c r="AB172" s="3"/>
    </row>
    <row r="174" spans="1:76" x14ac:dyDescent="0.2">
      <c r="A174" s="6"/>
      <c r="BH174" s="43"/>
      <c r="BW174" s="43"/>
    </row>
    <row r="175" spans="1:76" x14ac:dyDescent="0.2">
      <c r="A175" s="6"/>
      <c r="B175" s="110" t="s">
        <v>101</v>
      </c>
      <c r="C175" s="25" t="s">
        <v>80</v>
      </c>
      <c r="D175" s="25" t="s">
        <v>79</v>
      </c>
      <c r="F175" s="55"/>
      <c r="G175" s="16"/>
      <c r="H175" s="16"/>
      <c r="I175" s="6"/>
    </row>
    <row r="176" spans="1:76" x14ac:dyDescent="0.2">
      <c r="A176" s="6"/>
      <c r="B176" s="13" t="s">
        <v>35</v>
      </c>
      <c r="C176" s="1">
        <f>AVERAGE(F168,M168,T168)</f>
        <v>36.277729000000001</v>
      </c>
      <c r="D176" s="1">
        <f>AVERAGE(F167,M167,T167)</f>
        <v>3.2800000000000025</v>
      </c>
      <c r="F176" s="6"/>
      <c r="G176" s="6"/>
      <c r="H176" s="6"/>
      <c r="I176" s="6"/>
    </row>
    <row r="177" spans="1:9" x14ac:dyDescent="0.2">
      <c r="A177" s="6"/>
      <c r="B177" s="13" t="s">
        <v>36</v>
      </c>
      <c r="C177" s="1">
        <f>STDEV(F168,M168,T168)</f>
        <v>26.255878629953884</v>
      </c>
      <c r="D177" s="1">
        <f>STDEV(F167,M167,T167)</f>
        <v>1.9299616576502236</v>
      </c>
      <c r="F177" s="6"/>
      <c r="G177" s="6"/>
      <c r="H177" s="6"/>
      <c r="I177" s="6"/>
    </row>
    <row r="178" spans="1:9" x14ac:dyDescent="0.2">
      <c r="A178" s="6"/>
      <c r="B178" s="13" t="s">
        <v>11</v>
      </c>
      <c r="C178" s="1">
        <f>C177/SQRT(3)</f>
        <v>15.158838594814018</v>
      </c>
      <c r="D178" s="1">
        <f>D177/SQRT(3)</f>
        <v>1.1142638825700131</v>
      </c>
      <c r="F178" s="6"/>
      <c r="G178" s="6"/>
      <c r="H178" s="6"/>
      <c r="I178" s="6"/>
    </row>
    <row r="179" spans="1:9" x14ac:dyDescent="0.2">
      <c r="A179" s="6"/>
      <c r="B179"/>
      <c r="C179" s="3"/>
      <c r="F179" s="6"/>
      <c r="G179" s="7"/>
      <c r="H179" s="6"/>
      <c r="I179" s="6"/>
    </row>
    <row r="180" spans="1:9" x14ac:dyDescent="0.2">
      <c r="A180" s="6"/>
      <c r="B180" s="110" t="s">
        <v>85</v>
      </c>
      <c r="C180" s="25" t="s">
        <v>80</v>
      </c>
      <c r="D180" s="25" t="s">
        <v>79</v>
      </c>
      <c r="F180" s="55"/>
      <c r="G180" s="16"/>
      <c r="H180" s="16"/>
      <c r="I180" s="6"/>
    </row>
    <row r="181" spans="1:9" x14ac:dyDescent="0.2">
      <c r="A181" s="6"/>
      <c r="B181" s="1" t="s">
        <v>35</v>
      </c>
      <c r="C181" s="1">
        <f>AVERAGE(AB168,AI168,AP168)</f>
        <v>57.445357999999999</v>
      </c>
      <c r="D181" s="18">
        <f>AVERAGE(AB167,AI167,AP167)</f>
        <v>5.3240000000000025</v>
      </c>
      <c r="F181" s="6"/>
      <c r="G181" s="6"/>
      <c r="H181" s="56"/>
      <c r="I181" s="6"/>
    </row>
    <row r="182" spans="1:9" x14ac:dyDescent="0.2">
      <c r="A182" s="6"/>
      <c r="B182" s="1" t="s">
        <v>36</v>
      </c>
      <c r="C182" s="1">
        <f>STDEV(AB168,AI168,AP168)</f>
        <v>21.782120865267725</v>
      </c>
      <c r="D182" s="1">
        <f>STDEV((AB167,AI167,AP167))</f>
        <v>1.2603047250566042</v>
      </c>
      <c r="F182" s="6"/>
      <c r="G182" s="6"/>
      <c r="H182" s="6"/>
      <c r="I182" s="6"/>
    </row>
    <row r="183" spans="1:9" x14ac:dyDescent="0.2">
      <c r="B183" s="1" t="s">
        <v>11</v>
      </c>
      <c r="C183" s="1">
        <f>C182/SQRT(3)</f>
        <v>12.575913345083286</v>
      </c>
      <c r="D183" s="18">
        <f>D182/SQRT(3)</f>
        <v>0.72763727227238773</v>
      </c>
      <c r="F183" s="6"/>
      <c r="G183" s="6"/>
      <c r="H183" s="56"/>
      <c r="I183" s="6"/>
    </row>
    <row r="184" spans="1:9" x14ac:dyDescent="0.2">
      <c r="B184"/>
      <c r="D184" s="3"/>
      <c r="F184" s="6"/>
      <c r="G184" s="6"/>
      <c r="H184" s="7"/>
      <c r="I184" s="6"/>
    </row>
    <row r="185" spans="1:9" x14ac:dyDescent="0.2">
      <c r="B185"/>
      <c r="D185" s="3"/>
      <c r="F185" s="6"/>
      <c r="G185" s="6"/>
      <c r="H185" s="7"/>
      <c r="I185" s="6"/>
    </row>
    <row r="186" spans="1:9" x14ac:dyDescent="0.2">
      <c r="B186" s="110" t="s">
        <v>102</v>
      </c>
      <c r="C186" s="25" t="s">
        <v>80</v>
      </c>
      <c r="D186" s="25" t="s">
        <v>84</v>
      </c>
      <c r="F186" s="55"/>
      <c r="G186" s="16"/>
      <c r="H186" s="16"/>
      <c r="I186" s="6"/>
    </row>
    <row r="187" spans="1:9" x14ac:dyDescent="0.2">
      <c r="B187" s="1" t="s">
        <v>35</v>
      </c>
      <c r="C187" s="22">
        <f>AVERAGE(BB168,BI168)</f>
        <v>22.338314999999994</v>
      </c>
      <c r="D187" s="1">
        <f>AVERAGE(BB167,BI167)</f>
        <v>3.6900000000000022</v>
      </c>
      <c r="F187" s="6"/>
      <c r="G187" s="7"/>
      <c r="H187" s="6"/>
      <c r="I187" s="6"/>
    </row>
    <row r="188" spans="1:9" x14ac:dyDescent="0.2">
      <c r="B188" s="1" t="s">
        <v>36</v>
      </c>
      <c r="C188" s="22">
        <f>STDEV(BB168,BI168)</f>
        <v>4.4840681554198305</v>
      </c>
      <c r="D188" s="1">
        <f>STDEV(BB167,BI167)</f>
        <v>0.55154328932550523</v>
      </c>
      <c r="F188" s="6"/>
      <c r="G188" s="7"/>
      <c r="H188" s="6"/>
      <c r="I188" s="6"/>
    </row>
    <row r="189" spans="1:9" x14ac:dyDescent="0.2">
      <c r="B189" s="1" t="s">
        <v>11</v>
      </c>
      <c r="C189" s="22">
        <f>C188/SQRT(2)</f>
        <v>3.1707150000000155</v>
      </c>
      <c r="D189" s="1">
        <f>D188/SQRT(2)</f>
        <v>0.38999999999999868</v>
      </c>
      <c r="F189" s="6"/>
      <c r="G189" s="7"/>
      <c r="H189" s="6"/>
      <c r="I189" s="6"/>
    </row>
    <row r="190" spans="1:9" x14ac:dyDescent="0.2">
      <c r="B190"/>
      <c r="C190" s="3"/>
      <c r="F190" s="6"/>
      <c r="G190" s="7"/>
      <c r="H190" s="6"/>
      <c r="I190" s="6"/>
    </row>
    <row r="191" spans="1:9" x14ac:dyDescent="0.2">
      <c r="B191"/>
      <c r="C191" s="3"/>
      <c r="F191" s="6"/>
      <c r="G191" s="7"/>
      <c r="H191" s="6"/>
      <c r="I191" s="6"/>
    </row>
    <row r="192" spans="1:9" x14ac:dyDescent="0.2">
      <c r="B192" s="110" t="s">
        <v>86</v>
      </c>
      <c r="C192" s="25" t="s">
        <v>80</v>
      </c>
      <c r="D192" s="25" t="s">
        <v>84</v>
      </c>
      <c r="F192" s="55"/>
      <c r="G192" s="16"/>
      <c r="H192" s="16"/>
      <c r="I192" s="6"/>
    </row>
    <row r="193" spans="2:22" x14ac:dyDescent="0.2">
      <c r="B193" s="1" t="s">
        <v>35</v>
      </c>
      <c r="C193" s="22">
        <f>AVERAGE(BQ168,BX168)</f>
        <v>38.488574999999997</v>
      </c>
      <c r="D193" s="1">
        <f>AVERAGE(BQ167,BX167)</f>
        <v>4.4999999999999982</v>
      </c>
      <c r="F193" s="6"/>
      <c r="G193" s="7"/>
      <c r="H193" s="6"/>
      <c r="I193" s="6"/>
    </row>
    <row r="194" spans="2:22" x14ac:dyDescent="0.2">
      <c r="B194" s="1" t="s">
        <v>36</v>
      </c>
      <c r="C194" s="22">
        <f>STDEV(BQ168,BX168)</f>
        <v>2.5546000237316933</v>
      </c>
      <c r="D194" s="1">
        <f>STDEV(BQ167,BX167)</f>
        <v>1.4424978336205507</v>
      </c>
      <c r="F194" s="6"/>
      <c r="G194" s="7"/>
      <c r="H194" s="6"/>
      <c r="I194" s="6"/>
    </row>
    <row r="195" spans="2:22" x14ac:dyDescent="0.2">
      <c r="B195" s="1" t="s">
        <v>11</v>
      </c>
      <c r="C195" s="22">
        <f>C194/SQRT(2)</f>
        <v>1.8063749999999954</v>
      </c>
      <c r="D195" s="1">
        <f>D194/SQRT(2)</f>
        <v>1.0199999999999956</v>
      </c>
      <c r="F195" s="6"/>
      <c r="G195" s="7"/>
      <c r="H195" s="6"/>
      <c r="I195" s="6"/>
    </row>
    <row r="196" spans="2:22" x14ac:dyDescent="0.2">
      <c r="F196" s="7"/>
      <c r="G196" s="6"/>
      <c r="H196" s="6"/>
      <c r="I196" s="6"/>
    </row>
    <row r="197" spans="2:22" x14ac:dyDescent="0.2">
      <c r="F197" s="7"/>
      <c r="G197" s="6"/>
      <c r="H197" s="6"/>
      <c r="I197" s="6"/>
    </row>
    <row r="198" spans="2:22" x14ac:dyDescent="0.2">
      <c r="F198" s="7"/>
      <c r="G198" s="6"/>
      <c r="H198" s="6"/>
      <c r="I198" s="6"/>
    </row>
    <row r="199" spans="2:22" x14ac:dyDescent="0.2">
      <c r="C199" s="3"/>
      <c r="D199" s="3"/>
      <c r="E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U199" s="3"/>
      <c r="V199" s="3"/>
    </row>
    <row r="200" spans="2:22" x14ac:dyDescent="0.2">
      <c r="C200" s="3"/>
      <c r="D200" s="3"/>
      <c r="E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U200" s="3"/>
      <c r="V200" s="3"/>
    </row>
    <row r="201" spans="2:22" x14ac:dyDescent="0.2">
      <c r="C201" s="3"/>
      <c r="D201" s="3"/>
      <c r="E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U201" s="3"/>
      <c r="V201" s="3"/>
    </row>
    <row r="202" spans="2:22" x14ac:dyDescent="0.2">
      <c r="B202" s="145"/>
      <c r="C202" s="49"/>
      <c r="D202" s="49"/>
      <c r="E202" s="3"/>
      <c r="G202" s="3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U202" s="3"/>
      <c r="V202" s="3"/>
    </row>
    <row r="203" spans="2:22" x14ac:dyDescent="0.2">
      <c r="C203" s="3"/>
      <c r="D203" s="3"/>
      <c r="E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U203" s="3"/>
      <c r="V203" s="3"/>
    </row>
    <row r="204" spans="2:22" x14ac:dyDescent="0.2">
      <c r="C204" s="48"/>
      <c r="D204" s="3"/>
      <c r="E204" s="3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3"/>
      <c r="R204" s="3"/>
      <c r="S204" s="3"/>
      <c r="U204" s="3"/>
      <c r="V204" s="3"/>
    </row>
    <row r="205" spans="2:22" x14ac:dyDescent="0.2">
      <c r="B205" s="47"/>
      <c r="C205" s="151"/>
      <c r="D205" s="3"/>
      <c r="E205" s="3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3"/>
      <c r="R205" s="3"/>
      <c r="S205" s="3"/>
      <c r="U205" s="3"/>
      <c r="V205" s="3"/>
    </row>
    <row r="206" spans="2:22" x14ac:dyDescent="0.2">
      <c r="B206" s="47"/>
      <c r="C206" s="48"/>
      <c r="D206" s="3"/>
      <c r="E206" s="3"/>
      <c r="F206" s="152"/>
      <c r="G206" s="153"/>
      <c r="H206" s="3"/>
      <c r="I206" s="3"/>
      <c r="J206" s="3"/>
      <c r="K206" s="152"/>
      <c r="L206" s="153"/>
      <c r="M206" s="3"/>
      <c r="N206" s="3"/>
      <c r="O206" s="152"/>
      <c r="P206" s="153"/>
      <c r="Q206" s="3"/>
      <c r="R206" s="3"/>
      <c r="S206" s="3"/>
      <c r="U206" s="3"/>
      <c r="V206" s="3"/>
    </row>
    <row r="207" spans="2:22" x14ac:dyDescent="0.2">
      <c r="B207" s="47"/>
      <c r="C207" s="48"/>
      <c r="D207" s="3"/>
      <c r="E207" s="3"/>
      <c r="F207" s="150"/>
      <c r="G207" s="154"/>
      <c r="H207" s="3"/>
      <c r="I207" s="3"/>
      <c r="J207" s="3"/>
      <c r="K207" s="150"/>
      <c r="L207" s="154"/>
      <c r="M207" s="3"/>
      <c r="N207" s="3"/>
      <c r="O207" s="150"/>
      <c r="P207" s="154"/>
      <c r="Q207" s="3"/>
      <c r="R207" s="3"/>
      <c r="S207" s="3"/>
      <c r="U207" s="3"/>
      <c r="V207" s="3"/>
    </row>
    <row r="208" spans="2:22" x14ac:dyDescent="0.2">
      <c r="B208" s="47"/>
      <c r="C208" s="48"/>
      <c r="D208" s="3"/>
      <c r="E208" s="3"/>
      <c r="F208" s="150"/>
      <c r="G208" s="154"/>
      <c r="H208" s="3"/>
      <c r="I208" s="3"/>
      <c r="J208" s="3"/>
      <c r="K208" s="150"/>
      <c r="L208" s="154"/>
      <c r="M208" s="3"/>
      <c r="N208" s="3"/>
      <c r="O208" s="150"/>
      <c r="P208" s="154"/>
      <c r="Q208" s="3"/>
      <c r="R208" s="3"/>
      <c r="S208" s="3"/>
      <c r="U208" s="3"/>
      <c r="V208" s="3"/>
    </row>
    <row r="209" spans="2:22" x14ac:dyDescent="0.2">
      <c r="B209" s="47"/>
      <c r="C209" s="48"/>
      <c r="D209" s="3"/>
      <c r="E209" s="3"/>
      <c r="F209" s="150"/>
      <c r="G209" s="154"/>
      <c r="H209" s="3"/>
      <c r="I209" s="3"/>
      <c r="J209" s="3"/>
      <c r="K209" s="150"/>
      <c r="L209" s="154"/>
      <c r="M209" s="3"/>
      <c r="N209" s="3"/>
      <c r="O209" s="150"/>
      <c r="P209" s="154"/>
      <c r="Q209" s="3"/>
      <c r="R209" s="3"/>
      <c r="S209" s="3"/>
      <c r="U209" s="3"/>
      <c r="V209" s="3"/>
    </row>
    <row r="210" spans="2:22" x14ac:dyDescent="0.2">
      <c r="B210" s="47"/>
      <c r="C210" s="48"/>
      <c r="D210" s="3"/>
      <c r="E210" s="3"/>
      <c r="F210" s="150"/>
      <c r="G210" s="154"/>
      <c r="H210" s="3"/>
      <c r="I210" s="3"/>
      <c r="J210" s="3"/>
      <c r="K210" s="150"/>
      <c r="L210" s="154"/>
      <c r="M210" s="3"/>
      <c r="N210" s="3"/>
      <c r="O210" s="150"/>
      <c r="P210" s="154"/>
      <c r="Q210" s="3"/>
      <c r="R210" s="3"/>
      <c r="S210" s="3"/>
      <c r="U210" s="3"/>
      <c r="V210" s="3"/>
    </row>
    <row r="211" spans="2:22" x14ac:dyDescent="0.2">
      <c r="B211" s="155"/>
      <c r="C211" s="156"/>
      <c r="D211" s="156"/>
      <c r="E211" s="156"/>
      <c r="F211" s="156"/>
      <c r="G211" s="156"/>
      <c r="H211" s="156"/>
      <c r="I211" s="156"/>
      <c r="J211" s="156"/>
      <c r="K211" s="156"/>
      <c r="L211" s="154"/>
      <c r="M211" s="3"/>
      <c r="N211" s="3"/>
      <c r="O211" s="150"/>
      <c r="P211" s="154"/>
      <c r="Q211" s="3"/>
      <c r="R211" s="3"/>
      <c r="S211" s="3"/>
      <c r="U211" s="3"/>
      <c r="V211" s="3"/>
    </row>
    <row r="212" spans="2:22" x14ac:dyDescent="0.2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154"/>
      <c r="M212" s="3"/>
      <c r="N212" s="3"/>
      <c r="O212" s="150"/>
      <c r="P212" s="154"/>
      <c r="Q212" s="3"/>
      <c r="R212" s="3"/>
      <c r="S212" s="3"/>
      <c r="U212" s="3"/>
      <c r="V212" s="3"/>
    </row>
    <row r="213" spans="2:22" x14ac:dyDescent="0.2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154"/>
      <c r="M213" s="3"/>
      <c r="N213" s="3"/>
      <c r="O213" s="152"/>
      <c r="P213" s="154"/>
      <c r="Q213" s="3"/>
      <c r="R213" s="3"/>
      <c r="S213" s="3"/>
      <c r="U213" s="3"/>
      <c r="V213" s="3"/>
    </row>
    <row r="214" spans="2:22" x14ac:dyDescent="0.2">
      <c r="C214" s="3"/>
      <c r="D214" s="3"/>
      <c r="E214" s="3"/>
      <c r="G214" s="3"/>
      <c r="H214" s="3"/>
      <c r="I214" s="3"/>
      <c r="J214" s="3"/>
      <c r="K214" s="3"/>
      <c r="L214" s="154"/>
      <c r="M214" s="3"/>
      <c r="N214" s="3"/>
      <c r="O214" s="150"/>
      <c r="P214" s="154"/>
      <c r="Q214" s="3"/>
      <c r="R214" s="3"/>
      <c r="S214" s="3"/>
      <c r="U214" s="3"/>
      <c r="V214" s="3"/>
    </row>
    <row r="215" spans="2:22" x14ac:dyDescent="0.2">
      <c r="C215" s="3"/>
      <c r="D215" s="3"/>
      <c r="E215" s="3"/>
      <c r="F215" s="150"/>
      <c r="G215" s="154"/>
      <c r="H215" s="3"/>
      <c r="I215" s="3"/>
      <c r="J215" s="3"/>
      <c r="K215" s="150"/>
      <c r="L215" s="154"/>
      <c r="M215" s="3"/>
      <c r="N215" s="3"/>
      <c r="O215" s="150"/>
      <c r="P215" s="154"/>
      <c r="Q215" s="3"/>
      <c r="R215" s="3"/>
      <c r="S215" s="3"/>
      <c r="U215" s="3"/>
      <c r="V215" s="3"/>
    </row>
    <row r="216" spans="2:22" x14ac:dyDescent="0.2">
      <c r="C216" s="3"/>
      <c r="D216" s="3"/>
      <c r="E216" s="3"/>
      <c r="F216" s="150"/>
      <c r="G216" s="154"/>
      <c r="H216" s="3"/>
      <c r="I216" s="3"/>
      <c r="J216" s="3"/>
      <c r="K216" s="150"/>
      <c r="L216" s="154"/>
      <c r="M216" s="3"/>
      <c r="N216" s="3"/>
      <c r="O216" s="150"/>
      <c r="P216" s="154"/>
      <c r="Q216" s="3"/>
      <c r="R216" s="3"/>
      <c r="S216" s="3"/>
      <c r="U216" s="3"/>
      <c r="V216" s="3"/>
    </row>
    <row r="217" spans="2:22" x14ac:dyDescent="0.2">
      <c r="B217" s="47"/>
      <c r="C217" s="48"/>
      <c r="D217" s="3"/>
      <c r="E217" s="3"/>
      <c r="F217" s="150"/>
      <c r="G217" s="154"/>
      <c r="H217" s="3"/>
      <c r="I217" s="3"/>
      <c r="J217" s="3"/>
      <c r="K217" s="150"/>
      <c r="L217" s="154"/>
      <c r="M217" s="3"/>
      <c r="N217" s="3"/>
      <c r="O217" s="150"/>
      <c r="P217" s="154"/>
      <c r="Q217" s="3"/>
      <c r="R217" s="3"/>
      <c r="S217" s="3"/>
      <c r="U217" s="3"/>
      <c r="V217" s="3"/>
    </row>
    <row r="218" spans="2:22" x14ac:dyDescent="0.2">
      <c r="B218" s="47"/>
      <c r="C218" s="151"/>
      <c r="D218" s="3"/>
      <c r="E218" s="3"/>
      <c r="F218" s="150"/>
      <c r="G218" s="154"/>
      <c r="H218" s="3"/>
      <c r="I218" s="3"/>
      <c r="J218" s="3"/>
      <c r="K218" s="150"/>
      <c r="L218" s="154"/>
      <c r="M218" s="3"/>
      <c r="N218" s="3"/>
      <c r="O218" s="150"/>
      <c r="P218" s="154"/>
      <c r="Q218" s="3"/>
      <c r="R218" s="3"/>
      <c r="S218" s="3"/>
      <c r="U218" s="3"/>
      <c r="V218" s="3"/>
    </row>
    <row r="219" spans="2:22" x14ac:dyDescent="0.2">
      <c r="B219" s="47"/>
      <c r="C219" s="48"/>
      <c r="D219" s="3"/>
      <c r="E219" s="3"/>
      <c r="F219" s="150"/>
      <c r="G219" s="154"/>
      <c r="H219" s="3"/>
      <c r="I219" s="3"/>
      <c r="J219" s="3"/>
      <c r="K219" s="150"/>
      <c r="L219" s="154"/>
      <c r="M219" s="3"/>
      <c r="N219" s="3"/>
      <c r="O219" s="150"/>
      <c r="P219" s="154"/>
      <c r="Q219" s="3"/>
      <c r="R219" s="3"/>
      <c r="S219" s="3"/>
      <c r="U219" s="3"/>
      <c r="V219" s="3"/>
    </row>
    <row r="220" spans="2:22" x14ac:dyDescent="0.2">
      <c r="B220" s="47"/>
      <c r="C220" s="48"/>
      <c r="D220" s="3"/>
      <c r="E220" s="3"/>
      <c r="F220" s="152"/>
      <c r="G220" s="154"/>
      <c r="H220" s="3"/>
      <c r="I220" s="3"/>
      <c r="J220" s="3"/>
      <c r="K220" s="152"/>
      <c r="L220" s="154"/>
      <c r="M220" s="3"/>
      <c r="N220" s="3"/>
      <c r="O220" s="152"/>
      <c r="P220" s="154"/>
      <c r="Q220" s="3"/>
      <c r="R220" s="3"/>
      <c r="S220" s="3"/>
      <c r="U220" s="3"/>
      <c r="V220" s="3"/>
    </row>
    <row r="221" spans="2:22" x14ac:dyDescent="0.2">
      <c r="B221" s="47"/>
      <c r="C221" s="48"/>
      <c r="D221" s="3"/>
      <c r="E221" s="3"/>
      <c r="F221" s="150"/>
      <c r="G221" s="154"/>
      <c r="H221" s="3"/>
      <c r="I221" s="3"/>
      <c r="J221" s="3"/>
      <c r="K221" s="150"/>
      <c r="L221" s="154"/>
      <c r="M221" s="3"/>
      <c r="N221" s="3"/>
      <c r="O221" s="150"/>
      <c r="P221" s="154"/>
      <c r="Q221" s="3"/>
      <c r="R221" s="3"/>
      <c r="S221" s="3"/>
      <c r="U221" s="3"/>
      <c r="V221" s="3"/>
    </row>
    <row r="222" spans="2:22" x14ac:dyDescent="0.2">
      <c r="B222" s="47"/>
      <c r="C222" s="48"/>
      <c r="D222" s="3"/>
      <c r="E222" s="3"/>
      <c r="F222" s="150"/>
      <c r="G222" s="154"/>
      <c r="H222" s="3"/>
      <c r="I222" s="3"/>
      <c r="J222" s="3"/>
      <c r="K222" s="150"/>
      <c r="L222" s="154"/>
      <c r="M222" s="3"/>
      <c r="N222" s="3"/>
      <c r="O222" s="150"/>
      <c r="P222" s="153"/>
      <c r="Q222" s="3"/>
      <c r="R222" s="3"/>
      <c r="S222" s="3"/>
      <c r="U222" s="3"/>
      <c r="V222" s="3"/>
    </row>
    <row r="223" spans="2:22" x14ac:dyDescent="0.2">
      <c r="B223" s="150"/>
      <c r="C223" s="154"/>
      <c r="D223" s="3"/>
      <c r="E223" s="3"/>
      <c r="F223" s="150"/>
      <c r="G223" s="153"/>
      <c r="H223" s="3"/>
      <c r="I223" s="3"/>
      <c r="J223" s="3"/>
      <c r="K223" s="150"/>
      <c r="L223" s="154"/>
      <c r="M223" s="3"/>
      <c r="N223" s="3"/>
      <c r="O223" s="150"/>
      <c r="P223" s="153"/>
      <c r="Q223" s="3"/>
      <c r="R223" s="3"/>
      <c r="S223" s="3"/>
      <c r="U223" s="3"/>
      <c r="V223" s="3"/>
    </row>
    <row r="224" spans="2:22" x14ac:dyDescent="0.2">
      <c r="B224" s="155"/>
      <c r="C224" s="156"/>
      <c r="D224" s="156"/>
      <c r="E224" s="156"/>
      <c r="F224" s="156"/>
      <c r="G224" s="156"/>
      <c r="H224" s="156"/>
      <c r="I224" s="156"/>
      <c r="J224" s="156"/>
      <c r="K224" s="156"/>
      <c r="L224" s="154"/>
      <c r="M224" s="3"/>
      <c r="N224" s="3"/>
      <c r="O224" s="150"/>
      <c r="P224" s="153"/>
      <c r="Q224" s="3"/>
      <c r="R224" s="3"/>
      <c r="S224" s="3"/>
      <c r="U224" s="3"/>
      <c r="V224" s="3"/>
    </row>
    <row r="225" spans="1:22" x14ac:dyDescent="0.2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157"/>
      <c r="M225" s="3"/>
      <c r="N225" s="3"/>
      <c r="O225" s="3"/>
      <c r="P225" s="3"/>
      <c r="Q225" s="3"/>
      <c r="R225" s="3"/>
      <c r="S225" s="3"/>
      <c r="U225" s="3"/>
      <c r="V225" s="3"/>
    </row>
    <row r="226" spans="1:22" x14ac:dyDescent="0.2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3"/>
      <c r="M226" s="3"/>
      <c r="N226" s="3"/>
      <c r="O226" s="3"/>
      <c r="P226" s="3"/>
      <c r="Q226" s="3"/>
      <c r="R226" s="3"/>
      <c r="S226" s="3"/>
      <c r="U226" s="3"/>
      <c r="V226" s="3"/>
    </row>
    <row r="227" spans="1:22" x14ac:dyDescent="0.2">
      <c r="C227" s="3"/>
      <c r="D227" s="3"/>
      <c r="E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U227" s="3"/>
      <c r="V227" s="3"/>
    </row>
    <row r="228" spans="1:22" x14ac:dyDescent="0.2">
      <c r="C228" s="3"/>
      <c r="D228" s="3"/>
      <c r="E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U228" s="3"/>
      <c r="V228" s="3"/>
    </row>
    <row r="229" spans="1:22" x14ac:dyDescent="0.2">
      <c r="C229" s="3"/>
      <c r="D229" s="3"/>
      <c r="E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U229" s="3"/>
      <c r="V229" s="3"/>
    </row>
    <row r="230" spans="1:22" x14ac:dyDescent="0.2">
      <c r="A230" s="7"/>
      <c r="B230" s="7"/>
      <c r="C230" s="7"/>
      <c r="D230" s="7"/>
      <c r="E230" s="7"/>
      <c r="F230" s="7"/>
      <c r="G230" s="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U230" s="3"/>
      <c r="V230" s="3"/>
    </row>
    <row r="231" spans="1:22" x14ac:dyDescent="0.2">
      <c r="A231" s="7"/>
      <c r="B231" s="7"/>
      <c r="C231" s="7"/>
      <c r="D231" s="7"/>
      <c r="E231" s="7"/>
      <c r="F231" s="7"/>
      <c r="G231" s="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U231" s="3"/>
      <c r="V231" s="3"/>
    </row>
    <row r="232" spans="1:22" x14ac:dyDescent="0.2">
      <c r="A232" s="7"/>
      <c r="B232" s="7"/>
      <c r="C232" s="7"/>
      <c r="D232" s="7"/>
      <c r="E232" s="7"/>
      <c r="F232" s="7"/>
      <c r="G232" s="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U232" s="3"/>
      <c r="V232" s="3"/>
    </row>
    <row r="233" spans="1:22" x14ac:dyDescent="0.2">
      <c r="A233" s="7"/>
      <c r="B233" s="7"/>
      <c r="C233" s="7"/>
      <c r="D233" s="7"/>
      <c r="E233" s="7"/>
      <c r="F233" s="7"/>
      <c r="G233" s="7"/>
    </row>
    <row r="234" spans="1:22" x14ac:dyDescent="0.2">
      <c r="A234" s="7"/>
      <c r="B234" s="7"/>
      <c r="C234" s="7"/>
      <c r="D234" s="7"/>
      <c r="E234" s="7"/>
      <c r="F234" s="7"/>
      <c r="G234" s="7"/>
    </row>
    <row r="235" spans="1:22" x14ac:dyDescent="0.2">
      <c r="A235" s="7"/>
      <c r="B235" s="7"/>
      <c r="C235" s="17"/>
      <c r="D235" s="7"/>
      <c r="E235" s="7"/>
      <c r="F235" s="7"/>
      <c r="G235" s="7"/>
    </row>
    <row r="236" spans="1:22" x14ac:dyDescent="0.2">
      <c r="A236" s="7"/>
      <c r="B236" s="7"/>
      <c r="C236" s="7"/>
      <c r="D236" s="7"/>
      <c r="E236" s="7"/>
      <c r="F236" s="7"/>
      <c r="G236" s="7"/>
    </row>
    <row r="237" spans="1:22" x14ac:dyDescent="0.2">
      <c r="A237" s="7"/>
      <c r="B237" s="17"/>
      <c r="C237" s="7"/>
      <c r="D237" s="7"/>
      <c r="E237" s="7"/>
      <c r="F237" s="7"/>
      <c r="G237" s="7"/>
    </row>
    <row r="238" spans="1:22" x14ac:dyDescent="0.2">
      <c r="A238" s="7"/>
      <c r="B238" s="17"/>
      <c r="C238" s="7"/>
      <c r="D238" s="7"/>
      <c r="E238" s="7"/>
      <c r="F238" s="7"/>
      <c r="G238" s="7"/>
    </row>
    <row r="239" spans="1:22" x14ac:dyDescent="0.2">
      <c r="A239" s="7"/>
      <c r="B239" s="7"/>
      <c r="C239" s="7"/>
      <c r="D239" s="7"/>
      <c r="E239" s="7"/>
      <c r="F239" s="7"/>
      <c r="G239" s="7"/>
    </row>
    <row r="240" spans="1:22" x14ac:dyDescent="0.2">
      <c r="A240" s="7"/>
      <c r="B240" s="17"/>
      <c r="C240" s="7"/>
      <c r="D240" s="7"/>
      <c r="E240" s="7"/>
      <c r="F240" s="7"/>
      <c r="G240" s="7"/>
    </row>
    <row r="241" spans="1:7" x14ac:dyDescent="0.2">
      <c r="A241" s="7"/>
      <c r="B241" s="17"/>
      <c r="C241" s="7"/>
      <c r="D241" s="7"/>
      <c r="E241" s="7"/>
      <c r="F241" s="7"/>
      <c r="G241" s="7"/>
    </row>
    <row r="242" spans="1:7" x14ac:dyDescent="0.2">
      <c r="A242" s="7"/>
      <c r="B242" s="7"/>
      <c r="C242" s="7"/>
      <c r="D242" s="7"/>
      <c r="E242" s="7"/>
      <c r="F242" s="7"/>
      <c r="G242" s="7"/>
    </row>
    <row r="243" spans="1:7" x14ac:dyDescent="0.2">
      <c r="A243" s="7"/>
      <c r="B243" s="7"/>
      <c r="C243" s="7"/>
      <c r="D243" s="7"/>
      <c r="E243" s="7"/>
      <c r="F243" s="7"/>
      <c r="G243" s="7"/>
    </row>
    <row r="244" spans="1:7" x14ac:dyDescent="0.2">
      <c r="A244" s="7"/>
      <c r="B244" s="7"/>
      <c r="C244" s="7"/>
      <c r="D244" s="7"/>
      <c r="E244" s="7"/>
      <c r="F244" s="7"/>
      <c r="G244" s="7"/>
    </row>
    <row r="245" spans="1:7" x14ac:dyDescent="0.2">
      <c r="A245" s="7"/>
      <c r="B245" s="7"/>
      <c r="C245" s="7"/>
      <c r="D245" s="7"/>
      <c r="E245" s="7"/>
      <c r="F245" s="7"/>
      <c r="G245" s="7"/>
    </row>
    <row r="246" spans="1:7" x14ac:dyDescent="0.2">
      <c r="A246" s="7"/>
      <c r="B246" s="7"/>
      <c r="C246" s="7"/>
      <c r="D246" s="7"/>
      <c r="E246" s="7"/>
      <c r="F246" s="7"/>
      <c r="G246" s="7"/>
    </row>
    <row r="247" spans="1:7" x14ac:dyDescent="0.2">
      <c r="A247" s="7"/>
      <c r="B247" s="7"/>
      <c r="C247" s="7"/>
      <c r="D247" s="7"/>
      <c r="E247" s="7"/>
      <c r="F247" s="7"/>
      <c r="G247" s="7"/>
    </row>
    <row r="248" spans="1:7" x14ac:dyDescent="0.2">
      <c r="A248" s="7"/>
      <c r="B248" s="7"/>
      <c r="C248" s="17"/>
      <c r="D248" s="7"/>
      <c r="E248" s="7"/>
      <c r="F248" s="7"/>
      <c r="G248" s="7"/>
    </row>
    <row r="249" spans="1:7" x14ac:dyDescent="0.2">
      <c r="A249" s="7"/>
      <c r="B249" s="7"/>
      <c r="C249" s="7"/>
      <c r="D249" s="7"/>
      <c r="E249" s="7"/>
      <c r="F249" s="7"/>
      <c r="G249" s="7"/>
    </row>
    <row r="250" spans="1:7" x14ac:dyDescent="0.2">
      <c r="A250" s="7"/>
      <c r="B250" s="17"/>
      <c r="C250" s="20"/>
      <c r="D250" s="20"/>
      <c r="E250" s="7"/>
      <c r="F250" s="7"/>
      <c r="G250" s="7"/>
    </row>
    <row r="251" spans="1:7" x14ac:dyDescent="0.2">
      <c r="A251" s="7"/>
      <c r="B251" s="17"/>
      <c r="C251" s="7"/>
      <c r="D251" s="7"/>
      <c r="E251" s="7"/>
      <c r="F251" s="7"/>
      <c r="G251" s="7"/>
    </row>
    <row r="252" spans="1:7" x14ac:dyDescent="0.2">
      <c r="A252" s="7"/>
      <c r="B252" s="7"/>
      <c r="C252" s="7"/>
      <c r="D252" s="7"/>
      <c r="E252" s="7"/>
      <c r="F252" s="7"/>
      <c r="G252" s="7"/>
    </row>
    <row r="253" spans="1:7" x14ac:dyDescent="0.2">
      <c r="A253" s="7"/>
      <c r="B253" s="17"/>
      <c r="C253" s="7"/>
      <c r="D253" s="7"/>
      <c r="E253" s="7"/>
      <c r="F253" s="7"/>
      <c r="G253" s="7"/>
    </row>
    <row r="254" spans="1:7" x14ac:dyDescent="0.2">
      <c r="A254" s="7"/>
      <c r="B254" s="17"/>
      <c r="C254" s="7"/>
      <c r="D254" s="7"/>
      <c r="E254" s="7"/>
      <c r="F254" s="7"/>
      <c r="G254" s="7"/>
    </row>
    <row r="255" spans="1:7" x14ac:dyDescent="0.2">
      <c r="A255" s="7"/>
      <c r="B255" s="7"/>
      <c r="C255" s="7"/>
      <c r="D255" s="7"/>
      <c r="E255" s="7"/>
      <c r="F255" s="7"/>
      <c r="G255" s="7"/>
    </row>
    <row r="256" spans="1:7" x14ac:dyDescent="0.2">
      <c r="A256" s="7"/>
      <c r="B256" s="7"/>
      <c r="C256" s="7"/>
      <c r="D256" s="7"/>
      <c r="E256" s="7"/>
      <c r="F256" s="7"/>
      <c r="G256" s="7"/>
    </row>
    <row r="257" spans="1:7" x14ac:dyDescent="0.2">
      <c r="A257" s="7"/>
      <c r="B257" s="7"/>
      <c r="C257" s="7"/>
      <c r="D257" s="7"/>
      <c r="E257" s="7"/>
      <c r="F257" s="7"/>
      <c r="G257" s="7"/>
    </row>
    <row r="258" spans="1:7" x14ac:dyDescent="0.2">
      <c r="A258" s="7"/>
      <c r="B258" s="7"/>
      <c r="C258" s="7"/>
      <c r="D258" s="7"/>
      <c r="E258" s="7"/>
      <c r="F258" s="7"/>
      <c r="G258" s="7"/>
    </row>
    <row r="259" spans="1:7" x14ac:dyDescent="0.2">
      <c r="A259" s="7"/>
      <c r="B259" s="7"/>
      <c r="C259" s="7"/>
      <c r="D259" s="7"/>
      <c r="E259" s="7"/>
      <c r="F259" s="7"/>
      <c r="G259" s="7"/>
    </row>
    <row r="260" spans="1:7" x14ac:dyDescent="0.2">
      <c r="A260" s="7"/>
      <c r="B260" s="7"/>
      <c r="C260" s="7"/>
      <c r="D260" s="7"/>
      <c r="E260" s="7"/>
      <c r="F260" s="7"/>
      <c r="G260" s="7"/>
    </row>
    <row r="261" spans="1:7" x14ac:dyDescent="0.2">
      <c r="A261" s="7"/>
      <c r="B261" s="7"/>
      <c r="C261" s="7"/>
      <c r="D261" s="7"/>
      <c r="E261" s="7"/>
      <c r="F261" s="7"/>
      <c r="G261" s="7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529F-3873-FF4D-906C-DFC428F4CDB8}">
  <dimension ref="A1:AA118"/>
  <sheetViews>
    <sheetView zoomScale="50" zoomScaleNormal="100" workbookViewId="0">
      <selection activeCell="G49" sqref="G49"/>
    </sheetView>
  </sheetViews>
  <sheetFormatPr baseColWidth="10" defaultColWidth="10.83203125" defaultRowHeight="16" x14ac:dyDescent="0.2"/>
  <cols>
    <col min="1" max="1" width="10.83203125" style="70"/>
    <col min="2" max="2" width="14" style="70" customWidth="1"/>
    <col min="3" max="3" width="40.83203125" style="70" bestFit="1" customWidth="1"/>
    <col min="4" max="4" width="23.5" style="70" bestFit="1" customWidth="1"/>
    <col min="5" max="5" width="17.33203125" style="70" bestFit="1" customWidth="1"/>
    <col min="6" max="6" width="15.33203125" style="70" bestFit="1" customWidth="1"/>
    <col min="7" max="7" width="29.5" style="70" customWidth="1"/>
    <col min="8" max="8" width="20.6640625" style="70" bestFit="1" customWidth="1"/>
    <col min="9" max="9" width="17.5" style="70" bestFit="1" customWidth="1"/>
    <col min="10" max="11" width="10.83203125" style="70"/>
    <col min="12" max="12" width="20.1640625" style="70" bestFit="1" customWidth="1"/>
    <col min="13" max="13" width="17.33203125" style="70" bestFit="1" customWidth="1"/>
    <col min="14" max="14" width="23.5" style="70" bestFit="1" customWidth="1"/>
    <col min="15" max="15" width="20.83203125" style="70" bestFit="1" customWidth="1"/>
    <col min="16" max="16" width="17.6640625" style="70" bestFit="1" customWidth="1"/>
    <col min="17" max="16384" width="10.83203125" style="70"/>
  </cols>
  <sheetData>
    <row r="1" spans="1:27" x14ac:dyDescent="0.2">
      <c r="A1" s="85"/>
      <c r="I1" s="85"/>
      <c r="J1" s="85"/>
      <c r="K1" s="85"/>
      <c r="M1" s="85"/>
      <c r="N1" s="85"/>
      <c r="Q1" s="85"/>
      <c r="R1" s="85"/>
      <c r="S1" s="85"/>
    </row>
    <row r="2" spans="1:27" x14ac:dyDescent="0.2">
      <c r="A2" s="45" t="s">
        <v>117</v>
      </c>
      <c r="B2" s="46"/>
      <c r="C2" s="46"/>
      <c r="D2" s="46"/>
      <c r="E2" s="46"/>
      <c r="F2" s="46"/>
      <c r="G2" s="46"/>
      <c r="H2" s="46"/>
      <c r="I2" s="46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27" x14ac:dyDescent="0.2">
      <c r="A3" s="19" t="s">
        <v>141</v>
      </c>
      <c r="B3" s="46"/>
      <c r="C3" s="46"/>
      <c r="D3" s="46"/>
      <c r="E3" s="46"/>
      <c r="F3" s="46"/>
      <c r="G3" s="46"/>
      <c r="H3" s="46"/>
      <c r="I3" s="46"/>
      <c r="J3" s="85"/>
      <c r="Q3" s="85"/>
      <c r="R3" s="85"/>
      <c r="S3" s="85"/>
    </row>
    <row r="4" spans="1:27" x14ac:dyDescent="0.2">
      <c r="J4" s="85"/>
      <c r="Q4" s="85"/>
      <c r="R4" s="85"/>
      <c r="S4" s="85"/>
      <c r="V4" s="95"/>
      <c r="W4" s="111"/>
      <c r="X4" s="95"/>
      <c r="Y4" s="95"/>
    </row>
    <row r="5" spans="1:27" x14ac:dyDescent="0.2">
      <c r="A5" s="85"/>
      <c r="J5" s="85"/>
      <c r="Q5" s="85"/>
      <c r="R5" s="85"/>
      <c r="S5" s="85"/>
      <c r="V5" s="95"/>
      <c r="W5" s="111"/>
      <c r="X5" s="95"/>
      <c r="Y5" s="95"/>
    </row>
    <row r="6" spans="1:27" x14ac:dyDescent="0.2">
      <c r="A6" s="85"/>
      <c r="J6" s="85"/>
      <c r="Z6" s="95"/>
      <c r="AA6" s="111"/>
    </row>
    <row r="7" spans="1:27" x14ac:dyDescent="0.2">
      <c r="A7" s="85"/>
      <c r="B7" s="82" t="s">
        <v>15</v>
      </c>
      <c r="D7" s="112" t="s">
        <v>90</v>
      </c>
      <c r="F7" s="82" t="s">
        <v>15</v>
      </c>
      <c r="H7" s="113" t="s">
        <v>88</v>
      </c>
      <c r="I7" s="113" t="s">
        <v>89</v>
      </c>
      <c r="J7" s="85"/>
      <c r="L7" s="86" t="s">
        <v>15</v>
      </c>
      <c r="N7" s="114" t="s">
        <v>90</v>
      </c>
      <c r="O7" s="112" t="s">
        <v>16</v>
      </c>
      <c r="P7" s="112" t="s">
        <v>17</v>
      </c>
      <c r="Z7" s="95"/>
      <c r="AA7" s="111"/>
    </row>
    <row r="8" spans="1:27" x14ac:dyDescent="0.2">
      <c r="A8" s="85"/>
      <c r="C8" s="115" t="s">
        <v>29</v>
      </c>
      <c r="D8" s="116">
        <f t="shared" ref="D8:D14" si="0">H8/I8*100</f>
        <v>9.8106712564543876</v>
      </c>
      <c r="F8" s="117"/>
      <c r="G8" s="115" t="s">
        <v>29</v>
      </c>
      <c r="H8" s="92">
        <v>0.56999999999999995</v>
      </c>
      <c r="I8" s="92">
        <v>5.81</v>
      </c>
      <c r="J8" s="85"/>
      <c r="M8" s="115" t="s">
        <v>29</v>
      </c>
      <c r="N8" s="116">
        <v>9.8106712564543876</v>
      </c>
      <c r="O8" s="92">
        <v>2.544</v>
      </c>
      <c r="P8" s="92">
        <v>0</v>
      </c>
      <c r="Z8" s="95"/>
      <c r="AA8" s="111"/>
    </row>
    <row r="9" spans="1:27" x14ac:dyDescent="0.2">
      <c r="A9" s="85"/>
      <c r="C9" s="115"/>
      <c r="D9" s="116">
        <f t="shared" si="0"/>
        <v>9.4615384615384617</v>
      </c>
      <c r="F9" s="85"/>
      <c r="G9" s="115"/>
      <c r="H9" s="92">
        <v>1.23</v>
      </c>
      <c r="I9" s="92">
        <v>13</v>
      </c>
      <c r="J9" s="85"/>
      <c r="M9" s="115"/>
      <c r="N9" s="116">
        <v>4.7850208044382798</v>
      </c>
      <c r="O9" s="92">
        <v>3.0960000000000001</v>
      </c>
      <c r="P9" s="92">
        <v>0.55200000000000005</v>
      </c>
      <c r="Z9" s="95"/>
      <c r="AA9" s="111"/>
    </row>
    <row r="10" spans="1:27" x14ac:dyDescent="0.2">
      <c r="A10" s="85"/>
      <c r="C10" s="115"/>
      <c r="D10" s="116">
        <f t="shared" si="0"/>
        <v>4.7850208044382798</v>
      </c>
      <c r="F10" s="85"/>
      <c r="G10" s="115"/>
      <c r="H10" s="92">
        <v>0.69</v>
      </c>
      <c r="I10" s="92">
        <v>14.42</v>
      </c>
      <c r="J10" s="85"/>
      <c r="M10" s="115"/>
      <c r="N10" s="116">
        <v>5.8799342105263159</v>
      </c>
      <c r="O10" s="92">
        <v>4.4400000000000004</v>
      </c>
      <c r="P10" s="92">
        <v>1.8959999999999999</v>
      </c>
      <c r="Z10" s="95"/>
      <c r="AA10" s="111"/>
    </row>
    <row r="11" spans="1:27" x14ac:dyDescent="0.2">
      <c r="A11" s="85"/>
      <c r="C11" s="115"/>
      <c r="D11" s="116">
        <f t="shared" si="0"/>
        <v>5.744520030234316</v>
      </c>
      <c r="F11" s="85"/>
      <c r="G11" s="115"/>
      <c r="H11" s="92">
        <v>0.76</v>
      </c>
      <c r="I11" s="92">
        <v>13.23</v>
      </c>
      <c r="J11" s="85"/>
      <c r="M11" s="115"/>
      <c r="N11" s="116">
        <v>4.9707602339181287</v>
      </c>
      <c r="O11" s="92">
        <v>7.3440000000000003</v>
      </c>
      <c r="P11" s="92">
        <v>4.8</v>
      </c>
      <c r="U11" s="85"/>
      <c r="V11" s="85"/>
      <c r="W11" s="85"/>
      <c r="Z11" s="95"/>
      <c r="AA11" s="111"/>
    </row>
    <row r="12" spans="1:27" x14ac:dyDescent="0.2">
      <c r="A12" s="85"/>
      <c r="C12" s="115"/>
      <c r="D12" s="116">
        <f t="shared" si="0"/>
        <v>5.8799342105263159</v>
      </c>
      <c r="G12" s="115"/>
      <c r="H12" s="92">
        <v>1.43</v>
      </c>
      <c r="I12" s="92">
        <v>24.32</v>
      </c>
      <c r="J12" s="85"/>
      <c r="V12" s="86"/>
      <c r="X12" s="82"/>
      <c r="Z12" s="89"/>
      <c r="AA12" s="89"/>
    </row>
    <row r="13" spans="1:27" x14ac:dyDescent="0.2">
      <c r="A13" s="85"/>
      <c r="C13" s="115"/>
      <c r="D13" s="116">
        <f t="shared" si="0"/>
        <v>4.5783132530120483</v>
      </c>
      <c r="F13" s="85"/>
      <c r="G13" s="115"/>
      <c r="H13" s="92">
        <v>0.38</v>
      </c>
      <c r="I13" s="92">
        <v>8.3000000000000007</v>
      </c>
      <c r="J13" s="85"/>
      <c r="M13" s="115" t="s">
        <v>30</v>
      </c>
      <c r="N13" s="116">
        <v>10.573678290213721</v>
      </c>
      <c r="O13" s="92">
        <v>2.6880000000000002</v>
      </c>
      <c r="P13" s="92">
        <v>0.14399999999999999</v>
      </c>
    </row>
    <row r="14" spans="1:27" x14ac:dyDescent="0.2">
      <c r="A14" s="85"/>
      <c r="C14" s="115"/>
      <c r="D14" s="116">
        <f t="shared" si="0"/>
        <v>4.9707602339181287</v>
      </c>
      <c r="F14" s="85"/>
      <c r="G14" s="115"/>
      <c r="H14" s="92">
        <v>0.17</v>
      </c>
      <c r="I14" s="92">
        <v>3.42</v>
      </c>
      <c r="J14" s="85"/>
      <c r="M14" s="115"/>
      <c r="N14" s="116">
        <v>6.4417177914110431</v>
      </c>
      <c r="O14" s="92">
        <v>3.2519999999999998</v>
      </c>
      <c r="P14" s="92">
        <v>0.70799999999999996</v>
      </c>
      <c r="S14" s="85"/>
    </row>
    <row r="15" spans="1:27" x14ac:dyDescent="0.2">
      <c r="A15" s="85"/>
      <c r="F15" s="85"/>
      <c r="M15" s="115"/>
      <c r="N15" s="116">
        <v>5.3398058252427187</v>
      </c>
      <c r="O15" s="92">
        <v>4.944</v>
      </c>
      <c r="P15" s="92">
        <v>2.4</v>
      </c>
      <c r="S15" s="85"/>
    </row>
    <row r="16" spans="1:27" x14ac:dyDescent="0.2">
      <c r="A16" s="85"/>
      <c r="C16" s="115" t="s">
        <v>30</v>
      </c>
      <c r="D16" s="116">
        <f t="shared" ref="D16:D22" si="1">H16/I16*100</f>
        <v>10.573678290213721</v>
      </c>
      <c r="F16" s="85"/>
      <c r="G16" s="115" t="s">
        <v>30</v>
      </c>
      <c r="H16" s="92">
        <v>0.94</v>
      </c>
      <c r="I16" s="92">
        <v>8.89</v>
      </c>
      <c r="J16" s="85"/>
      <c r="M16" s="115"/>
      <c r="N16" s="116">
        <v>2.6785714285714279</v>
      </c>
      <c r="O16" s="92">
        <v>7.3879999999999999</v>
      </c>
      <c r="P16" s="92">
        <v>4.944</v>
      </c>
      <c r="S16" s="85"/>
    </row>
    <row r="17" spans="1:26" x14ac:dyDescent="0.2">
      <c r="A17" s="85"/>
      <c r="C17" s="115"/>
      <c r="D17" s="116">
        <f t="shared" si="1"/>
        <v>6.4417177914110431</v>
      </c>
      <c r="F17" s="85"/>
      <c r="G17" s="115"/>
      <c r="H17" s="92">
        <v>0.42</v>
      </c>
      <c r="I17" s="92">
        <v>6.52</v>
      </c>
      <c r="J17" s="85"/>
      <c r="S17" s="85"/>
    </row>
    <row r="18" spans="1:26" x14ac:dyDescent="0.2">
      <c r="A18" s="85"/>
      <c r="C18" s="115"/>
      <c r="D18" s="116">
        <f t="shared" si="1"/>
        <v>7.1877180739706903</v>
      </c>
      <c r="F18" s="85"/>
      <c r="G18" s="115"/>
      <c r="H18" s="92">
        <v>1.03</v>
      </c>
      <c r="I18" s="92">
        <v>14.33</v>
      </c>
      <c r="J18" s="85"/>
      <c r="S18" s="85"/>
    </row>
    <row r="19" spans="1:26" x14ac:dyDescent="0.2">
      <c r="A19" s="85"/>
      <c r="C19" s="115"/>
      <c r="D19" s="116">
        <f t="shared" si="1"/>
        <v>6.4495929868503445</v>
      </c>
      <c r="F19" s="85"/>
      <c r="G19" s="115"/>
      <c r="H19" s="92">
        <v>1.03</v>
      </c>
      <c r="I19" s="92">
        <v>15.97</v>
      </c>
      <c r="J19" s="85"/>
      <c r="S19" s="85"/>
    </row>
    <row r="20" spans="1:26" x14ac:dyDescent="0.2">
      <c r="A20" s="85"/>
      <c r="C20" s="115"/>
      <c r="D20" s="116">
        <f t="shared" si="1"/>
        <v>5.3398058252427187</v>
      </c>
      <c r="F20" s="85"/>
      <c r="G20" s="115"/>
      <c r="H20" s="92">
        <v>0.66</v>
      </c>
      <c r="I20" s="92">
        <v>12.36</v>
      </c>
      <c r="J20" s="85"/>
      <c r="S20" s="85"/>
    </row>
    <row r="21" spans="1:26" x14ac:dyDescent="0.2">
      <c r="A21" s="85"/>
      <c r="C21" s="115"/>
      <c r="D21" s="116">
        <f t="shared" si="1"/>
        <v>3.7804878048780495</v>
      </c>
      <c r="F21" s="85"/>
      <c r="G21" s="115"/>
      <c r="H21" s="92">
        <v>0.31</v>
      </c>
      <c r="I21" s="92">
        <v>8.1999999999999993</v>
      </c>
      <c r="J21" s="85"/>
      <c r="Q21" s="85"/>
      <c r="R21" s="85"/>
      <c r="S21" s="85"/>
    </row>
    <row r="22" spans="1:26" x14ac:dyDescent="0.2">
      <c r="A22" s="85"/>
      <c r="B22" s="85"/>
      <c r="C22" s="115"/>
      <c r="D22" s="116">
        <f t="shared" si="1"/>
        <v>2.6785714285714279</v>
      </c>
      <c r="F22" s="85"/>
      <c r="G22" s="115"/>
      <c r="H22" s="92">
        <v>0.03</v>
      </c>
      <c r="I22" s="92">
        <v>1.1200000000000001</v>
      </c>
      <c r="J22" s="85"/>
      <c r="Q22" s="85"/>
      <c r="R22" s="85"/>
      <c r="S22" s="85"/>
      <c r="Z22" s="95"/>
    </row>
    <row r="23" spans="1:26" x14ac:dyDescent="0.2">
      <c r="A23" s="85"/>
      <c r="B23" s="85"/>
      <c r="C23" s="85"/>
      <c r="J23" s="85"/>
      <c r="Q23" s="85"/>
      <c r="R23" s="85"/>
      <c r="S23" s="85"/>
    </row>
    <row r="24" spans="1:26" x14ac:dyDescent="0.2">
      <c r="A24" s="85"/>
      <c r="B24" s="82" t="s">
        <v>9</v>
      </c>
      <c r="D24" s="112" t="s">
        <v>90</v>
      </c>
      <c r="F24" s="86" t="s">
        <v>9</v>
      </c>
      <c r="H24" s="113" t="s">
        <v>88</v>
      </c>
      <c r="I24" s="113" t="s">
        <v>89</v>
      </c>
      <c r="J24" s="85"/>
      <c r="L24" s="86" t="s">
        <v>9</v>
      </c>
      <c r="N24" s="114" t="s">
        <v>90</v>
      </c>
      <c r="O24" s="112" t="s">
        <v>16</v>
      </c>
      <c r="P24" s="112" t="s">
        <v>17</v>
      </c>
      <c r="Q24" s="85"/>
      <c r="R24" s="85"/>
      <c r="S24" s="85"/>
    </row>
    <row r="25" spans="1:26" x14ac:dyDescent="0.2">
      <c r="A25" s="85"/>
      <c r="B25" s="85"/>
      <c r="C25" s="115" t="s">
        <v>29</v>
      </c>
      <c r="D25" s="92">
        <f t="shared" ref="D25:D32" si="2">H25/I25*100</f>
        <v>13.590263691683571</v>
      </c>
      <c r="F25" s="85"/>
      <c r="G25" s="115" t="s">
        <v>30</v>
      </c>
      <c r="H25" s="92">
        <v>0.67</v>
      </c>
      <c r="I25" s="92">
        <v>4.93</v>
      </c>
      <c r="J25" s="85"/>
      <c r="L25" s="85"/>
      <c r="M25" s="115" t="s">
        <v>29</v>
      </c>
      <c r="N25" s="92">
        <v>13.590263691683571</v>
      </c>
      <c r="O25" s="92">
        <v>4.74</v>
      </c>
      <c r="P25" s="92">
        <v>0</v>
      </c>
      <c r="Q25" s="85"/>
      <c r="R25" s="85"/>
      <c r="S25" s="85"/>
    </row>
    <row r="26" spans="1:26" x14ac:dyDescent="0.2">
      <c r="A26" s="85"/>
      <c r="B26" s="85"/>
      <c r="C26" s="115"/>
      <c r="D26" s="92">
        <f t="shared" si="2"/>
        <v>17.189631650750343</v>
      </c>
      <c r="F26" s="85"/>
      <c r="G26" s="115"/>
      <c r="H26" s="92">
        <v>1.26</v>
      </c>
      <c r="I26" s="92">
        <v>7.33</v>
      </c>
      <c r="J26" s="85"/>
      <c r="L26" s="85"/>
      <c r="M26" s="115"/>
      <c r="N26" s="92">
        <v>38.177339901477836</v>
      </c>
      <c r="O26" s="92">
        <v>6.18</v>
      </c>
      <c r="P26" s="92">
        <v>1.98</v>
      </c>
      <c r="Q26" s="85"/>
      <c r="R26" s="85"/>
      <c r="S26" s="85"/>
      <c r="V26" s="95"/>
      <c r="W26" s="95"/>
      <c r="X26" s="95"/>
      <c r="Y26" s="95"/>
    </row>
    <row r="27" spans="1:26" x14ac:dyDescent="0.2">
      <c r="A27" s="85"/>
      <c r="B27" s="85"/>
      <c r="C27" s="115"/>
      <c r="D27" s="92">
        <f t="shared" si="2"/>
        <v>38.177339901477836</v>
      </c>
      <c r="F27" s="85"/>
      <c r="G27" s="115"/>
      <c r="H27" s="92">
        <v>3.1</v>
      </c>
      <c r="I27" s="92">
        <v>8.1199999999999992</v>
      </c>
      <c r="J27" s="85"/>
      <c r="L27" s="85"/>
      <c r="M27" s="115"/>
      <c r="N27" s="92">
        <v>17.51101321585903</v>
      </c>
      <c r="O27" s="92">
        <v>6.84</v>
      </c>
      <c r="P27" s="92">
        <v>2.64</v>
      </c>
      <c r="Q27" s="85"/>
      <c r="R27" s="85"/>
      <c r="S27" s="85"/>
      <c r="V27" s="95"/>
      <c r="W27" s="95"/>
      <c r="X27" s="95"/>
      <c r="Y27" s="95"/>
    </row>
    <row r="28" spans="1:26" x14ac:dyDescent="0.2">
      <c r="A28" s="85"/>
      <c r="B28" s="85"/>
      <c r="C28" s="115"/>
      <c r="D28" s="92">
        <f t="shared" si="2"/>
        <v>21.783741120757693</v>
      </c>
      <c r="F28" s="85"/>
      <c r="G28" s="115"/>
      <c r="H28" s="92">
        <v>2.76</v>
      </c>
      <c r="I28" s="92">
        <v>12.67</v>
      </c>
      <c r="J28" s="85"/>
      <c r="L28" s="85"/>
      <c r="M28" s="115"/>
      <c r="N28" s="92">
        <v>4.5454545454545459</v>
      </c>
      <c r="O28" s="92">
        <v>8.0399999999999991</v>
      </c>
      <c r="P28" s="92">
        <v>3.84</v>
      </c>
      <c r="S28" s="85"/>
      <c r="V28" s="95"/>
      <c r="W28" s="95"/>
      <c r="X28" s="95"/>
      <c r="Y28" s="95"/>
    </row>
    <row r="29" spans="1:26" x14ac:dyDescent="0.2">
      <c r="A29" s="85"/>
      <c r="B29" s="85"/>
      <c r="C29" s="115"/>
      <c r="D29" s="92">
        <f t="shared" si="2"/>
        <v>17.51101321585903</v>
      </c>
      <c r="F29" s="85"/>
      <c r="G29" s="115"/>
      <c r="H29" s="92">
        <v>1.59</v>
      </c>
      <c r="I29" s="92">
        <v>9.08</v>
      </c>
      <c r="J29" s="85"/>
      <c r="K29" s="85"/>
      <c r="L29" s="85"/>
      <c r="S29" s="85"/>
    </row>
    <row r="30" spans="1:26" x14ac:dyDescent="0.2">
      <c r="A30" s="85"/>
      <c r="B30" s="85"/>
      <c r="C30" s="115"/>
      <c r="D30" s="92">
        <f t="shared" si="2"/>
        <v>13.993174061433447</v>
      </c>
      <c r="F30" s="85"/>
      <c r="G30" s="115"/>
      <c r="H30" s="92">
        <v>1.23</v>
      </c>
      <c r="I30" s="92">
        <v>8.7899999999999991</v>
      </c>
      <c r="J30" s="85"/>
      <c r="K30" s="85"/>
      <c r="L30" s="85"/>
      <c r="M30" s="115" t="s">
        <v>30</v>
      </c>
      <c r="N30" s="92">
        <v>36.557788944723619</v>
      </c>
      <c r="O30" s="92">
        <v>5.82</v>
      </c>
      <c r="P30" s="92">
        <v>1.62</v>
      </c>
      <c r="S30" s="85"/>
    </row>
    <row r="31" spans="1:26" x14ac:dyDescent="0.2">
      <c r="A31" s="85"/>
      <c r="B31" s="85"/>
      <c r="C31" s="115"/>
      <c r="D31" s="92">
        <f t="shared" si="2"/>
        <v>13.590263691683571</v>
      </c>
      <c r="F31" s="85"/>
      <c r="G31" s="115"/>
      <c r="H31" s="92">
        <v>0.67</v>
      </c>
      <c r="I31" s="92">
        <v>4.93</v>
      </c>
      <c r="J31" s="85"/>
      <c r="K31" s="85"/>
      <c r="L31" s="85"/>
      <c r="M31" s="115"/>
      <c r="N31" s="92">
        <v>37.189189189189186</v>
      </c>
      <c r="O31" s="92">
        <v>6.48</v>
      </c>
      <c r="P31" s="92">
        <v>2.2799999999999998</v>
      </c>
      <c r="S31" s="85"/>
    </row>
    <row r="32" spans="1:26" x14ac:dyDescent="0.2">
      <c r="A32" s="85"/>
      <c r="B32" s="85"/>
      <c r="C32" s="115"/>
      <c r="D32" s="92">
        <f t="shared" si="2"/>
        <v>4.5454545454545459</v>
      </c>
      <c r="F32" s="85"/>
      <c r="G32" s="115"/>
      <c r="H32" s="92">
        <v>0.17</v>
      </c>
      <c r="I32" s="92">
        <v>3.74</v>
      </c>
      <c r="J32" s="85"/>
      <c r="K32" s="85"/>
      <c r="L32" s="85"/>
      <c r="M32" s="115"/>
      <c r="N32" s="92">
        <v>19.332566168009208</v>
      </c>
      <c r="O32" s="92">
        <v>7.62</v>
      </c>
      <c r="P32" s="92">
        <v>3.42</v>
      </c>
      <c r="S32" s="85"/>
    </row>
    <row r="33" spans="1:19" x14ac:dyDescent="0.2">
      <c r="A33" s="85"/>
      <c r="B33" s="85"/>
      <c r="F33" s="85"/>
      <c r="J33" s="85"/>
      <c r="K33" s="85"/>
      <c r="M33" s="115"/>
      <c r="N33" s="92">
        <v>3.5211267605633805</v>
      </c>
      <c r="O33" s="92">
        <v>8.4600000000000009</v>
      </c>
      <c r="P33" s="92">
        <v>4.26</v>
      </c>
      <c r="S33" s="85"/>
    </row>
    <row r="34" spans="1:19" x14ac:dyDescent="0.2">
      <c r="A34" s="85"/>
      <c r="B34" s="85"/>
      <c r="C34" s="115" t="s">
        <v>30</v>
      </c>
      <c r="D34" s="92">
        <f t="shared" ref="D34:D41" si="3">H34/I34*100</f>
        <v>36.557788944723619</v>
      </c>
      <c r="F34" s="85"/>
      <c r="G34" s="115" t="s">
        <v>30</v>
      </c>
      <c r="H34" s="92">
        <v>2.91</v>
      </c>
      <c r="I34" s="92">
        <v>7.96</v>
      </c>
      <c r="J34" s="85"/>
      <c r="K34" s="85"/>
      <c r="S34" s="85"/>
    </row>
    <row r="35" spans="1:19" x14ac:dyDescent="0.2">
      <c r="A35" s="85"/>
      <c r="B35" s="85"/>
      <c r="C35" s="115"/>
      <c r="D35" s="92">
        <f t="shared" si="3"/>
        <v>37.189189189189186</v>
      </c>
      <c r="F35" s="85"/>
      <c r="G35" s="115"/>
      <c r="H35" s="92">
        <v>3.44</v>
      </c>
      <c r="I35" s="92">
        <v>9.25</v>
      </c>
      <c r="J35" s="85"/>
      <c r="K35" s="85"/>
      <c r="S35" s="85"/>
    </row>
    <row r="36" spans="1:19" x14ac:dyDescent="0.2">
      <c r="A36" s="85"/>
      <c r="B36" s="85"/>
      <c r="C36" s="115"/>
      <c r="D36" s="92">
        <f t="shared" si="3"/>
        <v>22.896039603960396</v>
      </c>
      <c r="F36" s="85"/>
      <c r="G36" s="115"/>
      <c r="H36" s="92">
        <v>1.85</v>
      </c>
      <c r="I36" s="92">
        <v>8.08</v>
      </c>
      <c r="J36" s="85"/>
      <c r="K36" s="85"/>
      <c r="S36" s="85"/>
    </row>
    <row r="37" spans="1:19" x14ac:dyDescent="0.2">
      <c r="A37" s="85"/>
      <c r="B37" s="85"/>
      <c r="C37" s="115"/>
      <c r="D37" s="92">
        <f t="shared" si="3"/>
        <v>19.332566168009208</v>
      </c>
      <c r="F37" s="85"/>
      <c r="G37" s="115"/>
      <c r="H37" s="92">
        <v>1.68</v>
      </c>
      <c r="I37" s="92">
        <v>8.69</v>
      </c>
      <c r="J37" s="85"/>
      <c r="K37" s="85"/>
      <c r="S37" s="85"/>
    </row>
    <row r="38" spans="1:19" x14ac:dyDescent="0.2">
      <c r="A38" s="85"/>
      <c r="B38" s="85"/>
      <c r="C38" s="115"/>
      <c r="D38" s="92">
        <f t="shared" si="3"/>
        <v>42.787878787878789</v>
      </c>
      <c r="F38" s="85"/>
      <c r="G38" s="115"/>
      <c r="H38" s="92">
        <v>3.53</v>
      </c>
      <c r="I38" s="92">
        <v>8.25</v>
      </c>
      <c r="J38" s="85"/>
      <c r="K38" s="85"/>
      <c r="S38" s="85"/>
    </row>
    <row r="39" spans="1:19" x14ac:dyDescent="0.2">
      <c r="A39" s="85"/>
      <c r="B39" s="85"/>
      <c r="C39" s="115"/>
      <c r="D39" s="92">
        <f t="shared" si="3"/>
        <v>15.458937198067632</v>
      </c>
      <c r="F39" s="85"/>
      <c r="G39" s="115"/>
      <c r="H39" s="92">
        <v>0.96</v>
      </c>
      <c r="I39" s="92">
        <v>6.21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</row>
    <row r="40" spans="1:19" x14ac:dyDescent="0.2">
      <c r="A40" s="85"/>
      <c r="B40" s="85"/>
      <c r="C40" s="115"/>
      <c r="D40" s="92">
        <f t="shared" si="3"/>
        <v>18.135593220338983</v>
      </c>
      <c r="F40" s="85"/>
      <c r="G40" s="115"/>
      <c r="H40" s="92">
        <v>1.07</v>
      </c>
      <c r="I40" s="92">
        <v>5.9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</row>
    <row r="41" spans="1:19" x14ac:dyDescent="0.2">
      <c r="A41" s="85"/>
      <c r="B41" s="85"/>
      <c r="C41" s="115"/>
      <c r="D41" s="92">
        <f t="shared" si="3"/>
        <v>3.5211267605633805</v>
      </c>
      <c r="G41" s="115"/>
      <c r="H41" s="92">
        <v>0.05</v>
      </c>
      <c r="I41" s="92">
        <v>1.42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</row>
    <row r="42" spans="1:19" x14ac:dyDescent="0.2">
      <c r="A42" s="85"/>
      <c r="B42" s="85"/>
      <c r="J42" s="85"/>
      <c r="K42" s="85"/>
      <c r="L42" s="85"/>
      <c r="M42" s="85"/>
      <c r="N42" s="85"/>
      <c r="O42" s="85"/>
      <c r="P42" s="85"/>
      <c r="Q42" s="85"/>
      <c r="R42" s="85"/>
      <c r="S42" s="85"/>
    </row>
    <row r="43" spans="1:19" x14ac:dyDescent="0.2">
      <c r="A43" s="85"/>
      <c r="D43" s="118" t="s">
        <v>29</v>
      </c>
      <c r="E43" s="118" t="s">
        <v>30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</row>
    <row r="44" spans="1:19" x14ac:dyDescent="0.2">
      <c r="A44" s="85"/>
      <c r="B44" s="75" t="s">
        <v>35</v>
      </c>
      <c r="C44" s="75" t="s">
        <v>15</v>
      </c>
      <c r="D44" s="75">
        <f>AVERAGE(D8:D14)</f>
        <v>6.4615368928745625</v>
      </c>
      <c r="E44" s="75">
        <f>AVERAGE(D16:D22)</f>
        <v>6.0645103144482855</v>
      </c>
      <c r="F44" s="85"/>
      <c r="G44" s="72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</row>
    <row r="45" spans="1:19" x14ac:dyDescent="0.2">
      <c r="A45" s="85"/>
      <c r="C45" s="75" t="s">
        <v>9</v>
      </c>
      <c r="D45" s="75">
        <f>AVERAGE(D25:D32)</f>
        <v>17.547610234887504</v>
      </c>
      <c r="E45" s="75">
        <f>AVERAGE(D34:D41)</f>
        <v>24.484889984091403</v>
      </c>
      <c r="F45" s="85"/>
      <c r="G45" s="72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</row>
    <row r="46" spans="1:19" x14ac:dyDescent="0.2">
      <c r="A46" s="85"/>
      <c r="B46" s="85"/>
      <c r="C46" s="85"/>
      <c r="D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</row>
    <row r="47" spans="1:19" x14ac:dyDescent="0.2">
      <c r="A47" s="85"/>
      <c r="B47" s="92" t="s">
        <v>36</v>
      </c>
      <c r="C47" s="75" t="s">
        <v>15</v>
      </c>
      <c r="D47" s="116">
        <f>STDEV(D8:D14)</f>
        <v>2.2229386623017087</v>
      </c>
      <c r="E47" s="116">
        <f>STDEV(D16:D22)</f>
        <v>2.5524923509442026</v>
      </c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</row>
    <row r="48" spans="1:19" x14ac:dyDescent="0.2">
      <c r="A48" s="85"/>
      <c r="B48" s="85"/>
      <c r="C48" s="75" t="s">
        <v>9</v>
      </c>
      <c r="D48" s="116">
        <f>STDEV(D25:D32)</f>
        <v>9.6855657804852804</v>
      </c>
      <c r="E48" s="116">
        <f>STDEV(D34:D41)</f>
        <v>13.269111040177549</v>
      </c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</row>
    <row r="49" spans="1:19" x14ac:dyDescent="0.2">
      <c r="A49" s="85"/>
      <c r="B49" s="85"/>
      <c r="C49" s="85"/>
      <c r="D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</row>
    <row r="50" spans="1:19" x14ac:dyDescent="0.2">
      <c r="A50" s="85"/>
      <c r="B50" s="92" t="s">
        <v>11</v>
      </c>
      <c r="C50" s="75" t="s">
        <v>15</v>
      </c>
      <c r="D50" s="92">
        <f>D47/SQRT(7)</f>
        <v>0.84019184002870184</v>
      </c>
      <c r="E50" s="92">
        <f>E47/SQRT(7)</f>
        <v>0.964751426284709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</row>
    <row r="51" spans="1:19" x14ac:dyDescent="0.2">
      <c r="A51" s="85"/>
      <c r="B51" s="85"/>
      <c r="C51" s="75" t="s">
        <v>9</v>
      </c>
      <c r="D51" s="92">
        <f>D48/SQRT(8)</f>
        <v>3.4243646215047585</v>
      </c>
      <c r="E51" s="92">
        <f>E48/SQRT(8)</f>
        <v>4.6913391984134138</v>
      </c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</row>
    <row r="52" spans="1:19" x14ac:dyDescent="0.2">
      <c r="A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119"/>
      <c r="R52" s="85"/>
      <c r="S52" s="85"/>
    </row>
    <row r="53" spans="1:19" x14ac:dyDescent="0.2">
      <c r="A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119"/>
      <c r="R53" s="85"/>
      <c r="S53" s="85"/>
    </row>
    <row r="54" spans="1:19" x14ac:dyDescent="0.2">
      <c r="A54" s="85"/>
      <c r="B54" s="145"/>
      <c r="C54" s="145"/>
      <c r="D54" s="49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</row>
    <row r="55" spans="1:19" x14ac:dyDescent="0.2">
      <c r="A55" s="85"/>
      <c r="C55" s="83"/>
      <c r="D55" s="83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</row>
    <row r="56" spans="1:19" x14ac:dyDescent="0.2">
      <c r="A56" s="85"/>
      <c r="C56" s="48"/>
      <c r="D56" s="85"/>
      <c r="E56" s="85"/>
      <c r="F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</row>
    <row r="57" spans="1:19" x14ac:dyDescent="0.2">
      <c r="A57" s="85"/>
      <c r="C57" s="48"/>
      <c r="E57" s="85"/>
      <c r="F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</row>
    <row r="58" spans="1:19" x14ac:dyDescent="0.2">
      <c r="A58" s="85"/>
      <c r="C58" s="48"/>
      <c r="E58" s="85"/>
      <c r="F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</row>
    <row r="59" spans="1:19" x14ac:dyDescent="0.2">
      <c r="A59" s="85"/>
      <c r="E59" s="85"/>
      <c r="F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</row>
    <row r="60" spans="1:19" x14ac:dyDescent="0.2">
      <c r="A60" s="85"/>
      <c r="C60" s="147"/>
      <c r="D60" s="62"/>
      <c r="E60" s="85"/>
      <c r="F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</row>
    <row r="61" spans="1:19" x14ac:dyDescent="0.2">
      <c r="A61" s="85"/>
      <c r="C61" s="47"/>
      <c r="D61" s="62"/>
      <c r="E61" s="85"/>
      <c r="F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  <row r="62" spans="1:19" x14ac:dyDescent="0.2">
      <c r="A62" s="85"/>
      <c r="C62" s="47"/>
      <c r="D62" s="62"/>
      <c r="E62" s="85"/>
      <c r="F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</row>
    <row r="63" spans="1:19" x14ac:dyDescent="0.2">
      <c r="A63" s="85"/>
      <c r="C63" s="47"/>
      <c r="D63" s="62"/>
      <c r="E63" s="85"/>
      <c r="F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</row>
    <row r="64" spans="1:19" x14ac:dyDescent="0.2">
      <c r="A64" s="85"/>
      <c r="C64" s="47"/>
      <c r="D64" s="62"/>
      <c r="E64" s="85"/>
      <c r="F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</row>
    <row r="65" spans="1:19" x14ac:dyDescent="0.2">
      <c r="A65" s="85"/>
      <c r="C65" s="47"/>
      <c r="D65" s="62"/>
      <c r="E65" s="85"/>
      <c r="F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</row>
    <row r="66" spans="1:19" x14ac:dyDescent="0.2">
      <c r="A66" s="85"/>
      <c r="C66" s="47"/>
      <c r="D66" s="62"/>
      <c r="E66" s="85"/>
      <c r="F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</row>
    <row r="67" spans="1:19" x14ac:dyDescent="0.2">
      <c r="A67" s="85"/>
      <c r="C67" s="147"/>
      <c r="D67" s="62"/>
      <c r="E67" s="85"/>
      <c r="F67" s="85"/>
      <c r="H67" s="85"/>
      <c r="I67" s="85"/>
      <c r="N67" s="85"/>
      <c r="O67" s="85"/>
      <c r="P67" s="85"/>
      <c r="Q67" s="85"/>
      <c r="R67" s="85"/>
      <c r="S67" s="85"/>
    </row>
    <row r="68" spans="1:19" x14ac:dyDescent="0.2">
      <c r="A68" s="85"/>
      <c r="C68" s="47"/>
      <c r="D68" s="62"/>
      <c r="E68" s="85"/>
      <c r="F68" s="85"/>
      <c r="H68" s="85"/>
      <c r="I68" s="85"/>
      <c r="N68" s="85"/>
      <c r="O68" s="85"/>
      <c r="P68" s="85"/>
      <c r="Q68" s="85"/>
      <c r="R68" s="85"/>
      <c r="S68" s="85"/>
    </row>
    <row r="69" spans="1:19" x14ac:dyDescent="0.2">
      <c r="A69" s="85"/>
      <c r="C69" s="47"/>
      <c r="D69" s="62"/>
      <c r="E69" s="85"/>
      <c r="F69" s="85"/>
      <c r="H69" s="85"/>
      <c r="N69" s="85"/>
      <c r="O69" s="85"/>
      <c r="P69" s="85"/>
      <c r="Q69" s="85"/>
      <c r="R69" s="85"/>
      <c r="S69" s="85"/>
    </row>
    <row r="70" spans="1:19" x14ac:dyDescent="0.2">
      <c r="A70" s="85"/>
      <c r="C70" s="47"/>
      <c r="D70" s="62"/>
      <c r="E70" s="85"/>
      <c r="F70" s="85"/>
      <c r="H70" s="85"/>
      <c r="N70" s="85"/>
      <c r="O70" s="85"/>
      <c r="P70" s="85"/>
      <c r="Q70" s="85"/>
      <c r="R70" s="85"/>
      <c r="S70" s="85"/>
    </row>
    <row r="71" spans="1:19" x14ac:dyDescent="0.2">
      <c r="A71" s="85"/>
      <c r="C71" s="47"/>
      <c r="D71" s="62"/>
      <c r="E71" s="85"/>
      <c r="F71" s="85"/>
      <c r="H71" s="85"/>
      <c r="N71" s="85"/>
      <c r="O71" s="85"/>
      <c r="P71" s="85"/>
      <c r="Q71" s="85"/>
      <c r="R71" s="85"/>
      <c r="S71" s="85"/>
    </row>
    <row r="72" spans="1:19" x14ac:dyDescent="0.2">
      <c r="A72" s="85"/>
      <c r="C72" s="47"/>
      <c r="D72" s="62"/>
      <c r="E72" s="85"/>
      <c r="F72" s="86"/>
      <c r="H72" s="85"/>
      <c r="N72" s="85"/>
      <c r="O72" s="85"/>
      <c r="P72" s="85"/>
      <c r="Q72" s="85"/>
      <c r="R72" s="85"/>
      <c r="S72" s="85"/>
    </row>
    <row r="73" spans="1:19" x14ac:dyDescent="0.2">
      <c r="A73" s="85"/>
      <c r="C73" s="47"/>
      <c r="D73" s="62"/>
      <c r="E73" s="85"/>
      <c r="F73" s="85"/>
      <c r="H73" s="85"/>
      <c r="N73" s="85"/>
      <c r="O73" s="85"/>
      <c r="P73" s="85"/>
      <c r="Q73" s="85"/>
      <c r="R73" s="85"/>
      <c r="S73" s="85"/>
    </row>
    <row r="74" spans="1:19" x14ac:dyDescent="0.2">
      <c r="A74" s="85"/>
      <c r="C74" s="147"/>
      <c r="D74" s="62"/>
      <c r="E74" s="85"/>
      <c r="F74" s="85"/>
      <c r="H74" s="85"/>
      <c r="N74" s="85"/>
      <c r="O74" s="85"/>
      <c r="P74" s="85"/>
      <c r="Q74" s="85"/>
      <c r="R74" s="85"/>
      <c r="S74" s="85"/>
    </row>
    <row r="75" spans="1:19" x14ac:dyDescent="0.2">
      <c r="A75" s="85"/>
      <c r="C75" s="47"/>
      <c r="D75" s="62"/>
      <c r="E75" s="85"/>
      <c r="F75" s="85"/>
      <c r="H75" s="85"/>
      <c r="N75" s="85"/>
      <c r="O75" s="85"/>
      <c r="P75" s="85"/>
      <c r="Q75" s="85"/>
      <c r="R75" s="85"/>
      <c r="S75" s="85"/>
    </row>
    <row r="76" spans="1:19" x14ac:dyDescent="0.2">
      <c r="A76" s="85"/>
      <c r="C76" s="47"/>
      <c r="D76" s="62"/>
      <c r="E76" s="85"/>
      <c r="F76" s="85"/>
      <c r="H76" s="85"/>
      <c r="N76" s="85"/>
      <c r="O76" s="85"/>
      <c r="P76" s="85"/>
      <c r="Q76" s="85"/>
      <c r="R76" s="85"/>
      <c r="S76" s="85"/>
    </row>
    <row r="77" spans="1:19" x14ac:dyDescent="0.2">
      <c r="A77" s="85"/>
      <c r="B77" s="85"/>
      <c r="C77" s="47"/>
      <c r="D77" s="62"/>
      <c r="H77" s="85"/>
      <c r="N77" s="85"/>
      <c r="O77" s="85"/>
      <c r="P77" s="85"/>
      <c r="Q77" s="85"/>
      <c r="R77" s="85"/>
      <c r="S77" s="85"/>
    </row>
    <row r="78" spans="1:19" x14ac:dyDescent="0.2">
      <c r="A78" s="85"/>
      <c r="B78" s="91"/>
      <c r="C78" s="47"/>
      <c r="D78" s="62"/>
      <c r="H78" s="85"/>
      <c r="N78" s="85"/>
      <c r="O78" s="85"/>
      <c r="P78" s="85"/>
      <c r="Q78" s="85"/>
      <c r="R78" s="85"/>
      <c r="S78" s="85"/>
    </row>
    <row r="79" spans="1:19" x14ac:dyDescent="0.2">
      <c r="A79" s="85"/>
      <c r="B79" s="85"/>
      <c r="C79" s="85"/>
      <c r="D79" s="85"/>
      <c r="H79" s="85"/>
      <c r="N79" s="85"/>
      <c r="O79" s="85"/>
      <c r="P79" s="85"/>
      <c r="Q79" s="85"/>
      <c r="R79" s="85"/>
      <c r="S79" s="85"/>
    </row>
    <row r="80" spans="1:19" x14ac:dyDescent="0.2">
      <c r="A80" s="85"/>
      <c r="B80" s="85"/>
      <c r="C80" s="85"/>
      <c r="D80" s="86"/>
      <c r="H80" s="85"/>
      <c r="N80" s="85"/>
      <c r="O80" s="85"/>
      <c r="P80" s="85"/>
      <c r="Q80" s="85"/>
      <c r="R80" s="85"/>
      <c r="S80" s="85"/>
    </row>
    <row r="81" spans="1:19" x14ac:dyDescent="0.2">
      <c r="A81" s="85"/>
      <c r="B81" s="85"/>
      <c r="N81" s="85"/>
      <c r="O81" s="85"/>
      <c r="P81" s="85"/>
      <c r="Q81" s="85"/>
      <c r="R81" s="85"/>
      <c r="S81" s="85"/>
    </row>
    <row r="82" spans="1:19" x14ac:dyDescent="0.2">
      <c r="A82" s="85"/>
      <c r="B82" s="85"/>
      <c r="G82" s="85"/>
      <c r="N82" s="85"/>
      <c r="O82" s="85"/>
      <c r="P82" s="85"/>
      <c r="Q82" s="85"/>
      <c r="R82" s="85"/>
      <c r="S82" s="85"/>
    </row>
    <row r="83" spans="1:19" x14ac:dyDescent="0.2">
      <c r="A83" s="85"/>
      <c r="B83" s="85"/>
      <c r="C83" s="85"/>
      <c r="D83" s="85"/>
      <c r="G83" s="85"/>
      <c r="N83" s="85"/>
      <c r="O83" s="85"/>
      <c r="P83" s="85"/>
      <c r="Q83" s="85"/>
      <c r="R83" s="85"/>
      <c r="S83" s="85"/>
    </row>
    <row r="84" spans="1:19" x14ac:dyDescent="0.2">
      <c r="A84" s="85"/>
      <c r="B84" s="85"/>
      <c r="C84" s="85"/>
      <c r="D84" s="85"/>
      <c r="G84" s="85"/>
      <c r="N84" s="85"/>
      <c r="O84" s="85"/>
      <c r="P84" s="85"/>
      <c r="Q84" s="85"/>
      <c r="R84" s="85"/>
      <c r="S84" s="85"/>
    </row>
    <row r="85" spans="1:19" x14ac:dyDescent="0.2">
      <c r="A85" s="85"/>
      <c r="B85" s="85"/>
      <c r="C85" s="85"/>
      <c r="D85" s="85"/>
      <c r="G85" s="85"/>
      <c r="N85" s="85"/>
      <c r="O85" s="85"/>
      <c r="P85" s="85"/>
      <c r="Q85" s="85"/>
      <c r="R85" s="85"/>
      <c r="S85" s="85"/>
    </row>
    <row r="86" spans="1:19" x14ac:dyDescent="0.2">
      <c r="A86" s="85"/>
      <c r="B86" s="85"/>
      <c r="C86" s="85"/>
      <c r="D86" s="85"/>
      <c r="G86" s="85"/>
      <c r="N86" s="85"/>
      <c r="O86" s="85"/>
      <c r="P86" s="85"/>
      <c r="Q86" s="85"/>
      <c r="R86" s="85"/>
      <c r="S86" s="85"/>
    </row>
    <row r="87" spans="1:19" x14ac:dyDescent="0.2">
      <c r="A87" s="85"/>
      <c r="G87" s="85"/>
      <c r="N87" s="85"/>
      <c r="O87" s="85"/>
      <c r="P87" s="85"/>
      <c r="Q87" s="85"/>
      <c r="R87" s="85"/>
      <c r="S87" s="85"/>
    </row>
    <row r="88" spans="1:19" x14ac:dyDescent="0.2">
      <c r="A88" s="85"/>
      <c r="G88" s="85"/>
      <c r="H88" s="85"/>
      <c r="N88" s="85"/>
      <c r="O88" s="85"/>
      <c r="P88" s="85"/>
      <c r="Q88" s="85"/>
      <c r="R88" s="85"/>
      <c r="S88" s="85"/>
    </row>
    <row r="89" spans="1:19" x14ac:dyDescent="0.2">
      <c r="A89" s="85"/>
      <c r="E89" s="85"/>
      <c r="F89" s="85"/>
      <c r="G89" s="85"/>
      <c r="H89" s="85"/>
      <c r="J89" s="85"/>
      <c r="K89" s="85"/>
      <c r="L89" s="85"/>
      <c r="M89" s="85"/>
      <c r="N89" s="85"/>
      <c r="O89" s="85"/>
      <c r="P89" s="85"/>
      <c r="Q89" s="85"/>
      <c r="R89" s="85"/>
      <c r="S89" s="85"/>
    </row>
    <row r="90" spans="1:19" x14ac:dyDescent="0.2">
      <c r="A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</row>
    <row r="91" spans="1:19" x14ac:dyDescent="0.2">
      <c r="A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</row>
    <row r="92" spans="1:19" x14ac:dyDescent="0.2">
      <c r="A92" s="85"/>
      <c r="B92" s="85"/>
      <c r="C92" s="85"/>
      <c r="D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</row>
    <row r="93" spans="1:19" x14ac:dyDescent="0.2">
      <c r="A93" s="85"/>
      <c r="B93" s="85"/>
      <c r="C93" s="85"/>
      <c r="D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</row>
    <row r="94" spans="1:19" x14ac:dyDescent="0.2">
      <c r="A94" s="85"/>
      <c r="B94" s="85"/>
      <c r="C94" s="85"/>
      <c r="D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</row>
    <row r="95" spans="1:19" x14ac:dyDescent="0.2">
      <c r="A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</row>
    <row r="96" spans="1:19" x14ac:dyDescent="0.2">
      <c r="A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</row>
    <row r="97" spans="1:19" x14ac:dyDescent="0.2">
      <c r="A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</row>
    <row r="98" spans="1:19" x14ac:dyDescent="0.2">
      <c r="A98" s="85"/>
      <c r="G98" s="85"/>
      <c r="H98" s="85"/>
      <c r="I98" s="85"/>
      <c r="J98" s="85"/>
      <c r="K98" s="94"/>
      <c r="L98" s="94"/>
      <c r="M98" s="85"/>
      <c r="N98" s="85"/>
      <c r="O98" s="85"/>
      <c r="P98" s="85"/>
      <c r="Q98" s="85"/>
      <c r="R98" s="85"/>
      <c r="S98" s="85"/>
    </row>
    <row r="99" spans="1:19" x14ac:dyDescent="0.2">
      <c r="A99" s="85"/>
      <c r="G99" s="86"/>
      <c r="H99" s="86"/>
      <c r="I99" s="86"/>
      <c r="J99" s="85"/>
      <c r="K99" s="94"/>
      <c r="L99" s="85"/>
      <c r="M99" s="85"/>
      <c r="N99" s="85"/>
      <c r="O99" s="85"/>
      <c r="P99" s="85"/>
      <c r="Q99" s="85"/>
      <c r="R99" s="85"/>
      <c r="S99" s="85"/>
    </row>
    <row r="100" spans="1:19" x14ac:dyDescent="0.2">
      <c r="A100" s="85"/>
      <c r="G100" s="85"/>
      <c r="H100" s="85"/>
      <c r="I100" s="85"/>
      <c r="J100" s="85"/>
      <c r="K100" s="94"/>
      <c r="L100" s="85"/>
      <c r="M100" s="85"/>
      <c r="N100" s="85"/>
      <c r="O100" s="85"/>
      <c r="P100" s="85"/>
      <c r="Q100" s="85"/>
      <c r="R100" s="85"/>
      <c r="S100" s="85"/>
    </row>
    <row r="101" spans="1:19" x14ac:dyDescent="0.2">
      <c r="A101" s="85"/>
      <c r="G101" s="85"/>
      <c r="H101" s="85"/>
      <c r="I101" s="85"/>
      <c r="J101" s="85"/>
      <c r="K101" s="94"/>
      <c r="L101" s="85"/>
      <c r="M101" s="85"/>
      <c r="N101" s="85"/>
      <c r="O101" s="85"/>
      <c r="P101" s="85"/>
      <c r="Q101" s="85"/>
      <c r="R101" s="85"/>
      <c r="S101" s="85"/>
    </row>
    <row r="102" spans="1:19" x14ac:dyDescent="0.2">
      <c r="A102" s="85"/>
      <c r="G102" s="85"/>
      <c r="H102" s="85"/>
      <c r="I102" s="85"/>
      <c r="J102" s="85"/>
      <c r="K102" s="94"/>
      <c r="L102" s="85"/>
      <c r="M102" s="85"/>
      <c r="N102" s="85"/>
      <c r="O102" s="85"/>
      <c r="P102" s="85"/>
      <c r="Q102" s="85"/>
      <c r="R102" s="85"/>
      <c r="S102" s="85"/>
    </row>
    <row r="103" spans="1:19" x14ac:dyDescent="0.2">
      <c r="A103" s="85"/>
      <c r="G103" s="85"/>
      <c r="H103" s="85"/>
      <c r="I103" s="85"/>
      <c r="J103" s="85"/>
      <c r="K103" s="94"/>
      <c r="L103" s="85"/>
      <c r="M103" s="85"/>
      <c r="N103" s="85"/>
      <c r="O103" s="85"/>
      <c r="P103" s="85"/>
      <c r="Q103" s="85"/>
      <c r="R103" s="85"/>
      <c r="S103" s="85"/>
    </row>
    <row r="104" spans="1:19" x14ac:dyDescent="0.2">
      <c r="A104" s="85"/>
      <c r="E104" s="85"/>
      <c r="F104" s="85"/>
      <c r="G104" s="85"/>
      <c r="H104" s="85"/>
      <c r="I104" s="85"/>
      <c r="J104" s="85"/>
      <c r="K104" s="94"/>
      <c r="L104" s="85"/>
      <c r="M104" s="85"/>
      <c r="N104" s="85"/>
      <c r="O104" s="85"/>
      <c r="P104" s="85"/>
      <c r="Q104" s="85"/>
      <c r="R104" s="85"/>
      <c r="S104" s="85"/>
    </row>
    <row r="105" spans="1:19" x14ac:dyDescent="0.2">
      <c r="A105" s="85"/>
      <c r="E105" s="85"/>
      <c r="F105" s="85"/>
      <c r="G105" s="85"/>
      <c r="H105" s="85"/>
      <c r="I105" s="85"/>
      <c r="J105" s="85"/>
      <c r="K105" s="94"/>
      <c r="L105" s="85"/>
      <c r="M105" s="85"/>
      <c r="N105" s="85"/>
      <c r="O105" s="85"/>
      <c r="P105" s="85"/>
      <c r="Q105" s="85"/>
      <c r="R105" s="85"/>
      <c r="S105" s="85"/>
    </row>
    <row r="106" spans="1:19" x14ac:dyDescent="0.2">
      <c r="A106" s="85"/>
      <c r="E106" s="85"/>
      <c r="F106" s="85"/>
      <c r="G106" s="85"/>
      <c r="H106" s="85"/>
      <c r="I106" s="85"/>
      <c r="J106" s="85"/>
      <c r="K106" s="94"/>
      <c r="L106" s="85"/>
      <c r="M106" s="85"/>
      <c r="N106" s="85"/>
      <c r="O106" s="85"/>
      <c r="P106" s="85"/>
      <c r="Q106" s="85"/>
      <c r="R106" s="85"/>
      <c r="S106" s="85"/>
    </row>
    <row r="107" spans="1:19" x14ac:dyDescent="0.2">
      <c r="A107" s="85"/>
      <c r="E107" s="85"/>
      <c r="F107" s="85"/>
      <c r="G107" s="85"/>
      <c r="H107" s="85"/>
      <c r="I107" s="85"/>
      <c r="J107" s="85"/>
      <c r="K107" s="94"/>
      <c r="L107" s="85"/>
      <c r="M107" s="85"/>
      <c r="N107" s="85"/>
      <c r="O107" s="85"/>
      <c r="P107" s="85"/>
      <c r="Q107" s="85"/>
      <c r="R107" s="85"/>
      <c r="S107" s="85"/>
    </row>
    <row r="108" spans="1:19" x14ac:dyDescent="0.2">
      <c r="A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</row>
    <row r="109" spans="1:19" x14ac:dyDescent="0.2">
      <c r="A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</row>
    <row r="110" spans="1:19" x14ac:dyDescent="0.2">
      <c r="A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</row>
    <row r="111" spans="1:19" x14ac:dyDescent="0.2">
      <c r="A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</row>
    <row r="112" spans="1:19" x14ac:dyDescent="0.2">
      <c r="A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</row>
    <row r="113" spans="1:19" x14ac:dyDescent="0.2">
      <c r="A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</row>
    <row r="114" spans="1:19" x14ac:dyDescent="0.2">
      <c r="A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</row>
    <row r="115" spans="1:19" x14ac:dyDescent="0.2">
      <c r="A115" s="85"/>
      <c r="E115" s="85"/>
      <c r="F115" s="85"/>
      <c r="G115" s="85"/>
      <c r="H115" s="85"/>
      <c r="I115" s="85"/>
    </row>
    <row r="116" spans="1:19" x14ac:dyDescent="0.2">
      <c r="A116" s="85"/>
      <c r="E116" s="85"/>
      <c r="F116" s="85"/>
      <c r="G116" s="85"/>
      <c r="H116" s="85"/>
      <c r="I116" s="85"/>
    </row>
    <row r="117" spans="1:19" x14ac:dyDescent="0.2">
      <c r="E117" s="85"/>
      <c r="F117" s="85"/>
      <c r="G117" s="85"/>
      <c r="H117" s="85"/>
      <c r="I117" s="85"/>
    </row>
    <row r="118" spans="1:19" x14ac:dyDescent="0.2">
      <c r="E118" s="85"/>
      <c r="F118" s="85"/>
      <c r="G118" s="85"/>
      <c r="H118" s="85"/>
      <c r="I118" s="85"/>
    </row>
  </sheetData>
  <phoneticPr fontId="11" type="noConversion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5D59-B966-A448-91D9-064D498B6C94}">
  <dimension ref="A2:T121"/>
  <sheetViews>
    <sheetView tabSelected="1" zoomScale="67" zoomScaleNormal="69" workbookViewId="0">
      <selection activeCell="P43" sqref="P43"/>
    </sheetView>
  </sheetViews>
  <sheetFormatPr baseColWidth="10" defaultColWidth="10.83203125" defaultRowHeight="16" x14ac:dyDescent="0.2"/>
  <cols>
    <col min="1" max="1" width="10.83203125" style="70"/>
    <col min="2" max="2" width="45.5" style="70" bestFit="1" customWidth="1"/>
    <col min="3" max="3" width="19" style="70" bestFit="1" customWidth="1"/>
    <col min="4" max="4" width="17.1640625" style="70" bestFit="1" customWidth="1"/>
    <col min="5" max="5" width="18" style="70" bestFit="1" customWidth="1"/>
    <col min="6" max="6" width="16" style="70" bestFit="1" customWidth="1"/>
    <col min="7" max="7" width="17.5" style="70" bestFit="1" customWidth="1"/>
    <col min="8" max="8" width="13.6640625" style="70" customWidth="1"/>
    <col min="9" max="9" width="14.1640625" style="70" customWidth="1"/>
    <col min="10" max="10" width="14.33203125" style="70" customWidth="1"/>
    <col min="11" max="11" width="13.6640625" style="70" bestFit="1" customWidth="1"/>
    <col min="12" max="17" width="10.83203125" style="70"/>
    <col min="18" max="18" width="12.83203125" style="70" bestFit="1" customWidth="1"/>
    <col min="19" max="19" width="12.6640625" style="70" bestFit="1" customWidth="1"/>
    <col min="20" max="16384" width="10.83203125" style="70"/>
  </cols>
  <sheetData>
    <row r="2" spans="1:20" x14ac:dyDescent="0.2">
      <c r="A2" s="45" t="s">
        <v>107</v>
      </c>
      <c r="B2" s="46"/>
      <c r="C2" s="46"/>
      <c r="D2" s="46"/>
      <c r="E2" s="46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x14ac:dyDescent="0.2">
      <c r="A3" s="19" t="s">
        <v>103</v>
      </c>
      <c r="B3" s="46"/>
      <c r="C3" s="46"/>
      <c r="D3" s="46"/>
      <c r="E3" s="46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5" spans="1:20" x14ac:dyDescent="0.2">
      <c r="B5" s="70" t="s">
        <v>95</v>
      </c>
      <c r="H5" s="70" t="s">
        <v>94</v>
      </c>
      <c r="O5" s="70" t="s">
        <v>140</v>
      </c>
    </row>
    <row r="6" spans="1:20" x14ac:dyDescent="0.2">
      <c r="C6" s="161" t="s">
        <v>28</v>
      </c>
      <c r="D6" s="161"/>
      <c r="E6" s="161"/>
      <c r="F6" s="85"/>
      <c r="G6" s="85"/>
      <c r="H6" s="85"/>
      <c r="I6" s="161" t="s">
        <v>28</v>
      </c>
      <c r="J6" s="161"/>
      <c r="K6" s="161"/>
      <c r="L6" s="85"/>
      <c r="P6" s="160" t="s">
        <v>28</v>
      </c>
      <c r="Q6" s="160"/>
      <c r="R6" s="160"/>
      <c r="S6" s="160"/>
      <c r="T6" s="160"/>
    </row>
    <row r="7" spans="1:20" x14ac:dyDescent="0.2">
      <c r="C7" s="87" t="s">
        <v>10</v>
      </c>
      <c r="D7" s="8" t="s">
        <v>91</v>
      </c>
      <c r="E7" s="8" t="s">
        <v>92</v>
      </c>
      <c r="H7" s="85"/>
      <c r="I7" s="87" t="s">
        <v>10</v>
      </c>
      <c r="J7" s="8" t="s">
        <v>91</v>
      </c>
      <c r="K7" s="8" t="s">
        <v>92</v>
      </c>
      <c r="L7" s="85"/>
      <c r="M7" s="86"/>
      <c r="O7" s="86"/>
      <c r="P7" s="120" t="s">
        <v>10</v>
      </c>
      <c r="Q7" s="120" t="s">
        <v>24</v>
      </c>
      <c r="R7" s="120" t="s">
        <v>25</v>
      </c>
      <c r="S7" s="120" t="s">
        <v>26</v>
      </c>
      <c r="T7" s="120" t="s">
        <v>74</v>
      </c>
    </row>
    <row r="8" spans="1:20" x14ac:dyDescent="0.2">
      <c r="B8" s="115" t="s">
        <v>29</v>
      </c>
      <c r="C8" s="121">
        <v>90.693600000000004</v>
      </c>
      <c r="D8" s="122">
        <v>0</v>
      </c>
      <c r="E8" s="122">
        <v>90.693600000000004</v>
      </c>
      <c r="H8" s="115" t="s">
        <v>29</v>
      </c>
      <c r="I8" s="92">
        <f t="shared" ref="I8:I13" si="0">P8/T8*100</f>
        <v>6.0606060606060606</v>
      </c>
      <c r="J8" s="92">
        <f t="shared" ref="J8:J13" si="1">R8/T8*100</f>
        <v>0</v>
      </c>
      <c r="K8" s="92">
        <f t="shared" ref="K8:K13" si="2">S8/T8*100</f>
        <v>6.0606060606060606</v>
      </c>
      <c r="L8" s="85"/>
      <c r="M8" s="85"/>
      <c r="O8" s="115" t="s">
        <v>29</v>
      </c>
      <c r="P8" s="92">
        <v>8</v>
      </c>
      <c r="Q8" s="92">
        <v>0</v>
      </c>
      <c r="R8" s="92">
        <v>0</v>
      </c>
      <c r="S8" s="92">
        <v>8</v>
      </c>
      <c r="T8" s="92">
        <v>132</v>
      </c>
    </row>
    <row r="9" spans="1:20" x14ac:dyDescent="0.2">
      <c r="B9" s="115" t="s">
        <v>30</v>
      </c>
      <c r="C9" s="121">
        <v>215.3973</v>
      </c>
      <c r="D9" s="122">
        <v>0</v>
      </c>
      <c r="E9" s="122">
        <v>215.3973</v>
      </c>
      <c r="H9" s="123" t="s">
        <v>30</v>
      </c>
      <c r="I9" s="92">
        <f t="shared" si="0"/>
        <v>6.2913907284768218</v>
      </c>
      <c r="J9" s="92">
        <f t="shared" si="1"/>
        <v>0</v>
      </c>
      <c r="K9" s="92">
        <f t="shared" si="2"/>
        <v>6.2913907284768218</v>
      </c>
      <c r="L9" s="85"/>
      <c r="M9" s="85"/>
      <c r="O9" s="115" t="s">
        <v>30</v>
      </c>
      <c r="P9" s="92">
        <v>19</v>
      </c>
      <c r="Q9" s="92">
        <v>0</v>
      </c>
      <c r="R9" s="92">
        <v>0</v>
      </c>
      <c r="S9" s="92">
        <v>19</v>
      </c>
      <c r="T9" s="92">
        <v>302</v>
      </c>
    </row>
    <row r="10" spans="1:20" x14ac:dyDescent="0.2">
      <c r="B10" s="75" t="s">
        <v>31</v>
      </c>
      <c r="C10" s="121">
        <v>136.04040000000001</v>
      </c>
      <c r="D10" s="122">
        <v>0</v>
      </c>
      <c r="E10" s="122">
        <v>136.04040000000001</v>
      </c>
      <c r="H10" s="75" t="s">
        <v>31</v>
      </c>
      <c r="I10" s="92">
        <f t="shared" si="0"/>
        <v>7.5</v>
      </c>
      <c r="J10" s="92">
        <f t="shared" si="1"/>
        <v>0</v>
      </c>
      <c r="K10" s="92">
        <f t="shared" si="2"/>
        <v>7.5</v>
      </c>
      <c r="L10" s="85"/>
      <c r="M10" s="85"/>
      <c r="O10" s="75" t="s">
        <v>31</v>
      </c>
      <c r="P10" s="75">
        <v>12</v>
      </c>
      <c r="Q10" s="75">
        <v>0</v>
      </c>
      <c r="R10" s="75">
        <v>0</v>
      </c>
      <c r="S10" s="75">
        <v>12</v>
      </c>
      <c r="T10" s="75">
        <v>160</v>
      </c>
    </row>
    <row r="11" spans="1:20" x14ac:dyDescent="0.2">
      <c r="B11" s="115" t="s">
        <v>32</v>
      </c>
      <c r="C11" s="121">
        <v>124.7037</v>
      </c>
      <c r="D11" s="122">
        <v>0</v>
      </c>
      <c r="E11" s="122">
        <v>124.7037</v>
      </c>
      <c r="F11" s="85"/>
      <c r="G11" s="85"/>
      <c r="H11" s="115" t="s">
        <v>32</v>
      </c>
      <c r="I11" s="92">
        <f t="shared" si="0"/>
        <v>8.59375</v>
      </c>
      <c r="J11" s="92">
        <f t="shared" si="1"/>
        <v>0</v>
      </c>
      <c r="K11" s="92">
        <f t="shared" si="2"/>
        <v>8.59375</v>
      </c>
      <c r="L11" s="85"/>
      <c r="O11" s="115" t="s">
        <v>32</v>
      </c>
      <c r="P11" s="92">
        <v>11</v>
      </c>
      <c r="Q11" s="92">
        <v>0</v>
      </c>
      <c r="R11" s="92">
        <v>0</v>
      </c>
      <c r="S11" s="92">
        <v>11</v>
      </c>
      <c r="T11" s="92">
        <v>128</v>
      </c>
    </row>
    <row r="12" spans="1:20" x14ac:dyDescent="0.2">
      <c r="B12" s="115" t="s">
        <v>33</v>
      </c>
      <c r="C12" s="121">
        <v>147.37710000000001</v>
      </c>
      <c r="D12" s="122">
        <v>0</v>
      </c>
      <c r="E12" s="122">
        <v>147.37710000000001</v>
      </c>
      <c r="F12" s="85"/>
      <c r="G12" s="85"/>
      <c r="H12" s="124" t="s">
        <v>33</v>
      </c>
      <c r="I12" s="125">
        <f t="shared" si="0"/>
        <v>7.9754601226993866</v>
      </c>
      <c r="J12" s="92">
        <f t="shared" si="1"/>
        <v>0</v>
      </c>
      <c r="K12" s="92">
        <f t="shared" si="2"/>
        <v>7.9754601226993866</v>
      </c>
      <c r="L12" s="85"/>
      <c r="O12" s="124" t="s">
        <v>33</v>
      </c>
      <c r="P12" s="125">
        <v>13</v>
      </c>
      <c r="Q12" s="92">
        <v>0</v>
      </c>
      <c r="R12" s="92">
        <v>0</v>
      </c>
      <c r="S12" s="92">
        <v>13</v>
      </c>
      <c r="T12" s="92">
        <v>163</v>
      </c>
    </row>
    <row r="13" spans="1:20" x14ac:dyDescent="0.2">
      <c r="B13" s="92" t="s">
        <v>34</v>
      </c>
      <c r="C13" s="121">
        <v>158.71379999999999</v>
      </c>
      <c r="D13" s="122">
        <v>0</v>
      </c>
      <c r="E13" s="122">
        <v>158.71379999999999</v>
      </c>
      <c r="F13" s="85"/>
      <c r="G13" s="85"/>
      <c r="H13" s="92" t="s">
        <v>34</v>
      </c>
      <c r="I13" s="92">
        <f t="shared" si="0"/>
        <v>9.8591549295774641</v>
      </c>
      <c r="J13" s="92">
        <f t="shared" si="1"/>
        <v>0</v>
      </c>
      <c r="K13" s="92">
        <f t="shared" si="2"/>
        <v>9.8591549295774641</v>
      </c>
      <c r="L13" s="85"/>
      <c r="O13" s="92" t="s">
        <v>34</v>
      </c>
      <c r="P13" s="75">
        <v>14</v>
      </c>
      <c r="Q13" s="75">
        <v>0</v>
      </c>
      <c r="R13" s="75">
        <v>0</v>
      </c>
      <c r="S13" s="75">
        <v>14</v>
      </c>
      <c r="T13" s="75">
        <v>142</v>
      </c>
    </row>
    <row r="14" spans="1:20" x14ac:dyDescent="0.2">
      <c r="A14" s="85"/>
      <c r="B14" s="85"/>
      <c r="G14" s="85"/>
      <c r="H14" s="85"/>
      <c r="I14" s="85"/>
      <c r="J14" s="85"/>
      <c r="K14" s="85"/>
      <c r="L14" s="85"/>
    </row>
    <row r="15" spans="1:20" x14ac:dyDescent="0.2">
      <c r="A15" s="85"/>
      <c r="L15" s="85"/>
    </row>
    <row r="16" spans="1:20" x14ac:dyDescent="0.2">
      <c r="A16" s="85"/>
      <c r="B16" s="70" t="s">
        <v>95</v>
      </c>
      <c r="H16" s="70" t="s">
        <v>94</v>
      </c>
      <c r="O16" s="70" t="s">
        <v>140</v>
      </c>
    </row>
    <row r="17" spans="1:20" x14ac:dyDescent="0.2">
      <c r="A17" s="85"/>
      <c r="C17" s="163" t="s">
        <v>27</v>
      </c>
      <c r="D17" s="164"/>
      <c r="E17" s="165"/>
      <c r="F17" s="85"/>
      <c r="I17" s="162" t="s">
        <v>27</v>
      </c>
      <c r="J17" s="162"/>
      <c r="K17" s="162"/>
      <c r="L17" s="85"/>
      <c r="P17" s="160" t="s">
        <v>27</v>
      </c>
      <c r="Q17" s="160"/>
      <c r="R17" s="160"/>
      <c r="S17" s="160"/>
      <c r="T17" s="160"/>
    </row>
    <row r="18" spans="1:20" x14ac:dyDescent="0.2">
      <c r="A18" s="85"/>
      <c r="B18" s="85"/>
      <c r="C18" s="87" t="s">
        <v>10</v>
      </c>
      <c r="D18" s="8" t="s">
        <v>91</v>
      </c>
      <c r="E18" s="8" t="s">
        <v>92</v>
      </c>
      <c r="H18" s="85"/>
      <c r="I18" s="87" t="s">
        <v>10</v>
      </c>
      <c r="J18" s="8" t="s">
        <v>91</v>
      </c>
      <c r="K18" s="8" t="s">
        <v>92</v>
      </c>
      <c r="L18" s="86"/>
      <c r="M18" s="86"/>
      <c r="O18" s="86"/>
      <c r="P18" s="120" t="s">
        <v>10</v>
      </c>
      <c r="Q18" s="120" t="s">
        <v>24</v>
      </c>
      <c r="R18" s="120" t="s">
        <v>25</v>
      </c>
      <c r="S18" s="120" t="s">
        <v>26</v>
      </c>
      <c r="T18" s="120" t="s">
        <v>74</v>
      </c>
    </row>
    <row r="19" spans="1:20" x14ac:dyDescent="0.2">
      <c r="A19" s="85"/>
      <c r="B19" s="126" t="s">
        <v>29</v>
      </c>
      <c r="C19" s="121">
        <v>487.47810000000004</v>
      </c>
      <c r="D19" s="122">
        <v>147.37710000000001</v>
      </c>
      <c r="E19" s="122">
        <v>340.101</v>
      </c>
      <c r="H19" s="126" t="s">
        <v>29</v>
      </c>
      <c r="I19" s="92">
        <f t="shared" ref="I19:I24" si="3">P19/T19*100</f>
        <v>14.144736842105262</v>
      </c>
      <c r="J19" s="92">
        <f t="shared" ref="J19:J24" si="4">R19/T19*100</f>
        <v>4.2763157894736841</v>
      </c>
      <c r="K19" s="92">
        <f t="shared" ref="K19:K24" si="5">S19/T19*100</f>
        <v>9.8684210526315788</v>
      </c>
      <c r="L19" s="85"/>
      <c r="M19" s="85"/>
      <c r="O19" s="126" t="s">
        <v>29</v>
      </c>
      <c r="P19" s="92">
        <v>43</v>
      </c>
      <c r="Q19" s="127">
        <v>67</v>
      </c>
      <c r="R19" s="92">
        <v>13</v>
      </c>
      <c r="S19" s="92">
        <v>30</v>
      </c>
      <c r="T19" s="92">
        <v>304</v>
      </c>
    </row>
    <row r="20" spans="1:20" x14ac:dyDescent="0.2">
      <c r="A20" s="85"/>
      <c r="B20" s="128" t="s">
        <v>30</v>
      </c>
      <c r="C20" s="129">
        <v>362.77440000000001</v>
      </c>
      <c r="D20" s="122">
        <v>68.020200000000003</v>
      </c>
      <c r="E20" s="122">
        <v>294.75420000000003</v>
      </c>
      <c r="H20" s="128" t="s">
        <v>30</v>
      </c>
      <c r="I20" s="130">
        <f t="shared" si="3"/>
        <v>8.2474226804123703</v>
      </c>
      <c r="J20" s="92">
        <f t="shared" si="4"/>
        <v>1.5463917525773196</v>
      </c>
      <c r="K20" s="92">
        <f t="shared" si="5"/>
        <v>6.7010309278350517</v>
      </c>
      <c r="L20" s="85"/>
      <c r="M20" s="85"/>
      <c r="O20" s="128" t="s">
        <v>30</v>
      </c>
      <c r="P20" s="130">
        <v>32</v>
      </c>
      <c r="Q20" s="92">
        <v>51</v>
      </c>
      <c r="R20" s="92">
        <v>6</v>
      </c>
      <c r="S20" s="92">
        <v>26</v>
      </c>
      <c r="T20" s="92">
        <v>388</v>
      </c>
    </row>
    <row r="21" spans="1:20" x14ac:dyDescent="0.2">
      <c r="B21" s="126" t="s">
        <v>31</v>
      </c>
      <c r="C21" s="122">
        <v>362.77440000000001</v>
      </c>
      <c r="D21" s="122">
        <v>113.367</v>
      </c>
      <c r="E21" s="122">
        <v>249.4074</v>
      </c>
      <c r="H21" s="126" t="s">
        <v>31</v>
      </c>
      <c r="I21" s="92">
        <f t="shared" si="3"/>
        <v>14.883720930232558</v>
      </c>
      <c r="J21" s="92">
        <f t="shared" si="4"/>
        <v>4.6511627906976747</v>
      </c>
      <c r="K21" s="92">
        <f t="shared" si="5"/>
        <v>10.232558139534884</v>
      </c>
      <c r="L21" s="85"/>
      <c r="M21" s="85"/>
      <c r="O21" s="126" t="s">
        <v>31</v>
      </c>
      <c r="P21" s="92">
        <v>32</v>
      </c>
      <c r="Q21" s="92">
        <v>72</v>
      </c>
      <c r="R21" s="92">
        <v>10</v>
      </c>
      <c r="S21" s="92">
        <v>22</v>
      </c>
      <c r="T21" s="92">
        <v>215</v>
      </c>
    </row>
    <row r="22" spans="1:20" x14ac:dyDescent="0.2">
      <c r="B22" s="126" t="s">
        <v>32</v>
      </c>
      <c r="C22" s="122">
        <v>1541.7912000000001</v>
      </c>
      <c r="D22" s="122">
        <v>351.43770000000001</v>
      </c>
      <c r="E22" s="122">
        <v>1190.3534999999999</v>
      </c>
      <c r="H22" s="126" t="s">
        <v>32</v>
      </c>
      <c r="I22" s="92">
        <f t="shared" si="3"/>
        <v>25.046040515653779</v>
      </c>
      <c r="J22" s="92">
        <f t="shared" si="4"/>
        <v>5.70902394106814</v>
      </c>
      <c r="K22" s="92">
        <f t="shared" si="5"/>
        <v>19.337016574585636</v>
      </c>
      <c r="L22" s="85"/>
      <c r="M22" s="85"/>
      <c r="O22" s="126" t="s">
        <v>32</v>
      </c>
      <c r="P22" s="92">
        <v>136</v>
      </c>
      <c r="Q22" s="92">
        <v>171</v>
      </c>
      <c r="R22" s="92">
        <v>31</v>
      </c>
      <c r="S22" s="92">
        <v>105</v>
      </c>
      <c r="T22" s="92">
        <v>543</v>
      </c>
    </row>
    <row r="23" spans="1:20" x14ac:dyDescent="0.2">
      <c r="B23" s="131" t="s">
        <v>33</v>
      </c>
      <c r="C23" s="132">
        <v>884.26260000000002</v>
      </c>
      <c r="D23" s="122">
        <v>283.41750000000002</v>
      </c>
      <c r="E23" s="122">
        <v>600.8451</v>
      </c>
      <c r="H23" s="131" t="s">
        <v>33</v>
      </c>
      <c r="I23" s="125">
        <f t="shared" si="3"/>
        <v>33.476394849785407</v>
      </c>
      <c r="J23" s="92">
        <f t="shared" si="4"/>
        <v>10.72961373390558</v>
      </c>
      <c r="K23" s="92">
        <f t="shared" si="5"/>
        <v>22.746781115879827</v>
      </c>
      <c r="L23" s="85"/>
      <c r="M23" s="85"/>
      <c r="O23" s="126" t="s">
        <v>33</v>
      </c>
      <c r="P23" s="92">
        <v>78</v>
      </c>
      <c r="Q23" s="92">
        <v>93</v>
      </c>
      <c r="R23" s="92">
        <v>25</v>
      </c>
      <c r="S23" s="92">
        <v>53</v>
      </c>
      <c r="T23" s="92">
        <v>233</v>
      </c>
    </row>
    <row r="24" spans="1:20" x14ac:dyDescent="0.2">
      <c r="B24" s="126" t="s">
        <v>34</v>
      </c>
      <c r="C24" s="121">
        <v>578.17169999999999</v>
      </c>
      <c r="D24" s="122">
        <v>181.38720000000001</v>
      </c>
      <c r="E24" s="122">
        <v>396.78450000000004</v>
      </c>
      <c r="F24" s="85"/>
      <c r="G24" s="85"/>
      <c r="H24" s="126" t="s">
        <v>34</v>
      </c>
      <c r="I24" s="92">
        <f t="shared" si="3"/>
        <v>22.869955156950674</v>
      </c>
      <c r="J24" s="92">
        <f t="shared" si="4"/>
        <v>7.1748878923766819</v>
      </c>
      <c r="K24" s="92">
        <f t="shared" si="5"/>
        <v>15.695067264573993</v>
      </c>
      <c r="L24" s="85"/>
      <c r="M24" s="85"/>
      <c r="O24" s="126" t="s">
        <v>34</v>
      </c>
      <c r="P24" s="92">
        <v>51</v>
      </c>
      <c r="Q24" s="92">
        <v>48</v>
      </c>
      <c r="R24" s="92">
        <v>16</v>
      </c>
      <c r="S24" s="92">
        <v>35</v>
      </c>
      <c r="T24" s="92">
        <v>223</v>
      </c>
    </row>
    <row r="26" spans="1:20" x14ac:dyDescent="0.2">
      <c r="A26" s="85"/>
    </row>
    <row r="27" spans="1:20" x14ac:dyDescent="0.2">
      <c r="A27" s="85"/>
      <c r="B27" s="72" t="s">
        <v>95</v>
      </c>
      <c r="C27" s="85"/>
      <c r="D27" s="85"/>
      <c r="E27" s="85"/>
      <c r="F27" s="85"/>
      <c r="G27" s="85"/>
      <c r="H27" s="133" t="s">
        <v>94</v>
      </c>
      <c r="I27" s="85"/>
      <c r="J27" s="85"/>
      <c r="K27" s="85"/>
      <c r="L27" s="85"/>
      <c r="M27" s="85"/>
      <c r="N27" s="85"/>
      <c r="O27" s="133" t="s">
        <v>72</v>
      </c>
    </row>
    <row r="28" spans="1:20" x14ac:dyDescent="0.2">
      <c r="A28" s="85"/>
      <c r="B28" s="85"/>
      <c r="C28" s="134" t="s">
        <v>10</v>
      </c>
      <c r="D28" s="8" t="s">
        <v>91</v>
      </c>
      <c r="E28" s="8" t="s">
        <v>92</v>
      </c>
      <c r="F28" s="85"/>
      <c r="G28" s="85"/>
      <c r="H28" s="85"/>
      <c r="I28" s="87" t="s">
        <v>10</v>
      </c>
      <c r="J28" s="8" t="s">
        <v>91</v>
      </c>
      <c r="K28" s="8" t="s">
        <v>92</v>
      </c>
      <c r="L28" s="85"/>
      <c r="M28" s="85"/>
      <c r="N28" s="85"/>
      <c r="P28" s="135" t="s">
        <v>10</v>
      </c>
      <c r="Q28" s="135" t="s">
        <v>24</v>
      </c>
      <c r="R28" s="135" t="s">
        <v>25</v>
      </c>
      <c r="S28" s="135" t="s">
        <v>26</v>
      </c>
      <c r="T28" s="135" t="s">
        <v>74</v>
      </c>
    </row>
    <row r="29" spans="1:20" x14ac:dyDescent="0.2">
      <c r="A29" s="92" t="s">
        <v>35</v>
      </c>
      <c r="B29" s="75" t="s">
        <v>28</v>
      </c>
      <c r="C29" s="136">
        <v>145.48765</v>
      </c>
      <c r="D29" s="136">
        <v>0</v>
      </c>
      <c r="E29" s="136">
        <v>145.48765</v>
      </c>
      <c r="F29" s="85"/>
      <c r="G29" s="92" t="s">
        <v>35</v>
      </c>
      <c r="H29" s="75" t="s">
        <v>28</v>
      </c>
      <c r="I29" s="136">
        <f>AVERAGE(I8:I12)</f>
        <v>7.2842413823564538</v>
      </c>
      <c r="J29" s="136">
        <f>AVERAGE(J8:J12)</f>
        <v>0</v>
      </c>
      <c r="K29" s="136">
        <f>AVERAGE(K8:K12)</f>
        <v>7.2842413823564538</v>
      </c>
      <c r="L29" s="85"/>
      <c r="M29" s="85"/>
      <c r="N29" s="85"/>
      <c r="O29" s="92" t="s">
        <v>28</v>
      </c>
      <c r="P29" s="75">
        <f>SUM(P8:P12)</f>
        <v>63</v>
      </c>
      <c r="Q29" s="75">
        <f>SUM(Q8:Q12)</f>
        <v>0</v>
      </c>
      <c r="R29" s="75">
        <f>SUM(R8:R12)</f>
        <v>0</v>
      </c>
      <c r="S29" s="75">
        <f>SUM(S8:S12)</f>
        <v>63</v>
      </c>
      <c r="T29" s="75">
        <f>SUM(T8:T12)</f>
        <v>885</v>
      </c>
    </row>
    <row r="30" spans="1:20" x14ac:dyDescent="0.2">
      <c r="A30" s="85"/>
      <c r="B30" s="92" t="s">
        <v>27</v>
      </c>
      <c r="C30" s="136">
        <v>702.87540000000001</v>
      </c>
      <c r="D30" s="136">
        <v>190.83444999999998</v>
      </c>
      <c r="E30" s="136">
        <v>512.04095000000007</v>
      </c>
      <c r="F30" s="85"/>
      <c r="G30" s="85"/>
      <c r="H30" s="92" t="s">
        <v>27</v>
      </c>
      <c r="I30" s="136">
        <f>AVERAGE(I19:I24)</f>
        <v>19.778045162523341</v>
      </c>
      <c r="J30" s="136">
        <f>AVERAGE(J19:J24)</f>
        <v>5.681232650016514</v>
      </c>
      <c r="K30" s="136">
        <f>AVERAGE(K19:K24)</f>
        <v>14.09681251250683</v>
      </c>
      <c r="L30" s="85"/>
      <c r="M30" s="85"/>
      <c r="N30" s="85"/>
      <c r="O30" s="92" t="s">
        <v>93</v>
      </c>
      <c r="P30" s="75">
        <f>SUM(P19:P24)</f>
        <v>372</v>
      </c>
      <c r="Q30" s="75">
        <f>SUM(Q19:Q24)</f>
        <v>502</v>
      </c>
      <c r="R30" s="75">
        <f>SUM(R19:R24)</f>
        <v>101</v>
      </c>
      <c r="S30" s="75">
        <f>SUM(S19:S24)</f>
        <v>271</v>
      </c>
      <c r="T30" s="75">
        <f>SUM(T19:T24)</f>
        <v>1906</v>
      </c>
    </row>
    <row r="31" spans="1:20" x14ac:dyDescent="0.2">
      <c r="A31" s="85"/>
      <c r="F31" s="85"/>
      <c r="G31" s="85"/>
      <c r="L31" s="85"/>
      <c r="M31" s="85"/>
      <c r="N31" s="85"/>
      <c r="O31" s="85"/>
    </row>
    <row r="32" spans="1:20" x14ac:dyDescent="0.2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6"/>
      <c r="P32" s="86"/>
      <c r="Q32" s="86"/>
      <c r="S32" s="86"/>
    </row>
    <row r="33" spans="1:19" x14ac:dyDescent="0.2">
      <c r="A33" s="92" t="s">
        <v>36</v>
      </c>
      <c r="B33" s="75" t="s">
        <v>28</v>
      </c>
      <c r="C33" s="136">
        <v>41.447487870352226</v>
      </c>
      <c r="D33" s="136">
        <v>0</v>
      </c>
      <c r="E33" s="136">
        <v>41.447487870352226</v>
      </c>
      <c r="F33" s="85"/>
      <c r="G33" s="92" t="s">
        <v>36</v>
      </c>
      <c r="H33" s="75" t="s">
        <v>28</v>
      </c>
      <c r="I33" s="136">
        <f>STDEV(I19:I24)</f>
        <v>9.0950568305800026</v>
      </c>
      <c r="J33" s="136">
        <f>STDEV(J19:J24)</f>
        <v>3.0935311362359887</v>
      </c>
      <c r="K33" s="136">
        <f>STDEV(K19:K24)</f>
        <v>6.2023456070944611</v>
      </c>
      <c r="L33" s="85"/>
      <c r="M33" s="85"/>
      <c r="N33" s="85"/>
      <c r="O33" s="85"/>
    </row>
    <row r="34" spans="1:19" x14ac:dyDescent="0.2">
      <c r="A34" s="85"/>
      <c r="B34" s="92" t="s">
        <v>27</v>
      </c>
      <c r="C34" s="136">
        <v>453.8646110585093</v>
      </c>
      <c r="D34" s="136">
        <v>107.17029688492516</v>
      </c>
      <c r="E34" s="136">
        <v>354.12749159829275</v>
      </c>
      <c r="F34" s="85"/>
      <c r="G34" s="85"/>
      <c r="H34" s="92" t="s">
        <v>27</v>
      </c>
      <c r="I34" s="136">
        <f>STDEV(I7:I12)</f>
        <v>1.0865293103864928</v>
      </c>
      <c r="J34" s="136">
        <f>STDEV(J7:J12)</f>
        <v>0</v>
      </c>
      <c r="K34" s="136">
        <f>STDEV(K7:K12)</f>
        <v>1.0865293103864928</v>
      </c>
      <c r="L34" s="85"/>
      <c r="M34" s="85"/>
      <c r="N34" s="85"/>
      <c r="O34" s="85"/>
    </row>
    <row r="35" spans="1:19" x14ac:dyDescent="0.2">
      <c r="A35" s="85"/>
      <c r="F35" s="85"/>
      <c r="G35" s="85"/>
      <c r="I35" s="85"/>
      <c r="J35" s="85"/>
      <c r="K35" s="85"/>
      <c r="L35" s="85"/>
      <c r="M35" s="85"/>
      <c r="N35" s="85"/>
      <c r="O35" s="85"/>
    </row>
    <row r="36" spans="1:19" x14ac:dyDescent="0.2">
      <c r="A36" s="85"/>
      <c r="F36" s="85"/>
      <c r="G36" s="85"/>
      <c r="I36" s="137"/>
      <c r="J36" s="85"/>
      <c r="K36" s="85"/>
      <c r="L36" s="85"/>
      <c r="M36" s="85"/>
      <c r="N36" s="85"/>
      <c r="O36" s="85"/>
      <c r="R36" s="143"/>
      <c r="S36" s="144"/>
    </row>
    <row r="37" spans="1:19" x14ac:dyDescent="0.2">
      <c r="A37" s="92" t="s">
        <v>11</v>
      </c>
      <c r="B37" s="75" t="s">
        <v>28</v>
      </c>
      <c r="C37" s="136">
        <v>16.920866067092998</v>
      </c>
      <c r="D37" s="136">
        <v>0</v>
      </c>
      <c r="E37" s="136">
        <v>16.920866067092998</v>
      </c>
      <c r="F37" s="85"/>
      <c r="G37" s="92" t="s">
        <v>11</v>
      </c>
      <c r="H37" s="75" t="s">
        <v>28</v>
      </c>
      <c r="I37" s="136">
        <f t="shared" ref="I37:K38" si="6">I33/SQRT(6)</f>
        <v>3.7130414027559664</v>
      </c>
      <c r="J37" s="136">
        <f t="shared" si="6"/>
        <v>1.2629287978650743</v>
      </c>
      <c r="K37" s="136">
        <f t="shared" si="6"/>
        <v>2.5320969909623647</v>
      </c>
      <c r="L37" s="85"/>
      <c r="M37" s="85"/>
      <c r="N37" s="85"/>
      <c r="O37" s="85"/>
    </row>
    <row r="38" spans="1:19" x14ac:dyDescent="0.2">
      <c r="A38" s="85"/>
      <c r="B38" s="92" t="s">
        <v>27</v>
      </c>
      <c r="C38" s="136">
        <v>185.28945156668254</v>
      </c>
      <c r="D38" s="136">
        <v>43.75209049177537</v>
      </c>
      <c r="E38" s="136">
        <v>144.57194305125904</v>
      </c>
      <c r="F38" s="85"/>
      <c r="G38" s="85"/>
      <c r="H38" s="92" t="s">
        <v>27</v>
      </c>
      <c r="I38" s="136">
        <f t="shared" si="6"/>
        <v>0.44357373350416573</v>
      </c>
      <c r="J38" s="136">
        <f t="shared" si="6"/>
        <v>0</v>
      </c>
      <c r="K38" s="136">
        <f t="shared" si="6"/>
        <v>0.44357373350416573</v>
      </c>
      <c r="L38" s="85"/>
      <c r="M38" s="9"/>
      <c r="N38" s="9"/>
      <c r="O38" s="9"/>
      <c r="P38" s="9"/>
      <c r="Q38" s="65"/>
      <c r="R38" s="65"/>
    </row>
    <row r="39" spans="1:19" x14ac:dyDescent="0.2">
      <c r="A39" s="85"/>
      <c r="F39" s="85"/>
      <c r="G39" s="85"/>
      <c r="L39" s="85"/>
      <c r="M39" s="85"/>
      <c r="N39" s="85"/>
      <c r="O39" s="85"/>
    </row>
    <row r="40" spans="1:19" x14ac:dyDescent="0.2">
      <c r="A40" s="85"/>
      <c r="B40" s="85"/>
      <c r="C40" s="85"/>
      <c r="D40" s="85"/>
      <c r="E40" s="85"/>
      <c r="F40" s="85"/>
      <c r="G40" s="85"/>
      <c r="H40" s="85"/>
      <c r="L40" s="85"/>
      <c r="M40" s="85"/>
      <c r="N40" s="85"/>
      <c r="O40" s="85"/>
    </row>
    <row r="45" spans="1:19" x14ac:dyDescent="0.2">
      <c r="A45" s="85"/>
      <c r="B45" s="85"/>
      <c r="C45" s="85"/>
      <c r="D45" s="85"/>
      <c r="E45" s="85"/>
      <c r="F45" s="85"/>
      <c r="G45" s="85"/>
      <c r="L45" s="85"/>
      <c r="M45" s="85"/>
      <c r="N45" s="85"/>
      <c r="O45" s="85"/>
    </row>
    <row r="46" spans="1:19" ht="18" x14ac:dyDescent="0.2">
      <c r="A46" s="85"/>
      <c r="B46" s="44" t="s">
        <v>37</v>
      </c>
      <c r="C46" s="19"/>
      <c r="D46" s="19"/>
      <c r="E46" s="46"/>
      <c r="F46" s="46"/>
      <c r="G46" s="46"/>
      <c r="H46" s="46"/>
      <c r="I46" s="46"/>
      <c r="J46" s="46"/>
      <c r="K46" s="71"/>
      <c r="L46" s="85"/>
      <c r="M46" s="85"/>
      <c r="N46" s="85"/>
      <c r="O46" s="85"/>
    </row>
    <row r="47" spans="1:19" x14ac:dyDescent="0.2">
      <c r="A47" s="85"/>
      <c r="B47" s="63"/>
      <c r="C47" s="63"/>
      <c r="D47" s="63"/>
      <c r="E47" s="83"/>
      <c r="F47" s="83"/>
      <c r="G47" s="83"/>
      <c r="H47" s="83"/>
      <c r="I47" s="83"/>
      <c r="J47" s="83"/>
      <c r="L47" s="85"/>
      <c r="M47" s="85"/>
      <c r="N47" s="85"/>
      <c r="O47" s="85"/>
    </row>
    <row r="48" spans="1:19" x14ac:dyDescent="0.2">
      <c r="A48" s="85"/>
      <c r="B48" s="11"/>
      <c r="C48" s="9"/>
      <c r="D48" s="9"/>
      <c r="E48" s="9"/>
      <c r="F48" s="9"/>
      <c r="G48" s="9"/>
      <c r="H48" s="83"/>
      <c r="I48" s="83"/>
      <c r="J48" s="83"/>
      <c r="L48" s="85"/>
      <c r="M48" s="85"/>
      <c r="N48" s="85"/>
      <c r="O48" s="85"/>
    </row>
    <row r="49" spans="1:15" x14ac:dyDescent="0.2">
      <c r="A49" s="85"/>
      <c r="B49" s="11" t="s">
        <v>38</v>
      </c>
      <c r="C49" s="14" t="s">
        <v>110</v>
      </c>
      <c r="D49" s="14"/>
      <c r="E49" s="14"/>
      <c r="F49" s="14"/>
      <c r="G49" s="14"/>
      <c r="H49" s="94"/>
      <c r="I49" s="94"/>
      <c r="J49" s="94"/>
      <c r="K49" s="85"/>
      <c r="L49" s="85"/>
      <c r="M49" s="85"/>
      <c r="N49" s="85"/>
      <c r="O49" s="85"/>
    </row>
    <row r="50" spans="1:15" x14ac:dyDescent="0.2">
      <c r="A50" s="85"/>
      <c r="B50" s="10" t="s">
        <v>39</v>
      </c>
      <c r="C50" s="14">
        <v>0.05</v>
      </c>
      <c r="D50" s="14"/>
      <c r="E50" s="14"/>
      <c r="F50" s="14"/>
      <c r="G50" s="14"/>
      <c r="H50" s="79"/>
      <c r="I50" s="62"/>
      <c r="J50" s="94"/>
      <c r="K50" s="85"/>
      <c r="L50" s="85"/>
      <c r="M50" s="85"/>
      <c r="N50" s="85"/>
      <c r="O50" s="85"/>
    </row>
    <row r="51" spans="1:15" x14ac:dyDescent="0.2">
      <c r="A51" s="85"/>
      <c r="B51" s="10"/>
      <c r="C51" s="14"/>
      <c r="D51" s="14"/>
      <c r="E51" s="14"/>
      <c r="F51" s="14"/>
      <c r="G51" s="14"/>
      <c r="H51" s="14"/>
      <c r="I51" s="14"/>
      <c r="J51" s="94"/>
      <c r="K51" s="85"/>
      <c r="L51" s="85"/>
      <c r="M51" s="85"/>
      <c r="N51" s="85"/>
      <c r="O51" s="85"/>
    </row>
    <row r="52" spans="1:15" x14ac:dyDescent="0.2">
      <c r="A52" s="85"/>
      <c r="B52" s="11" t="s">
        <v>40</v>
      </c>
      <c r="C52" s="23" t="s">
        <v>41</v>
      </c>
      <c r="D52" s="23" t="s">
        <v>42</v>
      </c>
      <c r="E52" s="23" t="s">
        <v>43</v>
      </c>
      <c r="F52" s="23" t="s">
        <v>44</v>
      </c>
      <c r="G52" s="14"/>
      <c r="H52" s="14"/>
      <c r="I52" s="14"/>
      <c r="J52" s="94"/>
      <c r="K52" s="85"/>
      <c r="L52" s="85"/>
      <c r="M52" s="85"/>
      <c r="N52" s="85"/>
      <c r="O52" s="85"/>
    </row>
    <row r="53" spans="1:15" x14ac:dyDescent="0.2">
      <c r="A53" s="85"/>
      <c r="B53" s="10" t="s">
        <v>111</v>
      </c>
      <c r="C53" s="14">
        <v>5.2210000000000001</v>
      </c>
      <c r="D53" s="14">
        <v>0.19159999999999999</v>
      </c>
      <c r="E53" s="14" t="s">
        <v>12</v>
      </c>
      <c r="F53" s="14" t="s">
        <v>46</v>
      </c>
      <c r="G53" s="14"/>
      <c r="H53" s="14"/>
      <c r="I53" s="14"/>
      <c r="J53" s="94"/>
      <c r="K53" s="85"/>
      <c r="L53" s="85"/>
      <c r="M53" s="85"/>
      <c r="N53" s="85"/>
      <c r="O53" s="85"/>
    </row>
    <row r="54" spans="1:15" x14ac:dyDescent="0.2">
      <c r="A54" s="85"/>
      <c r="B54" s="10" t="s">
        <v>112</v>
      </c>
      <c r="C54" s="14">
        <v>17.77</v>
      </c>
      <c r="D54" s="14">
        <v>6.7000000000000002E-3</v>
      </c>
      <c r="E54" s="14" t="s">
        <v>13</v>
      </c>
      <c r="F54" s="14" t="s">
        <v>45</v>
      </c>
      <c r="G54" s="14"/>
      <c r="H54" s="14"/>
      <c r="I54" s="14"/>
      <c r="J54" s="94"/>
      <c r="K54" s="85"/>
      <c r="L54" s="85"/>
      <c r="M54" s="85"/>
      <c r="N54" s="85"/>
      <c r="O54" s="85"/>
    </row>
    <row r="55" spans="1:15" x14ac:dyDescent="0.2">
      <c r="A55" s="85"/>
      <c r="B55" s="10" t="s">
        <v>47</v>
      </c>
      <c r="C55" s="14">
        <v>32.17</v>
      </c>
      <c r="D55" s="14" t="s">
        <v>48</v>
      </c>
      <c r="E55" s="14" t="s">
        <v>49</v>
      </c>
      <c r="F55" s="14" t="s">
        <v>45</v>
      </c>
      <c r="G55" s="14"/>
      <c r="H55" s="14"/>
      <c r="I55" s="14"/>
      <c r="J55" s="94"/>
      <c r="K55" s="85"/>
      <c r="L55" s="85"/>
      <c r="M55" s="85"/>
      <c r="N55" s="85"/>
      <c r="O55" s="85"/>
    </row>
    <row r="56" spans="1:15" x14ac:dyDescent="0.2">
      <c r="A56" s="85"/>
      <c r="B56" s="10"/>
      <c r="C56" s="14"/>
      <c r="D56" s="14"/>
      <c r="E56" s="14"/>
      <c r="F56" s="14"/>
      <c r="G56" s="14"/>
      <c r="H56" s="95"/>
      <c r="I56" s="95"/>
      <c r="J56" s="95"/>
      <c r="L56" s="85"/>
      <c r="M56" s="85"/>
      <c r="N56" s="85"/>
      <c r="O56" s="85"/>
    </row>
    <row r="57" spans="1:15" x14ac:dyDescent="0.2">
      <c r="A57" s="85"/>
      <c r="B57" s="11" t="s">
        <v>50</v>
      </c>
      <c r="C57" s="23" t="s">
        <v>67</v>
      </c>
      <c r="D57" s="23" t="s">
        <v>51</v>
      </c>
      <c r="E57" s="23" t="s">
        <v>52</v>
      </c>
      <c r="F57" s="23" t="s">
        <v>53</v>
      </c>
      <c r="G57" s="23" t="s">
        <v>42</v>
      </c>
      <c r="H57" s="58"/>
      <c r="I57" s="58"/>
      <c r="J57" s="58"/>
      <c r="K57" s="60"/>
      <c r="L57" s="85"/>
      <c r="M57" s="85"/>
      <c r="N57" s="85"/>
      <c r="O57" s="85"/>
    </row>
    <row r="58" spans="1:15" x14ac:dyDescent="0.2">
      <c r="A58" s="85"/>
      <c r="B58" s="10" t="s">
        <v>111</v>
      </c>
      <c r="C58" s="14">
        <v>201654</v>
      </c>
      <c r="D58" s="14">
        <v>2</v>
      </c>
      <c r="E58" s="14">
        <v>100827</v>
      </c>
      <c r="F58" s="14" t="s">
        <v>118</v>
      </c>
      <c r="G58" s="14" t="s">
        <v>119</v>
      </c>
      <c r="H58" s="59"/>
      <c r="I58" s="59"/>
      <c r="J58" s="59"/>
      <c r="K58" s="57"/>
      <c r="L58" s="85"/>
      <c r="M58" s="85"/>
      <c r="N58" s="85"/>
      <c r="O58" s="85"/>
    </row>
    <row r="59" spans="1:15" x14ac:dyDescent="0.2">
      <c r="A59" s="85"/>
      <c r="B59" s="10" t="s">
        <v>112</v>
      </c>
      <c r="C59" s="14">
        <v>686557</v>
      </c>
      <c r="D59" s="14">
        <v>2</v>
      </c>
      <c r="E59" s="14">
        <v>343278</v>
      </c>
      <c r="F59" s="14" t="s">
        <v>120</v>
      </c>
      <c r="G59" s="14" t="s">
        <v>121</v>
      </c>
      <c r="H59" s="59"/>
      <c r="I59" s="59"/>
      <c r="J59" s="59"/>
      <c r="K59" s="57"/>
      <c r="L59" s="85"/>
      <c r="M59" s="85"/>
      <c r="N59" s="85"/>
      <c r="O59" s="85"/>
    </row>
    <row r="60" spans="1:15" x14ac:dyDescent="0.2">
      <c r="A60" s="85"/>
      <c r="B60" s="10" t="s">
        <v>47</v>
      </c>
      <c r="C60" s="14">
        <v>1242731</v>
      </c>
      <c r="D60" s="14">
        <v>1</v>
      </c>
      <c r="E60" s="14">
        <v>1242731</v>
      </c>
      <c r="F60" s="14" t="s">
        <v>122</v>
      </c>
      <c r="G60" s="14" t="s">
        <v>54</v>
      </c>
      <c r="H60" s="14"/>
      <c r="I60" s="14"/>
      <c r="J60" s="94"/>
      <c r="K60" s="85"/>
      <c r="L60" s="85"/>
      <c r="M60" s="85"/>
      <c r="N60" s="85"/>
      <c r="O60" s="85"/>
    </row>
    <row r="61" spans="1:15" x14ac:dyDescent="0.2">
      <c r="A61" s="85"/>
      <c r="B61" s="10" t="s">
        <v>55</v>
      </c>
      <c r="C61" s="14">
        <v>1731610</v>
      </c>
      <c r="D61" s="14">
        <v>30</v>
      </c>
      <c r="E61" s="14">
        <v>57720</v>
      </c>
      <c r="F61" s="14"/>
      <c r="G61" s="14"/>
      <c r="H61" s="62"/>
      <c r="I61" s="62"/>
      <c r="J61" s="94"/>
      <c r="K61" s="85"/>
      <c r="L61" s="85"/>
      <c r="M61" s="85"/>
      <c r="N61" s="85"/>
      <c r="O61" s="85"/>
    </row>
    <row r="62" spans="1:15" x14ac:dyDescent="0.2">
      <c r="A62" s="85"/>
      <c r="B62" s="10"/>
      <c r="C62" s="14"/>
      <c r="D62" s="14"/>
      <c r="E62" s="14"/>
      <c r="F62" s="14"/>
      <c r="G62" s="14"/>
      <c r="H62" s="62"/>
      <c r="I62" s="62"/>
      <c r="J62" s="94"/>
      <c r="K62" s="85"/>
      <c r="L62" s="85"/>
      <c r="M62" s="85"/>
      <c r="N62" s="85"/>
      <c r="O62" s="85"/>
    </row>
    <row r="63" spans="1:15" x14ac:dyDescent="0.2">
      <c r="A63" s="85"/>
      <c r="B63" s="10" t="s">
        <v>68</v>
      </c>
      <c r="C63" s="14"/>
      <c r="D63" s="14"/>
      <c r="E63" s="14"/>
      <c r="F63" s="14"/>
      <c r="G63" s="14"/>
      <c r="H63" s="14"/>
      <c r="I63" s="14"/>
      <c r="J63" s="94"/>
      <c r="K63" s="85"/>
      <c r="L63" s="85"/>
      <c r="M63" s="85"/>
      <c r="N63" s="85"/>
      <c r="O63" s="85"/>
    </row>
    <row r="64" spans="1:15" x14ac:dyDescent="0.2">
      <c r="A64" s="85"/>
      <c r="B64" s="10" t="s">
        <v>106</v>
      </c>
      <c r="C64" s="14">
        <v>96.99</v>
      </c>
      <c r="D64" s="14"/>
      <c r="E64" s="14"/>
      <c r="F64" s="14"/>
      <c r="G64" s="14"/>
      <c r="H64" s="23"/>
      <c r="I64" s="14"/>
      <c r="J64" s="94"/>
      <c r="K64" s="85"/>
      <c r="L64" s="85"/>
      <c r="M64" s="85"/>
      <c r="N64" s="85"/>
      <c r="O64" s="85"/>
    </row>
    <row r="65" spans="1:15" x14ac:dyDescent="0.2">
      <c r="A65" s="85"/>
      <c r="B65" s="10" t="s">
        <v>123</v>
      </c>
      <c r="C65" s="14">
        <v>468.6</v>
      </c>
      <c r="D65" s="14"/>
      <c r="E65" s="14"/>
      <c r="F65" s="14"/>
      <c r="G65" s="14"/>
      <c r="H65" s="14"/>
      <c r="I65" s="14"/>
      <c r="J65" s="94"/>
      <c r="K65" s="85"/>
      <c r="L65" s="85"/>
      <c r="M65" s="85"/>
      <c r="N65" s="85"/>
      <c r="O65" s="85"/>
    </row>
    <row r="66" spans="1:15" x14ac:dyDescent="0.2">
      <c r="A66" s="85"/>
      <c r="B66" s="10" t="s">
        <v>69</v>
      </c>
      <c r="C66" s="14">
        <v>-371.6</v>
      </c>
      <c r="D66" s="14"/>
      <c r="E66" s="14"/>
      <c r="F66" s="14"/>
      <c r="G66" s="14"/>
      <c r="H66" s="14"/>
      <c r="I66" s="14"/>
      <c r="J66" s="94"/>
      <c r="K66" s="85"/>
      <c r="L66" s="85"/>
      <c r="M66" s="85"/>
      <c r="N66" s="85"/>
      <c r="O66" s="85"/>
    </row>
    <row r="67" spans="1:15" x14ac:dyDescent="0.2">
      <c r="A67" s="85"/>
      <c r="B67" s="10" t="s">
        <v>70</v>
      </c>
      <c r="C67" s="14">
        <v>80.08</v>
      </c>
      <c r="D67" s="14"/>
      <c r="E67" s="14"/>
      <c r="F67" s="14"/>
      <c r="G67" s="14"/>
      <c r="H67" s="14"/>
      <c r="I67" s="14"/>
      <c r="J67" s="138"/>
      <c r="K67" s="139"/>
      <c r="L67" s="139"/>
      <c r="M67" s="139"/>
      <c r="N67" s="85"/>
      <c r="O67" s="85"/>
    </row>
    <row r="68" spans="1:15" x14ac:dyDescent="0.2">
      <c r="A68" s="85"/>
      <c r="B68" s="10" t="s">
        <v>71</v>
      </c>
      <c r="C68" s="14" t="s">
        <v>124</v>
      </c>
      <c r="D68" s="14"/>
      <c r="E68" s="14"/>
      <c r="F68" s="14"/>
      <c r="G68" s="14"/>
      <c r="H68" s="14"/>
      <c r="I68" s="14"/>
      <c r="J68" s="137"/>
      <c r="K68" s="140"/>
      <c r="L68" s="139"/>
      <c r="M68" s="139"/>
      <c r="N68" s="85"/>
      <c r="O68" s="85"/>
    </row>
    <row r="69" spans="1:15" x14ac:dyDescent="0.2">
      <c r="A69" s="85"/>
      <c r="B69" s="10"/>
      <c r="C69" s="14"/>
      <c r="D69" s="14"/>
      <c r="E69" s="14"/>
      <c r="F69" s="14"/>
      <c r="G69" s="14"/>
      <c r="H69" s="94"/>
      <c r="I69" s="94"/>
      <c r="J69" s="94"/>
      <c r="K69" s="85"/>
      <c r="L69" s="85"/>
      <c r="M69" s="85"/>
      <c r="N69" s="85"/>
      <c r="O69" s="85"/>
    </row>
    <row r="70" spans="1:15" x14ac:dyDescent="0.2">
      <c r="A70" s="85"/>
      <c r="B70" s="10" t="s">
        <v>104</v>
      </c>
      <c r="C70" s="14"/>
      <c r="D70" s="14"/>
      <c r="E70" s="14"/>
      <c r="F70" s="14"/>
      <c r="G70" s="14"/>
      <c r="H70" s="94"/>
      <c r="I70" s="94"/>
      <c r="J70" s="94"/>
      <c r="K70" s="85"/>
      <c r="L70" s="85"/>
      <c r="M70" s="85"/>
      <c r="N70" s="85"/>
      <c r="O70" s="85"/>
    </row>
    <row r="71" spans="1:15" x14ac:dyDescent="0.2">
      <c r="A71" s="85"/>
      <c r="B71" s="10" t="s">
        <v>125</v>
      </c>
      <c r="C71" s="14">
        <v>2</v>
      </c>
      <c r="D71" s="14"/>
      <c r="E71" s="14"/>
      <c r="F71" s="14"/>
      <c r="G71" s="14"/>
      <c r="H71" s="94"/>
      <c r="I71" s="94"/>
      <c r="J71" s="94"/>
      <c r="K71" s="85"/>
      <c r="L71" s="85"/>
      <c r="M71" s="85"/>
      <c r="N71" s="85"/>
      <c r="O71" s="85"/>
    </row>
    <row r="72" spans="1:15" x14ac:dyDescent="0.2">
      <c r="A72" s="85"/>
      <c r="B72" s="10" t="s">
        <v>126</v>
      </c>
      <c r="C72" s="14">
        <v>3</v>
      </c>
      <c r="D72" s="14"/>
      <c r="E72" s="14"/>
      <c r="F72" s="14"/>
      <c r="G72" s="14"/>
      <c r="H72" s="94"/>
      <c r="I72" s="94"/>
      <c r="J72" s="94"/>
      <c r="K72" s="85"/>
      <c r="L72" s="85"/>
      <c r="M72" s="85"/>
      <c r="N72" s="85"/>
      <c r="O72" s="85"/>
    </row>
    <row r="73" spans="1:15" x14ac:dyDescent="0.2">
      <c r="A73" s="85"/>
      <c r="B73" s="10" t="s">
        <v>127</v>
      </c>
      <c r="C73" s="14">
        <v>36</v>
      </c>
      <c r="D73" s="14"/>
      <c r="E73" s="14"/>
      <c r="F73" s="14"/>
      <c r="G73" s="14"/>
      <c r="H73" s="94"/>
      <c r="I73" s="94"/>
      <c r="J73" s="94"/>
      <c r="K73" s="85"/>
      <c r="L73" s="85"/>
      <c r="M73" s="85"/>
      <c r="N73" s="85"/>
      <c r="O73" s="85"/>
    </row>
    <row r="74" spans="1:15" x14ac:dyDescent="0.2">
      <c r="A74" s="85"/>
      <c r="B74" s="10"/>
      <c r="C74" s="14"/>
      <c r="D74" s="14"/>
      <c r="E74" s="14"/>
      <c r="F74" s="14"/>
      <c r="G74" s="14"/>
      <c r="H74" s="94"/>
      <c r="I74" s="94"/>
      <c r="J74" s="94"/>
      <c r="K74" s="85"/>
      <c r="L74" s="85"/>
      <c r="M74" s="85"/>
      <c r="N74" s="85"/>
      <c r="O74" s="85"/>
    </row>
    <row r="75" spans="1:15" x14ac:dyDescent="0.2">
      <c r="A75" s="85"/>
      <c r="B75" s="85"/>
      <c r="C75" s="94"/>
      <c r="D75" s="94"/>
      <c r="E75" s="94"/>
      <c r="F75" s="94"/>
      <c r="G75" s="94"/>
      <c r="H75" s="94"/>
      <c r="I75" s="94"/>
      <c r="J75" s="94"/>
      <c r="K75" s="85"/>
      <c r="L75" s="85"/>
      <c r="M75" s="85"/>
      <c r="N75" s="85"/>
      <c r="O75" s="85"/>
    </row>
    <row r="76" spans="1:15" x14ac:dyDescent="0.2">
      <c r="A76" s="85"/>
      <c r="B76" s="11" t="s">
        <v>97</v>
      </c>
      <c r="C76" s="23" t="s">
        <v>56</v>
      </c>
      <c r="D76" s="23" t="s">
        <v>57</v>
      </c>
      <c r="E76" s="23" t="s">
        <v>58</v>
      </c>
      <c r="F76" s="23" t="s">
        <v>59</v>
      </c>
      <c r="G76" s="23" t="s">
        <v>60</v>
      </c>
      <c r="H76" s="14"/>
      <c r="I76" s="14"/>
      <c r="J76" s="14"/>
      <c r="K76" s="85"/>
      <c r="L76" s="85"/>
      <c r="M76" s="85"/>
      <c r="N76" s="85"/>
      <c r="O76" s="85"/>
    </row>
    <row r="77" spans="1:15" x14ac:dyDescent="0.2">
      <c r="A77" s="85"/>
      <c r="B77" s="10"/>
      <c r="C77" s="14"/>
      <c r="D77" s="14"/>
      <c r="E77" s="14"/>
      <c r="F77" s="14"/>
      <c r="G77" s="14"/>
      <c r="H77" s="14"/>
      <c r="I77" s="14"/>
      <c r="J77" s="14"/>
      <c r="K77" s="85"/>
      <c r="L77" s="85"/>
      <c r="M77" s="85"/>
      <c r="N77" s="85"/>
      <c r="O77" s="85"/>
    </row>
    <row r="78" spans="1:15" x14ac:dyDescent="0.2">
      <c r="A78" s="85"/>
      <c r="B78" s="10" t="s">
        <v>128</v>
      </c>
      <c r="C78" s="14"/>
      <c r="D78" s="14"/>
      <c r="E78" s="14"/>
      <c r="F78" s="14"/>
      <c r="G78" s="14"/>
      <c r="H78" s="14"/>
      <c r="I78" s="14"/>
      <c r="J78" s="14"/>
      <c r="K78" s="85"/>
      <c r="L78" s="85"/>
      <c r="M78" s="85"/>
      <c r="N78" s="85"/>
      <c r="O78" s="85"/>
    </row>
    <row r="79" spans="1:15" x14ac:dyDescent="0.2">
      <c r="A79" s="85"/>
      <c r="B79" s="10" t="s">
        <v>129</v>
      </c>
      <c r="C79" s="14">
        <v>-190.8</v>
      </c>
      <c r="D79" s="14" t="s">
        <v>130</v>
      </c>
      <c r="E79" s="14" t="s">
        <v>46</v>
      </c>
      <c r="F79" s="14" t="s">
        <v>12</v>
      </c>
      <c r="G79" s="14">
        <v>0.44669999999999999</v>
      </c>
      <c r="H79" s="14"/>
      <c r="I79" s="14"/>
      <c r="J79" s="14"/>
      <c r="K79" s="85"/>
      <c r="L79" s="85"/>
      <c r="M79" s="85"/>
      <c r="N79" s="85"/>
      <c r="O79" s="85"/>
    </row>
    <row r="80" spans="1:15" x14ac:dyDescent="0.2">
      <c r="A80" s="85"/>
      <c r="B80" s="10" t="s">
        <v>131</v>
      </c>
      <c r="C80" s="14">
        <v>-366.6</v>
      </c>
      <c r="D80" s="14" t="s">
        <v>132</v>
      </c>
      <c r="E80" s="14" t="s">
        <v>45</v>
      </c>
      <c r="F80" s="14" t="s">
        <v>14</v>
      </c>
      <c r="G80" s="14">
        <v>3.8300000000000001E-2</v>
      </c>
      <c r="H80" s="14"/>
      <c r="I80" s="14"/>
      <c r="J80" s="14"/>
      <c r="K80" s="85"/>
      <c r="L80" s="85"/>
      <c r="M80" s="85"/>
      <c r="N80" s="85"/>
      <c r="O80" s="85"/>
    </row>
    <row r="81" spans="1:15" x14ac:dyDescent="0.2">
      <c r="A81" s="85"/>
      <c r="B81" s="10" t="s">
        <v>133</v>
      </c>
      <c r="C81" s="14">
        <v>-557.4</v>
      </c>
      <c r="D81" s="14" t="s">
        <v>134</v>
      </c>
      <c r="E81" s="14" t="s">
        <v>45</v>
      </c>
      <c r="F81" s="14" t="s">
        <v>13</v>
      </c>
      <c r="G81" s="14">
        <v>1.1000000000000001E-3</v>
      </c>
      <c r="H81" s="14"/>
      <c r="I81" s="14"/>
      <c r="J81" s="14"/>
      <c r="K81" s="85"/>
      <c r="L81" s="85"/>
      <c r="M81" s="85"/>
      <c r="N81" s="85"/>
      <c r="O81" s="85"/>
    </row>
    <row r="82" spans="1:15" x14ac:dyDescent="0.2">
      <c r="A82" s="85"/>
      <c r="B82" s="10"/>
      <c r="C82" s="14"/>
      <c r="D82" s="14"/>
      <c r="E82" s="14"/>
      <c r="F82" s="14"/>
      <c r="G82" s="14"/>
      <c r="H82" s="14"/>
      <c r="I82" s="14"/>
      <c r="J82" s="14"/>
      <c r="K82" s="85"/>
      <c r="L82" s="85"/>
      <c r="M82" s="85"/>
      <c r="N82" s="85"/>
      <c r="O82" s="85"/>
    </row>
    <row r="83" spans="1:15" x14ac:dyDescent="0.2">
      <c r="A83" s="85"/>
      <c r="B83" s="10"/>
      <c r="C83" s="14"/>
      <c r="D83" s="14"/>
      <c r="E83" s="14"/>
      <c r="F83" s="14"/>
      <c r="G83" s="14"/>
      <c r="H83" s="14"/>
      <c r="I83" s="14"/>
      <c r="J83" s="14"/>
      <c r="K83" s="119"/>
      <c r="L83" s="119"/>
      <c r="M83" s="119"/>
      <c r="N83" s="85"/>
      <c r="O83" s="119"/>
    </row>
    <row r="84" spans="1:15" x14ac:dyDescent="0.2">
      <c r="A84" s="85"/>
      <c r="B84" s="11" t="s">
        <v>61</v>
      </c>
      <c r="C84" s="23" t="s">
        <v>62</v>
      </c>
      <c r="D84" s="23" t="s">
        <v>63</v>
      </c>
      <c r="E84" s="23" t="s">
        <v>56</v>
      </c>
      <c r="F84" s="23" t="s">
        <v>64</v>
      </c>
      <c r="G84" s="23" t="s">
        <v>65</v>
      </c>
      <c r="H84" s="23" t="s">
        <v>66</v>
      </c>
      <c r="I84" s="23" t="s">
        <v>98</v>
      </c>
      <c r="J84" s="23" t="s">
        <v>51</v>
      </c>
      <c r="K84" s="141"/>
      <c r="L84" s="119"/>
      <c r="M84" s="119"/>
      <c r="N84" s="85"/>
      <c r="O84" s="119"/>
    </row>
    <row r="85" spans="1:15" x14ac:dyDescent="0.2">
      <c r="A85" s="85"/>
      <c r="B85" s="10"/>
      <c r="C85" s="14"/>
      <c r="D85" s="14"/>
      <c r="E85" s="14"/>
      <c r="F85" s="14"/>
      <c r="G85" s="14"/>
      <c r="H85" s="14"/>
      <c r="I85" s="14"/>
      <c r="J85" s="14"/>
      <c r="K85" s="119"/>
      <c r="L85" s="119"/>
      <c r="M85" s="119"/>
      <c r="N85" s="85"/>
      <c r="O85" s="119"/>
    </row>
    <row r="86" spans="1:15" x14ac:dyDescent="0.2">
      <c r="A86" s="85"/>
      <c r="B86" s="10" t="s">
        <v>128</v>
      </c>
      <c r="C86" s="14"/>
      <c r="D86" s="14"/>
      <c r="E86" s="14"/>
      <c r="F86" s="14"/>
      <c r="G86" s="14"/>
      <c r="H86" s="14"/>
      <c r="I86" s="14"/>
      <c r="J86" s="14"/>
      <c r="K86" s="119"/>
      <c r="L86" s="119"/>
      <c r="M86" s="119"/>
      <c r="N86" s="85"/>
      <c r="O86" s="119"/>
    </row>
    <row r="87" spans="1:15" x14ac:dyDescent="0.2">
      <c r="A87" s="85"/>
      <c r="B87" s="10" t="s">
        <v>129</v>
      </c>
      <c r="C87" s="14">
        <v>0</v>
      </c>
      <c r="D87" s="14">
        <v>190.8</v>
      </c>
      <c r="E87" s="14">
        <v>-190.8</v>
      </c>
      <c r="F87" s="14">
        <v>138.69999999999999</v>
      </c>
      <c r="G87" s="14">
        <v>6</v>
      </c>
      <c r="H87" s="14">
        <v>6</v>
      </c>
      <c r="I87" s="14">
        <v>1.3759999999999999</v>
      </c>
      <c r="J87" s="14">
        <v>30</v>
      </c>
      <c r="K87" s="119"/>
      <c r="L87" s="119"/>
      <c r="M87" s="119"/>
      <c r="N87" s="85"/>
      <c r="O87" s="119"/>
    </row>
    <row r="88" spans="1:15" x14ac:dyDescent="0.2">
      <c r="A88" s="85"/>
      <c r="B88" s="10" t="s">
        <v>131</v>
      </c>
      <c r="C88" s="14">
        <v>145.5</v>
      </c>
      <c r="D88" s="14">
        <v>512</v>
      </c>
      <c r="E88" s="14">
        <v>-366.6</v>
      </c>
      <c r="F88" s="14">
        <v>138.69999999999999</v>
      </c>
      <c r="G88" s="14">
        <v>6</v>
      </c>
      <c r="H88" s="14">
        <v>6</v>
      </c>
      <c r="I88" s="14">
        <v>2.6429999999999998</v>
      </c>
      <c r="J88" s="14">
        <v>30</v>
      </c>
      <c r="K88" s="119"/>
      <c r="L88" s="119"/>
      <c r="M88" s="119"/>
      <c r="N88" s="85"/>
      <c r="O88" s="119"/>
    </row>
    <row r="89" spans="1:15" x14ac:dyDescent="0.2">
      <c r="A89" s="85"/>
      <c r="B89" s="10" t="s">
        <v>133</v>
      </c>
      <c r="C89" s="14">
        <v>145.5</v>
      </c>
      <c r="D89" s="14">
        <v>702.9</v>
      </c>
      <c r="E89" s="14">
        <v>-557.4</v>
      </c>
      <c r="F89" s="14">
        <v>138.69999999999999</v>
      </c>
      <c r="G89" s="14">
        <v>6</v>
      </c>
      <c r="H89" s="14">
        <v>6</v>
      </c>
      <c r="I89" s="14">
        <v>4.0179999999999998</v>
      </c>
      <c r="J89" s="14">
        <v>30</v>
      </c>
      <c r="K89" s="141"/>
      <c r="L89" s="141"/>
      <c r="M89" s="141"/>
      <c r="N89" s="85"/>
      <c r="O89" s="119"/>
    </row>
    <row r="90" spans="1:15" x14ac:dyDescent="0.2">
      <c r="A90" s="85"/>
      <c r="B90" s="10"/>
      <c r="C90" s="9"/>
      <c r="D90" s="9"/>
      <c r="E90" s="9"/>
      <c r="F90" s="9"/>
      <c r="G90" s="9"/>
      <c r="H90" s="9"/>
      <c r="I90" s="9"/>
      <c r="J90" s="9"/>
      <c r="K90" s="85"/>
      <c r="L90" s="85"/>
      <c r="M90" s="85"/>
      <c r="N90" s="85"/>
      <c r="O90" s="119"/>
    </row>
    <row r="91" spans="1:15" x14ac:dyDescent="0.2">
      <c r="A91" s="85"/>
      <c r="B91" s="10"/>
      <c r="C91" s="9"/>
      <c r="D91" s="9"/>
      <c r="E91" s="9"/>
      <c r="F91" s="9"/>
      <c r="G91" s="9"/>
      <c r="H91" s="9"/>
      <c r="I91" s="9"/>
      <c r="J91" s="9"/>
      <c r="K91" s="85"/>
      <c r="L91" s="85"/>
      <c r="M91" s="85"/>
      <c r="N91" s="85"/>
      <c r="O91" s="119"/>
    </row>
    <row r="92" spans="1:15" x14ac:dyDescent="0.2">
      <c r="A92" s="85"/>
      <c r="B92" s="47"/>
      <c r="C92" s="48"/>
      <c r="D92" s="48"/>
      <c r="E92" s="48"/>
      <c r="F92" s="48"/>
      <c r="G92" s="48"/>
      <c r="H92" s="48"/>
      <c r="I92" s="48"/>
      <c r="J92" s="48"/>
      <c r="K92" s="85"/>
      <c r="L92" s="85"/>
      <c r="M92" s="85"/>
      <c r="N92" s="85"/>
      <c r="O92" s="119"/>
    </row>
    <row r="93" spans="1:15" x14ac:dyDescent="0.2">
      <c r="A93" s="85"/>
      <c r="B93" s="10"/>
      <c r="C93" s="9"/>
      <c r="D93" s="9"/>
      <c r="E93" s="9"/>
      <c r="F93" s="9"/>
      <c r="G93" s="9"/>
      <c r="H93" s="9"/>
      <c r="I93" s="9"/>
      <c r="J93" s="9"/>
      <c r="K93" s="85"/>
      <c r="L93" s="85"/>
      <c r="M93" s="85"/>
      <c r="N93" s="85"/>
      <c r="O93" s="119"/>
    </row>
    <row r="94" spans="1:15" x14ac:dyDescent="0.2">
      <c r="A94" s="85"/>
      <c r="B94" s="10"/>
      <c r="C94" s="9"/>
      <c r="D94" s="9"/>
      <c r="E94" s="9"/>
      <c r="F94" s="9"/>
      <c r="G94" s="9"/>
      <c r="H94" s="9"/>
      <c r="I94" s="9"/>
      <c r="J94" s="9"/>
      <c r="K94" s="85"/>
      <c r="L94" s="85"/>
      <c r="M94" s="85"/>
      <c r="N94" s="85"/>
      <c r="O94" s="119"/>
    </row>
    <row r="95" spans="1:15" x14ac:dyDescent="0.2">
      <c r="A95" s="85"/>
      <c r="B95" s="10"/>
      <c r="C95" s="9"/>
      <c r="D95" s="9"/>
      <c r="E95" s="9"/>
      <c r="F95" s="9"/>
      <c r="G95" s="9"/>
      <c r="H95" s="9"/>
      <c r="I95" s="9"/>
      <c r="J95" s="9"/>
      <c r="K95" s="85"/>
      <c r="L95" s="85"/>
      <c r="M95" s="85"/>
      <c r="N95" s="85"/>
      <c r="O95" s="119"/>
    </row>
    <row r="96" spans="1:15" x14ac:dyDescent="0.2">
      <c r="A96" s="85"/>
      <c r="B96" s="10"/>
      <c r="C96" s="9"/>
      <c r="D96" s="9"/>
      <c r="E96" s="9"/>
      <c r="F96" s="9"/>
      <c r="G96" s="9"/>
      <c r="H96" s="9"/>
      <c r="I96" s="9"/>
      <c r="J96" s="9"/>
      <c r="K96" s="85"/>
      <c r="L96" s="85"/>
      <c r="M96" s="85"/>
      <c r="N96" s="85"/>
      <c r="O96" s="119"/>
    </row>
    <row r="97" spans="1:15" x14ac:dyDescent="0.2">
      <c r="A97" s="85"/>
      <c r="B97" s="11"/>
      <c r="C97" s="12"/>
      <c r="D97" s="12"/>
      <c r="E97" s="12"/>
      <c r="F97" s="12"/>
      <c r="G97" s="12"/>
      <c r="H97" s="12"/>
      <c r="I97" s="12"/>
      <c r="J97" s="12"/>
      <c r="K97" s="86"/>
      <c r="L97" s="86"/>
      <c r="M97" s="86"/>
      <c r="N97" s="85"/>
      <c r="O97" s="85"/>
    </row>
    <row r="98" spans="1:15" x14ac:dyDescent="0.2">
      <c r="A98" s="85"/>
      <c r="B98" s="10"/>
      <c r="C98" s="9"/>
      <c r="D98" s="9"/>
      <c r="E98" s="9"/>
      <c r="F98" s="9"/>
      <c r="G98" s="9"/>
      <c r="H98" s="9"/>
      <c r="I98" s="9"/>
      <c r="J98" s="9"/>
      <c r="K98" s="85"/>
      <c r="L98" s="85"/>
      <c r="M98" s="85"/>
      <c r="N98" s="85"/>
      <c r="O98" s="85"/>
    </row>
    <row r="99" spans="1:15" x14ac:dyDescent="0.2">
      <c r="A99" s="85"/>
      <c r="B99" s="10"/>
      <c r="C99" s="9"/>
      <c r="D99" s="9"/>
      <c r="E99" s="9"/>
      <c r="F99" s="9"/>
      <c r="G99" s="9"/>
      <c r="H99" s="9"/>
      <c r="I99" s="9"/>
      <c r="J99" s="9"/>
      <c r="K99" s="85"/>
      <c r="L99" s="85"/>
      <c r="M99" s="85"/>
      <c r="N99" s="85"/>
      <c r="O99" s="85"/>
    </row>
    <row r="100" spans="1:15" x14ac:dyDescent="0.2">
      <c r="A100" s="85"/>
      <c r="B100" s="10"/>
      <c r="C100" s="9"/>
      <c r="D100" s="9"/>
      <c r="E100" s="9"/>
      <c r="F100" s="9"/>
      <c r="G100" s="9"/>
      <c r="H100" s="9"/>
      <c r="I100" s="9"/>
      <c r="J100" s="9"/>
      <c r="K100" s="85"/>
      <c r="L100" s="85"/>
      <c r="M100" s="85"/>
      <c r="N100" s="85"/>
      <c r="O100" s="85"/>
    </row>
    <row r="101" spans="1:15" x14ac:dyDescent="0.2">
      <c r="A101" s="85"/>
      <c r="B101" s="10"/>
      <c r="C101" s="9"/>
      <c r="D101" s="9"/>
      <c r="E101" s="9"/>
      <c r="F101" s="9"/>
      <c r="G101" s="9"/>
      <c r="H101" s="9"/>
      <c r="I101" s="9"/>
      <c r="J101" s="9"/>
      <c r="K101" s="85"/>
      <c r="L101" s="85"/>
      <c r="M101" s="85"/>
      <c r="N101" s="85"/>
      <c r="O101" s="85"/>
    </row>
    <row r="102" spans="1:15" x14ac:dyDescent="0.2">
      <c r="A102" s="85"/>
      <c r="B102" s="10"/>
      <c r="C102" s="9"/>
      <c r="D102" s="9"/>
      <c r="E102" s="9"/>
      <c r="F102" s="9"/>
      <c r="G102" s="9"/>
      <c r="H102" s="9"/>
      <c r="I102" s="9"/>
      <c r="J102" s="9"/>
      <c r="K102" s="85"/>
      <c r="L102" s="85"/>
      <c r="M102" s="85"/>
      <c r="N102" s="85"/>
      <c r="O102" s="85"/>
    </row>
    <row r="103" spans="1:15" x14ac:dyDescent="0.2">
      <c r="A103" s="85"/>
      <c r="B103" s="10"/>
      <c r="C103" s="9"/>
      <c r="D103" s="9"/>
      <c r="E103" s="9"/>
      <c r="F103" s="9"/>
      <c r="G103" s="9"/>
      <c r="H103" s="9"/>
      <c r="I103" s="9"/>
      <c r="J103" s="9"/>
      <c r="K103" s="85"/>
      <c r="L103" s="85"/>
      <c r="M103" s="85"/>
      <c r="N103" s="85"/>
      <c r="O103" s="85"/>
    </row>
    <row r="104" spans="1:15" x14ac:dyDescent="0.2">
      <c r="B104" s="10"/>
      <c r="C104" s="9"/>
      <c r="D104" s="9"/>
      <c r="E104" s="9"/>
      <c r="F104" s="9"/>
      <c r="G104" s="9"/>
      <c r="H104" s="9"/>
      <c r="I104" s="9"/>
      <c r="J104" s="9"/>
    </row>
    <row r="105" spans="1:15" x14ac:dyDescent="0.2">
      <c r="B105" s="10"/>
      <c r="C105" s="9"/>
      <c r="D105" s="9"/>
      <c r="E105" s="9"/>
      <c r="F105" s="9"/>
      <c r="G105" s="9"/>
      <c r="H105" s="9"/>
      <c r="I105" s="9"/>
      <c r="J105" s="9"/>
    </row>
    <row r="106" spans="1:15" x14ac:dyDescent="0.2">
      <c r="B106" s="10"/>
      <c r="C106" s="9"/>
      <c r="D106" s="9"/>
      <c r="E106" s="9"/>
      <c r="F106" s="9"/>
      <c r="G106" s="9"/>
      <c r="H106" s="9"/>
      <c r="I106" s="9"/>
      <c r="J106" s="9"/>
    </row>
    <row r="107" spans="1:15" x14ac:dyDescent="0.2">
      <c r="B107" s="10"/>
      <c r="C107" s="9"/>
      <c r="D107" s="9"/>
      <c r="E107" s="9"/>
      <c r="F107" s="9"/>
      <c r="G107" s="9"/>
      <c r="H107" s="9"/>
      <c r="I107" s="9"/>
      <c r="J107" s="9"/>
    </row>
    <row r="108" spans="1:15" x14ac:dyDescent="0.2">
      <c r="B108" s="10"/>
      <c r="C108" s="9"/>
      <c r="D108" s="9"/>
      <c r="E108" s="9"/>
      <c r="F108" s="9"/>
      <c r="G108" s="9"/>
      <c r="H108" s="9"/>
      <c r="I108" s="9"/>
      <c r="J108" s="9"/>
    </row>
    <row r="109" spans="1:15" x14ac:dyDescent="0.2">
      <c r="A109" s="85"/>
      <c r="B109" s="10"/>
      <c r="C109" s="9"/>
      <c r="D109" s="9"/>
      <c r="E109" s="9"/>
      <c r="F109" s="9"/>
      <c r="G109" s="9"/>
      <c r="H109" s="9"/>
      <c r="I109" s="9"/>
      <c r="J109" s="9"/>
      <c r="K109" s="85"/>
      <c r="L109" s="85"/>
      <c r="M109" s="85"/>
      <c r="N109" s="85"/>
      <c r="O109" s="85"/>
    </row>
    <row r="110" spans="1:15" x14ac:dyDescent="0.2">
      <c r="A110" s="85"/>
      <c r="B110" s="10"/>
      <c r="C110" s="9"/>
      <c r="D110" s="9"/>
      <c r="E110" s="9"/>
      <c r="F110" s="9"/>
      <c r="G110" s="9"/>
      <c r="H110" s="9"/>
      <c r="I110" s="9"/>
      <c r="J110" s="9"/>
      <c r="K110" s="85"/>
      <c r="L110" s="85"/>
      <c r="M110" s="85"/>
      <c r="N110" s="85"/>
      <c r="O110" s="85"/>
    </row>
    <row r="111" spans="1:15" x14ac:dyDescent="0.2">
      <c r="A111" s="85"/>
      <c r="B111" s="47"/>
      <c r="C111" s="48"/>
      <c r="D111" s="48"/>
      <c r="E111" s="48"/>
      <c r="F111" s="48"/>
      <c r="G111" s="48"/>
      <c r="H111" s="48"/>
      <c r="I111" s="48"/>
      <c r="J111" s="48"/>
      <c r="K111" s="85"/>
      <c r="L111" s="85"/>
      <c r="M111" s="85"/>
      <c r="N111" s="85"/>
      <c r="O111" s="85"/>
    </row>
    <row r="112" spans="1:15" x14ac:dyDescent="0.2">
      <c r="A112" s="85"/>
      <c r="B112" s="47"/>
      <c r="C112" s="48"/>
      <c r="D112" s="48"/>
      <c r="E112" s="48"/>
      <c r="F112" s="48"/>
      <c r="G112" s="48"/>
      <c r="H112" s="48"/>
      <c r="I112" s="48"/>
      <c r="J112" s="48"/>
      <c r="K112" s="85"/>
      <c r="L112" s="85"/>
      <c r="M112" s="85"/>
      <c r="N112" s="85"/>
      <c r="O112" s="85"/>
    </row>
    <row r="113" spans="1:15" ht="18" x14ac:dyDescent="0.2">
      <c r="A113" s="85"/>
      <c r="B113" s="85"/>
      <c r="C113" s="85"/>
      <c r="D113" s="85"/>
      <c r="E113" s="85"/>
      <c r="F113" s="85"/>
      <c r="G113" s="85"/>
      <c r="H113" s="85"/>
      <c r="I113" s="85"/>
      <c r="J113" s="80"/>
      <c r="K113" s="85"/>
      <c r="L113" s="85"/>
      <c r="M113" s="85"/>
      <c r="N113" s="85"/>
      <c r="O113" s="85"/>
    </row>
    <row r="114" spans="1:15" x14ac:dyDescent="0.2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</row>
    <row r="115" spans="1:15" x14ac:dyDescent="0.2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</row>
    <row r="116" spans="1:15" x14ac:dyDescent="0.2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</row>
    <row r="117" spans="1:15" x14ac:dyDescent="0.2">
      <c r="A117" s="85"/>
      <c r="C117" s="49"/>
      <c r="D117" s="49"/>
      <c r="E117" s="83"/>
      <c r="F117" s="83"/>
      <c r="G117" s="83"/>
      <c r="H117" s="83"/>
      <c r="I117" s="83"/>
      <c r="J117" s="83"/>
      <c r="L117" s="85"/>
      <c r="M117" s="85"/>
      <c r="N117" s="85"/>
      <c r="O117" s="85"/>
    </row>
    <row r="118" spans="1:15" x14ac:dyDescent="0.2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</row>
    <row r="119" spans="1:15" x14ac:dyDescent="0.2">
      <c r="A119" s="85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</row>
    <row r="120" spans="1:15" x14ac:dyDescent="0.2">
      <c r="A120" s="85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</row>
    <row r="121" spans="1:15" x14ac:dyDescent="0.2">
      <c r="A121" s="85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</row>
  </sheetData>
  <mergeCells count="6">
    <mergeCell ref="P17:T17"/>
    <mergeCell ref="P6:T6"/>
    <mergeCell ref="I6:K6"/>
    <mergeCell ref="I17:K17"/>
    <mergeCell ref="C17:E17"/>
    <mergeCell ref="C6:E6"/>
  </mergeCells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6C</vt:lpstr>
      <vt:lpstr>FIG 6E</vt:lpstr>
      <vt:lpstr>FIG 6F</vt:lpstr>
      <vt:lpstr>FIG 6G</vt:lpstr>
      <vt:lpstr>FIG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Schneider</dc:creator>
  <cp:lastModifiedBy>CM Poch</cp:lastModifiedBy>
  <dcterms:created xsi:type="dcterms:W3CDTF">2019-06-06T16:55:49Z</dcterms:created>
  <dcterms:modified xsi:type="dcterms:W3CDTF">2022-02-14T20:54:56Z</dcterms:modified>
</cp:coreProperties>
</file>