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schneider/Documents/Dokumente - Christines MacBook Pro (2)/Lab/Lab 2021/NCB_Revision/NCB_Revision3/For upload/Source Data/"/>
    </mc:Choice>
  </mc:AlternateContent>
  <xr:revisionPtr revIDLastSave="0" documentId="8_{C2A84608-D482-ED4A-B185-681556631AC6}" xr6:coauthVersionLast="47" xr6:coauthVersionMax="47" xr10:uidLastSave="{00000000-0000-0000-0000-000000000000}"/>
  <bookViews>
    <workbookView xWindow="0" yWindow="500" windowWidth="28800" windowHeight="15800" tabRatio="500" xr2:uid="{00000000-000D-0000-FFFF-FFFF00000000}"/>
  </bookViews>
  <sheets>
    <sheet name="EXT DATA FIG 8D" sheetId="5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0" i="53" l="1"/>
  <c r="F60" i="53"/>
  <c r="G60" i="53"/>
  <c r="H60" i="53"/>
  <c r="I60" i="53"/>
  <c r="J60" i="53"/>
  <c r="K60" i="53"/>
  <c r="L60" i="53"/>
  <c r="M60" i="53"/>
  <c r="N60" i="53"/>
  <c r="O60" i="53"/>
  <c r="P60" i="53"/>
  <c r="Q60" i="53"/>
  <c r="R60" i="53"/>
  <c r="S60" i="53"/>
  <c r="T60" i="53"/>
  <c r="U60" i="53"/>
  <c r="V60" i="53"/>
  <c r="D60" i="53"/>
  <c r="E48" i="53"/>
  <c r="F48" i="53"/>
  <c r="G48" i="53"/>
  <c r="H48" i="53"/>
  <c r="I48" i="53"/>
  <c r="J48" i="53"/>
  <c r="K48" i="53"/>
  <c r="L48" i="53"/>
  <c r="M48" i="53"/>
  <c r="N48" i="53"/>
  <c r="O48" i="53"/>
  <c r="P48" i="53"/>
  <c r="Q48" i="53"/>
  <c r="R48" i="53"/>
  <c r="S48" i="53"/>
  <c r="T48" i="53"/>
  <c r="U48" i="53"/>
  <c r="V48" i="53"/>
  <c r="D48" i="53"/>
  <c r="E61" i="53"/>
  <c r="E62" i="53" s="1"/>
  <c r="F61" i="53"/>
  <c r="F62" i="53" s="1"/>
  <c r="G61" i="53"/>
  <c r="G62" i="53" s="1"/>
  <c r="H61" i="53"/>
  <c r="H62" i="53" s="1"/>
  <c r="I61" i="53"/>
  <c r="I62" i="53" s="1"/>
  <c r="J61" i="53"/>
  <c r="J62" i="53" s="1"/>
  <c r="K61" i="53"/>
  <c r="K62" i="53" s="1"/>
  <c r="L61" i="53"/>
  <c r="L62" i="53" s="1"/>
  <c r="M61" i="53"/>
  <c r="M62" i="53" s="1"/>
  <c r="N61" i="53"/>
  <c r="N62" i="53" s="1"/>
  <c r="O61" i="53"/>
  <c r="O62" i="53" s="1"/>
  <c r="P61" i="53"/>
  <c r="P62" i="53" s="1"/>
  <c r="Q61" i="53"/>
  <c r="Q62" i="53" s="1"/>
  <c r="R61" i="53"/>
  <c r="R62" i="53" s="1"/>
  <c r="S61" i="53"/>
  <c r="S62" i="53" s="1"/>
  <c r="T61" i="53"/>
  <c r="T62" i="53" s="1"/>
  <c r="U61" i="53"/>
  <c r="U62" i="53" s="1"/>
  <c r="V61" i="53"/>
  <c r="V62" i="53" s="1"/>
  <c r="D61" i="53"/>
  <c r="D62" i="53" s="1"/>
  <c r="I49" i="53"/>
  <c r="I50" i="53" s="1"/>
  <c r="E49" i="53"/>
  <c r="F49" i="53"/>
  <c r="F50" i="53" s="1"/>
  <c r="G49" i="53"/>
  <c r="G50" i="53" s="1"/>
  <c r="H49" i="53"/>
  <c r="H50" i="53" s="1"/>
  <c r="J49" i="53"/>
  <c r="K49" i="53"/>
  <c r="K50" i="53" s="1"/>
  <c r="L49" i="53"/>
  <c r="L50" i="53" s="1"/>
  <c r="M49" i="53"/>
  <c r="M50" i="53" s="1"/>
  <c r="N49" i="53"/>
  <c r="N50" i="53" s="1"/>
  <c r="O49" i="53"/>
  <c r="O50" i="53" s="1"/>
  <c r="P49" i="53"/>
  <c r="P50" i="53" s="1"/>
  <c r="Q49" i="53"/>
  <c r="Q50" i="53" s="1"/>
  <c r="R49" i="53"/>
  <c r="R50" i="53" s="1"/>
  <c r="S49" i="53"/>
  <c r="S50" i="53" s="1"/>
  <c r="T49" i="53"/>
  <c r="T50" i="53" s="1"/>
  <c r="U49" i="53"/>
  <c r="U50" i="53" s="1"/>
  <c r="V49" i="53"/>
  <c r="V50" i="53" s="1"/>
  <c r="E50" i="53"/>
  <c r="J50" i="53"/>
  <c r="D49" i="53"/>
  <c r="D50" i="53" s="1"/>
</calcChain>
</file>

<file path=xl/sharedStrings.xml><?xml version="1.0" encoding="utf-8"?>
<sst xmlns="http://schemas.openxmlformats.org/spreadsheetml/2006/main" count="68" uniqueCount="25">
  <si>
    <t>SEM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</si>
  <si>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</si>
  <si>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</si>
  <si>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</si>
  <si>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</si>
  <si>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</si>
  <si>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</si>
  <si>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</si>
  <si>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</si>
  <si>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</si>
  <si>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</si>
  <si>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AVG</t>
  </si>
  <si>
    <t>Time</t>
  </si>
  <si>
    <t>N</t>
  </si>
  <si>
    <t>Blood concentration of Cyclosporine A (µg/L) on indicated days of in vivo MI study</t>
  </si>
  <si>
    <t>(day)</t>
  </si>
  <si>
    <t>Blood_concentration</t>
  </si>
  <si>
    <t>(ug/L)</t>
  </si>
  <si>
    <t>n.s.</t>
  </si>
  <si>
    <t>n.s.: no sample collected</t>
  </si>
  <si>
    <t>HVP recipients</t>
  </si>
  <si>
    <t>vehicle recipients</t>
  </si>
  <si>
    <t xml:space="preserve">ST DEV </t>
  </si>
  <si>
    <t>vehicle recipicents</t>
  </si>
  <si>
    <t>Input Data Extended Data Figure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</si>
</sst>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0" borderId="0" xfId="0" applyFont="1"/>
    <xf numFmtId="0" fontId="4" fillId="0" borderId="0" xfId="0" applyFont="1" applyBorder="1"/>
    <xf numFmtId="0" fontId="6" fillId="0" borderId="0" xfId="0" applyFont="1"/>
    <xf numFmtId="0" fontId="4" fillId="0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0" fontId="7" fillId="4" borderId="1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5" fillId="0" borderId="0" xfId="0" applyFont="1" applyFill="1"/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4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Standard" xfId="0" builtinId="0"/>
  </cellStyles>
  <dxfs count="0"/>
  <tableStyles count="0" defaultTableStyle="TableStyleMedium9" defaultPivotStyle="PivotStyleMedium4"/>
  <colors>
    <mruColors>
      <color rgb="FFDA9694"/>
      <color rgb="FF880000"/>
      <color rgb="FF969696"/>
      <color rgb="FF7F0001"/>
      <color rgb="FFFABF8F"/>
      <color rgb="FF77933C"/>
      <color rgb="FFA80000"/>
      <color rgb="FF243CC6"/>
      <color rgb="FF2F7534"/>
      <color rgb="FF52C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0BB0-4C3C-A44A-AF3F-7C4850DAA978}">
  <dimension ref="A2:X64"/>
  <sheetViews>
    <sheetView tabSelected="1" zoomScale="46" workbookViewId="0">
      <selection activeCell="AE20" sqref="AE20"/>
    </sheetView>
  </sheetViews>
  <sheetFormatPr baseColWidth="10" defaultColWidth="10.83203125" defaultRowHeight="16" x14ac:dyDescent="0.2"/>
  <cols>
    <col min="1" max="3" width="10.83203125" style="4"/>
    <col min="4" max="4" width="11.1640625" style="4" customWidth="1"/>
    <col min="5" max="16384" width="10.83203125" style="4"/>
  </cols>
  <sheetData>
    <row r="2" spans="1:22" x14ac:dyDescent="0.2">
      <c r="A2" s="1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">
      <c r="A3" s="3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">
      <c r="A4" s="18"/>
      <c r="B4" s="7"/>
      <c r="C4" s="7"/>
      <c r="D4" s="7"/>
      <c r="E4" s="7"/>
      <c r="F4" s="7"/>
      <c r="G4" s="7"/>
      <c r="H4" s="7"/>
      <c r="I4" s="7"/>
    </row>
    <row r="6" spans="1:22" x14ac:dyDescent="0.2">
      <c r="B6" s="33" t="s">
        <v>21</v>
      </c>
      <c r="C6" s="34"/>
      <c r="D6" s="30" t="s">
        <v>12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22" x14ac:dyDescent="0.2">
      <c r="B7" s="33"/>
      <c r="C7" s="34"/>
      <c r="D7" s="27" t="s">
        <v>15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9"/>
    </row>
    <row r="8" spans="1:22" x14ac:dyDescent="0.2">
      <c r="D8" s="12">
        <v>-6</v>
      </c>
      <c r="E8" s="12">
        <v>-5</v>
      </c>
      <c r="F8" s="12">
        <v>-1</v>
      </c>
      <c r="G8" s="12">
        <v>1</v>
      </c>
      <c r="H8" s="12">
        <v>1.02</v>
      </c>
      <c r="I8" s="12">
        <v>1.1299999999999999</v>
      </c>
      <c r="J8" s="12">
        <v>1.33</v>
      </c>
      <c r="K8" s="12">
        <v>2</v>
      </c>
      <c r="L8" s="12">
        <v>4</v>
      </c>
      <c r="M8" s="12">
        <v>8</v>
      </c>
      <c r="N8" s="12">
        <v>12</v>
      </c>
      <c r="O8" s="12">
        <v>15</v>
      </c>
      <c r="P8" s="12">
        <v>20</v>
      </c>
      <c r="Q8" s="12">
        <v>30</v>
      </c>
      <c r="R8" s="12">
        <v>40</v>
      </c>
      <c r="S8" s="12">
        <v>50</v>
      </c>
      <c r="T8" s="12">
        <v>60</v>
      </c>
      <c r="U8" s="12">
        <v>80</v>
      </c>
      <c r="V8" s="12">
        <v>87</v>
      </c>
    </row>
    <row r="9" spans="1:22" x14ac:dyDescent="0.2">
      <c r="D9" s="30" t="s">
        <v>16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/>
    </row>
    <row r="10" spans="1:22" x14ac:dyDescent="0.2">
      <c r="D10" s="27" t="s">
        <v>17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spans="1:22" ht="17" x14ac:dyDescent="0.2">
      <c r="A11" s="5"/>
      <c r="C11" s="8" t="s">
        <v>1</v>
      </c>
      <c r="D11" s="11">
        <v>35</v>
      </c>
      <c r="E11" s="11">
        <v>54</v>
      </c>
      <c r="F11" s="11" t="s">
        <v>18</v>
      </c>
      <c r="G11" s="11">
        <v>1420</v>
      </c>
      <c r="H11" s="11">
        <v>12500</v>
      </c>
      <c r="I11" s="11">
        <v>1310</v>
      </c>
      <c r="J11" s="11">
        <v>591</v>
      </c>
      <c r="K11" s="11">
        <v>104</v>
      </c>
      <c r="L11" s="11">
        <v>66</v>
      </c>
      <c r="M11" s="11">
        <v>95</v>
      </c>
      <c r="N11" s="11">
        <v>321</v>
      </c>
      <c r="O11" s="11">
        <v>208</v>
      </c>
      <c r="P11" s="11">
        <v>420</v>
      </c>
      <c r="Q11" s="11">
        <v>61</v>
      </c>
      <c r="R11" s="11">
        <v>104</v>
      </c>
      <c r="S11" s="11">
        <v>490</v>
      </c>
      <c r="T11" s="11">
        <v>321</v>
      </c>
      <c r="U11" s="11">
        <v>183</v>
      </c>
      <c r="V11" s="11">
        <v>123</v>
      </c>
    </row>
    <row r="12" spans="1:22" ht="17" x14ac:dyDescent="0.2">
      <c r="A12" s="5"/>
      <c r="C12" s="8" t="s">
        <v>2</v>
      </c>
      <c r="D12" s="9">
        <v>920</v>
      </c>
      <c r="E12" s="9">
        <v>524</v>
      </c>
      <c r="F12" s="9" t="s">
        <v>18</v>
      </c>
      <c r="G12" s="9" t="s">
        <v>18</v>
      </c>
      <c r="H12" s="9">
        <v>15800</v>
      </c>
      <c r="I12" s="9">
        <v>1820</v>
      </c>
      <c r="J12" s="9">
        <v>874</v>
      </c>
      <c r="K12" s="9" t="s">
        <v>18</v>
      </c>
      <c r="L12" s="9" t="s">
        <v>18</v>
      </c>
      <c r="M12" s="9">
        <v>172</v>
      </c>
      <c r="N12" s="9">
        <v>100</v>
      </c>
      <c r="O12" s="9">
        <v>175</v>
      </c>
      <c r="P12" s="9">
        <v>241</v>
      </c>
      <c r="Q12" s="9">
        <v>119</v>
      </c>
      <c r="R12" s="9">
        <v>262</v>
      </c>
      <c r="S12" s="9">
        <v>221</v>
      </c>
      <c r="T12" s="9">
        <v>237</v>
      </c>
      <c r="U12" s="9">
        <v>223</v>
      </c>
      <c r="V12" s="9">
        <v>220</v>
      </c>
    </row>
    <row r="13" spans="1:22" ht="17" x14ac:dyDescent="0.2">
      <c r="A13" s="5"/>
      <c r="C13" s="8" t="s">
        <v>3</v>
      </c>
      <c r="D13" s="9" t="s">
        <v>18</v>
      </c>
      <c r="E13" s="9">
        <v>114</v>
      </c>
      <c r="F13" s="9">
        <v>470</v>
      </c>
      <c r="G13" s="9">
        <v>114</v>
      </c>
      <c r="H13" s="9">
        <v>15100</v>
      </c>
      <c r="I13" s="9">
        <v>2040</v>
      </c>
      <c r="J13" s="9">
        <v>2670</v>
      </c>
      <c r="K13" s="9">
        <v>193</v>
      </c>
      <c r="L13" s="9">
        <v>355</v>
      </c>
      <c r="M13" s="9">
        <v>61</v>
      </c>
      <c r="N13" s="9">
        <v>125</v>
      </c>
      <c r="O13" s="9">
        <v>68</v>
      </c>
      <c r="P13" s="9">
        <v>58</v>
      </c>
      <c r="Q13" s="9">
        <v>226</v>
      </c>
      <c r="R13" s="9">
        <v>748</v>
      </c>
      <c r="S13" s="9">
        <v>443</v>
      </c>
      <c r="T13" s="9">
        <v>1050</v>
      </c>
      <c r="U13" s="9">
        <v>376</v>
      </c>
      <c r="V13" s="9">
        <v>435</v>
      </c>
    </row>
    <row r="14" spans="1:22" ht="17" x14ac:dyDescent="0.2">
      <c r="A14" s="5"/>
      <c r="C14" s="8" t="s">
        <v>4</v>
      </c>
      <c r="D14" s="9">
        <v>86</v>
      </c>
      <c r="E14" s="9">
        <v>274</v>
      </c>
      <c r="F14" s="9">
        <v>589</v>
      </c>
      <c r="G14" s="9">
        <v>278</v>
      </c>
      <c r="H14" s="9">
        <v>13500</v>
      </c>
      <c r="I14" s="9">
        <v>1210</v>
      </c>
      <c r="J14" s="9" t="s">
        <v>18</v>
      </c>
      <c r="K14" s="9">
        <v>393</v>
      </c>
      <c r="L14" s="9">
        <v>282</v>
      </c>
      <c r="M14" s="9">
        <v>352</v>
      </c>
      <c r="N14" s="9">
        <v>477</v>
      </c>
      <c r="O14" s="9">
        <v>381</v>
      </c>
      <c r="P14" s="9">
        <v>226</v>
      </c>
      <c r="Q14" s="9">
        <v>253</v>
      </c>
      <c r="R14" s="9">
        <v>156</v>
      </c>
      <c r="S14" s="9">
        <v>582</v>
      </c>
      <c r="T14" s="9">
        <v>535</v>
      </c>
      <c r="U14" s="9">
        <v>594</v>
      </c>
      <c r="V14" s="9">
        <v>82</v>
      </c>
    </row>
    <row r="15" spans="1:22" ht="17" x14ac:dyDescent="0.2">
      <c r="A15" s="5"/>
      <c r="C15" s="8" t="s">
        <v>5</v>
      </c>
      <c r="D15" s="9">
        <v>3210</v>
      </c>
      <c r="E15" s="9">
        <v>1570</v>
      </c>
      <c r="F15" s="9">
        <v>288</v>
      </c>
      <c r="G15" s="9">
        <v>218</v>
      </c>
      <c r="H15" s="9">
        <v>16200</v>
      </c>
      <c r="I15" s="9">
        <v>2070</v>
      </c>
      <c r="J15" s="9">
        <v>1980</v>
      </c>
      <c r="K15" s="9">
        <v>193</v>
      </c>
      <c r="L15" s="9">
        <v>378</v>
      </c>
      <c r="M15" s="9">
        <v>548</v>
      </c>
      <c r="N15" s="9">
        <v>386</v>
      </c>
      <c r="O15" s="9">
        <v>577</v>
      </c>
      <c r="P15" s="9">
        <v>430</v>
      </c>
      <c r="Q15" s="9">
        <v>320</v>
      </c>
      <c r="R15" s="9">
        <v>495</v>
      </c>
      <c r="S15" s="9">
        <v>581</v>
      </c>
      <c r="T15" s="9" t="s">
        <v>18</v>
      </c>
      <c r="U15" s="9">
        <v>795</v>
      </c>
      <c r="V15" s="9">
        <v>61</v>
      </c>
    </row>
    <row r="16" spans="1:22" ht="17" x14ac:dyDescent="0.2">
      <c r="A16" s="5"/>
      <c r="C16" s="8" t="s">
        <v>6</v>
      </c>
      <c r="D16" s="9">
        <v>495</v>
      </c>
      <c r="E16" s="9">
        <v>204</v>
      </c>
      <c r="F16" s="9">
        <v>935</v>
      </c>
      <c r="G16" s="9">
        <v>337</v>
      </c>
      <c r="H16" s="9">
        <v>10000</v>
      </c>
      <c r="I16" s="9">
        <v>2550</v>
      </c>
      <c r="J16" s="9">
        <v>1970</v>
      </c>
      <c r="K16" s="9">
        <v>125</v>
      </c>
      <c r="L16" s="9">
        <v>162</v>
      </c>
      <c r="M16" s="9">
        <v>118</v>
      </c>
      <c r="N16" s="9">
        <v>1170</v>
      </c>
      <c r="O16" s="9">
        <v>116</v>
      </c>
      <c r="P16" s="9">
        <v>374</v>
      </c>
      <c r="Q16" s="9">
        <v>773</v>
      </c>
      <c r="R16" s="9">
        <v>646</v>
      </c>
      <c r="S16" s="9">
        <v>633</v>
      </c>
      <c r="T16" s="9">
        <v>571</v>
      </c>
      <c r="U16" s="9">
        <v>135</v>
      </c>
      <c r="V16" s="9">
        <v>10</v>
      </c>
    </row>
    <row r="17" spans="1:23" ht="17" x14ac:dyDescent="0.2">
      <c r="A17" s="5"/>
      <c r="C17" s="8" t="s">
        <v>7</v>
      </c>
      <c r="D17" s="9">
        <v>162</v>
      </c>
      <c r="E17" s="9">
        <v>276</v>
      </c>
      <c r="F17" s="9">
        <v>319</v>
      </c>
      <c r="G17" s="9">
        <v>57</v>
      </c>
      <c r="H17" s="9">
        <v>12100</v>
      </c>
      <c r="I17" s="9">
        <v>1570</v>
      </c>
      <c r="J17" s="9">
        <v>1490</v>
      </c>
      <c r="K17" s="9">
        <v>39</v>
      </c>
      <c r="L17" s="9">
        <v>120</v>
      </c>
      <c r="M17" s="9">
        <v>25</v>
      </c>
      <c r="N17" s="9">
        <v>218</v>
      </c>
      <c r="O17" s="9">
        <v>235</v>
      </c>
      <c r="P17" s="9">
        <v>275</v>
      </c>
      <c r="Q17" s="9">
        <v>150</v>
      </c>
      <c r="R17" s="9">
        <v>91</v>
      </c>
      <c r="S17" s="9">
        <v>463</v>
      </c>
      <c r="T17" s="9">
        <v>70</v>
      </c>
      <c r="U17" s="9">
        <v>1340</v>
      </c>
      <c r="V17" s="9">
        <v>104</v>
      </c>
    </row>
    <row r="18" spans="1:23" s="5" customFormat="1" ht="17" x14ac:dyDescent="0.2">
      <c r="A18" s="4"/>
      <c r="C18" s="8" t="s">
        <v>8</v>
      </c>
      <c r="D18" s="9">
        <v>183</v>
      </c>
      <c r="E18" s="9">
        <v>24</v>
      </c>
      <c r="F18" s="9">
        <v>543</v>
      </c>
      <c r="G18" s="9">
        <v>655</v>
      </c>
      <c r="H18" s="9">
        <v>13400</v>
      </c>
      <c r="I18" s="9">
        <v>1340</v>
      </c>
      <c r="J18" s="9">
        <v>1280</v>
      </c>
      <c r="K18" s="9">
        <v>219</v>
      </c>
      <c r="L18" s="9">
        <v>221</v>
      </c>
      <c r="M18" s="9">
        <v>113</v>
      </c>
      <c r="N18" s="9">
        <v>825</v>
      </c>
      <c r="O18" s="9">
        <v>811</v>
      </c>
      <c r="P18" s="9">
        <v>466</v>
      </c>
      <c r="Q18" s="9">
        <v>286</v>
      </c>
      <c r="R18" s="9">
        <v>533</v>
      </c>
      <c r="S18" s="9">
        <v>971</v>
      </c>
      <c r="T18" s="9">
        <v>201</v>
      </c>
      <c r="U18" s="9">
        <v>608</v>
      </c>
      <c r="V18" s="9">
        <v>139</v>
      </c>
      <c r="W18" s="4"/>
    </row>
    <row r="19" spans="1:23" s="5" customFormat="1" ht="17" x14ac:dyDescent="0.2">
      <c r="A19" s="4"/>
      <c r="C19" s="8" t="s">
        <v>9</v>
      </c>
      <c r="D19" s="9">
        <v>509</v>
      </c>
      <c r="E19" s="9">
        <v>301</v>
      </c>
      <c r="F19" s="9">
        <v>350</v>
      </c>
      <c r="G19" s="9">
        <v>160</v>
      </c>
      <c r="H19" s="9">
        <v>17000</v>
      </c>
      <c r="I19" s="9">
        <v>1730</v>
      </c>
      <c r="J19" s="9">
        <v>1580</v>
      </c>
      <c r="K19" s="9">
        <v>148</v>
      </c>
      <c r="L19" s="9">
        <v>667</v>
      </c>
      <c r="M19" s="9">
        <v>258</v>
      </c>
      <c r="N19" s="9">
        <v>556</v>
      </c>
      <c r="O19" s="9">
        <v>511</v>
      </c>
      <c r="P19" s="9">
        <v>746</v>
      </c>
      <c r="Q19" s="9">
        <v>212</v>
      </c>
      <c r="R19" s="9">
        <v>157</v>
      </c>
      <c r="S19" s="9">
        <v>817</v>
      </c>
      <c r="T19" s="9">
        <v>248</v>
      </c>
      <c r="U19" s="9">
        <v>79</v>
      </c>
      <c r="V19" s="9">
        <v>295</v>
      </c>
      <c r="W19" s="4"/>
    </row>
    <row r="20" spans="1:23" s="5" customFormat="1" ht="17" x14ac:dyDescent="0.2">
      <c r="A20" s="4"/>
      <c r="B20" s="4"/>
      <c r="C20" s="8" t="s">
        <v>10</v>
      </c>
      <c r="D20" s="9">
        <v>221</v>
      </c>
      <c r="E20" s="9">
        <v>137</v>
      </c>
      <c r="F20" s="9">
        <v>212</v>
      </c>
      <c r="G20" s="9">
        <v>201</v>
      </c>
      <c r="H20" s="9">
        <v>17700</v>
      </c>
      <c r="I20" s="9">
        <v>2340</v>
      </c>
      <c r="J20" s="9">
        <v>1080</v>
      </c>
      <c r="K20" s="9">
        <v>111</v>
      </c>
      <c r="L20" s="9">
        <v>1130</v>
      </c>
      <c r="M20" s="9">
        <v>171</v>
      </c>
      <c r="N20" s="9">
        <v>73</v>
      </c>
      <c r="O20" s="9" t="s">
        <v>18</v>
      </c>
      <c r="P20" s="9">
        <v>596</v>
      </c>
      <c r="Q20" s="9">
        <v>97</v>
      </c>
      <c r="R20" s="9">
        <v>165</v>
      </c>
      <c r="S20" s="9">
        <v>138</v>
      </c>
      <c r="T20" s="9">
        <v>161</v>
      </c>
      <c r="U20" s="9">
        <v>646</v>
      </c>
      <c r="V20" s="9">
        <v>332</v>
      </c>
      <c r="W20" s="4"/>
    </row>
    <row r="24" spans="1:23" x14ac:dyDescent="0.2">
      <c r="B24" s="33" t="s">
        <v>20</v>
      </c>
      <c r="C24" s="34"/>
      <c r="D24" s="30" t="s">
        <v>12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2"/>
    </row>
    <row r="25" spans="1:23" x14ac:dyDescent="0.2">
      <c r="B25" s="33"/>
      <c r="C25" s="34"/>
      <c r="D25" s="27" t="s">
        <v>15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9"/>
    </row>
    <row r="26" spans="1:23" x14ac:dyDescent="0.2">
      <c r="D26" s="12">
        <v>-6</v>
      </c>
      <c r="E26" s="12">
        <v>-5</v>
      </c>
      <c r="F26" s="12">
        <v>-1</v>
      </c>
      <c r="G26" s="12">
        <v>1</v>
      </c>
      <c r="H26" s="12">
        <v>1.02</v>
      </c>
      <c r="I26" s="12">
        <v>1.1299999999999999</v>
      </c>
      <c r="J26" s="12">
        <v>1.33</v>
      </c>
      <c r="K26" s="12">
        <v>2</v>
      </c>
      <c r="L26" s="12">
        <v>4</v>
      </c>
      <c r="M26" s="12">
        <v>8</v>
      </c>
      <c r="N26" s="12">
        <v>12</v>
      </c>
      <c r="O26" s="12">
        <v>15</v>
      </c>
      <c r="P26" s="12">
        <v>20</v>
      </c>
      <c r="Q26" s="12">
        <v>30</v>
      </c>
      <c r="R26" s="12">
        <v>40</v>
      </c>
      <c r="S26" s="12">
        <v>50</v>
      </c>
      <c r="T26" s="12">
        <v>60</v>
      </c>
      <c r="U26" s="12">
        <v>80</v>
      </c>
      <c r="V26" s="12">
        <v>87</v>
      </c>
    </row>
    <row r="27" spans="1:23" x14ac:dyDescent="0.2">
      <c r="D27" s="30" t="s">
        <v>16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2"/>
    </row>
    <row r="28" spans="1:23" x14ac:dyDescent="0.2">
      <c r="D28" s="27" t="s">
        <v>17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9"/>
    </row>
    <row r="29" spans="1:23" ht="17" x14ac:dyDescent="0.2">
      <c r="A29" s="7"/>
      <c r="C29" s="8" t="s">
        <v>1</v>
      </c>
      <c r="D29" s="11">
        <v>54</v>
      </c>
      <c r="E29" s="11">
        <v>63</v>
      </c>
      <c r="F29" s="11" t="s">
        <v>18</v>
      </c>
      <c r="G29" s="11">
        <v>57</v>
      </c>
      <c r="H29" s="11">
        <v>11500</v>
      </c>
      <c r="I29" s="11">
        <v>1130</v>
      </c>
      <c r="J29" s="11">
        <v>690</v>
      </c>
      <c r="K29" s="11">
        <v>90</v>
      </c>
      <c r="L29" s="11">
        <v>116</v>
      </c>
      <c r="M29" s="11">
        <v>100</v>
      </c>
      <c r="N29" s="11">
        <v>148</v>
      </c>
      <c r="O29" s="11">
        <v>113</v>
      </c>
      <c r="P29" s="11">
        <v>125</v>
      </c>
      <c r="Q29" s="11">
        <v>91</v>
      </c>
      <c r="R29" s="11">
        <v>104</v>
      </c>
      <c r="S29" s="11">
        <v>154</v>
      </c>
      <c r="T29" s="11">
        <v>233</v>
      </c>
      <c r="U29" s="11">
        <v>37</v>
      </c>
      <c r="V29" s="11">
        <v>81</v>
      </c>
    </row>
    <row r="30" spans="1:23" ht="17" x14ac:dyDescent="0.2">
      <c r="A30" s="7"/>
      <c r="C30" s="8" t="s">
        <v>2</v>
      </c>
      <c r="D30" s="9">
        <v>451</v>
      </c>
      <c r="E30" s="9">
        <v>68</v>
      </c>
      <c r="F30" s="9" t="s">
        <v>18</v>
      </c>
      <c r="G30" s="9" t="s">
        <v>18</v>
      </c>
      <c r="H30" s="9">
        <v>11000</v>
      </c>
      <c r="I30" s="9">
        <v>1130</v>
      </c>
      <c r="J30" s="9">
        <v>506</v>
      </c>
      <c r="K30" s="9" t="s">
        <v>18</v>
      </c>
      <c r="L30" s="9" t="s">
        <v>18</v>
      </c>
      <c r="M30" s="9">
        <v>59</v>
      </c>
      <c r="N30" s="9">
        <v>76</v>
      </c>
      <c r="O30" s="9">
        <v>65</v>
      </c>
      <c r="P30" s="9">
        <v>68</v>
      </c>
      <c r="Q30" s="9">
        <v>58</v>
      </c>
      <c r="R30" s="9">
        <v>192</v>
      </c>
      <c r="S30" s="9">
        <v>240</v>
      </c>
      <c r="T30" s="9">
        <v>148</v>
      </c>
      <c r="U30" s="9">
        <v>224</v>
      </c>
      <c r="V30" s="9">
        <v>506</v>
      </c>
    </row>
    <row r="31" spans="1:23" ht="17" x14ac:dyDescent="0.2">
      <c r="A31" s="7"/>
      <c r="C31" s="8" t="s">
        <v>3</v>
      </c>
      <c r="D31" s="9">
        <v>218</v>
      </c>
      <c r="E31" s="9">
        <v>88</v>
      </c>
      <c r="F31" s="9" t="s">
        <v>18</v>
      </c>
      <c r="G31" s="9">
        <v>1190</v>
      </c>
      <c r="H31" s="9">
        <v>13900</v>
      </c>
      <c r="I31" s="9">
        <v>1270</v>
      </c>
      <c r="J31" s="9">
        <v>1480</v>
      </c>
      <c r="K31" s="9" t="s">
        <v>18</v>
      </c>
      <c r="L31" s="9" t="s">
        <v>18</v>
      </c>
      <c r="M31" s="9">
        <v>172</v>
      </c>
      <c r="N31" s="9">
        <v>120</v>
      </c>
      <c r="O31" s="9">
        <v>111</v>
      </c>
      <c r="P31" s="9">
        <v>32</v>
      </c>
      <c r="Q31" s="9">
        <v>236</v>
      </c>
      <c r="R31" s="9">
        <v>280</v>
      </c>
      <c r="S31" s="9">
        <v>195</v>
      </c>
      <c r="T31" s="9">
        <v>375</v>
      </c>
      <c r="U31" s="9">
        <v>144</v>
      </c>
      <c r="V31" s="9">
        <v>134</v>
      </c>
    </row>
    <row r="32" spans="1:23" ht="17" x14ac:dyDescent="0.2">
      <c r="A32" s="7"/>
      <c r="C32" s="8" t="s">
        <v>4</v>
      </c>
      <c r="D32" s="9">
        <v>77</v>
      </c>
      <c r="E32" s="9">
        <v>155</v>
      </c>
      <c r="F32" s="9">
        <v>501</v>
      </c>
      <c r="G32" s="9">
        <v>2320</v>
      </c>
      <c r="H32" s="9">
        <v>6700</v>
      </c>
      <c r="I32" s="9">
        <v>737</v>
      </c>
      <c r="J32" s="9" t="s">
        <v>18</v>
      </c>
      <c r="K32" s="9" t="s">
        <v>18</v>
      </c>
      <c r="L32" s="9">
        <v>75</v>
      </c>
      <c r="M32" s="9">
        <v>71</v>
      </c>
      <c r="N32" s="9">
        <v>78</v>
      </c>
      <c r="O32" s="9">
        <v>73</v>
      </c>
      <c r="P32" s="9">
        <v>52</v>
      </c>
      <c r="Q32" s="9">
        <v>148</v>
      </c>
      <c r="R32" s="9">
        <v>250</v>
      </c>
      <c r="S32" s="9">
        <v>184</v>
      </c>
      <c r="T32" s="9">
        <v>140</v>
      </c>
      <c r="U32" s="9">
        <v>133</v>
      </c>
      <c r="V32" s="9">
        <v>824</v>
      </c>
    </row>
    <row r="33" spans="1:22" ht="17" x14ac:dyDescent="0.2">
      <c r="A33" s="7"/>
      <c r="C33" s="8" t="s">
        <v>5</v>
      </c>
      <c r="D33" s="9" t="s">
        <v>18</v>
      </c>
      <c r="E33" s="9">
        <v>87</v>
      </c>
      <c r="F33" s="9">
        <v>521</v>
      </c>
      <c r="G33" s="9">
        <v>1670</v>
      </c>
      <c r="H33" s="9">
        <v>12300</v>
      </c>
      <c r="I33" s="9">
        <v>1890</v>
      </c>
      <c r="J33" s="9">
        <v>1370</v>
      </c>
      <c r="K33" s="9">
        <v>134</v>
      </c>
      <c r="L33" s="9">
        <v>95</v>
      </c>
      <c r="M33" s="9">
        <v>42</v>
      </c>
      <c r="N33" s="9">
        <v>25</v>
      </c>
      <c r="O33" s="9">
        <v>56</v>
      </c>
      <c r="P33" s="9">
        <v>69</v>
      </c>
      <c r="Q33" s="9">
        <v>195</v>
      </c>
      <c r="R33" s="9">
        <v>306</v>
      </c>
      <c r="S33" s="9">
        <v>324</v>
      </c>
      <c r="T33" s="9">
        <v>40</v>
      </c>
      <c r="U33" s="9">
        <v>215</v>
      </c>
      <c r="V33" s="9">
        <v>333</v>
      </c>
    </row>
    <row r="34" spans="1:22" ht="17" x14ac:dyDescent="0.2">
      <c r="A34" s="7"/>
      <c r="C34" s="8" t="s">
        <v>6</v>
      </c>
      <c r="D34" s="9">
        <v>442</v>
      </c>
      <c r="E34" s="9">
        <v>588</v>
      </c>
      <c r="F34" s="9">
        <v>1130</v>
      </c>
      <c r="G34" s="9">
        <v>403</v>
      </c>
      <c r="H34" s="9">
        <v>14500</v>
      </c>
      <c r="I34" s="9">
        <v>1540</v>
      </c>
      <c r="J34" s="9">
        <v>2040</v>
      </c>
      <c r="K34" s="9">
        <v>670</v>
      </c>
      <c r="L34" s="9">
        <v>546</v>
      </c>
      <c r="M34" s="9">
        <v>376</v>
      </c>
      <c r="N34" s="9">
        <v>882</v>
      </c>
      <c r="O34" s="9">
        <v>224</v>
      </c>
      <c r="P34" s="9">
        <v>136</v>
      </c>
      <c r="Q34" s="9">
        <v>401</v>
      </c>
      <c r="R34" s="9">
        <v>510</v>
      </c>
      <c r="S34" s="9">
        <v>202</v>
      </c>
      <c r="T34" s="9">
        <v>241</v>
      </c>
      <c r="U34" s="9">
        <v>300</v>
      </c>
      <c r="V34" s="9">
        <v>627</v>
      </c>
    </row>
    <row r="35" spans="1:22" ht="17" x14ac:dyDescent="0.2">
      <c r="A35" s="7"/>
      <c r="C35" s="8" t="s">
        <v>7</v>
      </c>
      <c r="D35" s="9">
        <v>225</v>
      </c>
      <c r="E35" s="9">
        <v>58</v>
      </c>
      <c r="F35" s="9">
        <v>298</v>
      </c>
      <c r="G35" s="9">
        <v>181</v>
      </c>
      <c r="H35" s="9">
        <v>13800</v>
      </c>
      <c r="I35" s="9">
        <v>1370</v>
      </c>
      <c r="J35" s="9">
        <v>1560</v>
      </c>
      <c r="K35" s="9">
        <v>142</v>
      </c>
      <c r="L35" s="9">
        <v>95</v>
      </c>
      <c r="M35" s="9">
        <v>346</v>
      </c>
      <c r="N35" s="9">
        <v>66</v>
      </c>
      <c r="O35" s="9">
        <v>63</v>
      </c>
      <c r="P35" s="9">
        <v>557</v>
      </c>
      <c r="Q35" s="9">
        <v>160</v>
      </c>
      <c r="R35" s="9">
        <v>113</v>
      </c>
      <c r="S35" s="9">
        <v>903</v>
      </c>
      <c r="T35" s="9">
        <v>49</v>
      </c>
      <c r="U35" s="9">
        <v>234</v>
      </c>
      <c r="V35" s="9">
        <v>1770</v>
      </c>
    </row>
    <row r="37" spans="1:22" x14ac:dyDescent="0.2">
      <c r="B37" s="6" t="s">
        <v>19</v>
      </c>
    </row>
    <row r="38" spans="1:22" x14ac:dyDescent="0.2">
      <c r="B38" s="6"/>
    </row>
    <row r="39" spans="1:22" x14ac:dyDescent="0.2">
      <c r="B39" s="6"/>
    </row>
    <row r="42" spans="1:22" x14ac:dyDescent="0.2">
      <c r="D42" s="30" t="s">
        <v>12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2"/>
    </row>
    <row r="43" spans="1:22" x14ac:dyDescent="0.2">
      <c r="D43" s="27" t="s">
        <v>15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9"/>
    </row>
    <row r="44" spans="1:22" x14ac:dyDescent="0.2">
      <c r="D44" s="12">
        <v>-6</v>
      </c>
      <c r="E44" s="12">
        <v>-5</v>
      </c>
      <c r="F44" s="12">
        <v>-1</v>
      </c>
      <c r="G44" s="12">
        <v>1</v>
      </c>
      <c r="H44" s="12">
        <v>1.02</v>
      </c>
      <c r="I44" s="12">
        <v>1.1299999999999999</v>
      </c>
      <c r="J44" s="12">
        <v>1.33</v>
      </c>
      <c r="K44" s="12">
        <v>2</v>
      </c>
      <c r="L44" s="12">
        <v>4</v>
      </c>
      <c r="M44" s="12">
        <v>8</v>
      </c>
      <c r="N44" s="12">
        <v>12</v>
      </c>
      <c r="O44" s="12">
        <v>15</v>
      </c>
      <c r="P44" s="12">
        <v>20</v>
      </c>
      <c r="Q44" s="12">
        <v>30</v>
      </c>
      <c r="R44" s="12">
        <v>40</v>
      </c>
      <c r="S44" s="12">
        <v>50</v>
      </c>
      <c r="T44" s="12">
        <v>60</v>
      </c>
      <c r="U44" s="12">
        <v>80</v>
      </c>
      <c r="V44" s="12">
        <v>87</v>
      </c>
    </row>
    <row r="45" spans="1:22" x14ac:dyDescent="0.2">
      <c r="D45" s="30" t="s">
        <v>16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2"/>
    </row>
    <row r="46" spans="1:22" x14ac:dyDescent="0.2">
      <c r="D46" s="27" t="s">
        <v>17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9"/>
    </row>
    <row r="47" spans="1:22" ht="17" x14ac:dyDescent="0.2">
      <c r="A47" s="25" t="s">
        <v>23</v>
      </c>
      <c r="B47" s="26"/>
      <c r="C47" s="17" t="s">
        <v>13</v>
      </c>
      <c r="D47" s="10">
        <v>9</v>
      </c>
      <c r="E47" s="10">
        <v>10</v>
      </c>
      <c r="F47" s="10">
        <v>8</v>
      </c>
      <c r="G47" s="10">
        <v>9</v>
      </c>
      <c r="H47" s="10">
        <v>10</v>
      </c>
      <c r="I47" s="10">
        <v>10</v>
      </c>
      <c r="J47" s="10">
        <v>9</v>
      </c>
      <c r="K47" s="10">
        <v>9</v>
      </c>
      <c r="L47" s="10">
        <v>9</v>
      </c>
      <c r="M47" s="10">
        <v>10</v>
      </c>
      <c r="N47" s="10">
        <v>10</v>
      </c>
      <c r="O47" s="10">
        <v>9</v>
      </c>
      <c r="P47" s="10">
        <v>10</v>
      </c>
      <c r="Q47" s="10">
        <v>10</v>
      </c>
      <c r="R47" s="10">
        <v>10</v>
      </c>
      <c r="S47" s="10">
        <v>10</v>
      </c>
      <c r="T47" s="10">
        <v>9</v>
      </c>
      <c r="U47" s="10">
        <v>10</v>
      </c>
      <c r="V47" s="10">
        <v>10</v>
      </c>
    </row>
    <row r="48" spans="1:22" ht="17" x14ac:dyDescent="0.2">
      <c r="B48" s="7"/>
      <c r="C48" s="17" t="s">
        <v>11</v>
      </c>
      <c r="D48" s="13">
        <f>AVERAGE(D11:D20)</f>
        <v>646.77777777777783</v>
      </c>
      <c r="E48" s="13">
        <f t="shared" ref="E48:V48" si="0">AVERAGE(E11:E20)</f>
        <v>347.8</v>
      </c>
      <c r="F48" s="13">
        <f t="shared" si="0"/>
        <v>463.25</v>
      </c>
      <c r="G48" s="13">
        <f t="shared" si="0"/>
        <v>382.22222222222223</v>
      </c>
      <c r="H48" s="13">
        <f t="shared" si="0"/>
        <v>14330</v>
      </c>
      <c r="I48" s="13">
        <f t="shared" si="0"/>
        <v>1798</v>
      </c>
      <c r="J48" s="13">
        <f t="shared" si="0"/>
        <v>1501.6666666666667</v>
      </c>
      <c r="K48" s="13">
        <f t="shared" si="0"/>
        <v>169.44444444444446</v>
      </c>
      <c r="L48" s="13">
        <f t="shared" si="0"/>
        <v>375.66666666666669</v>
      </c>
      <c r="M48" s="13">
        <f t="shared" si="0"/>
        <v>191.3</v>
      </c>
      <c r="N48" s="13">
        <f t="shared" si="0"/>
        <v>425.1</v>
      </c>
      <c r="O48" s="13">
        <f t="shared" si="0"/>
        <v>342.44444444444446</v>
      </c>
      <c r="P48" s="13">
        <f t="shared" si="0"/>
        <v>383.2</v>
      </c>
      <c r="Q48" s="13">
        <f t="shared" si="0"/>
        <v>249.7</v>
      </c>
      <c r="R48" s="13">
        <f t="shared" si="0"/>
        <v>335.7</v>
      </c>
      <c r="S48" s="13">
        <f t="shared" si="0"/>
        <v>533.9</v>
      </c>
      <c r="T48" s="13">
        <f t="shared" si="0"/>
        <v>377.11111111111109</v>
      </c>
      <c r="U48" s="13">
        <f t="shared" si="0"/>
        <v>497.9</v>
      </c>
      <c r="V48" s="13">
        <f t="shared" si="0"/>
        <v>180.1</v>
      </c>
    </row>
    <row r="49" spans="1:24" ht="17" x14ac:dyDescent="0.2">
      <c r="B49" s="7"/>
      <c r="C49" s="17" t="s">
        <v>22</v>
      </c>
      <c r="D49" s="13">
        <f t="shared" ref="D49:V49" si="1">STDEV(D11:D20)</f>
        <v>1000.431629070395</v>
      </c>
      <c r="E49" s="13">
        <f t="shared" si="1"/>
        <v>453.20507989699814</v>
      </c>
      <c r="F49" s="13">
        <f t="shared" si="1"/>
        <v>230.60154255462263</v>
      </c>
      <c r="G49" s="13">
        <f t="shared" si="1"/>
        <v>425.91131053829088</v>
      </c>
      <c r="H49" s="13">
        <f t="shared" si="1"/>
        <v>2434.9537983296523</v>
      </c>
      <c r="I49" s="13">
        <f t="shared" si="1"/>
        <v>452.46976571798569</v>
      </c>
      <c r="J49" s="13">
        <f t="shared" si="1"/>
        <v>639.29961676822552</v>
      </c>
      <c r="K49" s="13">
        <f t="shared" si="1"/>
        <v>100.43170703407255</v>
      </c>
      <c r="L49" s="13">
        <f t="shared" si="1"/>
        <v>334.2779532066092</v>
      </c>
      <c r="M49" s="13">
        <f t="shared" si="1"/>
        <v>157.65789263817751</v>
      </c>
      <c r="N49" s="13">
        <f t="shared" si="1"/>
        <v>351.12595081157605</v>
      </c>
      <c r="O49" s="13">
        <f t="shared" si="1"/>
        <v>247.16194645976103</v>
      </c>
      <c r="P49" s="13">
        <f t="shared" si="1"/>
        <v>197.14281343454775</v>
      </c>
      <c r="Q49" s="13">
        <f t="shared" si="1"/>
        <v>202.22212759460544</v>
      </c>
      <c r="R49" s="13">
        <f t="shared" si="1"/>
        <v>245.61489730425106</v>
      </c>
      <c r="S49" s="13">
        <f t="shared" si="1"/>
        <v>248.42054397063592</v>
      </c>
      <c r="T49" s="13">
        <f t="shared" si="1"/>
        <v>301.41061877629846</v>
      </c>
      <c r="U49" s="13">
        <f t="shared" si="1"/>
        <v>385.49490557233338</v>
      </c>
      <c r="V49" s="13">
        <f t="shared" si="1"/>
        <v>135.94316622929028</v>
      </c>
    </row>
    <row r="50" spans="1:24" ht="17" x14ac:dyDescent="0.2">
      <c r="B50" s="7"/>
      <c r="C50" s="17" t="s">
        <v>0</v>
      </c>
      <c r="D50" s="13">
        <f>D49/SQRT(9)</f>
        <v>333.4772096901317</v>
      </c>
      <c r="E50" s="13">
        <f>E49/SQRT(10)</f>
        <v>143.31602996331026</v>
      </c>
      <c r="F50" s="13">
        <f>F49/SQRT(8)</f>
        <v>81.529957246225933</v>
      </c>
      <c r="G50" s="13">
        <f t="shared" ref="G50:T50" si="2">G49/SQRT(9)</f>
        <v>141.97043684609696</v>
      </c>
      <c r="H50" s="13">
        <f>H49/SQRT(10)</f>
        <v>770</v>
      </c>
      <c r="I50" s="13">
        <f>I49/SQRT(10)</f>
        <v>143.08350320316066</v>
      </c>
      <c r="J50" s="13">
        <f t="shared" si="2"/>
        <v>213.09987225607517</v>
      </c>
      <c r="K50" s="13">
        <f t="shared" si="2"/>
        <v>33.477235678024179</v>
      </c>
      <c r="L50" s="13">
        <f t="shared" si="2"/>
        <v>111.42598440220307</v>
      </c>
      <c r="M50" s="13">
        <f>M49/SQRT(10)</f>
        <v>49.85580318389335</v>
      </c>
      <c r="N50" s="13">
        <f>N49/SQRT(10)</f>
        <v>111.0357750156828</v>
      </c>
      <c r="O50" s="13">
        <f t="shared" si="2"/>
        <v>82.387315486587013</v>
      </c>
      <c r="P50" s="13">
        <f>P49/SQRT(10)</f>
        <v>62.342031478681292</v>
      </c>
      <c r="Q50" s="13">
        <f>Q49/SQRT(10)</f>
        <v>63.948251648414029</v>
      </c>
      <c r="R50" s="13">
        <f>R49/SQRT(10)</f>
        <v>77.670250274978372</v>
      </c>
      <c r="S50" s="13">
        <f>S49/SQRT(10)</f>
        <v>78.55747365252185</v>
      </c>
      <c r="T50" s="13">
        <f t="shared" si="2"/>
        <v>100.47020625876615</v>
      </c>
      <c r="U50" s="13">
        <f>U49/SQRT(10)</f>
        <v>121.90419280001086</v>
      </c>
      <c r="V50" s="13">
        <f>V49/SQRT(10)</f>
        <v>42.989003761944112</v>
      </c>
    </row>
    <row r="51" spans="1:24" x14ac:dyDescent="0.2">
      <c r="B51" s="7"/>
    </row>
    <row r="53" spans="1:24" x14ac:dyDescent="0.2">
      <c r="W53" s="7"/>
    </row>
    <row r="54" spans="1:24" x14ac:dyDescent="0.2">
      <c r="D54" s="19" t="s">
        <v>12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1"/>
    </row>
    <row r="55" spans="1:24" ht="20" customHeight="1" x14ac:dyDescent="0.2">
      <c r="C55" s="7"/>
      <c r="D55" s="22" t="s">
        <v>15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4"/>
    </row>
    <row r="56" spans="1:24" x14ac:dyDescent="0.2">
      <c r="D56" s="15">
        <v>-6</v>
      </c>
      <c r="E56" s="16">
        <v>-5</v>
      </c>
      <c r="F56" s="16">
        <v>-1</v>
      </c>
      <c r="G56" s="16">
        <v>1</v>
      </c>
      <c r="H56" s="16">
        <v>1.02</v>
      </c>
      <c r="I56" s="16">
        <v>1.1299999999999999</v>
      </c>
      <c r="J56" s="16">
        <v>1.33</v>
      </c>
      <c r="K56" s="16">
        <v>2</v>
      </c>
      <c r="L56" s="16">
        <v>4</v>
      </c>
      <c r="M56" s="16">
        <v>8</v>
      </c>
      <c r="N56" s="16">
        <v>12</v>
      </c>
      <c r="O56" s="16">
        <v>15</v>
      </c>
      <c r="P56" s="16">
        <v>20</v>
      </c>
      <c r="Q56" s="16">
        <v>30</v>
      </c>
      <c r="R56" s="16">
        <v>40</v>
      </c>
      <c r="S56" s="16">
        <v>50</v>
      </c>
      <c r="T56" s="16">
        <v>60</v>
      </c>
      <c r="U56" s="16">
        <v>80</v>
      </c>
      <c r="V56" s="16">
        <v>87</v>
      </c>
    </row>
    <row r="57" spans="1:24" ht="17" customHeight="1" x14ac:dyDescent="0.2">
      <c r="D57" s="19" t="s">
        <v>16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1"/>
    </row>
    <row r="58" spans="1:24" x14ac:dyDescent="0.2">
      <c r="D58" s="22" t="s">
        <v>17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4"/>
    </row>
    <row r="59" spans="1:24" ht="18" customHeight="1" x14ac:dyDescent="0.2">
      <c r="A59" s="25" t="s">
        <v>20</v>
      </c>
      <c r="B59" s="26"/>
      <c r="C59" s="17" t="s">
        <v>13</v>
      </c>
      <c r="D59" s="10">
        <v>6</v>
      </c>
      <c r="E59" s="10">
        <v>7</v>
      </c>
      <c r="F59" s="10">
        <v>4</v>
      </c>
      <c r="G59" s="10">
        <v>6</v>
      </c>
      <c r="H59" s="10">
        <v>7</v>
      </c>
      <c r="I59" s="10">
        <v>7</v>
      </c>
      <c r="J59" s="10">
        <v>6</v>
      </c>
      <c r="K59" s="10">
        <v>4</v>
      </c>
      <c r="L59" s="10">
        <v>5</v>
      </c>
      <c r="M59" s="10">
        <v>7</v>
      </c>
      <c r="N59" s="10">
        <v>7</v>
      </c>
      <c r="O59" s="10">
        <v>7</v>
      </c>
      <c r="P59" s="10">
        <v>7</v>
      </c>
      <c r="Q59" s="10">
        <v>7</v>
      </c>
      <c r="R59" s="10">
        <v>7</v>
      </c>
      <c r="S59" s="10">
        <v>7</v>
      </c>
      <c r="T59" s="10">
        <v>7</v>
      </c>
      <c r="U59" s="10">
        <v>7</v>
      </c>
      <c r="V59" s="10">
        <v>7</v>
      </c>
    </row>
    <row r="60" spans="1:24" ht="17" x14ac:dyDescent="0.2">
      <c r="B60" s="7"/>
      <c r="C60" s="17" t="s">
        <v>11</v>
      </c>
      <c r="D60" s="13">
        <f t="shared" ref="D60:V60" si="3">AVERAGE(D29:D35)</f>
        <v>244.5</v>
      </c>
      <c r="E60" s="13">
        <f t="shared" si="3"/>
        <v>158.14285714285714</v>
      </c>
      <c r="F60" s="13">
        <f t="shared" si="3"/>
        <v>612.5</v>
      </c>
      <c r="G60" s="13">
        <f t="shared" si="3"/>
        <v>970.16666666666663</v>
      </c>
      <c r="H60" s="13">
        <f t="shared" si="3"/>
        <v>11957.142857142857</v>
      </c>
      <c r="I60" s="13">
        <f t="shared" si="3"/>
        <v>1295.2857142857142</v>
      </c>
      <c r="J60" s="13">
        <f t="shared" si="3"/>
        <v>1274.3333333333333</v>
      </c>
      <c r="K60" s="13">
        <f t="shared" si="3"/>
        <v>259</v>
      </c>
      <c r="L60" s="13">
        <f t="shared" si="3"/>
        <v>185.4</v>
      </c>
      <c r="M60" s="13">
        <f t="shared" si="3"/>
        <v>166.57142857142858</v>
      </c>
      <c r="N60" s="13">
        <f t="shared" si="3"/>
        <v>199.28571428571428</v>
      </c>
      <c r="O60" s="13">
        <f t="shared" si="3"/>
        <v>100.71428571428571</v>
      </c>
      <c r="P60" s="13">
        <f t="shared" si="3"/>
        <v>148.42857142857142</v>
      </c>
      <c r="Q60" s="13">
        <f t="shared" si="3"/>
        <v>184.14285714285714</v>
      </c>
      <c r="R60" s="13">
        <f t="shared" si="3"/>
        <v>250.71428571428572</v>
      </c>
      <c r="S60" s="13">
        <f t="shared" si="3"/>
        <v>314.57142857142856</v>
      </c>
      <c r="T60" s="13">
        <f t="shared" si="3"/>
        <v>175.14285714285714</v>
      </c>
      <c r="U60" s="13">
        <f t="shared" si="3"/>
        <v>183.85714285714286</v>
      </c>
      <c r="V60" s="13">
        <f t="shared" si="3"/>
        <v>610.71428571428567</v>
      </c>
      <c r="W60" s="7"/>
      <c r="X60" s="7"/>
    </row>
    <row r="61" spans="1:24" ht="17" x14ac:dyDescent="0.2">
      <c r="B61" s="7"/>
      <c r="C61" s="17" t="s">
        <v>22</v>
      </c>
      <c r="D61" s="13">
        <f t="shared" ref="D61:V61" si="4">STDEV(D29:D35)</f>
        <v>171.50947495692475</v>
      </c>
      <c r="E61" s="13">
        <f t="shared" si="4"/>
        <v>192.34294768410282</v>
      </c>
      <c r="F61" s="13">
        <f t="shared" si="4"/>
        <v>359.40738259900377</v>
      </c>
      <c r="G61" s="13">
        <f t="shared" si="4"/>
        <v>909.77786666123427</v>
      </c>
      <c r="H61" s="13">
        <f t="shared" si="4"/>
        <v>2661.9899466734405</v>
      </c>
      <c r="I61" s="13">
        <f t="shared" si="4"/>
        <v>361.96533640930983</v>
      </c>
      <c r="J61" s="13">
        <f t="shared" si="4"/>
        <v>574.64481783678059</v>
      </c>
      <c r="K61" s="13">
        <f t="shared" si="4"/>
        <v>274.95211704343478</v>
      </c>
      <c r="L61" s="13">
        <f t="shared" si="4"/>
        <v>202.10220186826268</v>
      </c>
      <c r="M61" s="13">
        <f t="shared" si="4"/>
        <v>139.48698522664776</v>
      </c>
      <c r="N61" s="13">
        <f t="shared" si="4"/>
        <v>303.60759448434658</v>
      </c>
      <c r="O61" s="13">
        <f t="shared" si="4"/>
        <v>59.050019152450417</v>
      </c>
      <c r="P61" s="13">
        <f t="shared" si="4"/>
        <v>184.05873803658181</v>
      </c>
      <c r="Q61" s="13">
        <f t="shared" si="4"/>
        <v>112.77622174233444</v>
      </c>
      <c r="R61" s="13">
        <f t="shared" si="4"/>
        <v>138.4927366154561</v>
      </c>
      <c r="S61" s="13">
        <f t="shared" si="4"/>
        <v>265.10995023628539</v>
      </c>
      <c r="T61" s="13">
        <f t="shared" si="4"/>
        <v>118.16292223229836</v>
      </c>
      <c r="U61" s="13">
        <f t="shared" si="4"/>
        <v>85.952367761508015</v>
      </c>
      <c r="V61" s="13">
        <f t="shared" si="4"/>
        <v>575.2743444901497</v>
      </c>
      <c r="W61" s="7"/>
      <c r="X61" s="7"/>
    </row>
    <row r="62" spans="1:24" ht="17" x14ac:dyDescent="0.2">
      <c r="B62" s="7"/>
      <c r="C62" s="17" t="s">
        <v>0</v>
      </c>
      <c r="D62" s="14">
        <f>D61/SQRT(6)</f>
        <v>70.018449949519265</v>
      </c>
      <c r="E62" s="14">
        <f>E61/SQRT(7)</f>
        <v>72.698800858463287</v>
      </c>
      <c r="F62" s="14">
        <f>F61/SQRT(4)</f>
        <v>179.70369129950188</v>
      </c>
      <c r="G62" s="14">
        <f t="shared" ref="G62:J62" si="5">G61/SQRT(6)</f>
        <v>371.41525876630925</v>
      </c>
      <c r="H62" s="14">
        <f>H61/SQRT(7)</f>
        <v>1006.1376273502877</v>
      </c>
      <c r="I62" s="14">
        <f>I61/SQRT(7)</f>
        <v>136.81003762355243</v>
      </c>
      <c r="J62" s="14">
        <f t="shared" si="5"/>
        <v>234.59776450578369</v>
      </c>
      <c r="K62" s="14">
        <f>K61/SQRT(4)</f>
        <v>137.47605852171739</v>
      </c>
      <c r="L62" s="14">
        <f>L61/SQRT(5)</f>
        <v>90.382852355964062</v>
      </c>
      <c r="M62" s="14">
        <f>M61/SQRT(7)</f>
        <v>52.721124862835779</v>
      </c>
      <c r="N62" s="14">
        <f t="shared" ref="N62:V62" si="6">N61/SQRT(7)</f>
        <v>114.75288445087521</v>
      </c>
      <c r="O62" s="14">
        <f t="shared" si="6"/>
        <v>22.318809370140695</v>
      </c>
      <c r="P62" s="14">
        <f t="shared" si="6"/>
        <v>69.567663924740046</v>
      </c>
      <c r="Q62" s="14">
        <f t="shared" si="6"/>
        <v>42.625405218813192</v>
      </c>
      <c r="R62" s="14">
        <f t="shared" si="6"/>
        <v>52.345334210466568</v>
      </c>
      <c r="S62" s="14">
        <f t="shared" si="6"/>
        <v>100.20214263056006</v>
      </c>
      <c r="T62" s="14">
        <f t="shared" si="6"/>
        <v>44.661386630760944</v>
      </c>
      <c r="U62" s="14">
        <f t="shared" si="6"/>
        <v>32.486941384873667</v>
      </c>
      <c r="V62" s="14">
        <f t="shared" si="6"/>
        <v>217.43326445094806</v>
      </c>
      <c r="W62" s="7"/>
      <c r="X62" s="7"/>
    </row>
    <row r="64" spans="1:24" x14ac:dyDescent="0.2">
      <c r="C64" s="7"/>
    </row>
  </sheetData>
  <mergeCells count="20">
    <mergeCell ref="D24:V24"/>
    <mergeCell ref="D25:V25"/>
    <mergeCell ref="D27:V27"/>
    <mergeCell ref="D28:V28"/>
    <mergeCell ref="B24:C25"/>
    <mergeCell ref="D6:V6"/>
    <mergeCell ref="D7:V7"/>
    <mergeCell ref="B6:C7"/>
    <mergeCell ref="D9:V9"/>
    <mergeCell ref="D10:V10"/>
    <mergeCell ref="D46:V46"/>
    <mergeCell ref="A47:B47"/>
    <mergeCell ref="D42:V42"/>
    <mergeCell ref="D43:V43"/>
    <mergeCell ref="D45:V45"/>
    <mergeCell ref="D54:V54"/>
    <mergeCell ref="D55:V55"/>
    <mergeCell ref="A59:B59"/>
    <mergeCell ref="D57:V57"/>
    <mergeCell ref="D58:V58"/>
  </mergeCells>
  <pageMargins left="0.7" right="0.7" top="0.78740157499999996" bottom="0.78740157499999996" header="0.3" footer="0.3"/>
  <ignoredErrors>
    <ignoredError sqref="I50 M50 O50 T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 DATA FIG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Schneider</dc:creator>
  <cp:lastModifiedBy>CM Poch</cp:lastModifiedBy>
  <dcterms:created xsi:type="dcterms:W3CDTF">2019-06-06T16:55:49Z</dcterms:created>
  <dcterms:modified xsi:type="dcterms:W3CDTF">2022-02-12T08:57:18Z</dcterms:modified>
</cp:coreProperties>
</file>