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neschneider/Documents/Dokumente - Christines MacBook Pro (2)/Lab/Lab 2021/NCB_Revision/NCB_Revision3/For upload/Source Data/"/>
    </mc:Choice>
  </mc:AlternateContent>
  <xr:revisionPtr revIDLastSave="0" documentId="8_{BC1B3E8A-2FE3-9448-B74A-5568B741CEDC}" xr6:coauthVersionLast="47" xr6:coauthVersionMax="47" xr10:uidLastSave="{00000000-0000-0000-0000-000000000000}"/>
  <bookViews>
    <workbookView xWindow="0" yWindow="500" windowWidth="28800" windowHeight="15800" tabRatio="500" xr2:uid="{00000000-000D-0000-FFFF-FFFF00000000}"/>
  </bookViews>
  <sheets>
    <sheet name="FIG 3C" sheetId="38" r:id="rId1"/>
    <sheet name="FIG 3D" sheetId="35" r:id="rId2"/>
    <sheet name="FIG 3E" sheetId="21" r:id="rId3"/>
    <sheet name="FIG 3F" sheetId="22" r:id="rId4"/>
    <sheet name="FIG 3H" sheetId="4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35" l="1"/>
  <c r="I34" i="22"/>
  <c r="I32" i="22"/>
  <c r="J25" i="21" l="1"/>
  <c r="E25" i="21"/>
  <c r="D25" i="21"/>
  <c r="C25" i="21"/>
  <c r="T24" i="40"/>
  <c r="O24" i="40" s="1"/>
  <c r="T23" i="40"/>
  <c r="T22" i="40"/>
  <c r="O22" i="40" s="1"/>
  <c r="T18" i="40"/>
  <c r="N18" i="40" s="1"/>
  <c r="T17" i="40"/>
  <c r="T31" i="40" s="1"/>
  <c r="T16" i="40"/>
  <c r="N16" i="40" s="1"/>
  <c r="T11" i="40"/>
  <c r="O11" i="40" s="1"/>
  <c r="T12" i="40"/>
  <c r="N12" i="40" s="1"/>
  <c r="T10" i="40"/>
  <c r="N10" i="40" s="1"/>
  <c r="I24" i="40"/>
  <c r="I23" i="40"/>
  <c r="D23" i="40" s="1"/>
  <c r="I22" i="40"/>
  <c r="D22" i="40" s="1"/>
  <c r="I17" i="40"/>
  <c r="C17" i="40" s="1"/>
  <c r="I18" i="40"/>
  <c r="D18" i="40" s="1"/>
  <c r="I16" i="40"/>
  <c r="S32" i="40"/>
  <c r="R32" i="40"/>
  <c r="H32" i="40"/>
  <c r="G32" i="40"/>
  <c r="S31" i="40"/>
  <c r="R31" i="40"/>
  <c r="H31" i="40"/>
  <c r="G31" i="40"/>
  <c r="S30" i="40"/>
  <c r="R30" i="40"/>
  <c r="I30" i="40"/>
  <c r="H30" i="40"/>
  <c r="G30" i="40"/>
  <c r="N23" i="40"/>
  <c r="N22" i="40"/>
  <c r="O17" i="40"/>
  <c r="O16" i="40"/>
  <c r="D16" i="40"/>
  <c r="C16" i="40"/>
  <c r="D12" i="40"/>
  <c r="C12" i="40"/>
  <c r="D11" i="40"/>
  <c r="C11" i="40"/>
  <c r="D10" i="40"/>
  <c r="C10" i="40"/>
  <c r="G32" i="35"/>
  <c r="G31" i="35"/>
  <c r="G30" i="35"/>
  <c r="F32" i="35"/>
  <c r="F31" i="35"/>
  <c r="F30" i="35"/>
  <c r="C25" i="35"/>
  <c r="C24" i="35"/>
  <c r="C23" i="35"/>
  <c r="C9" i="35"/>
  <c r="C11" i="35"/>
  <c r="C18" i="35"/>
  <c r="C31" i="35" s="1"/>
  <c r="C17" i="35"/>
  <c r="C16" i="35"/>
  <c r="C25" i="38"/>
  <c r="C24" i="38"/>
  <c r="C23" i="38"/>
  <c r="C22" i="38"/>
  <c r="C21" i="38"/>
  <c r="C20" i="38"/>
  <c r="C10" i="38"/>
  <c r="C11" i="38"/>
  <c r="C12" i="38"/>
  <c r="C13" i="38"/>
  <c r="C14" i="38"/>
  <c r="C9" i="38"/>
  <c r="D17" i="40" l="1"/>
  <c r="C27" i="21"/>
  <c r="N17" i="40"/>
  <c r="N24" i="40"/>
  <c r="N11" i="40"/>
  <c r="O18" i="40"/>
  <c r="O34" i="40" s="1"/>
  <c r="O35" i="40" s="1"/>
  <c r="C29" i="40"/>
  <c r="C30" i="40" s="1"/>
  <c r="C23" i="40"/>
  <c r="I32" i="40"/>
  <c r="N34" i="40"/>
  <c r="N35" i="40" s="1"/>
  <c r="T32" i="40"/>
  <c r="D29" i="40"/>
  <c r="D30" i="40" s="1"/>
  <c r="T30" i="40"/>
  <c r="N29" i="40"/>
  <c r="N30" i="40" s="1"/>
  <c r="C18" i="40"/>
  <c r="C33" i="40" s="1"/>
  <c r="N39" i="40"/>
  <c r="N40" i="40" s="1"/>
  <c r="O23" i="40"/>
  <c r="O39" i="40" s="1"/>
  <c r="O40" i="40" s="1"/>
  <c r="I31" i="40"/>
  <c r="O10" i="40"/>
  <c r="D33" i="40"/>
  <c r="D34" i="40"/>
  <c r="D35" i="40" s="1"/>
  <c r="C24" i="40"/>
  <c r="C28" i="40"/>
  <c r="O12" i="40"/>
  <c r="O28" i="40" s="1"/>
  <c r="D24" i="40"/>
  <c r="D39" i="40" s="1"/>
  <c r="D40" i="40" s="1"/>
  <c r="D28" i="40"/>
  <c r="J33" i="21"/>
  <c r="C22" i="40"/>
  <c r="N28" i="40"/>
  <c r="N33" i="40"/>
  <c r="N38" i="40"/>
  <c r="O33" i="40"/>
  <c r="C37" i="35"/>
  <c r="C43" i="35" s="1"/>
  <c r="C30" i="35"/>
  <c r="C32" i="35"/>
  <c r="C36" i="35"/>
  <c r="C42" i="35" s="1"/>
  <c r="C38" i="35"/>
  <c r="C44" i="35" s="1"/>
  <c r="C30" i="38"/>
  <c r="C29" i="38"/>
  <c r="C34" i="38"/>
  <c r="C39" i="38" s="1"/>
  <c r="C35" i="38"/>
  <c r="C40" i="38" s="1"/>
  <c r="D38" i="40" l="1"/>
  <c r="O38" i="40"/>
  <c r="C39" i="40"/>
  <c r="C40" i="40" s="1"/>
  <c r="O29" i="40"/>
  <c r="O30" i="40" s="1"/>
  <c r="C38" i="40"/>
  <c r="C34" i="40"/>
  <c r="C35" i="40" s="1"/>
  <c r="I33" i="22" l="1"/>
  <c r="I40" i="22"/>
  <c r="I47" i="22" s="1"/>
  <c r="I41" i="22"/>
  <c r="I48" i="22" s="1"/>
  <c r="I39" i="22"/>
  <c r="I46" i="22" s="1"/>
  <c r="F39" i="22"/>
  <c r="F46" i="22" s="1"/>
  <c r="C41" i="22"/>
  <c r="C48" i="22" s="1"/>
  <c r="C40" i="22"/>
  <c r="C47" i="22" s="1"/>
  <c r="C39" i="22"/>
  <c r="C46" i="22" s="1"/>
  <c r="F41" i="22"/>
  <c r="F48" i="22" s="1"/>
  <c r="F40" i="22"/>
  <c r="F47" i="22" s="1"/>
  <c r="F33" i="22"/>
  <c r="F34" i="22"/>
  <c r="F32" i="22"/>
  <c r="C33" i="22"/>
  <c r="C34" i="22"/>
  <c r="C32" i="22"/>
  <c r="I25" i="21"/>
  <c r="H25" i="21"/>
  <c r="H33" i="21" s="1"/>
  <c r="H27" i="21" l="1"/>
  <c r="C28" i="21"/>
  <c r="C29" i="21" s="1"/>
  <c r="H28" i="21"/>
  <c r="H29" i="21" s="1"/>
  <c r="I33" i="21" l="1"/>
  <c r="H36" i="21" s="1"/>
  <c r="H37" i="21" l="1"/>
  <c r="H38" i="21" s="1"/>
</calcChain>
</file>

<file path=xl/sharedStrings.xml><?xml version="1.0" encoding="utf-8"?>
<sst xmlns="http://schemas.openxmlformats.org/spreadsheetml/2006/main" count="902" uniqueCount="276">
  <si>
    <t>Total</t>
  </si>
  <si>
    <t>D7</t>
  </si>
  <si>
    <t>D21</t>
  </si>
  <si>
    <t>native NHP</t>
  </si>
  <si>
    <t>D14</t>
  </si>
  <si>
    <t>SEM</t>
  </si>
  <si>
    <t>***</t>
  </si>
  <si>
    <t>ns</t>
  </si>
  <si>
    <t>D1</t>
  </si>
  <si>
    <t>GFP+</t>
  </si>
  <si>
    <t>**</t>
  </si>
  <si>
    <t>*</t>
  </si>
  <si>
    <t>RFA</t>
  </si>
  <si>
    <t>with CMs</t>
  </si>
  <si>
    <t>with HVPs</t>
  </si>
  <si>
    <t>n1</t>
  </si>
  <si>
    <t>n2</t>
  </si>
  <si>
    <t>n3</t>
  </si>
  <si>
    <t>n4</t>
  </si>
  <si>
    <t>n5</t>
  </si>
  <si>
    <t>n6</t>
  </si>
  <si>
    <t>AVG</t>
  </si>
  <si>
    <t>ST DEV</t>
  </si>
  <si>
    <t>Statistical analysis (Prism_Graph Pad)</t>
  </si>
  <si>
    <t>Two-way ANOVA</t>
  </si>
  <si>
    <t>Alpha</t>
  </si>
  <si>
    <t>Source of Variation</t>
  </si>
  <si>
    <t>% of total variation</t>
  </si>
  <si>
    <t>P value</t>
  </si>
  <si>
    <t>P value summary</t>
  </si>
  <si>
    <t>Significant?</t>
  </si>
  <si>
    <t>Yes</t>
  </si>
  <si>
    <t>No</t>
  </si>
  <si>
    <t>Column Factor</t>
  </si>
  <si>
    <t>&lt;0,0001</t>
  </si>
  <si>
    <t>****</t>
  </si>
  <si>
    <t>ANOVA table</t>
  </si>
  <si>
    <t>DF</t>
  </si>
  <si>
    <t>MS</t>
  </si>
  <si>
    <t>F (DFn, DFd)</t>
  </si>
  <si>
    <t>P&lt;0,0001</t>
  </si>
  <si>
    <t>Residual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</si>
  <si>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</si>
  <si>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</si>
  <si>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</si>
  <si>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</si>
  <si>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</si>
  <si>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</si>
  <si>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Test details</t>
  </si>
  <si>
    <t>Mean 1</t>
  </si>
  <si>
    <t>Mean 2</t>
  </si>
  <si>
    <t>SE of diff,</t>
  </si>
  <si>
    <t>N1</t>
  </si>
  <si>
    <t>N2</t>
  </si>
  <si>
    <t>q</t>
  </si>
  <si>
    <t>Geisser-Greenhouse's epsilon</t>
  </si>
  <si>
    <t>Time x Column Factor</t>
  </si>
  <si>
    <t>Time</t>
  </si>
  <si>
    <t>Subject</t>
  </si>
  <si>
    <t>SS</t>
  </si>
  <si>
    <t>Assume sphericity?</t>
  </si>
  <si>
    <t>F</t>
  </si>
  <si>
    <t>R squared</t>
  </si>
  <si>
    <t>Treatment (between columns)</t>
  </si>
  <si>
    <t>A-B</t>
  </si>
  <si>
    <t>A-C</t>
  </si>
  <si>
    <t>B-C</t>
  </si>
  <si>
    <t>sum</t>
  </si>
  <si>
    <t>total GFP+</t>
  </si>
  <si>
    <t>Unpaired t test</t>
  </si>
  <si>
    <t>Significantly different (P &lt; 0.05)?</t>
  </si>
  <si>
    <t>One- or two-tailed P value?</t>
  </si>
  <si>
    <t>Two-tailed</t>
  </si>
  <si>
    <t>t, df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</si>
  <si>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</si>
  <si>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</si>
  <si>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</si>
  <si>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</si>
  <si>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</si>
  <si>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R squared (eta squared)</t>
  </si>
  <si>
    <t>F test to compare variances</t>
  </si>
  <si>
    <t>F, DFn, Dfd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</si>
  <si>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</si>
  <si>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</si>
  <si>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</si>
  <si>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</si>
  <si>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</si>
  <si>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</si>
  <si>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</si>
  <si>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</si>
  <si>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</si>
  <si>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</si>
  <si>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</si>
  <si>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</si>
  <si>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</si>
  <si>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</si>
  <si>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Area (mm2)</t>
  </si>
  <si>
    <t>force (mN)</t>
  </si>
  <si>
    <t>D7 (baseline)</t>
  </si>
  <si>
    <t>at injury</t>
  </si>
  <si>
    <t>%GFP+</t>
  </si>
  <si>
    <t>% DDR2+</t>
  </si>
  <si>
    <t>DDR2+</t>
  </si>
  <si>
    <t>at borderzone</t>
  </si>
  <si>
    <t xml:space="preserve">sum injury </t>
  </si>
  <si>
    <t>sum borderzone</t>
  </si>
  <si>
    <t>sum injury and borderzone</t>
  </si>
  <si>
    <t>Matching: Stacked</t>
  </si>
  <si>
    <t>Dunnett's multiple comparisons test</t>
  </si>
  <si>
    <t>percentage</t>
  </si>
  <si>
    <t>Two-way RM ANOVA</t>
  </si>
  <si>
    <t>cell number</t>
  </si>
  <si>
    <t>%DDR2+</t>
  </si>
  <si>
    <t>&gt;0,9999</t>
  </si>
  <si>
    <t>Data summary</t>
  </si>
  <si>
    <t>Number of treatments (columns)</t>
  </si>
  <si>
    <t>%GFP+cTNT+</t>
  </si>
  <si>
    <t>t=7,034, df=10</t>
  </si>
  <si>
    <t>28,40 ± 4,037</t>
  </si>
  <si>
    <t>19,40 to 37,39</t>
  </si>
  <si>
    <t>2,845, 5, 5</t>
  </si>
  <si>
    <t>Data analyzed</t>
  </si>
  <si>
    <t>Sample size, column A</t>
  </si>
  <si>
    <t>Sample size, column B</t>
  </si>
  <si>
    <t>D15</t>
  </si>
  <si>
    <t>D20</t>
  </si>
  <si>
    <t>after RFA</t>
  </si>
  <si>
    <t>Repeated measures ANOVA summary</t>
  </si>
  <si>
    <t>Statistically significant (P &lt; 0.05)?</t>
  </si>
  <si>
    <t>Was the matching effective?</t>
  </si>
  <si>
    <t>Is there significant matching (P &lt; 0.05)?</t>
  </si>
  <si>
    <t>F (1,203, 2,407) = 21,17</t>
  </si>
  <si>
    <t>P=0,0304</t>
  </si>
  <si>
    <t>Individual (between rows)</t>
  </si>
  <si>
    <t>F (2, 4) = 2,054</t>
  </si>
  <si>
    <t>P=0,2434</t>
  </si>
  <si>
    <t>Residual (random)</t>
  </si>
  <si>
    <t>Number of subjects (rows)</t>
  </si>
  <si>
    <t>Number of missing values</t>
  </si>
  <si>
    <t>GFP+ D7 vs. GFP+ D15</t>
  </si>
  <si>
    <t>-9,310 to 41,30</t>
  </si>
  <si>
    <t>GFP+ D7 vs. GFP+ D21</t>
  </si>
  <si>
    <t>12,88 to 31,11</t>
  </si>
  <si>
    <t>GFP+ D15 vs. GFP+ D21</t>
  </si>
  <si>
    <t>-17,41 to 29,41</t>
  </si>
  <si>
    <t>P=0,0002</t>
  </si>
  <si>
    <t>Input Data Figure 3d</t>
  </si>
  <si>
    <t>Input Data Figure 3e</t>
  </si>
  <si>
    <t>Input Data Figure 3f</t>
  </si>
  <si>
    <t>F (6, 16) = 14,08</t>
  </si>
  <si>
    <t>F (1,024, 8,192) = 0,9153</t>
  </si>
  <si>
    <t>P=0,3687</t>
  </si>
  <si>
    <t>F (3, 8) = 8,675</t>
  </si>
  <si>
    <t>P=0,0068</t>
  </si>
  <si>
    <t>F (8, 16) = 1,427</t>
  </si>
  <si>
    <t>P=0,2590</t>
  </si>
  <si>
    <t>DDR2 inj</t>
  </si>
  <si>
    <t>Day 1 vs. Day 7</t>
  </si>
  <si>
    <t>-6,213 to 52,67</t>
  </si>
  <si>
    <t>Day 1 vs. Day 21</t>
  </si>
  <si>
    <t>38,62 to 103,4</t>
  </si>
  <si>
    <t>GFP injury</t>
  </si>
  <si>
    <t>-52,67 to 6,213</t>
  </si>
  <si>
    <t>-103,4 to -38,62</t>
  </si>
  <si>
    <t>DDR2 borderzone</t>
  </si>
  <si>
    <t>-143,3 to 149,1</t>
  </si>
  <si>
    <t>-173,8 to 134,1</t>
  </si>
  <si>
    <t>GFP borderzone</t>
  </si>
  <si>
    <t>-39,34 to -22,04</t>
  </si>
  <si>
    <t>-14,44 to -1,369</t>
  </si>
  <si>
    <t>Input Data Figure 3h</t>
  </si>
  <si>
    <t>vs,</t>
  </si>
  <si>
    <t>Ordinary</t>
  </si>
  <si>
    <t>Interaction</t>
  </si>
  <si>
    <t>Row Factor</t>
  </si>
  <si>
    <t>Input Data Figure 3c</t>
  </si>
  <si>
    <t>%GFP+/cTNT+</t>
  </si>
  <si>
    <t>GFP+ cTNT+</t>
  </si>
  <si>
    <t>GFP+/PH3+</t>
  </si>
  <si>
    <t>total GFP+/PH3+</t>
  </si>
  <si>
    <t>Area (mm2) as fraction of CTRL (=with CMs)</t>
  </si>
  <si>
    <t>t=5,923, df=4</t>
  </si>
  <si>
    <t>-367,2 ± 61,99</t>
  </si>
  <si>
    <t>-539,3 to -195,1</t>
  </si>
  <si>
    <t>9,747, 2, 2</t>
  </si>
  <si>
    <t>Number of columns (Column Factor)</t>
  </si>
  <si>
    <t>Number of rows (Row Factor)</t>
  </si>
  <si>
    <t>Number of values</t>
  </si>
  <si>
    <t>MEAN</t>
  </si>
  <si>
    <t>F (4, 18) = 1,037</t>
  </si>
  <si>
    <t>P=0,4153</t>
  </si>
  <si>
    <t>F (2, 18) = 14,37</t>
  </si>
  <si>
    <t>F (2, 18) = 2,376</t>
  </si>
  <si>
    <t>P=0,1215</t>
  </si>
  <si>
    <t>D7:CTRL vs. D7:with CMs</t>
  </si>
  <si>
    <t>-0,9023 to 2,502</t>
  </si>
  <si>
    <t>D7:CTRL vs. D7:with HVPs</t>
  </si>
  <si>
    <t>-1,469 to 1,936</t>
  </si>
  <si>
    <t>D7:CTRL vs. D14:CTRL</t>
  </si>
  <si>
    <t>-0,2690 to 3,136</t>
  </si>
  <si>
    <t>D7:CTRL vs. D14:with CMs</t>
  </si>
  <si>
    <t>-0,002348 to 3,402</t>
  </si>
  <si>
    <t>D7:CTRL vs. D14:with HVPs</t>
  </si>
  <si>
    <t>-0,3357 to 3,069</t>
  </si>
  <si>
    <t>D7:CTRL vs. D21:CTRL</t>
  </si>
  <si>
    <t>0,4310 to 3,836</t>
  </si>
  <si>
    <t>D7:CTRL vs. D21:with CMs</t>
  </si>
  <si>
    <t>0,3310 to 3,736</t>
  </si>
  <si>
    <t>D7:CTRL vs. D21:with HVPs</t>
  </si>
  <si>
    <t>-0,6023 to 2,802</t>
  </si>
  <si>
    <t>D7:with CMs vs. D7:with HVPs</t>
  </si>
  <si>
    <t>-2,269 to 1,136</t>
  </si>
  <si>
    <t>D7:with CMs vs. D14:CTRL</t>
  </si>
  <si>
    <t>-1,069 to 2,336</t>
  </si>
  <si>
    <t>D7:with CMs vs. D14:with CMs</t>
  </si>
  <si>
    <t>-0,8023 to 2,602</t>
  </si>
  <si>
    <t>D7:with CMs vs. D14:with HVPs</t>
  </si>
  <si>
    <t>-1,136 to 2,269</t>
  </si>
  <si>
    <t>D7:with CMs vs. D21:CTRL</t>
  </si>
  <si>
    <t>-0,3690 to 3,036</t>
  </si>
  <si>
    <t>D7:with CMs vs. D21:with CMs</t>
  </si>
  <si>
    <t>-0,4690 to 2,936</t>
  </si>
  <si>
    <t>D7:with CMs vs. D21:with HVPs</t>
  </si>
  <si>
    <t>-1,402 to 2,002</t>
  </si>
  <si>
    <t>D7:with HVPs vs. D14:CTRL</t>
  </si>
  <si>
    <t>-0,5023 to 2,902</t>
  </si>
  <si>
    <t>D7:with HVPs vs. D14:with CMs</t>
  </si>
  <si>
    <t>-0,2357 to 3,169</t>
  </si>
  <si>
    <t>D7:with HVPs vs. D14:with HVPs</t>
  </si>
  <si>
    <t>-0,5690 to 2,836</t>
  </si>
  <si>
    <t>D7:with HVPs vs. D21:CTRL</t>
  </si>
  <si>
    <t>0,1977 to 3,602</t>
  </si>
  <si>
    <t>D7:with HVPs vs. D21:with CMs</t>
  </si>
  <si>
    <t>0,09765 to 3,502</t>
  </si>
  <si>
    <t>D7:with HVPs vs. D21:with HVPs</t>
  </si>
  <si>
    <t>-0,8357 to 2,569</t>
  </si>
  <si>
    <t>D14:CTRL vs. D14:with CMs</t>
  </si>
  <si>
    <t>-1,436 to 1,969</t>
  </si>
  <si>
    <t>D14:CTRL vs. D14:with HVPs</t>
  </si>
  <si>
    <t>-1,769 to 1,636</t>
  </si>
  <si>
    <t>D14:CTRL vs. D21:CTRL</t>
  </si>
  <si>
    <t>-1,002 to 2,402</t>
  </si>
  <si>
    <t>D14:CTRL vs. D21:with CMs</t>
  </si>
  <si>
    <t>-1,102 to 2,302</t>
  </si>
  <si>
    <t>D14:CTRL vs. D21:with HVPs</t>
  </si>
  <si>
    <t>-2,036 to 1,369</t>
  </si>
  <si>
    <t>D14:with CMs vs. D14:with HVPs</t>
  </si>
  <si>
    <t>D14:with CMs vs. D21:CTRL</t>
  </si>
  <si>
    <t>-1,269 to 2,136</t>
  </si>
  <si>
    <t>D14:with CMs vs. D21:with CMs</t>
  </si>
  <si>
    <t>-1,369 to 2,036</t>
  </si>
  <si>
    <t>D14:with CMs vs. D21:with HVPs</t>
  </si>
  <si>
    <t>-2,302 to 1,102</t>
  </si>
  <si>
    <t>D14:with HVPs vs. D21:CTRL</t>
  </si>
  <si>
    <t>-0,9357 to 2,469</t>
  </si>
  <si>
    <t>D14:with HVPs vs. D21:with CMs</t>
  </si>
  <si>
    <t>-1,036 to 2,369</t>
  </si>
  <si>
    <t>D14:with HVPs vs. D21:with HVPs</t>
  </si>
  <si>
    <t>-1,969 to 1,436</t>
  </si>
  <si>
    <t>D21:CTRL vs. D21:with CMs</t>
  </si>
  <si>
    <t>-1,802 to 1,602</t>
  </si>
  <si>
    <t>D21:CTRL vs. D21:with HVPs</t>
  </si>
  <si>
    <t>-2,736 to 0,6690</t>
  </si>
  <si>
    <t>D21:with CMs vs. D21:with HVPs</t>
  </si>
  <si>
    <t>-2,636 to 0,7690</t>
  </si>
  <si>
    <t>GFP+ cTNT+ D20</t>
  </si>
  <si>
    <t>GFP+ cTNT+ D15</t>
  </si>
  <si>
    <t>%GFP+/PH3+</t>
  </si>
  <si>
    <t>Analysis of relative RFA-injury reduction by HVPs compared to CMs</t>
  </si>
  <si>
    <t>Scar size with HVPs</t>
  </si>
  <si>
    <t>Scar size with CMs</t>
  </si>
  <si>
    <t>total</t>
  </si>
  <si>
    <t>Analysis of GFP and DDR2 positive cells on indicated days after RFA at injury or border zone</t>
  </si>
  <si>
    <r>
      <t>Analysis of GFP</t>
    </r>
    <r>
      <rPr>
        <vertAlign val="superscript"/>
        <sz val="11"/>
        <color rgb="FF000000"/>
        <rFont val="Arial"/>
        <family val="2"/>
      </rPr>
      <t>+</t>
    </r>
    <r>
      <rPr>
        <sz val="11"/>
        <color rgb="FF000000"/>
        <rFont val="Arial"/>
        <family val="2"/>
      </rPr>
      <t xml:space="preserve"> cells expressing cTNT on indicated days after RFA</t>
    </r>
  </si>
  <si>
    <r>
      <t>Analysis of GFP</t>
    </r>
    <r>
      <rPr>
        <vertAlign val="superscript"/>
        <sz val="11"/>
        <color rgb="FF000000"/>
        <rFont val="Arial"/>
        <family val="2"/>
      </rPr>
      <t>+</t>
    </r>
    <r>
      <rPr>
        <sz val="11"/>
        <color rgb="FF000000"/>
        <rFont val="Arial"/>
        <family val="2"/>
      </rPr>
      <t xml:space="preserve"> cells expressing PH3 on indicated days after RFA</t>
    </r>
  </si>
  <si>
    <t>Analysis of contractile force before and after RFA without cells, with CMs or with HVPs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</si>
</sst>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3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Arial"/>
      <family val="2"/>
    </font>
    <font>
      <sz val="14"/>
      <color theme="1"/>
      <name val="Arial"/>
      <family val="2"/>
    </font>
    <font>
      <i/>
      <sz val="12"/>
      <color rgb="FF000000"/>
      <name val="Calibri"/>
      <family val="2"/>
    </font>
    <font>
      <i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0" fontId="7" fillId="0" borderId="0" xfId="0" applyFont="1"/>
    <xf numFmtId="0" fontId="0" fillId="2" borderId="0" xfId="0" applyFill="1"/>
    <xf numFmtId="0" fontId="7" fillId="2" borderId="0" xfId="0" applyFont="1" applyFill="1"/>
    <xf numFmtId="0" fontId="10" fillId="0" borderId="4" xfId="0" applyFont="1" applyBorder="1"/>
    <xf numFmtId="0" fontId="10" fillId="0" borderId="1" xfId="0" applyFont="1" applyBorder="1"/>
    <xf numFmtId="0" fontId="11" fillId="0" borderId="1" xfId="0" applyFont="1" applyBorder="1"/>
    <xf numFmtId="0" fontId="0" fillId="0" borderId="0" xfId="0" applyBorder="1"/>
    <xf numFmtId="0" fontId="0" fillId="0" borderId="0" xfId="0" applyFill="1" applyBorder="1"/>
    <xf numFmtId="0" fontId="11" fillId="0" borderId="0" xfId="0" applyFont="1" applyFill="1" applyBorder="1"/>
    <xf numFmtId="0" fontId="11" fillId="0" borderId="0" xfId="0" applyFont="1"/>
    <xf numFmtId="0" fontId="9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0" fontId="9" fillId="0" borderId="1" xfId="0" applyFont="1" applyBorder="1"/>
    <xf numFmtId="0" fontId="18" fillId="0" borderId="1" xfId="0" applyFont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1" fillId="0" borderId="0" xfId="0" applyFont="1" applyFill="1" applyBorder="1"/>
    <xf numFmtId="2" fontId="0" fillId="0" borderId="0" xfId="0" applyNumberFormat="1" applyFill="1" applyBorder="1"/>
    <xf numFmtId="0" fontId="15" fillId="2" borderId="0" xfId="0" applyFont="1" applyFill="1"/>
    <xf numFmtId="0" fontId="17" fillId="0" borderId="0" xfId="0" applyFont="1" applyFill="1" applyBorder="1" applyAlignment="1">
      <alignment horizontal="center" vertical="center"/>
    </xf>
    <xf numFmtId="0" fontId="10" fillId="0" borderId="0" xfId="0" applyFont="1"/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6" fillId="0" borderId="1" xfId="0" applyFont="1" applyBorder="1"/>
    <xf numFmtId="164" fontId="11" fillId="0" borderId="1" xfId="0" applyNumberFormat="1" applyFont="1" applyBorder="1"/>
    <xf numFmtId="0" fontId="11" fillId="2" borderId="0" xfId="0" applyFont="1" applyFill="1"/>
    <xf numFmtId="0" fontId="10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10" fillId="0" borderId="0" xfId="0" applyFont="1" applyFill="1" applyBorder="1"/>
    <xf numFmtId="0" fontId="13" fillId="0" borderId="0" xfId="0" applyFont="1" applyFill="1" applyBorder="1" applyAlignment="1">
      <alignment horizontal="center"/>
    </xf>
    <xf numFmtId="164" fontId="11" fillId="0" borderId="0" xfId="0" applyNumberFormat="1" applyFont="1" applyFill="1" applyBorder="1"/>
    <xf numFmtId="0" fontId="0" fillId="0" borderId="1" xfId="0" applyFill="1" applyBorder="1"/>
    <xf numFmtId="0" fontId="9" fillId="0" borderId="0" xfId="0" applyFont="1" applyFill="1" applyBorder="1"/>
    <xf numFmtId="0" fontId="16" fillId="0" borderId="0" xfId="0" applyFont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4" xfId="0" applyFont="1" applyBorder="1" applyAlignment="1">
      <alignment horizontal="center"/>
    </xf>
    <xf numFmtId="0" fontId="11" fillId="2" borderId="0" xfId="0" applyFont="1" applyFill="1" applyAlignment="1">
      <alignment horizontal="left"/>
    </xf>
    <xf numFmtId="0" fontId="2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64" fontId="0" fillId="0" borderId="0" xfId="0" applyNumberFormat="1" applyFill="1" applyBorder="1"/>
    <xf numFmtId="0" fontId="0" fillId="2" borderId="0" xfId="0" applyFill="1" applyBorder="1"/>
    <xf numFmtId="0" fontId="10" fillId="2" borderId="0" xfId="0" applyFont="1" applyFill="1"/>
    <xf numFmtId="0" fontId="1" fillId="0" borderId="0" xfId="0" applyFont="1" applyFill="1" applyBorder="1" applyAlignment="1">
      <alignment horizontal="right"/>
    </xf>
    <xf numFmtId="0" fontId="21" fillId="0" borderId="0" xfId="0" applyFont="1"/>
    <xf numFmtId="0" fontId="19" fillId="2" borderId="0" xfId="0" applyFont="1" applyFill="1" applyAlignment="1">
      <alignment horizontal="left"/>
    </xf>
    <xf numFmtId="0" fontId="22" fillId="2" borderId="0" xfId="0" applyFont="1" applyFill="1"/>
    <xf numFmtId="0" fontId="23" fillId="2" borderId="0" xfId="0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/>
    <xf numFmtId="0" fontId="11" fillId="0" borderId="0" xfId="0" applyFont="1" applyFill="1"/>
    <xf numFmtId="0" fontId="9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11" fillId="0" borderId="1" xfId="0" applyNumberFormat="1" applyFont="1" applyBorder="1"/>
    <xf numFmtId="0" fontId="22" fillId="0" borderId="0" xfId="0" applyFont="1"/>
    <xf numFmtId="0" fontId="13" fillId="0" borderId="1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8" fillId="0" borderId="0" xfId="0" applyFont="1" applyBorder="1" applyAlignment="1">
      <alignment horizontal="right"/>
    </xf>
    <xf numFmtId="0" fontId="18" fillId="0" borderId="6" xfId="0" applyFont="1" applyFill="1" applyBorder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0" fontId="18" fillId="0" borderId="2" xfId="0" applyFont="1" applyBorder="1" applyAlignment="1">
      <alignment horizontal="right"/>
    </xf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10" fillId="0" borderId="0" xfId="0" applyFont="1" applyBorder="1"/>
    <xf numFmtId="0" fontId="9" fillId="0" borderId="0" xfId="0" applyFont="1" applyBorder="1"/>
    <xf numFmtId="0" fontId="17" fillId="0" borderId="0" xfId="0" applyFont="1" applyFill="1" applyBorder="1" applyAlignment="1">
      <alignment horizontal="center" vertical="center"/>
    </xf>
    <xf numFmtId="0" fontId="15" fillId="0" borderId="0" xfId="0" applyFont="1" applyAlignment="1"/>
    <xf numFmtId="0" fontId="0" fillId="0" borderId="0" xfId="0" applyAlignment="1"/>
    <xf numFmtId="0" fontId="17" fillId="2" borderId="1" xfId="0" applyFont="1" applyFill="1" applyBorder="1" applyAlignment="1">
      <alignment horizontal="center" vertical="center"/>
    </xf>
    <xf numFmtId="0" fontId="11" fillId="0" borderId="5" xfId="0" applyFont="1" applyBorder="1"/>
    <xf numFmtId="0" fontId="0" fillId="0" borderId="0" xfId="0" applyBorder="1" applyAlignment="1">
      <alignment horizontal="right"/>
    </xf>
    <xf numFmtId="0" fontId="23" fillId="0" borderId="0" xfId="0" applyFont="1"/>
    <xf numFmtId="0" fontId="23" fillId="0" borderId="0" xfId="0" applyFont="1" applyBorder="1"/>
    <xf numFmtId="0" fontId="22" fillId="2" borderId="0" xfId="0" applyFont="1" applyFill="1" applyBorder="1"/>
    <xf numFmtId="0" fontId="23" fillId="0" borderId="0" xfId="0" applyFont="1" applyFill="1" applyBorder="1"/>
    <xf numFmtId="0" fontId="23" fillId="0" borderId="1" xfId="0" applyFont="1" applyBorder="1"/>
    <xf numFmtId="0" fontId="29" fillId="0" borderId="0" xfId="0" applyFont="1"/>
    <xf numFmtId="0" fontId="23" fillId="0" borderId="0" xfId="0" applyFont="1" applyAlignment="1">
      <alignment horizontal="right"/>
    </xf>
    <xf numFmtId="0" fontId="19" fillId="0" borderId="0" xfId="0" applyFont="1" applyFill="1" applyAlignment="1">
      <alignment horizontal="left"/>
    </xf>
    <xf numFmtId="0" fontId="28" fillId="0" borderId="6" xfId="0" applyFont="1" applyBorder="1"/>
    <xf numFmtId="0" fontId="28" fillId="0" borderId="1" xfId="0" applyFont="1" applyBorder="1"/>
    <xf numFmtId="0" fontId="23" fillId="0" borderId="0" xfId="0" applyFont="1" applyFill="1"/>
    <xf numFmtId="0" fontId="9" fillId="0" borderId="0" xfId="0" applyFont="1" applyFill="1" applyBorder="1" applyAlignment="1">
      <alignment horizontal="center" vertical="center"/>
    </xf>
    <xf numFmtId="2" fontId="28" fillId="0" borderId="6" xfId="0" applyNumberFormat="1" applyFont="1" applyBorder="1"/>
    <xf numFmtId="2" fontId="23" fillId="0" borderId="1" xfId="0" applyNumberFormat="1" applyFont="1" applyBorder="1"/>
    <xf numFmtId="0" fontId="3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29" fillId="0" borderId="1" xfId="0" applyFont="1" applyBorder="1" applyAlignment="1">
      <alignment horizontal="center"/>
    </xf>
    <xf numFmtId="4" fontId="23" fillId="0" borderId="1" xfId="0" applyNumberFormat="1" applyFont="1" applyBorder="1"/>
    <xf numFmtId="3" fontId="23" fillId="0" borderId="1" xfId="0" applyNumberFormat="1" applyFont="1" applyFill="1" applyBorder="1"/>
    <xf numFmtId="3" fontId="23" fillId="0" borderId="0" xfId="0" applyNumberFormat="1" applyFont="1" applyFill="1" applyBorder="1"/>
    <xf numFmtId="3" fontId="22" fillId="0" borderId="0" xfId="0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8" fillId="0" borderId="0" xfId="0" applyFont="1" applyBorder="1"/>
    <xf numFmtId="2" fontId="28" fillId="0" borderId="1" xfId="0" applyNumberFormat="1" applyFont="1" applyBorder="1"/>
    <xf numFmtId="2" fontId="28" fillId="0" borderId="0" xfId="0" applyNumberFormat="1" applyFont="1" applyBorder="1"/>
    <xf numFmtId="0" fontId="23" fillId="0" borderId="2" xfId="0" applyFont="1" applyBorder="1"/>
    <xf numFmtId="0" fontId="30" fillId="0" borderId="0" xfId="0" applyFont="1" applyBorder="1" applyAlignment="1">
      <alignment horizontal="right"/>
    </xf>
    <xf numFmtId="0" fontId="22" fillId="0" borderId="0" xfId="0" applyFont="1" applyBorder="1"/>
    <xf numFmtId="0" fontId="9" fillId="0" borderId="4" xfId="0" applyFont="1" applyBorder="1"/>
    <xf numFmtId="0" fontId="23" fillId="0" borderId="4" xfId="0" applyFont="1" applyBorder="1"/>
    <xf numFmtId="0" fontId="22" fillId="0" borderId="6" xfId="0" applyFont="1" applyBorder="1" applyAlignment="1">
      <alignment horizontal="center"/>
    </xf>
    <xf numFmtId="0" fontId="23" fillId="0" borderId="6" xfId="0" applyFont="1" applyBorder="1"/>
    <xf numFmtId="0" fontId="30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0" fillId="0" borderId="0" xfId="0" applyFill="1" applyBorder="1" applyAlignment="1"/>
    <xf numFmtId="0" fontId="11" fillId="0" borderId="0" xfId="0" applyNumberFormat="1" applyFont="1" applyFill="1" applyBorder="1"/>
    <xf numFmtId="0" fontId="15" fillId="0" borderId="0" xfId="0" applyFont="1" applyFill="1" applyBorder="1" applyAlignment="1"/>
    <xf numFmtId="0" fontId="10" fillId="0" borderId="0" xfId="0" applyFont="1" applyFill="1"/>
    <xf numFmtId="0" fontId="9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/>
    </xf>
    <xf numFmtId="0" fontId="27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4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Standard" xfId="0" builtinId="0"/>
  </cellStyles>
  <dxfs count="0"/>
  <tableStyles count="0" defaultTableStyle="TableStyleMedium9" defaultPivotStyle="PivotStyleMedium4"/>
  <colors>
    <mruColors>
      <color rgb="FFDA9694"/>
      <color rgb="FF880000"/>
      <color rgb="FF969696"/>
      <color rgb="FF7F0001"/>
      <color rgb="FFFABF8F"/>
      <color rgb="FF77933C"/>
      <color rgb="FFA80000"/>
      <color rgb="FF243CC6"/>
      <color rgb="FF2F7534"/>
      <color rgb="FF52C6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954E-3727-094F-BCDF-A0138B52CBA0}">
  <dimension ref="A2:K91"/>
  <sheetViews>
    <sheetView tabSelected="1" zoomScale="56" workbookViewId="0">
      <selection activeCell="K9" sqref="K9"/>
    </sheetView>
  </sheetViews>
  <sheetFormatPr baseColWidth="10" defaultColWidth="10.83203125" defaultRowHeight="16" x14ac:dyDescent="0.2"/>
  <cols>
    <col min="1" max="1" width="10.83203125" style="90"/>
    <col min="2" max="2" width="42.5" style="90" bestFit="1" customWidth="1"/>
    <col min="3" max="3" width="15.33203125" style="90" bestFit="1" customWidth="1"/>
    <col min="4" max="6" width="10.83203125" style="90"/>
    <col min="7" max="7" width="13.5" style="90" bestFit="1" customWidth="1"/>
    <col min="8" max="16384" width="10.83203125" style="90"/>
  </cols>
  <sheetData>
    <row r="2" spans="1:10" x14ac:dyDescent="0.2">
      <c r="A2" s="58" t="s">
        <v>175</v>
      </c>
      <c r="B2" s="58"/>
      <c r="C2" s="59"/>
      <c r="D2" s="59"/>
      <c r="E2" s="58"/>
      <c r="F2" s="59"/>
      <c r="G2" s="59"/>
      <c r="H2" s="59"/>
      <c r="I2" s="59"/>
      <c r="J2" s="59"/>
    </row>
    <row r="3" spans="1:10" x14ac:dyDescent="0.2">
      <c r="A3" s="8" t="s">
        <v>273</v>
      </c>
      <c r="B3" s="92"/>
      <c r="C3" s="92"/>
      <c r="D3" s="59"/>
      <c r="E3" s="59"/>
      <c r="F3" s="59"/>
      <c r="G3" s="59"/>
      <c r="H3" s="59"/>
      <c r="I3" s="59"/>
      <c r="J3" s="59"/>
    </row>
    <row r="5" spans="1:10" x14ac:dyDescent="0.2">
      <c r="B5" s="30" t="s">
        <v>109</v>
      </c>
      <c r="E5" s="30" t="s">
        <v>111</v>
      </c>
    </row>
    <row r="7" spans="1:10" x14ac:dyDescent="0.2">
      <c r="C7" s="114" t="s">
        <v>126</v>
      </c>
      <c r="F7" s="132" t="s">
        <v>126</v>
      </c>
      <c r="G7" s="132"/>
    </row>
    <row r="8" spans="1:10" x14ac:dyDescent="0.2">
      <c r="B8" s="21" t="s">
        <v>124</v>
      </c>
      <c r="C8" s="115" t="s">
        <v>116</v>
      </c>
      <c r="E8" s="21" t="s">
        <v>124</v>
      </c>
      <c r="F8" s="115" t="s">
        <v>9</v>
      </c>
      <c r="G8" s="115" t="s">
        <v>177</v>
      </c>
    </row>
    <row r="9" spans="1:10" x14ac:dyDescent="0.2">
      <c r="B9" s="22" t="s">
        <v>15</v>
      </c>
      <c r="C9" s="94">
        <f>G9/F9*100</f>
        <v>53.125</v>
      </c>
      <c r="E9" s="22" t="s">
        <v>15</v>
      </c>
      <c r="F9" s="94">
        <v>32</v>
      </c>
      <c r="G9" s="94">
        <v>17</v>
      </c>
    </row>
    <row r="10" spans="1:10" x14ac:dyDescent="0.2">
      <c r="B10" s="22" t="s">
        <v>16</v>
      </c>
      <c r="C10" s="94">
        <f t="shared" ref="C10:C14" si="0">G10/F10*100</f>
        <v>68.292682926829272</v>
      </c>
      <c r="E10" s="22" t="s">
        <v>16</v>
      </c>
      <c r="F10" s="94">
        <v>41</v>
      </c>
      <c r="G10" s="94">
        <v>28</v>
      </c>
    </row>
    <row r="11" spans="1:10" x14ac:dyDescent="0.2">
      <c r="B11" s="22" t="s">
        <v>17</v>
      </c>
      <c r="C11" s="94">
        <f t="shared" si="0"/>
        <v>60.869565217391312</v>
      </c>
      <c r="E11" s="22" t="s">
        <v>17</v>
      </c>
      <c r="F11" s="94">
        <v>46</v>
      </c>
      <c r="G11" s="94">
        <v>28</v>
      </c>
    </row>
    <row r="12" spans="1:10" x14ac:dyDescent="0.2">
      <c r="B12" s="22" t="s">
        <v>18</v>
      </c>
      <c r="C12" s="94">
        <f t="shared" si="0"/>
        <v>75.675675675675677</v>
      </c>
      <c r="E12" s="22" t="s">
        <v>18</v>
      </c>
      <c r="F12" s="94">
        <v>37</v>
      </c>
      <c r="G12" s="94">
        <v>28</v>
      </c>
    </row>
    <row r="13" spans="1:10" x14ac:dyDescent="0.2">
      <c r="B13" s="24" t="s">
        <v>19</v>
      </c>
      <c r="C13" s="94">
        <f t="shared" si="0"/>
        <v>64.583333333333343</v>
      </c>
      <c r="E13" s="22" t="s">
        <v>19</v>
      </c>
      <c r="F13" s="94">
        <v>48</v>
      </c>
      <c r="G13" s="94">
        <v>31</v>
      </c>
    </row>
    <row r="14" spans="1:10" x14ac:dyDescent="0.2">
      <c r="B14" s="24" t="s">
        <v>20</v>
      </c>
      <c r="C14" s="94">
        <f t="shared" si="0"/>
        <v>54.716981132075468</v>
      </c>
      <c r="E14" s="22" t="s">
        <v>20</v>
      </c>
      <c r="F14" s="94">
        <v>53</v>
      </c>
      <c r="G14" s="94">
        <v>29</v>
      </c>
    </row>
    <row r="16" spans="1:10" x14ac:dyDescent="0.2">
      <c r="B16" s="30" t="s">
        <v>109</v>
      </c>
      <c r="E16" s="30" t="s">
        <v>111</v>
      </c>
    </row>
    <row r="18" spans="1:11" x14ac:dyDescent="0.2">
      <c r="C18" s="114" t="s">
        <v>126</v>
      </c>
      <c r="F18" s="132" t="s">
        <v>126</v>
      </c>
      <c r="G18" s="132"/>
    </row>
    <row r="19" spans="1:11" x14ac:dyDescent="0.2">
      <c r="B19" s="21" t="s">
        <v>2</v>
      </c>
      <c r="C19" s="115" t="s">
        <v>176</v>
      </c>
      <c r="E19" s="21" t="s">
        <v>2</v>
      </c>
      <c r="F19" s="115" t="s">
        <v>9</v>
      </c>
      <c r="G19" s="115" t="s">
        <v>177</v>
      </c>
    </row>
    <row r="20" spans="1:11" x14ac:dyDescent="0.2">
      <c r="B20" s="22" t="s">
        <v>15</v>
      </c>
      <c r="C20" s="94">
        <f>G20/F20*100</f>
        <v>94.73684210526315</v>
      </c>
      <c r="E20" s="22" t="s">
        <v>15</v>
      </c>
      <c r="F20" s="94">
        <v>38</v>
      </c>
      <c r="G20" s="94">
        <v>36</v>
      </c>
    </row>
    <row r="21" spans="1:11" x14ac:dyDescent="0.2">
      <c r="B21" s="22" t="s">
        <v>16</v>
      </c>
      <c r="C21" s="94">
        <f t="shared" ref="C21:C25" si="1">G21/F21*100</f>
        <v>97.959183673469383</v>
      </c>
      <c r="E21" s="22" t="s">
        <v>16</v>
      </c>
      <c r="F21" s="94">
        <v>49</v>
      </c>
      <c r="G21" s="94">
        <v>48</v>
      </c>
    </row>
    <row r="22" spans="1:11" x14ac:dyDescent="0.2">
      <c r="B22" s="22" t="s">
        <v>17</v>
      </c>
      <c r="C22" s="94">
        <f t="shared" si="1"/>
        <v>94.230769230769226</v>
      </c>
      <c r="E22" s="22" t="s">
        <v>17</v>
      </c>
      <c r="F22" s="94">
        <v>52</v>
      </c>
      <c r="G22" s="94">
        <v>49</v>
      </c>
    </row>
    <row r="23" spans="1:11" x14ac:dyDescent="0.2">
      <c r="B23" s="22" t="s">
        <v>18</v>
      </c>
      <c r="C23" s="94">
        <f t="shared" si="1"/>
        <v>85.18518518518519</v>
      </c>
      <c r="E23" s="22" t="s">
        <v>18</v>
      </c>
      <c r="F23" s="94">
        <v>27</v>
      </c>
      <c r="G23" s="94">
        <v>23</v>
      </c>
    </row>
    <row r="24" spans="1:11" x14ac:dyDescent="0.2">
      <c r="B24" s="24" t="s">
        <v>19</v>
      </c>
      <c r="C24" s="94">
        <f t="shared" si="1"/>
        <v>87.719298245614027</v>
      </c>
      <c r="E24" s="22" t="s">
        <v>19</v>
      </c>
      <c r="F24" s="94">
        <v>57</v>
      </c>
      <c r="G24" s="94">
        <v>50</v>
      </c>
    </row>
    <row r="25" spans="1:11" x14ac:dyDescent="0.2">
      <c r="B25" s="24" t="s">
        <v>20</v>
      </c>
      <c r="C25" s="94">
        <f t="shared" si="1"/>
        <v>87.804878048780495</v>
      </c>
      <c r="E25" s="22" t="s">
        <v>20</v>
      </c>
      <c r="F25" s="94">
        <v>41</v>
      </c>
      <c r="G25" s="94">
        <v>36</v>
      </c>
    </row>
    <row r="26" spans="1:11" x14ac:dyDescent="0.2">
      <c r="A26" s="91"/>
      <c r="B26" s="116"/>
      <c r="C26" s="116"/>
      <c r="D26" s="91"/>
      <c r="E26" s="91"/>
      <c r="H26" s="100"/>
      <c r="I26" s="100"/>
      <c r="J26" s="100"/>
      <c r="K26" s="100"/>
    </row>
    <row r="28" spans="1:11" x14ac:dyDescent="0.2">
      <c r="B28" s="67" t="s">
        <v>21</v>
      </c>
      <c r="C28" s="115" t="s">
        <v>176</v>
      </c>
    </row>
    <row r="29" spans="1:11" x14ac:dyDescent="0.2">
      <c r="B29" s="68" t="s">
        <v>124</v>
      </c>
      <c r="C29" s="102">
        <f>AVERAGE(C9:C14)</f>
        <v>62.877206380884182</v>
      </c>
    </row>
    <row r="30" spans="1:11" x14ac:dyDescent="0.2">
      <c r="B30" s="68" t="s">
        <v>2</v>
      </c>
      <c r="C30" s="117">
        <f>AVERAGE(C20:C25)</f>
        <v>91.272692748180248</v>
      </c>
    </row>
    <row r="31" spans="1:11" x14ac:dyDescent="0.2">
      <c r="B31" s="77"/>
      <c r="C31" s="118"/>
      <c r="D31" s="91"/>
    </row>
    <row r="32" spans="1:11" x14ac:dyDescent="0.2">
      <c r="B32" s="77"/>
      <c r="C32" s="118"/>
      <c r="D32" s="91"/>
    </row>
    <row r="33" spans="1:11" x14ac:dyDescent="0.2">
      <c r="B33" s="67" t="s">
        <v>22</v>
      </c>
      <c r="C33" s="115" t="s">
        <v>176</v>
      </c>
      <c r="D33" s="91"/>
    </row>
    <row r="34" spans="1:11" x14ac:dyDescent="0.2">
      <c r="B34" s="68" t="s">
        <v>124</v>
      </c>
      <c r="C34" s="98">
        <f>STDEV(C9:C14)</f>
        <v>8.5060507891180119</v>
      </c>
      <c r="D34" s="91"/>
    </row>
    <row r="35" spans="1:11" x14ac:dyDescent="0.2">
      <c r="B35" s="68" t="s">
        <v>2</v>
      </c>
      <c r="C35" s="99">
        <f>STDEV(C20:C25)</f>
        <v>5.0432094493241237</v>
      </c>
    </row>
    <row r="36" spans="1:11" x14ac:dyDescent="0.2">
      <c r="B36" s="78"/>
      <c r="C36" s="104"/>
    </row>
    <row r="37" spans="1:11" x14ac:dyDescent="0.2">
      <c r="B37" s="77"/>
      <c r="C37" s="116"/>
    </row>
    <row r="38" spans="1:11" x14ac:dyDescent="0.2">
      <c r="B38" s="67" t="s">
        <v>5</v>
      </c>
      <c r="C38" s="115" t="s">
        <v>176</v>
      </c>
    </row>
    <row r="39" spans="1:11" x14ac:dyDescent="0.2">
      <c r="B39" s="68" t="s">
        <v>124</v>
      </c>
      <c r="C39" s="98">
        <f>C34/(SQRT(6))</f>
        <v>3.4725806932562215</v>
      </c>
    </row>
    <row r="40" spans="1:11" x14ac:dyDescent="0.2">
      <c r="B40" s="68" t="s">
        <v>125</v>
      </c>
      <c r="C40" s="98">
        <f>C35/(SQRT(6))</f>
        <v>2.0588816361377735</v>
      </c>
    </row>
    <row r="41" spans="1:11" x14ac:dyDescent="0.2">
      <c r="B41" s="77"/>
      <c r="C41" s="116"/>
      <c r="K41" s="100"/>
    </row>
    <row r="42" spans="1:11" x14ac:dyDescent="0.2">
      <c r="A42" s="91"/>
      <c r="B42" s="78"/>
      <c r="C42" s="104"/>
      <c r="D42" s="91"/>
      <c r="E42" s="91"/>
      <c r="H42" s="100"/>
      <c r="I42" s="100"/>
      <c r="J42" s="100"/>
      <c r="K42" s="100"/>
    </row>
    <row r="43" spans="1:11" ht="18" x14ac:dyDescent="0.2">
      <c r="A43" s="91"/>
      <c r="B43" s="57" t="s">
        <v>23</v>
      </c>
      <c r="C43" s="28"/>
      <c r="D43" s="28"/>
      <c r="E43" s="28"/>
      <c r="F43" s="28"/>
      <c r="G43" s="28"/>
      <c r="H43" s="100"/>
      <c r="I43" s="100"/>
      <c r="J43" s="100"/>
    </row>
    <row r="44" spans="1:11" x14ac:dyDescent="0.2">
      <c r="A44" s="91"/>
      <c r="B44" s="77"/>
      <c r="C44" s="116"/>
      <c r="D44" s="91"/>
      <c r="E44" s="91"/>
      <c r="H44" s="100"/>
      <c r="I44" s="100"/>
      <c r="J44" s="100"/>
    </row>
    <row r="45" spans="1:11" x14ac:dyDescent="0.2">
      <c r="A45" s="91"/>
      <c r="B45" s="28" t="s">
        <v>265</v>
      </c>
      <c r="C45" s="116"/>
      <c r="D45" s="91"/>
      <c r="E45" s="91"/>
    </row>
    <row r="46" spans="1:11" x14ac:dyDescent="0.2">
      <c r="A46" s="91"/>
      <c r="B46" s="28" t="s">
        <v>171</v>
      </c>
    </row>
    <row r="47" spans="1:11" x14ac:dyDescent="0.2">
      <c r="A47" s="91"/>
      <c r="B47" s="28" t="s">
        <v>266</v>
      </c>
    </row>
    <row r="48" spans="1:11" x14ac:dyDescent="0.2">
      <c r="A48" s="91"/>
    </row>
    <row r="50" spans="2:5" x14ac:dyDescent="0.2">
      <c r="B50" s="19" t="s">
        <v>69</v>
      </c>
      <c r="C50" s="20"/>
      <c r="D50" s="91"/>
      <c r="E50" s="91"/>
    </row>
    <row r="51" spans="2:5" x14ac:dyDescent="0.2">
      <c r="B51" s="18" t="s">
        <v>28</v>
      </c>
      <c r="C51" s="25" t="s">
        <v>34</v>
      </c>
      <c r="D51" s="91"/>
      <c r="E51" s="91"/>
    </row>
    <row r="52" spans="2:5" x14ac:dyDescent="0.2">
      <c r="B52" s="18" t="s">
        <v>29</v>
      </c>
      <c r="C52" s="25" t="s">
        <v>35</v>
      </c>
      <c r="D52" s="91"/>
      <c r="E52" s="91"/>
    </row>
    <row r="53" spans="2:5" x14ac:dyDescent="0.2">
      <c r="B53" s="18" t="s">
        <v>70</v>
      </c>
      <c r="C53" s="25" t="s">
        <v>31</v>
      </c>
    </row>
    <row r="54" spans="2:5" x14ac:dyDescent="0.2">
      <c r="B54" s="18" t="s">
        <v>71</v>
      </c>
      <c r="C54" s="25" t="s">
        <v>72</v>
      </c>
    </row>
    <row r="55" spans="2:5" x14ac:dyDescent="0.2">
      <c r="B55" s="18" t="s">
        <v>73</v>
      </c>
      <c r="C55" s="25" t="s">
        <v>117</v>
      </c>
    </row>
    <row r="56" spans="2:5" x14ac:dyDescent="0.2">
      <c r="B56" s="18"/>
      <c r="C56" s="25"/>
    </row>
    <row r="57" spans="2:5" x14ac:dyDescent="0.2">
      <c r="B57" s="19" t="s">
        <v>74</v>
      </c>
      <c r="C57" s="43"/>
    </row>
    <row r="58" spans="2:5" x14ac:dyDescent="0.2">
      <c r="B58" s="18" t="s">
        <v>75</v>
      </c>
      <c r="C58" s="25">
        <v>62.88</v>
      </c>
    </row>
    <row r="59" spans="2:5" x14ac:dyDescent="0.2">
      <c r="B59" s="18" t="s">
        <v>76</v>
      </c>
      <c r="C59" s="25">
        <v>91.27</v>
      </c>
    </row>
    <row r="60" spans="2:5" x14ac:dyDescent="0.2">
      <c r="B60" s="18" t="s">
        <v>77</v>
      </c>
      <c r="C60" s="25" t="s">
        <v>118</v>
      </c>
    </row>
    <row r="61" spans="2:5" x14ac:dyDescent="0.2">
      <c r="B61" s="18" t="s">
        <v>78</v>
      </c>
      <c r="C61" s="25" t="s">
        <v>119</v>
      </c>
    </row>
    <row r="62" spans="2:5" x14ac:dyDescent="0.2">
      <c r="B62" s="18" t="s">
        <v>79</v>
      </c>
      <c r="C62" s="25">
        <v>0.83189999999999997</v>
      </c>
    </row>
    <row r="63" spans="2:5" x14ac:dyDescent="0.2">
      <c r="B63" s="18"/>
      <c r="C63" s="25"/>
    </row>
    <row r="64" spans="2:5" x14ac:dyDescent="0.2">
      <c r="B64" s="19" t="s">
        <v>80</v>
      </c>
      <c r="C64" s="43"/>
    </row>
    <row r="65" spans="2:8" x14ac:dyDescent="0.2">
      <c r="B65" s="18" t="s">
        <v>81</v>
      </c>
      <c r="C65" s="25" t="s">
        <v>120</v>
      </c>
    </row>
    <row r="66" spans="2:8" x14ac:dyDescent="0.2">
      <c r="B66" s="18" t="s">
        <v>28</v>
      </c>
      <c r="C66" s="25">
        <v>0.27589999999999998</v>
      </c>
    </row>
    <row r="67" spans="2:8" x14ac:dyDescent="0.2">
      <c r="B67" s="18" t="s">
        <v>29</v>
      </c>
      <c r="C67" s="25" t="s">
        <v>7</v>
      </c>
    </row>
    <row r="68" spans="2:8" x14ac:dyDescent="0.2">
      <c r="B68" s="18" t="s">
        <v>70</v>
      </c>
      <c r="C68" s="25" t="s">
        <v>32</v>
      </c>
    </row>
    <row r="69" spans="2:8" x14ac:dyDescent="0.2">
      <c r="B69" s="18"/>
      <c r="C69" s="25"/>
    </row>
    <row r="70" spans="2:8" x14ac:dyDescent="0.2">
      <c r="B70" s="19" t="s">
        <v>121</v>
      </c>
      <c r="C70" s="25"/>
    </row>
    <row r="71" spans="2:8" x14ac:dyDescent="0.2">
      <c r="B71" s="18" t="s">
        <v>122</v>
      </c>
      <c r="C71" s="25">
        <v>6</v>
      </c>
    </row>
    <row r="72" spans="2:8" x14ac:dyDescent="0.2">
      <c r="B72" s="18" t="s">
        <v>123</v>
      </c>
      <c r="C72" s="25">
        <v>6</v>
      </c>
    </row>
    <row r="73" spans="2:8" x14ac:dyDescent="0.2">
      <c r="C73" s="96"/>
    </row>
    <row r="76" spans="2:8" ht="18" x14ac:dyDescent="0.2">
      <c r="B76" s="97"/>
      <c r="C76" s="61"/>
      <c r="D76" s="61"/>
      <c r="E76" s="61"/>
      <c r="F76" s="61"/>
      <c r="G76" s="61"/>
      <c r="H76" s="100"/>
    </row>
    <row r="77" spans="2:8" x14ac:dyDescent="0.2">
      <c r="B77" s="60"/>
      <c r="C77" s="61"/>
      <c r="D77" s="100"/>
      <c r="E77" s="100"/>
      <c r="F77" s="100"/>
      <c r="G77" s="100"/>
      <c r="H77" s="100"/>
    </row>
    <row r="78" spans="2:8" x14ac:dyDescent="0.2">
      <c r="B78" s="100"/>
      <c r="C78" s="100"/>
      <c r="D78" s="100"/>
      <c r="E78" s="100"/>
      <c r="F78" s="100"/>
      <c r="G78" s="100"/>
      <c r="H78" s="100"/>
    </row>
    <row r="79" spans="2:8" x14ac:dyDescent="0.2">
      <c r="B79" s="100"/>
      <c r="C79" s="100"/>
      <c r="D79" s="100"/>
      <c r="E79" s="100"/>
      <c r="F79" s="100"/>
      <c r="G79" s="100"/>
      <c r="H79" s="100"/>
    </row>
    <row r="80" spans="2:8" x14ac:dyDescent="0.2">
      <c r="B80" s="100"/>
      <c r="C80" s="100"/>
      <c r="D80" s="100"/>
      <c r="E80" s="100"/>
      <c r="F80" s="100"/>
      <c r="G80" s="100"/>
      <c r="H80" s="100"/>
    </row>
    <row r="81" spans="2:8" x14ac:dyDescent="0.2">
      <c r="B81" s="100"/>
      <c r="C81" s="100"/>
      <c r="D81" s="100"/>
      <c r="E81" s="100"/>
      <c r="F81" s="100"/>
      <c r="G81" s="100"/>
      <c r="H81" s="100"/>
    </row>
    <row r="82" spans="2:8" x14ac:dyDescent="0.2">
      <c r="B82" s="100"/>
      <c r="C82" s="100"/>
      <c r="D82" s="100"/>
      <c r="E82" s="100"/>
      <c r="F82" s="100"/>
      <c r="G82" s="100"/>
      <c r="H82" s="100"/>
    </row>
    <row r="83" spans="2:8" x14ac:dyDescent="0.2">
      <c r="B83" s="100"/>
      <c r="C83" s="100"/>
      <c r="D83" s="100"/>
      <c r="E83" s="100"/>
      <c r="F83" s="100"/>
      <c r="G83" s="100"/>
      <c r="H83" s="100"/>
    </row>
    <row r="84" spans="2:8" x14ac:dyDescent="0.2">
      <c r="B84" s="100"/>
      <c r="C84" s="100"/>
      <c r="D84" s="100"/>
      <c r="E84" s="100"/>
      <c r="F84" s="100"/>
      <c r="G84" s="100"/>
      <c r="H84" s="100"/>
    </row>
    <row r="85" spans="2:8" x14ac:dyDescent="0.2">
      <c r="B85" s="100"/>
      <c r="C85" s="100"/>
      <c r="D85" s="100"/>
      <c r="E85" s="100"/>
      <c r="F85" s="100"/>
      <c r="G85" s="100"/>
      <c r="H85" s="100"/>
    </row>
    <row r="86" spans="2:8" x14ac:dyDescent="0.2">
      <c r="B86" s="100"/>
      <c r="C86" s="100"/>
      <c r="D86" s="100"/>
      <c r="E86" s="100"/>
      <c r="F86" s="100"/>
      <c r="G86" s="100"/>
      <c r="H86" s="100"/>
    </row>
    <row r="87" spans="2:8" x14ac:dyDescent="0.2">
      <c r="B87" s="100"/>
      <c r="C87" s="100"/>
      <c r="D87" s="100"/>
      <c r="E87" s="100"/>
      <c r="F87" s="100"/>
      <c r="G87" s="100"/>
      <c r="H87" s="100"/>
    </row>
    <row r="88" spans="2:8" x14ac:dyDescent="0.2">
      <c r="B88" s="100"/>
      <c r="C88" s="100"/>
      <c r="D88" s="100"/>
      <c r="E88" s="100"/>
      <c r="F88" s="100"/>
      <c r="G88" s="100"/>
      <c r="H88" s="100"/>
    </row>
    <row r="89" spans="2:8" x14ac:dyDescent="0.2">
      <c r="B89" s="100"/>
      <c r="C89" s="100"/>
      <c r="D89" s="100"/>
      <c r="E89" s="100"/>
      <c r="F89" s="100"/>
      <c r="G89" s="100"/>
      <c r="H89" s="100"/>
    </row>
    <row r="90" spans="2:8" x14ac:dyDescent="0.2">
      <c r="B90" s="100"/>
      <c r="C90" s="100"/>
      <c r="D90" s="100"/>
      <c r="E90" s="100"/>
      <c r="F90" s="100"/>
      <c r="G90" s="100"/>
      <c r="H90" s="100"/>
    </row>
    <row r="91" spans="2:8" x14ac:dyDescent="0.2">
      <c r="B91" s="100"/>
      <c r="C91" s="100"/>
      <c r="D91" s="100"/>
      <c r="E91" s="100"/>
      <c r="F91" s="100"/>
      <c r="G91" s="100"/>
      <c r="H91" s="100"/>
    </row>
  </sheetData>
  <mergeCells count="2">
    <mergeCell ref="F18:G18"/>
    <mergeCell ref="F7:G7"/>
  </mergeCells>
  <phoneticPr fontId="12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6408-C80F-7441-B63B-FB22C1969F9B}">
  <dimension ref="A2:M87"/>
  <sheetViews>
    <sheetView zoomScale="50" zoomScaleNormal="100" workbookViewId="0">
      <selection activeCell="AM55" sqref="AM55"/>
    </sheetView>
  </sheetViews>
  <sheetFormatPr baseColWidth="10" defaultColWidth="10.83203125" defaultRowHeight="16" x14ac:dyDescent="0.2"/>
  <cols>
    <col min="1" max="1" width="10.83203125" style="90"/>
    <col min="2" max="2" width="39.1640625" style="90" bestFit="1" customWidth="1"/>
    <col min="3" max="3" width="14.5" style="90" bestFit="1" customWidth="1"/>
    <col min="4" max="4" width="18" style="90" bestFit="1" customWidth="1"/>
    <col min="5" max="5" width="17.1640625" style="90" bestFit="1" customWidth="1"/>
    <col min="6" max="6" width="24.1640625" style="90" bestFit="1" customWidth="1"/>
    <col min="7" max="7" width="17.6640625" style="90" customWidth="1"/>
    <col min="8" max="8" width="4.83203125" style="90" bestFit="1" customWidth="1"/>
    <col min="9" max="16384" width="10.83203125" style="90"/>
  </cols>
  <sheetData>
    <row r="2" spans="1:12" x14ac:dyDescent="0.2">
      <c r="A2" s="58" t="s">
        <v>146</v>
      </c>
      <c r="B2" s="58"/>
      <c r="C2" s="59"/>
      <c r="D2" s="59"/>
      <c r="E2" s="58"/>
      <c r="F2" s="59"/>
      <c r="G2" s="59"/>
      <c r="H2" s="59"/>
      <c r="I2" s="59"/>
      <c r="J2" s="59"/>
    </row>
    <row r="3" spans="1:12" x14ac:dyDescent="0.2">
      <c r="A3" s="8" t="s">
        <v>274</v>
      </c>
      <c r="B3" s="92"/>
      <c r="C3" s="92"/>
      <c r="D3" s="59"/>
      <c r="E3" s="59"/>
      <c r="F3" s="59"/>
      <c r="G3" s="59"/>
      <c r="H3" s="59"/>
      <c r="I3" s="59"/>
      <c r="J3" s="59"/>
    </row>
    <row r="4" spans="1:12" x14ac:dyDescent="0.2">
      <c r="L4" s="66"/>
    </row>
    <row r="5" spans="1:12" x14ac:dyDescent="0.2">
      <c r="B5" s="95" t="s">
        <v>109</v>
      </c>
      <c r="E5" s="95" t="s">
        <v>111</v>
      </c>
    </row>
    <row r="7" spans="1:12" x14ac:dyDescent="0.2">
      <c r="C7" s="114" t="s">
        <v>126</v>
      </c>
      <c r="F7" s="132" t="s">
        <v>126</v>
      </c>
      <c r="G7" s="132" t="s">
        <v>3</v>
      </c>
      <c r="J7" s="66"/>
    </row>
    <row r="8" spans="1:12" x14ac:dyDescent="0.2">
      <c r="B8" s="21" t="s">
        <v>1</v>
      </c>
      <c r="C8" s="124" t="s">
        <v>267</v>
      </c>
      <c r="E8" s="21" t="s">
        <v>1</v>
      </c>
      <c r="F8" s="124" t="s">
        <v>9</v>
      </c>
      <c r="G8" s="124" t="s">
        <v>178</v>
      </c>
      <c r="K8" s="66"/>
    </row>
    <row r="9" spans="1:12" x14ac:dyDescent="0.2">
      <c r="B9" s="22" t="s">
        <v>15</v>
      </c>
      <c r="C9" s="94">
        <f>G9/F9*100</f>
        <v>23.913043478260871</v>
      </c>
      <c r="E9" s="22" t="s">
        <v>15</v>
      </c>
      <c r="F9" s="94">
        <v>46</v>
      </c>
      <c r="G9" s="94">
        <v>11</v>
      </c>
      <c r="J9" s="66"/>
    </row>
    <row r="10" spans="1:12" x14ac:dyDescent="0.2">
      <c r="B10" s="79" t="s">
        <v>16</v>
      </c>
      <c r="C10" s="119">
        <f>G10/F10*100</f>
        <v>24.324324324324326</v>
      </c>
      <c r="E10" s="22" t="s">
        <v>16</v>
      </c>
      <c r="F10" s="94">
        <v>37</v>
      </c>
      <c r="G10" s="94">
        <v>9</v>
      </c>
    </row>
    <row r="11" spans="1:12" x14ac:dyDescent="0.2">
      <c r="B11" s="22" t="s">
        <v>17</v>
      </c>
      <c r="C11" s="94">
        <f t="shared" ref="C11" si="0">G11/F11*100</f>
        <v>33.962264150943398</v>
      </c>
      <c r="E11" s="22" t="s">
        <v>17</v>
      </c>
      <c r="F11" s="94">
        <v>53</v>
      </c>
      <c r="G11" s="94">
        <v>18</v>
      </c>
    </row>
    <row r="12" spans="1:12" x14ac:dyDescent="0.2">
      <c r="B12" s="69"/>
      <c r="C12" s="91"/>
      <c r="D12" s="91"/>
      <c r="E12" s="69"/>
      <c r="F12" s="91"/>
      <c r="G12" s="91"/>
    </row>
    <row r="13" spans="1:12" x14ac:dyDescent="0.2">
      <c r="B13" s="23"/>
      <c r="C13" s="91"/>
      <c r="D13" s="91"/>
      <c r="E13" s="69"/>
      <c r="F13" s="91"/>
      <c r="G13" s="91"/>
      <c r="L13" s="66"/>
    </row>
    <row r="14" spans="1:12" x14ac:dyDescent="0.2">
      <c r="C14" s="114" t="s">
        <v>126</v>
      </c>
      <c r="F14" s="132" t="s">
        <v>126</v>
      </c>
      <c r="G14" s="132" t="s">
        <v>3</v>
      </c>
    </row>
    <row r="15" spans="1:12" x14ac:dyDescent="0.2">
      <c r="B15" s="21" t="s">
        <v>124</v>
      </c>
      <c r="C15" s="115" t="s">
        <v>267</v>
      </c>
      <c r="E15" s="21" t="s">
        <v>124</v>
      </c>
      <c r="F15" s="124" t="s">
        <v>9</v>
      </c>
      <c r="G15" s="124" t="s">
        <v>178</v>
      </c>
    </row>
    <row r="16" spans="1:12" x14ac:dyDescent="0.2">
      <c r="B16" s="22" t="s">
        <v>15</v>
      </c>
      <c r="C16" s="94">
        <f>G16/F16*100</f>
        <v>5.5555555555555554</v>
      </c>
      <c r="E16" s="22" t="s">
        <v>15</v>
      </c>
      <c r="F16" s="94">
        <v>18</v>
      </c>
      <c r="G16" s="94">
        <v>1</v>
      </c>
    </row>
    <row r="17" spans="2:13" x14ac:dyDescent="0.2">
      <c r="B17" s="22" t="s">
        <v>16</v>
      </c>
      <c r="C17" s="94">
        <f>G17/F17*100</f>
        <v>16.666666666666664</v>
      </c>
      <c r="E17" s="22" t="s">
        <v>16</v>
      </c>
      <c r="F17" s="94">
        <v>24</v>
      </c>
      <c r="G17" s="94">
        <v>4</v>
      </c>
      <c r="K17" s="66"/>
    </row>
    <row r="18" spans="2:13" x14ac:dyDescent="0.2">
      <c r="B18" s="22" t="s">
        <v>17</v>
      </c>
      <c r="C18" s="94">
        <f>G18/F18*100</f>
        <v>12</v>
      </c>
      <c r="E18" s="22" t="s">
        <v>17</v>
      </c>
      <c r="F18" s="94">
        <v>75</v>
      </c>
      <c r="G18" s="94">
        <v>9</v>
      </c>
      <c r="J18" s="66"/>
    </row>
    <row r="21" spans="2:13" x14ac:dyDescent="0.2">
      <c r="C21" s="114" t="s">
        <v>126</v>
      </c>
      <c r="F21" s="132" t="s">
        <v>126</v>
      </c>
      <c r="G21" s="132" t="s">
        <v>3</v>
      </c>
      <c r="L21" s="91"/>
      <c r="M21" s="91"/>
    </row>
    <row r="22" spans="2:13" x14ac:dyDescent="0.2">
      <c r="B22" s="122" t="s">
        <v>2</v>
      </c>
      <c r="C22" s="115" t="s">
        <v>267</v>
      </c>
      <c r="E22" s="21" t="s">
        <v>2</v>
      </c>
      <c r="F22" s="124" t="s">
        <v>9</v>
      </c>
      <c r="G22" s="124" t="s">
        <v>178</v>
      </c>
      <c r="L22" s="91"/>
      <c r="M22" s="91"/>
    </row>
    <row r="23" spans="2:13" x14ac:dyDescent="0.2">
      <c r="B23" s="22" t="s">
        <v>15</v>
      </c>
      <c r="C23" s="125">
        <f>G23/F23*100</f>
        <v>4.3478260869565215</v>
      </c>
      <c r="E23" s="22" t="s">
        <v>15</v>
      </c>
      <c r="F23" s="94">
        <v>46</v>
      </c>
      <c r="G23" s="94">
        <v>2</v>
      </c>
      <c r="L23" s="91"/>
      <c r="M23" s="91"/>
    </row>
    <row r="24" spans="2:13" x14ac:dyDescent="0.2">
      <c r="B24" s="79" t="s">
        <v>16</v>
      </c>
      <c r="C24" s="119">
        <f>G24/F24*100</f>
        <v>2.7777777777777777</v>
      </c>
      <c r="E24" s="79" t="s">
        <v>16</v>
      </c>
      <c r="F24" s="119">
        <v>36</v>
      </c>
      <c r="G24" s="119">
        <v>1</v>
      </c>
      <c r="L24" s="91"/>
      <c r="M24" s="91"/>
    </row>
    <row r="25" spans="2:13" x14ac:dyDescent="0.2">
      <c r="B25" s="22" t="s">
        <v>17</v>
      </c>
      <c r="C25" s="94">
        <f>G25/F25*100</f>
        <v>9.0909090909090917</v>
      </c>
      <c r="E25" s="22" t="s">
        <v>17</v>
      </c>
      <c r="F25" s="94">
        <v>33</v>
      </c>
      <c r="G25" s="94">
        <v>3</v>
      </c>
      <c r="K25" s="91"/>
      <c r="L25" s="91"/>
      <c r="M25" s="91"/>
    </row>
    <row r="26" spans="2:13" x14ac:dyDescent="0.2">
      <c r="B26" s="81"/>
      <c r="C26" s="80"/>
      <c r="D26" s="80"/>
      <c r="E26" s="80"/>
      <c r="F26" s="80"/>
      <c r="G26" s="80"/>
      <c r="H26" s="91"/>
      <c r="I26" s="91"/>
      <c r="J26" s="91"/>
      <c r="K26" s="91"/>
      <c r="L26" s="91"/>
      <c r="M26" s="91"/>
    </row>
    <row r="27" spans="2:13" x14ac:dyDescent="0.2">
      <c r="D27" s="80"/>
      <c r="E27" s="80"/>
      <c r="F27" s="91"/>
      <c r="G27" s="91"/>
      <c r="H27" s="91"/>
      <c r="I27" s="91"/>
      <c r="J27" s="91"/>
      <c r="K27" s="91"/>
      <c r="L27" s="91"/>
      <c r="M27" s="91"/>
    </row>
    <row r="28" spans="2:13" x14ac:dyDescent="0.2">
      <c r="B28" s="123" t="s">
        <v>21</v>
      </c>
      <c r="C28" s="114" t="s">
        <v>126</v>
      </c>
      <c r="D28" s="120"/>
      <c r="E28" s="108" t="s">
        <v>67</v>
      </c>
      <c r="J28" s="91"/>
      <c r="K28" s="91"/>
      <c r="L28" s="91"/>
      <c r="M28" s="91"/>
    </row>
    <row r="29" spans="2:13" x14ac:dyDescent="0.2">
      <c r="B29" s="94"/>
      <c r="C29" s="115" t="s">
        <v>267</v>
      </c>
      <c r="D29" s="91"/>
      <c r="F29" s="126" t="s">
        <v>68</v>
      </c>
      <c r="G29" s="127" t="s">
        <v>179</v>
      </c>
      <c r="J29" s="91"/>
      <c r="K29" s="91"/>
      <c r="L29" s="91"/>
      <c r="M29" s="91"/>
    </row>
    <row r="30" spans="2:13" x14ac:dyDescent="0.2">
      <c r="B30" s="70" t="s">
        <v>1</v>
      </c>
      <c r="C30" s="94">
        <f>AVERAGE(C9:C11)</f>
        <v>27.399877317842865</v>
      </c>
      <c r="D30" s="91"/>
      <c r="E30" s="24" t="s">
        <v>1</v>
      </c>
      <c r="F30" s="94">
        <f>SUM(F9:F11)</f>
        <v>136</v>
      </c>
      <c r="G30" s="94">
        <f>SUM(G9:G11)</f>
        <v>38</v>
      </c>
      <c r="J30" s="91"/>
      <c r="K30" s="91"/>
      <c r="L30" s="91"/>
      <c r="M30" s="91"/>
    </row>
    <row r="31" spans="2:13" x14ac:dyDescent="0.2">
      <c r="B31" s="24" t="s">
        <v>124</v>
      </c>
      <c r="C31" s="94">
        <f>AVERAGE(C16:C18)</f>
        <v>11.407407407407407</v>
      </c>
      <c r="D31" s="91"/>
      <c r="E31" s="24" t="s">
        <v>124</v>
      </c>
      <c r="F31" s="94">
        <f>SUM(F16:F18)</f>
        <v>117</v>
      </c>
      <c r="G31" s="94">
        <f>SUM(G16:G18)</f>
        <v>14</v>
      </c>
      <c r="H31" s="91"/>
      <c r="I31" s="91"/>
      <c r="J31" s="91"/>
      <c r="K31" s="91"/>
      <c r="L31" s="91"/>
      <c r="M31" s="91"/>
    </row>
    <row r="32" spans="2:13" x14ac:dyDescent="0.2">
      <c r="B32" s="24" t="s">
        <v>2</v>
      </c>
      <c r="C32" s="94">
        <f>AVERAGE(C23:C25)</f>
        <v>5.4055043185477976</v>
      </c>
      <c r="D32" s="91"/>
      <c r="E32" s="24" t="s">
        <v>2</v>
      </c>
      <c r="F32" s="94">
        <f>SUM(F23:F25)</f>
        <v>115</v>
      </c>
      <c r="G32" s="94">
        <f>SUM(G23:G25)</f>
        <v>6</v>
      </c>
      <c r="H32" s="91"/>
      <c r="I32" s="91"/>
      <c r="J32" s="91"/>
      <c r="K32" s="91"/>
      <c r="L32" s="91"/>
      <c r="M32" s="91"/>
    </row>
    <row r="33" spans="2:13" x14ac:dyDescent="0.2">
      <c r="D33" s="91"/>
      <c r="F33" s="23"/>
      <c r="G33" s="91"/>
      <c r="H33" s="91"/>
      <c r="I33" s="69"/>
      <c r="J33" s="91"/>
      <c r="K33" s="91"/>
      <c r="L33" s="91"/>
      <c r="M33" s="91"/>
    </row>
    <row r="34" spans="2:13" x14ac:dyDescent="0.2">
      <c r="B34" s="123" t="s">
        <v>22</v>
      </c>
      <c r="C34" s="114" t="s">
        <v>126</v>
      </c>
      <c r="D34" s="120"/>
      <c r="F34" s="23"/>
      <c r="G34" s="91"/>
      <c r="H34" s="91"/>
      <c r="I34" s="69"/>
      <c r="J34" s="91"/>
      <c r="K34" s="91"/>
      <c r="L34" s="91"/>
      <c r="M34" s="91"/>
    </row>
    <row r="35" spans="2:13" x14ac:dyDescent="0.2">
      <c r="B35" s="94"/>
      <c r="C35" s="115" t="s">
        <v>267</v>
      </c>
      <c r="D35" s="91"/>
      <c r="F35" s="91"/>
      <c r="G35" s="91"/>
      <c r="H35" s="91"/>
      <c r="I35" s="91"/>
      <c r="J35" s="91"/>
      <c r="K35" s="91"/>
      <c r="L35" s="91"/>
      <c r="M35" s="91"/>
    </row>
    <row r="36" spans="2:13" x14ac:dyDescent="0.2">
      <c r="B36" s="70" t="s">
        <v>1</v>
      </c>
      <c r="C36" s="94">
        <f>STDEV(C9:C11)</f>
        <v>5.6869129318131009</v>
      </c>
      <c r="D36" s="91"/>
      <c r="F36" s="82"/>
      <c r="G36" s="91"/>
      <c r="H36" s="91"/>
      <c r="I36" s="82"/>
      <c r="J36" s="91"/>
      <c r="K36" s="93"/>
      <c r="L36" s="91"/>
      <c r="M36" s="91"/>
    </row>
    <row r="37" spans="2:13" x14ac:dyDescent="0.2">
      <c r="B37" s="24" t="s">
        <v>124</v>
      </c>
      <c r="C37" s="94">
        <f>STDEV(C16:C18)</f>
        <v>5.5792089059705292</v>
      </c>
      <c r="D37" s="91"/>
      <c r="F37" s="91"/>
      <c r="G37" s="93"/>
      <c r="H37" s="93"/>
      <c r="I37" s="93"/>
      <c r="J37" s="93"/>
      <c r="K37" s="101"/>
      <c r="L37" s="91"/>
      <c r="M37" s="91"/>
    </row>
    <row r="38" spans="2:13" x14ac:dyDescent="0.2">
      <c r="B38" s="24" t="s">
        <v>2</v>
      </c>
      <c r="C38" s="94">
        <f>STDEV(C23:C25)</f>
        <v>3.2867794534158072</v>
      </c>
      <c r="D38" s="91"/>
      <c r="F38" s="91"/>
      <c r="G38" s="101"/>
      <c r="H38" s="93"/>
      <c r="I38" s="93"/>
      <c r="J38" s="101"/>
      <c r="K38" s="121"/>
      <c r="L38" s="91"/>
      <c r="M38" s="91"/>
    </row>
    <row r="39" spans="2:13" x14ac:dyDescent="0.2">
      <c r="D39" s="91"/>
      <c r="F39" s="83"/>
      <c r="G39" s="121"/>
      <c r="H39" s="91"/>
      <c r="I39" s="83"/>
      <c r="J39" s="121"/>
      <c r="K39" s="91"/>
      <c r="L39" s="91"/>
      <c r="M39" s="91"/>
    </row>
    <row r="40" spans="2:13" x14ac:dyDescent="0.2">
      <c r="B40" s="123" t="s">
        <v>5</v>
      </c>
      <c r="C40" s="114" t="s">
        <v>126</v>
      </c>
      <c r="D40" s="120"/>
      <c r="F40" s="69"/>
      <c r="G40" s="91"/>
      <c r="H40" s="91"/>
      <c r="I40" s="69"/>
      <c r="J40" s="91"/>
      <c r="K40" s="91"/>
      <c r="L40" s="91"/>
      <c r="M40" s="91"/>
    </row>
    <row r="41" spans="2:13" x14ac:dyDescent="0.2">
      <c r="B41" s="94"/>
      <c r="C41" s="115" t="s">
        <v>267</v>
      </c>
      <c r="D41" s="91"/>
      <c r="F41" s="69"/>
      <c r="G41" s="91"/>
      <c r="H41" s="91"/>
      <c r="I41" s="69"/>
      <c r="J41" s="91"/>
      <c r="K41" s="91"/>
      <c r="L41" s="91"/>
      <c r="M41" s="91"/>
    </row>
    <row r="42" spans="2:13" x14ac:dyDescent="0.2">
      <c r="B42" s="70" t="s">
        <v>1</v>
      </c>
      <c r="C42" s="94">
        <f>C36/(SQRT(3))</f>
        <v>3.2833407120402578</v>
      </c>
      <c r="D42" s="91"/>
      <c r="F42" s="69"/>
      <c r="G42" s="91"/>
      <c r="H42" s="91"/>
      <c r="I42" s="69"/>
      <c r="J42" s="91"/>
      <c r="K42" s="91"/>
      <c r="L42" s="91"/>
      <c r="M42" s="91"/>
    </row>
    <row r="43" spans="2:13" x14ac:dyDescent="0.2">
      <c r="B43" s="24" t="s">
        <v>124</v>
      </c>
      <c r="C43" s="94">
        <f>C37/(SQRT(3))</f>
        <v>3.2211577637272426</v>
      </c>
      <c r="D43" s="91"/>
      <c r="F43" s="69"/>
      <c r="G43" s="91"/>
      <c r="H43" s="91"/>
      <c r="I43" s="69"/>
      <c r="J43" s="91"/>
      <c r="K43" s="91"/>
      <c r="L43" s="91"/>
      <c r="M43" s="91"/>
    </row>
    <row r="44" spans="2:13" x14ac:dyDescent="0.2">
      <c r="B44" s="24" t="s">
        <v>2</v>
      </c>
      <c r="C44" s="94">
        <f>C38/(SQRT(3))</f>
        <v>1.8976230021965474</v>
      </c>
      <c r="D44" s="80"/>
      <c r="E44" s="80"/>
      <c r="F44" s="23"/>
      <c r="G44" s="91"/>
      <c r="H44" s="91"/>
      <c r="I44" s="69"/>
      <c r="J44" s="91"/>
      <c r="K44" s="91"/>
      <c r="L44" s="91"/>
      <c r="M44" s="91"/>
    </row>
    <row r="45" spans="2:13" x14ac:dyDescent="0.2">
      <c r="B45" s="81"/>
      <c r="C45" s="80"/>
      <c r="D45" s="80"/>
      <c r="E45" s="80"/>
      <c r="F45" s="23"/>
      <c r="G45" s="91"/>
      <c r="H45" s="91"/>
      <c r="I45" s="69"/>
      <c r="J45" s="91"/>
      <c r="K45" s="91"/>
      <c r="L45" s="91"/>
      <c r="M45" s="91"/>
    </row>
    <row r="46" spans="2:13" ht="18" x14ac:dyDescent="0.2">
      <c r="B46" s="57" t="s">
        <v>23</v>
      </c>
      <c r="C46" s="28"/>
      <c r="D46" s="28"/>
      <c r="E46" s="28"/>
      <c r="F46" s="28"/>
      <c r="G46" s="28"/>
      <c r="H46" s="28"/>
      <c r="I46" s="28"/>
      <c r="J46" s="28"/>
      <c r="K46" s="91"/>
      <c r="L46" s="91"/>
      <c r="M46" s="91"/>
    </row>
    <row r="47" spans="2:13" x14ac:dyDescent="0.2">
      <c r="B47" s="81"/>
      <c r="C47" s="80"/>
      <c r="D47" s="80"/>
      <c r="E47" s="80"/>
      <c r="F47" s="78"/>
      <c r="G47" s="121"/>
      <c r="H47" s="91"/>
      <c r="I47" s="91"/>
      <c r="J47" s="91"/>
      <c r="K47" s="91"/>
      <c r="L47" s="91"/>
      <c r="M47" s="91"/>
    </row>
    <row r="48" spans="2:13" x14ac:dyDescent="0.2">
      <c r="B48" s="19" t="s">
        <v>127</v>
      </c>
      <c r="C48" s="17"/>
      <c r="D48" s="17"/>
      <c r="E48" s="17"/>
      <c r="F48" s="17"/>
      <c r="G48" s="17"/>
      <c r="H48" s="91"/>
      <c r="I48" s="91"/>
      <c r="J48" s="91"/>
      <c r="K48" s="91"/>
      <c r="L48" s="91"/>
      <c r="M48" s="91"/>
    </row>
    <row r="49" spans="2:13" x14ac:dyDescent="0.2">
      <c r="B49" s="18" t="s">
        <v>60</v>
      </c>
      <c r="C49" s="25" t="s">
        <v>32</v>
      </c>
      <c r="D49" s="17"/>
      <c r="E49" s="17"/>
      <c r="F49" s="17"/>
      <c r="G49" s="17"/>
      <c r="H49" s="91"/>
      <c r="I49" s="91"/>
      <c r="J49" s="91"/>
      <c r="K49" s="91"/>
      <c r="L49" s="91"/>
      <c r="M49" s="91"/>
    </row>
    <row r="50" spans="2:13" x14ac:dyDescent="0.2">
      <c r="B50" s="18" t="s">
        <v>61</v>
      </c>
      <c r="C50" s="25">
        <v>21.17</v>
      </c>
      <c r="D50" s="17"/>
      <c r="E50" s="17"/>
      <c r="F50" s="17"/>
      <c r="G50" s="17"/>
      <c r="H50" s="91"/>
      <c r="I50" s="91"/>
      <c r="J50" s="91"/>
      <c r="K50" s="91"/>
      <c r="L50" s="91"/>
      <c r="M50" s="91"/>
    </row>
    <row r="51" spans="2:13" x14ac:dyDescent="0.2">
      <c r="B51" s="18" t="s">
        <v>28</v>
      </c>
      <c r="C51" s="25">
        <v>3.04E-2</v>
      </c>
      <c r="D51" s="17"/>
      <c r="E51" s="17"/>
      <c r="F51" s="17"/>
      <c r="G51" s="17"/>
      <c r="H51" s="91"/>
      <c r="I51" s="91"/>
      <c r="J51" s="91"/>
      <c r="K51" s="91"/>
      <c r="L51" s="91"/>
      <c r="M51" s="91"/>
    </row>
    <row r="52" spans="2:13" x14ac:dyDescent="0.2">
      <c r="B52" s="18" t="s">
        <v>29</v>
      </c>
      <c r="C52" s="25" t="s">
        <v>11</v>
      </c>
      <c r="D52" s="17"/>
      <c r="E52" s="17"/>
      <c r="F52" s="17"/>
      <c r="G52" s="17"/>
      <c r="H52" s="91"/>
      <c r="I52" s="91"/>
      <c r="J52" s="91"/>
      <c r="K52" s="91"/>
      <c r="L52" s="91"/>
      <c r="M52" s="91"/>
    </row>
    <row r="53" spans="2:13" x14ac:dyDescent="0.2">
      <c r="B53" s="18" t="s">
        <v>128</v>
      </c>
      <c r="C53" s="25" t="s">
        <v>31</v>
      </c>
      <c r="D53" s="17"/>
      <c r="E53" s="17"/>
      <c r="F53" s="17"/>
      <c r="G53" s="17"/>
      <c r="H53" s="91"/>
      <c r="I53" s="91"/>
      <c r="J53" s="91"/>
      <c r="K53" s="91"/>
      <c r="L53" s="91"/>
      <c r="M53" s="91"/>
    </row>
    <row r="54" spans="2:13" x14ac:dyDescent="0.2">
      <c r="B54" s="18" t="s">
        <v>55</v>
      </c>
      <c r="C54" s="25">
        <v>0.60170000000000001</v>
      </c>
      <c r="D54" s="17"/>
      <c r="E54" s="17"/>
      <c r="F54" s="17"/>
      <c r="G54" s="17"/>
      <c r="H54" s="91"/>
      <c r="I54" s="91"/>
      <c r="J54" s="91"/>
      <c r="K54" s="91"/>
      <c r="L54" s="91"/>
      <c r="M54" s="91"/>
    </row>
    <row r="55" spans="2:13" x14ac:dyDescent="0.2">
      <c r="B55" s="18" t="s">
        <v>62</v>
      </c>
      <c r="C55" s="25">
        <v>0.91369999999999996</v>
      </c>
      <c r="D55" s="17"/>
      <c r="E55" s="17"/>
      <c r="F55" s="17"/>
      <c r="G55" s="17"/>
      <c r="H55" s="91"/>
      <c r="I55" s="91"/>
      <c r="J55" s="91"/>
      <c r="K55" s="91"/>
      <c r="L55" s="91"/>
      <c r="M55" s="91"/>
    </row>
    <row r="56" spans="2:13" x14ac:dyDescent="0.2">
      <c r="B56" s="18"/>
      <c r="C56" s="25"/>
      <c r="D56" s="17"/>
      <c r="E56" s="17"/>
      <c r="F56" s="17"/>
      <c r="G56" s="17"/>
      <c r="H56" s="91"/>
      <c r="I56" s="91"/>
      <c r="J56" s="91"/>
      <c r="K56" s="91"/>
      <c r="L56" s="91"/>
      <c r="M56" s="91"/>
    </row>
    <row r="57" spans="2:13" x14ac:dyDescent="0.2">
      <c r="B57" s="19" t="s">
        <v>129</v>
      </c>
      <c r="C57" s="25"/>
      <c r="D57" s="17"/>
      <c r="E57" s="17"/>
      <c r="F57" s="17"/>
      <c r="G57" s="17"/>
      <c r="H57" s="91"/>
      <c r="I57" s="91"/>
      <c r="J57" s="91"/>
      <c r="K57" s="91"/>
      <c r="L57" s="91"/>
      <c r="M57" s="91"/>
    </row>
    <row r="58" spans="2:13" x14ac:dyDescent="0.2">
      <c r="B58" s="18" t="s">
        <v>61</v>
      </c>
      <c r="C58" s="25">
        <v>2.0539999999999998</v>
      </c>
      <c r="D58" s="17"/>
      <c r="E58" s="17"/>
      <c r="F58" s="17"/>
      <c r="G58" s="17"/>
      <c r="H58" s="91"/>
      <c r="I58" s="91"/>
      <c r="J58" s="91"/>
      <c r="K58" s="91"/>
      <c r="L58" s="91"/>
      <c r="M58" s="91"/>
    </row>
    <row r="59" spans="2:13" x14ac:dyDescent="0.2">
      <c r="B59" s="18" t="s">
        <v>28</v>
      </c>
      <c r="C59" s="25">
        <v>0.24340000000000001</v>
      </c>
      <c r="D59" s="17"/>
      <c r="E59" s="17"/>
      <c r="F59" s="17"/>
      <c r="G59" s="17"/>
      <c r="H59" s="91"/>
      <c r="I59" s="91"/>
      <c r="J59" s="91"/>
      <c r="K59" s="91"/>
      <c r="L59" s="91"/>
      <c r="M59" s="91"/>
    </row>
    <row r="60" spans="2:13" x14ac:dyDescent="0.2">
      <c r="B60" s="18" t="s">
        <v>29</v>
      </c>
      <c r="C60" s="25" t="s">
        <v>7</v>
      </c>
      <c r="D60" s="17"/>
      <c r="E60" s="17"/>
      <c r="F60" s="17"/>
      <c r="G60" s="17"/>
      <c r="H60" s="91"/>
      <c r="I60" s="91"/>
      <c r="J60" s="91"/>
      <c r="K60" s="91"/>
      <c r="L60" s="91"/>
      <c r="M60" s="91"/>
    </row>
    <row r="61" spans="2:13" x14ac:dyDescent="0.2">
      <c r="B61" s="18" t="s">
        <v>130</v>
      </c>
      <c r="C61" s="25" t="s">
        <v>32</v>
      </c>
      <c r="D61" s="17"/>
      <c r="E61" s="17"/>
      <c r="F61" s="17"/>
      <c r="G61" s="17"/>
      <c r="H61" s="91"/>
      <c r="I61" s="91"/>
      <c r="J61" s="91"/>
      <c r="K61" s="91"/>
      <c r="L61" s="91"/>
      <c r="M61" s="91"/>
    </row>
    <row r="62" spans="2:13" x14ac:dyDescent="0.2">
      <c r="B62" s="18" t="s">
        <v>62</v>
      </c>
      <c r="C62" s="25">
        <v>8.1449999999999995E-2</v>
      </c>
      <c r="D62" s="17"/>
      <c r="E62" s="17"/>
      <c r="F62" s="17"/>
      <c r="G62" s="17"/>
      <c r="H62" s="80"/>
      <c r="I62" s="80"/>
      <c r="J62" s="80"/>
      <c r="K62" s="91"/>
      <c r="L62" s="91"/>
      <c r="M62" s="91"/>
    </row>
    <row r="63" spans="2:13" x14ac:dyDescent="0.2">
      <c r="B63" s="18"/>
      <c r="C63" s="17"/>
      <c r="D63" s="17"/>
      <c r="E63" s="17"/>
      <c r="F63" s="17"/>
      <c r="G63" s="17"/>
      <c r="H63" s="80"/>
      <c r="I63" s="80"/>
      <c r="J63" s="80"/>
      <c r="K63" s="91"/>
      <c r="L63" s="91"/>
      <c r="M63" s="91"/>
    </row>
    <row r="64" spans="2:13" x14ac:dyDescent="0.2">
      <c r="B64" s="19" t="s">
        <v>36</v>
      </c>
      <c r="C64" s="20" t="s">
        <v>59</v>
      </c>
      <c r="D64" s="20" t="s">
        <v>37</v>
      </c>
      <c r="E64" s="20" t="s">
        <v>38</v>
      </c>
      <c r="F64" s="20" t="s">
        <v>39</v>
      </c>
      <c r="G64" s="20" t="s">
        <v>28</v>
      </c>
      <c r="H64" s="80"/>
      <c r="I64" s="80"/>
      <c r="J64" s="80"/>
      <c r="K64" s="91"/>
      <c r="L64" s="91"/>
      <c r="M64" s="91"/>
    </row>
    <row r="65" spans="2:13" x14ac:dyDescent="0.2">
      <c r="B65" s="18" t="s">
        <v>63</v>
      </c>
      <c r="C65" s="25">
        <v>775.5</v>
      </c>
      <c r="D65" s="25">
        <v>2</v>
      </c>
      <c r="E65" s="25">
        <v>387.8</v>
      </c>
      <c r="F65" s="25" t="s">
        <v>131</v>
      </c>
      <c r="G65" s="25" t="s">
        <v>132</v>
      </c>
      <c r="H65" s="80"/>
      <c r="I65" s="80"/>
      <c r="J65" s="80"/>
      <c r="K65" s="91"/>
      <c r="L65" s="91"/>
      <c r="M65" s="91"/>
    </row>
    <row r="66" spans="2:13" x14ac:dyDescent="0.2">
      <c r="B66" s="18" t="s">
        <v>133</v>
      </c>
      <c r="C66" s="25">
        <v>75.27</v>
      </c>
      <c r="D66" s="25">
        <v>2</v>
      </c>
      <c r="E66" s="25">
        <v>37.630000000000003</v>
      </c>
      <c r="F66" s="25" t="s">
        <v>134</v>
      </c>
      <c r="G66" s="25" t="s">
        <v>135</v>
      </c>
      <c r="H66" s="80"/>
      <c r="I66" s="80"/>
      <c r="J66" s="80"/>
      <c r="K66" s="91"/>
      <c r="L66" s="91"/>
      <c r="M66" s="91"/>
    </row>
    <row r="67" spans="2:13" x14ac:dyDescent="0.2">
      <c r="B67" s="18" t="s">
        <v>136</v>
      </c>
      <c r="C67" s="25">
        <v>73.28</v>
      </c>
      <c r="D67" s="25">
        <v>4</v>
      </c>
      <c r="E67" s="25">
        <v>18.32</v>
      </c>
      <c r="F67" s="25"/>
      <c r="G67" s="25"/>
      <c r="H67" s="80"/>
      <c r="I67" s="80"/>
      <c r="J67" s="80"/>
      <c r="K67" s="91"/>
      <c r="L67" s="91"/>
      <c r="M67" s="91"/>
    </row>
    <row r="68" spans="2:13" x14ac:dyDescent="0.2">
      <c r="B68" s="18" t="s">
        <v>0</v>
      </c>
      <c r="C68" s="25">
        <v>924.1</v>
      </c>
      <c r="D68" s="25">
        <v>8</v>
      </c>
      <c r="E68" s="25"/>
      <c r="F68" s="25"/>
      <c r="G68" s="25"/>
      <c r="H68" s="80"/>
      <c r="I68" s="80"/>
      <c r="J68" s="80"/>
      <c r="K68" s="91"/>
      <c r="L68" s="91"/>
      <c r="M68" s="91"/>
    </row>
    <row r="69" spans="2:13" x14ac:dyDescent="0.2">
      <c r="B69" s="18"/>
      <c r="C69" s="17"/>
      <c r="D69" s="17"/>
      <c r="E69" s="17"/>
      <c r="F69" s="17"/>
      <c r="G69" s="17"/>
      <c r="H69" s="80"/>
      <c r="I69" s="80"/>
      <c r="J69" s="80"/>
      <c r="K69" s="91"/>
      <c r="L69" s="91"/>
      <c r="M69" s="91"/>
    </row>
    <row r="70" spans="2:13" x14ac:dyDescent="0.2">
      <c r="B70" s="19" t="s">
        <v>114</v>
      </c>
      <c r="C70" s="17"/>
      <c r="D70" s="17"/>
      <c r="E70" s="17"/>
      <c r="F70" s="17"/>
      <c r="G70" s="17"/>
      <c r="H70" s="80"/>
      <c r="I70" s="80"/>
      <c r="J70" s="80"/>
      <c r="K70" s="91"/>
      <c r="L70" s="91"/>
      <c r="M70" s="91"/>
    </row>
    <row r="71" spans="2:13" x14ac:dyDescent="0.2">
      <c r="B71" s="18" t="s">
        <v>115</v>
      </c>
      <c r="C71" s="17">
        <v>3</v>
      </c>
      <c r="D71" s="17"/>
      <c r="E71" s="17"/>
      <c r="F71" s="17"/>
      <c r="G71" s="17"/>
      <c r="H71" s="80"/>
      <c r="I71" s="80"/>
      <c r="J71" s="80"/>
      <c r="K71" s="91"/>
    </row>
    <row r="72" spans="2:13" x14ac:dyDescent="0.2">
      <c r="B72" s="18" t="s">
        <v>137</v>
      </c>
      <c r="C72" s="17">
        <v>3</v>
      </c>
      <c r="D72" s="17"/>
      <c r="E72" s="17"/>
      <c r="F72" s="17"/>
      <c r="G72" s="17"/>
      <c r="H72" s="80"/>
      <c r="I72" s="80"/>
      <c r="J72" s="80"/>
      <c r="K72" s="91"/>
    </row>
    <row r="73" spans="2:13" x14ac:dyDescent="0.2">
      <c r="B73" s="18" t="s">
        <v>138</v>
      </c>
      <c r="C73" s="17">
        <v>0</v>
      </c>
      <c r="D73" s="17"/>
      <c r="E73" s="17"/>
      <c r="F73" s="17"/>
      <c r="G73" s="17"/>
      <c r="H73" s="80"/>
      <c r="I73" s="80"/>
      <c r="J73" s="80"/>
      <c r="K73" s="91"/>
    </row>
    <row r="74" spans="2:13" x14ac:dyDescent="0.2">
      <c r="B74" s="81"/>
      <c r="C74" s="80"/>
      <c r="D74" s="80"/>
      <c r="E74" s="80"/>
      <c r="F74" s="80"/>
      <c r="G74" s="80"/>
      <c r="H74" s="80"/>
      <c r="I74" s="80"/>
      <c r="J74" s="80"/>
      <c r="K74" s="91"/>
    </row>
    <row r="75" spans="2:13" x14ac:dyDescent="0.2">
      <c r="B75" s="91"/>
      <c r="C75" s="91"/>
      <c r="D75" s="91"/>
      <c r="E75" s="91"/>
      <c r="F75" s="91"/>
      <c r="G75" s="91"/>
      <c r="H75" s="91"/>
      <c r="I75" s="91"/>
      <c r="J75" s="91"/>
    </row>
    <row r="76" spans="2:13" x14ac:dyDescent="0.2">
      <c r="B76" s="19" t="s">
        <v>42</v>
      </c>
      <c r="C76" s="20" t="s">
        <v>43</v>
      </c>
      <c r="D76" s="20" t="s">
        <v>44</v>
      </c>
      <c r="E76" s="20" t="s">
        <v>45</v>
      </c>
      <c r="F76" s="20" t="s">
        <v>46</v>
      </c>
      <c r="G76" s="20" t="s">
        <v>47</v>
      </c>
      <c r="H76" s="17"/>
      <c r="I76" s="17"/>
      <c r="J76" s="17"/>
    </row>
    <row r="77" spans="2:13" x14ac:dyDescent="0.2">
      <c r="B77" s="18" t="s">
        <v>139</v>
      </c>
      <c r="C77" s="25">
        <v>15.99</v>
      </c>
      <c r="D77" s="25" t="s">
        <v>140</v>
      </c>
      <c r="E77" s="25" t="s">
        <v>32</v>
      </c>
      <c r="F77" s="25" t="s">
        <v>7</v>
      </c>
      <c r="G77" s="17">
        <v>0.1164</v>
      </c>
      <c r="H77" s="25" t="s">
        <v>64</v>
      </c>
      <c r="I77" s="17"/>
      <c r="J77" s="17"/>
    </row>
    <row r="78" spans="2:13" x14ac:dyDescent="0.2">
      <c r="B78" s="18" t="s">
        <v>141</v>
      </c>
      <c r="C78" s="25">
        <v>21.99</v>
      </c>
      <c r="D78" s="25" t="s">
        <v>142</v>
      </c>
      <c r="E78" s="25" t="s">
        <v>31</v>
      </c>
      <c r="F78" s="25" t="s">
        <v>10</v>
      </c>
      <c r="G78" s="17">
        <v>8.9999999999999993E-3</v>
      </c>
      <c r="H78" s="25" t="s">
        <v>65</v>
      </c>
      <c r="I78" s="17"/>
      <c r="J78" s="17"/>
    </row>
    <row r="79" spans="2:13" x14ac:dyDescent="0.2">
      <c r="B79" s="18" t="s">
        <v>143</v>
      </c>
      <c r="C79" s="25">
        <v>6.0019999999999998</v>
      </c>
      <c r="D79" s="25" t="s">
        <v>144</v>
      </c>
      <c r="E79" s="25" t="s">
        <v>32</v>
      </c>
      <c r="F79" s="25" t="s">
        <v>7</v>
      </c>
      <c r="G79" s="17">
        <v>0.44400000000000001</v>
      </c>
      <c r="H79" s="25" t="s">
        <v>66</v>
      </c>
      <c r="I79" s="17"/>
      <c r="J79" s="17"/>
    </row>
    <row r="80" spans="2:13" x14ac:dyDescent="0.2">
      <c r="B80" s="18"/>
      <c r="C80" s="17"/>
      <c r="D80" s="17"/>
      <c r="E80" s="17"/>
      <c r="F80" s="17"/>
      <c r="G80" s="17"/>
      <c r="H80" s="17"/>
      <c r="I80" s="17"/>
      <c r="J80" s="17"/>
    </row>
    <row r="81" spans="2:12" x14ac:dyDescent="0.2">
      <c r="B81" s="19" t="s">
        <v>48</v>
      </c>
      <c r="C81" s="20" t="s">
        <v>49</v>
      </c>
      <c r="D81" s="20" t="s">
        <v>50</v>
      </c>
      <c r="E81" s="20" t="s">
        <v>43</v>
      </c>
      <c r="F81" s="20" t="s">
        <v>51</v>
      </c>
      <c r="G81" s="20" t="s">
        <v>15</v>
      </c>
      <c r="H81" s="20" t="s">
        <v>16</v>
      </c>
      <c r="I81" s="20" t="s">
        <v>54</v>
      </c>
      <c r="J81" s="20" t="s">
        <v>37</v>
      </c>
    </row>
    <row r="82" spans="2:12" x14ac:dyDescent="0.2">
      <c r="B82" s="18" t="s">
        <v>139</v>
      </c>
      <c r="C82" s="17">
        <v>27.4</v>
      </c>
      <c r="D82" s="17">
        <v>11.41</v>
      </c>
      <c r="E82" s="17">
        <v>15.99</v>
      </c>
      <c r="F82" s="17">
        <v>4.2949999999999999</v>
      </c>
      <c r="G82" s="17">
        <v>3</v>
      </c>
      <c r="H82" s="17">
        <v>3</v>
      </c>
      <c r="I82" s="17">
        <v>5.2649999999999997</v>
      </c>
      <c r="J82" s="17">
        <v>2</v>
      </c>
    </row>
    <row r="83" spans="2:12" x14ac:dyDescent="0.2">
      <c r="B83" s="18" t="s">
        <v>141</v>
      </c>
      <c r="C83" s="17">
        <v>27.4</v>
      </c>
      <c r="D83" s="17">
        <v>5.4059999999999997</v>
      </c>
      <c r="E83" s="17">
        <v>21.99</v>
      </c>
      <c r="F83" s="17">
        <v>1.548</v>
      </c>
      <c r="G83" s="17">
        <v>3</v>
      </c>
      <c r="H83" s="17">
        <v>3</v>
      </c>
      <c r="I83" s="17">
        <v>20.09</v>
      </c>
      <c r="J83" s="17">
        <v>2</v>
      </c>
    </row>
    <row r="84" spans="2:12" x14ac:dyDescent="0.2">
      <c r="B84" s="18" t="s">
        <v>143</v>
      </c>
      <c r="C84" s="17">
        <v>11.41</v>
      </c>
      <c r="D84" s="17">
        <v>5.4059999999999997</v>
      </c>
      <c r="E84" s="17">
        <v>6.0019999999999998</v>
      </c>
      <c r="F84" s="17">
        <v>3.9740000000000002</v>
      </c>
      <c r="G84" s="17">
        <v>3</v>
      </c>
      <c r="H84" s="17">
        <v>3</v>
      </c>
      <c r="I84" s="17">
        <v>2.1360000000000001</v>
      </c>
      <c r="J84" s="17">
        <v>2</v>
      </c>
    </row>
    <row r="87" spans="2:12" ht="18" x14ac:dyDescent="0.2">
      <c r="B87" s="97"/>
      <c r="C87" s="61"/>
      <c r="D87" s="61"/>
      <c r="E87" s="61"/>
      <c r="F87" s="61"/>
      <c r="G87" s="61"/>
      <c r="H87" s="61"/>
      <c r="I87" s="61"/>
      <c r="J87" s="61"/>
      <c r="K87" s="100"/>
      <c r="L87" s="100"/>
    </row>
  </sheetData>
  <mergeCells count="3">
    <mergeCell ref="F7:G7"/>
    <mergeCell ref="F14:G14"/>
    <mergeCell ref="F21:G2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3572-7C14-A840-93F8-388599B6719A}">
  <dimension ref="A2:K78"/>
  <sheetViews>
    <sheetView zoomScale="50" workbookViewId="0">
      <selection activeCell="AM55" sqref="AM55"/>
    </sheetView>
  </sheetViews>
  <sheetFormatPr baseColWidth="10" defaultColWidth="10.83203125" defaultRowHeight="16" x14ac:dyDescent="0.2"/>
  <cols>
    <col min="1" max="1" width="10.83203125" style="90"/>
    <col min="2" max="2" width="39" style="90" bestFit="1" customWidth="1"/>
    <col min="3" max="3" width="16.1640625" style="90" bestFit="1" customWidth="1"/>
    <col min="4" max="6" width="10.83203125" style="90"/>
    <col min="7" max="7" width="43.1640625" style="90" customWidth="1"/>
    <col min="8" max="16384" width="10.83203125" style="90"/>
  </cols>
  <sheetData>
    <row r="2" spans="1:10" x14ac:dyDescent="0.2">
      <c r="A2" s="58" t="s">
        <v>147</v>
      </c>
      <c r="B2" s="59"/>
      <c r="C2" s="59"/>
      <c r="D2" s="59"/>
    </row>
    <row r="3" spans="1:10" x14ac:dyDescent="0.2">
      <c r="A3" s="35" t="s">
        <v>268</v>
      </c>
      <c r="B3" s="59"/>
      <c r="C3" s="59"/>
      <c r="D3" s="59"/>
    </row>
    <row r="6" spans="1:10" x14ac:dyDescent="0.2">
      <c r="B6" s="133" t="s">
        <v>13</v>
      </c>
      <c r="C6" s="133"/>
      <c r="D6" s="133"/>
      <c r="E6" s="133"/>
      <c r="G6" s="133" t="s">
        <v>14</v>
      </c>
      <c r="H6" s="133"/>
      <c r="I6" s="133"/>
      <c r="J6" s="133"/>
    </row>
    <row r="7" spans="1:10" x14ac:dyDescent="0.2">
      <c r="B7" s="63"/>
      <c r="C7" s="64" t="s">
        <v>15</v>
      </c>
      <c r="D7" s="64" t="s">
        <v>16</v>
      </c>
      <c r="E7" s="109" t="s">
        <v>17</v>
      </c>
      <c r="G7" s="63"/>
      <c r="H7" s="64" t="s">
        <v>15</v>
      </c>
      <c r="I7" s="64" t="s">
        <v>16</v>
      </c>
      <c r="J7" s="109" t="s">
        <v>17</v>
      </c>
    </row>
    <row r="8" spans="1:10" x14ac:dyDescent="0.2">
      <c r="B8" s="9" t="s">
        <v>82</v>
      </c>
      <c r="C8" s="110">
        <v>58.478000000000002</v>
      </c>
      <c r="D8" s="110">
        <v>35.353999999999999</v>
      </c>
      <c r="E8" s="110">
        <v>53.439</v>
      </c>
      <c r="G8" s="9" t="s">
        <v>82</v>
      </c>
      <c r="H8" s="103">
        <v>3.9540000000000002</v>
      </c>
      <c r="I8" s="103">
        <v>12.07</v>
      </c>
      <c r="J8" s="103">
        <v>12.547000000000001</v>
      </c>
    </row>
    <row r="9" spans="1:10" x14ac:dyDescent="0.2">
      <c r="B9" s="9" t="s">
        <v>83</v>
      </c>
      <c r="C9" s="110">
        <v>55</v>
      </c>
      <c r="D9" s="110">
        <v>47.552999999999997</v>
      </c>
      <c r="E9" s="110">
        <v>51.033000000000001</v>
      </c>
      <c r="G9" s="9" t="s">
        <v>83</v>
      </c>
      <c r="H9" s="103">
        <v>2.3479999999999999</v>
      </c>
      <c r="I9" s="103">
        <v>11.085000000000001</v>
      </c>
      <c r="J9" s="103">
        <v>16.75</v>
      </c>
    </row>
    <row r="10" spans="1:10" x14ac:dyDescent="0.2">
      <c r="B10" s="9" t="s">
        <v>84</v>
      </c>
      <c r="C10" s="110">
        <v>53</v>
      </c>
      <c r="D10" s="110">
        <v>40.32</v>
      </c>
      <c r="E10" s="110">
        <v>37.347999999999999</v>
      </c>
      <c r="G10" s="9" t="s">
        <v>84</v>
      </c>
      <c r="H10" s="103">
        <v>6.6840000000000002</v>
      </c>
      <c r="I10" s="103">
        <v>7.085</v>
      </c>
      <c r="J10" s="103">
        <v>18.294</v>
      </c>
    </row>
    <row r="11" spans="1:10" x14ac:dyDescent="0.2">
      <c r="B11" s="9" t="s">
        <v>85</v>
      </c>
      <c r="C11" s="110">
        <v>58.238999999999997</v>
      </c>
      <c r="D11" s="110">
        <v>51.228000000000002</v>
      </c>
      <c r="E11" s="110">
        <v>38.363</v>
      </c>
      <c r="G11" s="9" t="s">
        <v>85</v>
      </c>
      <c r="H11" s="103">
        <v>7.5890000000000004</v>
      </c>
      <c r="I11" s="103">
        <v>18.013999999999999</v>
      </c>
      <c r="J11" s="103">
        <v>10.989000000000001</v>
      </c>
    </row>
    <row r="12" spans="1:10" x14ac:dyDescent="0.2">
      <c r="B12" s="9" t="s">
        <v>86</v>
      </c>
      <c r="C12" s="110">
        <v>35.496000000000002</v>
      </c>
      <c r="D12" s="110">
        <v>39.761000000000003</v>
      </c>
      <c r="E12" s="110">
        <v>29.78</v>
      </c>
      <c r="G12" s="9" t="s">
        <v>86</v>
      </c>
      <c r="H12" s="103">
        <v>9.5939999999999994</v>
      </c>
      <c r="I12" s="103">
        <v>7.1719999999999997</v>
      </c>
      <c r="J12" s="103">
        <v>4.8209999999999997</v>
      </c>
    </row>
    <row r="13" spans="1:10" x14ac:dyDescent="0.2">
      <c r="B13" s="9" t="s">
        <v>87</v>
      </c>
      <c r="C13" s="110">
        <v>33.572000000000003</v>
      </c>
      <c r="D13" s="110">
        <v>51.033000000000001</v>
      </c>
      <c r="E13" s="110">
        <v>14.313000000000001</v>
      </c>
      <c r="G13" s="9" t="s">
        <v>87</v>
      </c>
      <c r="H13" s="103">
        <v>7.5730000000000004</v>
      </c>
      <c r="I13" s="103">
        <v>15.833</v>
      </c>
      <c r="J13" s="103">
        <v>21.488</v>
      </c>
    </row>
    <row r="14" spans="1:10" x14ac:dyDescent="0.2">
      <c r="B14" s="9" t="s">
        <v>88</v>
      </c>
      <c r="C14" s="110">
        <v>55.372</v>
      </c>
      <c r="D14" s="110">
        <v>49.905999999999999</v>
      </c>
      <c r="E14" s="110">
        <v>22.547999999999998</v>
      </c>
      <c r="G14" s="9" t="s">
        <v>88</v>
      </c>
      <c r="H14" s="103">
        <v>8.83</v>
      </c>
      <c r="I14" s="103">
        <v>11.862</v>
      </c>
      <c r="J14" s="103">
        <v>27.103000000000002</v>
      </c>
    </row>
    <row r="15" spans="1:10" x14ac:dyDescent="0.2">
      <c r="B15" s="9" t="s">
        <v>89</v>
      </c>
      <c r="C15" s="110">
        <v>32.436999999999998</v>
      </c>
      <c r="D15" s="110">
        <v>47.654000000000003</v>
      </c>
      <c r="E15" s="110">
        <v>17.236999999999998</v>
      </c>
      <c r="G15" s="9" t="s">
        <v>89</v>
      </c>
      <c r="H15" s="103">
        <v>16.327999999999999</v>
      </c>
      <c r="I15" s="103">
        <v>13.215</v>
      </c>
      <c r="J15" s="103">
        <v>6.01</v>
      </c>
    </row>
    <row r="16" spans="1:10" x14ac:dyDescent="0.2">
      <c r="B16" s="9" t="s">
        <v>90</v>
      </c>
      <c r="C16" s="110">
        <v>45.194000000000003</v>
      </c>
      <c r="D16" s="110">
        <v>51.997999999999998</v>
      </c>
      <c r="E16" s="110">
        <v>41.37</v>
      </c>
      <c r="G16" s="9" t="s">
        <v>90</v>
      </c>
      <c r="H16" s="103">
        <v>23.626000000000001</v>
      </c>
      <c r="I16" s="103">
        <v>22.632999999999999</v>
      </c>
      <c r="J16" s="103">
        <v>6.3019999999999996</v>
      </c>
    </row>
    <row r="17" spans="1:10" x14ac:dyDescent="0.2">
      <c r="B17" s="9" t="s">
        <v>91</v>
      </c>
      <c r="C17" s="110">
        <v>46.277999999999999</v>
      </c>
      <c r="D17" s="110">
        <v>51.314999999999998</v>
      </c>
      <c r="E17" s="110">
        <v>36.298000000000002</v>
      </c>
      <c r="G17" s="9" t="s">
        <v>91</v>
      </c>
      <c r="H17" s="103">
        <v>13.324999999999999</v>
      </c>
      <c r="I17" s="103">
        <v>19.512</v>
      </c>
      <c r="J17" s="103">
        <v>4.5369999999999999</v>
      </c>
    </row>
    <row r="18" spans="1:10" x14ac:dyDescent="0.2">
      <c r="B18" s="9" t="s">
        <v>92</v>
      </c>
      <c r="C18" s="110">
        <v>41.386000000000003</v>
      </c>
      <c r="D18" s="110">
        <v>45.576999999999998</v>
      </c>
      <c r="E18" s="110">
        <v>39.51</v>
      </c>
      <c r="G18" s="9" t="s">
        <v>92</v>
      </c>
      <c r="H18" s="103">
        <v>14.298</v>
      </c>
      <c r="I18" s="103">
        <v>25.614999999999998</v>
      </c>
      <c r="J18" s="103">
        <v>3.5310000000000001</v>
      </c>
    </row>
    <row r="19" spans="1:10" x14ac:dyDescent="0.2">
      <c r="B19" s="9" t="s">
        <v>93</v>
      </c>
      <c r="C19" s="110">
        <v>22.475000000000001</v>
      </c>
      <c r="D19" s="110">
        <v>36.332999999999998</v>
      </c>
      <c r="E19" s="110">
        <v>18.341999999999999</v>
      </c>
      <c r="G19" s="9" t="s">
        <v>93</v>
      </c>
      <c r="H19" s="103">
        <v>7.7779999999999996</v>
      </c>
      <c r="I19" s="103">
        <v>26.931000000000001</v>
      </c>
      <c r="J19" s="103">
        <v>5.1520000000000001</v>
      </c>
    </row>
    <row r="20" spans="1:10" x14ac:dyDescent="0.2">
      <c r="B20" s="9" t="s">
        <v>94</v>
      </c>
      <c r="C20" s="110">
        <v>23.344999999999999</v>
      </c>
      <c r="D20" s="110">
        <v>35</v>
      </c>
      <c r="E20" s="110">
        <v>9.1069999999999993</v>
      </c>
      <c r="G20" s="9" t="s">
        <v>94</v>
      </c>
      <c r="H20" s="103">
        <v>7.1859999999999999</v>
      </c>
      <c r="I20" s="103">
        <v>4.5430000000000001</v>
      </c>
      <c r="J20" s="103">
        <v>8.641</v>
      </c>
    </row>
    <row r="21" spans="1:10" x14ac:dyDescent="0.2">
      <c r="B21" s="10" t="s">
        <v>95</v>
      </c>
      <c r="C21" s="110">
        <v>9.7159999999999993</v>
      </c>
      <c r="D21" s="110">
        <v>15.202</v>
      </c>
      <c r="G21" s="10" t="s">
        <v>95</v>
      </c>
      <c r="H21" s="103">
        <v>4.4980000000000002</v>
      </c>
    </row>
    <row r="22" spans="1:10" x14ac:dyDescent="0.2">
      <c r="A22" s="91"/>
      <c r="B22" s="82"/>
      <c r="C22" s="91"/>
      <c r="D22" s="91"/>
      <c r="E22" s="91"/>
      <c r="F22" s="91"/>
      <c r="G22" s="82"/>
      <c r="H22" s="91"/>
    </row>
    <row r="23" spans="1:10" x14ac:dyDescent="0.2">
      <c r="A23" s="91"/>
      <c r="B23" s="82"/>
      <c r="C23" s="91"/>
      <c r="D23" s="91"/>
      <c r="E23" s="91"/>
      <c r="F23" s="91"/>
      <c r="G23" s="82"/>
      <c r="H23" s="91"/>
    </row>
    <row r="24" spans="1:10" x14ac:dyDescent="0.2">
      <c r="A24" s="91"/>
      <c r="B24" s="133" t="s">
        <v>13</v>
      </c>
      <c r="C24" s="133"/>
      <c r="D24" s="133"/>
      <c r="E24" s="133"/>
      <c r="G24" s="133" t="s">
        <v>14</v>
      </c>
      <c r="H24" s="133"/>
      <c r="I24" s="133"/>
      <c r="J24" s="133"/>
    </row>
    <row r="25" spans="1:10" x14ac:dyDescent="0.2">
      <c r="A25" s="91"/>
      <c r="B25" s="111" t="s">
        <v>96</v>
      </c>
      <c r="C25" s="110">
        <f>SUM(C8:C21)</f>
        <v>569.98800000000017</v>
      </c>
      <c r="D25" s="110">
        <f>SUM(D8:D21)</f>
        <v>598.23400000000004</v>
      </c>
      <c r="E25" s="110">
        <f>SUM(E8:E21)</f>
        <v>408.68799999999999</v>
      </c>
      <c r="G25" s="111" t="s">
        <v>96</v>
      </c>
      <c r="H25" s="110">
        <f>SUM(H8:H23)</f>
        <v>133.61100000000002</v>
      </c>
      <c r="I25" s="110">
        <f>SUM(I8:I23)</f>
        <v>195.57000000000002</v>
      </c>
      <c r="J25" s="110">
        <f>SUM(J8:J23)</f>
        <v>146.16499999999999</v>
      </c>
    </row>
    <row r="26" spans="1:10" x14ac:dyDescent="0.2">
      <c r="A26" s="91"/>
      <c r="B26" s="112"/>
      <c r="C26" s="112"/>
      <c r="D26" s="93"/>
      <c r="G26" s="112"/>
      <c r="H26" s="112"/>
      <c r="I26" s="93"/>
    </row>
    <row r="27" spans="1:10" x14ac:dyDescent="0.2">
      <c r="A27" s="91"/>
      <c r="B27" s="111" t="s">
        <v>21</v>
      </c>
      <c r="C27" s="110">
        <f>AVERAGE(C25:E25)</f>
        <v>525.63666666666677</v>
      </c>
      <c r="D27" s="112"/>
      <c r="G27" s="111" t="s">
        <v>21</v>
      </c>
      <c r="H27" s="103">
        <f>AVERAGE(H25:J25)</f>
        <v>158.44866666666667</v>
      </c>
      <c r="I27" s="112"/>
    </row>
    <row r="28" spans="1:10" x14ac:dyDescent="0.2">
      <c r="A28" s="93"/>
      <c r="B28" s="111" t="s">
        <v>22</v>
      </c>
      <c r="C28" s="110">
        <f>STDEV(C25:D25)</f>
        <v>19.972938141395126</v>
      </c>
      <c r="D28" s="93"/>
      <c r="G28" s="111" t="s">
        <v>22</v>
      </c>
      <c r="H28" s="103">
        <f>STDEV(H25:I25)</f>
        <v>43.811629055537331</v>
      </c>
      <c r="I28" s="93"/>
    </row>
    <row r="29" spans="1:10" x14ac:dyDescent="0.2">
      <c r="A29" s="93"/>
      <c r="B29" s="111" t="s">
        <v>5</v>
      </c>
      <c r="C29" s="110">
        <f>C28/SQRT(2)</f>
        <v>14.122999999999932</v>
      </c>
      <c r="D29" s="93"/>
      <c r="G29" s="111" t="s">
        <v>5</v>
      </c>
      <c r="H29" s="103">
        <f>H28/SQRT(2)</f>
        <v>30.979500000000023</v>
      </c>
      <c r="I29" s="93"/>
    </row>
    <row r="30" spans="1:10" x14ac:dyDescent="0.2">
      <c r="D30" s="93"/>
      <c r="I30" s="93"/>
    </row>
    <row r="32" spans="1:10" x14ac:dyDescent="0.2">
      <c r="H32" s="109" t="s">
        <v>15</v>
      </c>
      <c r="I32" s="109" t="s">
        <v>16</v>
      </c>
      <c r="J32" s="109" t="s">
        <v>17</v>
      </c>
    </row>
    <row r="33" spans="2:10" x14ac:dyDescent="0.2">
      <c r="G33" s="113" t="s">
        <v>180</v>
      </c>
      <c r="H33" s="94">
        <f>H25/C27*100</f>
        <v>25.418888839565984</v>
      </c>
      <c r="I33" s="94">
        <f>I25/C27*100</f>
        <v>37.206308540119601</v>
      </c>
      <c r="J33" s="94">
        <f>J25/C27*100</f>
        <v>27.807230596546407</v>
      </c>
    </row>
    <row r="36" spans="2:10" x14ac:dyDescent="0.2">
      <c r="G36" s="94" t="s">
        <v>188</v>
      </c>
      <c r="H36" s="94">
        <f>AVERAGE(H33:J33)</f>
        <v>30.144142658743998</v>
      </c>
    </row>
    <row r="37" spans="2:10" x14ac:dyDescent="0.2">
      <c r="G37" s="111" t="s">
        <v>22</v>
      </c>
      <c r="H37" s="94">
        <f>STDEV(H33:J33)</f>
        <v>6.2315073849818505</v>
      </c>
    </row>
    <row r="38" spans="2:10" x14ac:dyDescent="0.2">
      <c r="G38" s="111" t="s">
        <v>5</v>
      </c>
      <c r="H38" s="94">
        <f>H37/(SQRT(2))</f>
        <v>4.4063411289347156</v>
      </c>
    </row>
    <row r="41" spans="2:10" x14ac:dyDescent="0.2">
      <c r="B41" s="46" t="s">
        <v>23</v>
      </c>
      <c r="C41" s="35"/>
      <c r="D41" s="35"/>
      <c r="E41" s="35"/>
      <c r="F41" s="35"/>
      <c r="G41" s="59"/>
      <c r="H41" s="59"/>
      <c r="I41" s="59"/>
      <c r="J41" s="59"/>
    </row>
    <row r="42" spans="2:10" x14ac:dyDescent="0.2">
      <c r="B42" s="107"/>
      <c r="C42" s="62"/>
      <c r="D42" s="62"/>
      <c r="E42" s="62"/>
      <c r="F42" s="62"/>
      <c r="G42" s="100"/>
      <c r="H42" s="100"/>
      <c r="I42" s="100"/>
      <c r="J42" s="100"/>
    </row>
    <row r="43" spans="2:10" x14ac:dyDescent="0.2">
      <c r="B43" s="28" t="s">
        <v>269</v>
      </c>
      <c r="C43" s="62"/>
      <c r="D43" s="62"/>
      <c r="E43" s="62"/>
      <c r="F43" s="62"/>
      <c r="G43" s="100"/>
      <c r="H43" s="100"/>
      <c r="I43" s="100"/>
      <c r="J43" s="100"/>
    </row>
    <row r="44" spans="2:10" x14ac:dyDescent="0.2">
      <c r="B44" s="28" t="s">
        <v>171</v>
      </c>
      <c r="C44" s="62"/>
      <c r="D44" s="62"/>
      <c r="E44" s="62"/>
      <c r="F44" s="62"/>
      <c r="G44" s="100"/>
      <c r="H44" s="100"/>
      <c r="I44" s="100"/>
      <c r="J44" s="100"/>
    </row>
    <row r="45" spans="2:10" x14ac:dyDescent="0.2">
      <c r="B45" s="28" t="s">
        <v>270</v>
      </c>
      <c r="C45" s="62"/>
      <c r="D45" s="62"/>
      <c r="E45" s="62"/>
      <c r="F45" s="62"/>
      <c r="G45" s="100"/>
      <c r="H45" s="100"/>
      <c r="I45" s="100"/>
      <c r="J45" s="100"/>
    </row>
    <row r="46" spans="2:10" x14ac:dyDescent="0.2">
      <c r="D46" s="93"/>
    </row>
    <row r="47" spans="2:10" x14ac:dyDescent="0.2">
      <c r="B47" s="19" t="s">
        <v>69</v>
      </c>
      <c r="C47" s="17"/>
      <c r="D47" s="93"/>
    </row>
    <row r="48" spans="2:10" x14ac:dyDescent="0.2">
      <c r="B48" s="18" t="s">
        <v>28</v>
      </c>
      <c r="C48" s="25">
        <v>4.1000000000000003E-3</v>
      </c>
    </row>
    <row r="49" spans="2:3" x14ac:dyDescent="0.2">
      <c r="B49" s="18" t="s">
        <v>29</v>
      </c>
      <c r="C49" s="25" t="s">
        <v>10</v>
      </c>
    </row>
    <row r="50" spans="2:3" x14ac:dyDescent="0.2">
      <c r="B50" s="18" t="s">
        <v>70</v>
      </c>
      <c r="C50" s="25" t="s">
        <v>31</v>
      </c>
    </row>
    <row r="51" spans="2:3" x14ac:dyDescent="0.2">
      <c r="B51" s="18" t="s">
        <v>71</v>
      </c>
      <c r="C51" s="25" t="s">
        <v>72</v>
      </c>
    </row>
    <row r="52" spans="2:3" x14ac:dyDescent="0.2">
      <c r="B52" s="18" t="s">
        <v>73</v>
      </c>
      <c r="C52" s="25" t="s">
        <v>181</v>
      </c>
    </row>
    <row r="53" spans="2:3" x14ac:dyDescent="0.2">
      <c r="B53" s="18"/>
      <c r="C53" s="25"/>
    </row>
    <row r="54" spans="2:3" x14ac:dyDescent="0.2">
      <c r="B54" s="19" t="s">
        <v>74</v>
      </c>
      <c r="C54" s="25"/>
    </row>
    <row r="55" spans="2:3" x14ac:dyDescent="0.2">
      <c r="B55" s="18" t="s">
        <v>75</v>
      </c>
      <c r="C55" s="25">
        <v>525.6</v>
      </c>
    </row>
    <row r="56" spans="2:3" x14ac:dyDescent="0.2">
      <c r="B56" s="18" t="s">
        <v>76</v>
      </c>
      <c r="C56" s="25">
        <v>158.5</v>
      </c>
    </row>
    <row r="57" spans="2:3" x14ac:dyDescent="0.2">
      <c r="B57" s="18" t="s">
        <v>77</v>
      </c>
      <c r="C57" s="25" t="s">
        <v>182</v>
      </c>
    </row>
    <row r="58" spans="2:3" x14ac:dyDescent="0.2">
      <c r="B58" s="18" t="s">
        <v>78</v>
      </c>
      <c r="C58" s="25" t="s">
        <v>183</v>
      </c>
    </row>
    <row r="59" spans="2:3" x14ac:dyDescent="0.2">
      <c r="B59" s="18" t="s">
        <v>79</v>
      </c>
      <c r="C59" s="25">
        <v>0.89770000000000005</v>
      </c>
    </row>
    <row r="60" spans="2:3" x14ac:dyDescent="0.2">
      <c r="B60" s="18"/>
      <c r="C60" s="25"/>
    </row>
    <row r="61" spans="2:3" x14ac:dyDescent="0.2">
      <c r="B61" s="19" t="s">
        <v>80</v>
      </c>
      <c r="C61" s="25"/>
    </row>
    <row r="62" spans="2:3" x14ac:dyDescent="0.2">
      <c r="B62" s="18" t="s">
        <v>81</v>
      </c>
      <c r="C62" s="25" t="s">
        <v>184</v>
      </c>
    </row>
    <row r="63" spans="2:3" x14ac:dyDescent="0.2">
      <c r="B63" s="18" t="s">
        <v>28</v>
      </c>
      <c r="C63" s="25">
        <v>0.18609999999999999</v>
      </c>
    </row>
    <row r="64" spans="2:3" x14ac:dyDescent="0.2">
      <c r="B64" s="18" t="s">
        <v>29</v>
      </c>
      <c r="C64" s="25" t="s">
        <v>7</v>
      </c>
    </row>
    <row r="65" spans="2:11" x14ac:dyDescent="0.2">
      <c r="B65" s="18" t="s">
        <v>70</v>
      </c>
      <c r="C65" s="25" t="s">
        <v>32</v>
      </c>
    </row>
    <row r="66" spans="2:11" x14ac:dyDescent="0.2">
      <c r="B66" s="18"/>
      <c r="C66" s="25"/>
    </row>
    <row r="67" spans="2:11" x14ac:dyDescent="0.2">
      <c r="B67" s="18" t="s">
        <v>121</v>
      </c>
      <c r="C67" s="25"/>
    </row>
    <row r="68" spans="2:11" x14ac:dyDescent="0.2">
      <c r="B68" s="18" t="s">
        <v>122</v>
      </c>
      <c r="C68" s="25">
        <v>3</v>
      </c>
    </row>
    <row r="69" spans="2:11" x14ac:dyDescent="0.2">
      <c r="B69" s="18" t="s">
        <v>123</v>
      </c>
      <c r="C69" s="17">
        <v>3</v>
      </c>
    </row>
    <row r="73" spans="2:11" x14ac:dyDescent="0.2">
      <c r="B73" s="100"/>
      <c r="C73" s="100"/>
      <c r="D73" s="100"/>
      <c r="E73" s="100"/>
      <c r="F73" s="100"/>
      <c r="G73" s="100"/>
      <c r="H73" s="100"/>
      <c r="I73" s="100"/>
      <c r="J73" s="100"/>
      <c r="K73" s="100"/>
    </row>
    <row r="74" spans="2:11" x14ac:dyDescent="0.2">
      <c r="B74" s="100"/>
      <c r="C74" s="93"/>
      <c r="D74" s="93"/>
      <c r="E74" s="93"/>
      <c r="F74" s="100"/>
      <c r="G74" s="100"/>
      <c r="H74" s="100"/>
      <c r="I74" s="100"/>
      <c r="J74" s="100"/>
      <c r="K74" s="100"/>
    </row>
    <row r="75" spans="2:11" x14ac:dyDescent="0.2">
      <c r="B75" s="100"/>
      <c r="C75" s="93"/>
      <c r="D75" s="93"/>
      <c r="E75" s="93"/>
      <c r="F75" s="100"/>
      <c r="G75" s="100"/>
      <c r="H75" s="100"/>
      <c r="I75" s="100"/>
      <c r="J75" s="100"/>
      <c r="K75" s="100"/>
    </row>
    <row r="76" spans="2:11" x14ac:dyDescent="0.2">
      <c r="B76" s="100"/>
      <c r="C76" s="93"/>
      <c r="D76" s="93"/>
      <c r="E76" s="93"/>
      <c r="F76" s="100"/>
      <c r="G76" s="100"/>
      <c r="H76" s="100"/>
      <c r="I76" s="100"/>
      <c r="J76" s="100"/>
      <c r="K76" s="100"/>
    </row>
    <row r="77" spans="2:11" x14ac:dyDescent="0.2">
      <c r="B77" s="100"/>
      <c r="C77" s="100"/>
      <c r="D77" s="100"/>
      <c r="E77" s="100"/>
      <c r="F77" s="100"/>
      <c r="G77" s="100"/>
      <c r="H77" s="100"/>
      <c r="I77" s="100"/>
      <c r="J77" s="100"/>
      <c r="K77" s="100"/>
    </row>
    <row r="78" spans="2:11" x14ac:dyDescent="0.2">
      <c r="B78" s="100"/>
      <c r="C78" s="100"/>
      <c r="D78" s="100"/>
      <c r="E78" s="100"/>
      <c r="F78" s="100"/>
      <c r="G78" s="100"/>
      <c r="H78" s="100"/>
      <c r="I78" s="100"/>
      <c r="J78" s="100"/>
      <c r="K78" s="100"/>
    </row>
  </sheetData>
  <mergeCells count="4">
    <mergeCell ref="G6:J6"/>
    <mergeCell ref="B6:E6"/>
    <mergeCell ref="B24:E24"/>
    <mergeCell ref="G24:J24"/>
  </mergeCells>
  <phoneticPr fontId="12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29FE-758E-6A4F-B1FC-6107CBAE3B67}">
  <dimension ref="A1:K165"/>
  <sheetViews>
    <sheetView zoomScale="50" zoomScaleNormal="89" workbookViewId="0">
      <selection activeCell="AM55" sqref="AM55"/>
    </sheetView>
  </sheetViews>
  <sheetFormatPr baseColWidth="10" defaultColWidth="10.6640625" defaultRowHeight="16" x14ac:dyDescent="0.2"/>
  <cols>
    <col min="2" max="2" width="34.83203125" bestFit="1" customWidth="1"/>
    <col min="3" max="3" width="36.1640625" bestFit="1" customWidth="1"/>
    <col min="4" max="4" width="18" bestFit="1" customWidth="1"/>
    <col min="5" max="5" width="18.33203125" bestFit="1" customWidth="1"/>
    <col min="6" max="6" width="24.1640625" bestFit="1" customWidth="1"/>
    <col min="7" max="7" width="30.83203125" bestFit="1" customWidth="1"/>
    <col min="8" max="8" width="13.83203125" bestFit="1" customWidth="1"/>
    <col min="9" max="9" width="17.5" customWidth="1"/>
    <col min="10" max="10" width="13.5" customWidth="1"/>
  </cols>
  <sheetData>
    <row r="1" spans="1:1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58" t="s">
        <v>148</v>
      </c>
      <c r="B2" s="7"/>
      <c r="C2" s="7"/>
      <c r="D2" s="7"/>
      <c r="E2" s="7"/>
      <c r="F2" s="7"/>
      <c r="G2" s="7"/>
      <c r="H2" s="7"/>
      <c r="I2" s="7"/>
      <c r="J2" s="4"/>
      <c r="K2" s="4"/>
    </row>
    <row r="3" spans="1:11" x14ac:dyDescent="0.2">
      <c r="A3" s="35" t="s">
        <v>275</v>
      </c>
      <c r="B3" s="7"/>
      <c r="C3" s="7"/>
      <c r="D3" s="7"/>
      <c r="E3" s="7"/>
      <c r="F3" s="7"/>
      <c r="G3" s="7"/>
      <c r="H3" s="7"/>
      <c r="I3" s="7"/>
    </row>
    <row r="4" spans="1:11" x14ac:dyDescent="0.2">
      <c r="A4" s="4"/>
    </row>
    <row r="5" spans="1:11" x14ac:dyDescent="0.2">
      <c r="A5" s="4"/>
      <c r="B5" s="6"/>
      <c r="K5" s="4"/>
    </row>
    <row r="6" spans="1:11" x14ac:dyDescent="0.2">
      <c r="A6" s="4"/>
      <c r="K6" s="4"/>
    </row>
    <row r="7" spans="1:11" x14ac:dyDescent="0.2">
      <c r="A7" s="4"/>
      <c r="J7" s="4"/>
    </row>
    <row r="8" spans="1:11" x14ac:dyDescent="0.2">
      <c r="A8" s="4"/>
      <c r="C8" s="87" t="s">
        <v>12</v>
      </c>
      <c r="F8" s="87" t="s">
        <v>13</v>
      </c>
      <c r="I8" s="87" t="s">
        <v>14</v>
      </c>
      <c r="J8" s="4"/>
    </row>
    <row r="9" spans="1:11" x14ac:dyDescent="0.2">
      <c r="A9" s="4"/>
      <c r="B9" s="21" t="s">
        <v>98</v>
      </c>
      <c r="C9" s="47" t="s">
        <v>97</v>
      </c>
      <c r="E9" s="21" t="s">
        <v>98</v>
      </c>
      <c r="F9" s="47" t="s">
        <v>97</v>
      </c>
      <c r="H9" s="21" t="s">
        <v>98</v>
      </c>
      <c r="I9" s="47" t="s">
        <v>97</v>
      </c>
      <c r="J9" s="4"/>
    </row>
    <row r="10" spans="1:11" x14ac:dyDescent="0.2">
      <c r="A10" s="4"/>
      <c r="B10" s="22" t="s">
        <v>15</v>
      </c>
      <c r="C10" s="48">
        <v>2.4</v>
      </c>
      <c r="E10" s="22" t="s">
        <v>15</v>
      </c>
      <c r="F10" s="48">
        <v>1.8</v>
      </c>
      <c r="H10" s="22" t="s">
        <v>15</v>
      </c>
      <c r="I10" s="48">
        <v>2.2000000000000002</v>
      </c>
      <c r="J10" s="4"/>
    </row>
    <row r="11" spans="1:11" x14ac:dyDescent="0.2">
      <c r="A11" s="4"/>
      <c r="B11" s="22" t="s">
        <v>16</v>
      </c>
      <c r="C11" s="48">
        <v>3.1</v>
      </c>
      <c r="E11" s="22" t="s">
        <v>16</v>
      </c>
      <c r="F11" s="48">
        <v>1.3</v>
      </c>
      <c r="H11" s="22" t="s">
        <v>16</v>
      </c>
      <c r="I11" s="48">
        <v>1.2</v>
      </c>
      <c r="J11" s="4"/>
    </row>
    <row r="12" spans="1:11" x14ac:dyDescent="0.2">
      <c r="A12" s="4"/>
      <c r="B12" s="22" t="s">
        <v>17</v>
      </c>
      <c r="C12" s="48">
        <v>2.2000000000000002</v>
      </c>
      <c r="E12" s="22" t="s">
        <v>17</v>
      </c>
      <c r="F12" s="48">
        <v>2.2000000000000002</v>
      </c>
      <c r="H12" s="22" t="s">
        <v>17</v>
      </c>
      <c r="I12" s="48">
        <v>3.6</v>
      </c>
      <c r="J12" s="4"/>
    </row>
    <row r="13" spans="1:11" x14ac:dyDescent="0.2">
      <c r="A13" s="4"/>
      <c r="B13" s="23"/>
      <c r="C13" s="13"/>
      <c r="D13" s="13"/>
      <c r="E13" s="23"/>
      <c r="F13" s="13"/>
      <c r="G13" s="13"/>
      <c r="H13" s="23"/>
      <c r="J13" s="4"/>
    </row>
    <row r="14" spans="1:11" x14ac:dyDescent="0.2">
      <c r="A14" s="4"/>
      <c r="B14" s="13"/>
      <c r="C14" s="13"/>
      <c r="D14" s="13"/>
      <c r="E14" s="13"/>
      <c r="F14" s="13"/>
      <c r="G14" s="13"/>
      <c r="H14" s="13"/>
      <c r="J14" s="4"/>
    </row>
    <row r="15" spans="1:11" x14ac:dyDescent="0.2">
      <c r="A15" s="4"/>
      <c r="C15" s="87" t="s">
        <v>12</v>
      </c>
      <c r="F15" s="87" t="s">
        <v>13</v>
      </c>
      <c r="I15" s="87" t="s">
        <v>14</v>
      </c>
      <c r="J15" s="4"/>
    </row>
    <row r="16" spans="1:11" x14ac:dyDescent="0.2">
      <c r="A16" s="4"/>
      <c r="B16" s="21" t="s">
        <v>4</v>
      </c>
      <c r="C16" s="47" t="s">
        <v>97</v>
      </c>
      <c r="E16" s="21" t="s">
        <v>4</v>
      </c>
      <c r="F16" s="47" t="s">
        <v>97</v>
      </c>
      <c r="H16" s="21" t="s">
        <v>4</v>
      </c>
      <c r="I16" s="47" t="s">
        <v>97</v>
      </c>
      <c r="J16" s="4"/>
    </row>
    <row r="17" spans="1:10" x14ac:dyDescent="0.2">
      <c r="A17" s="3"/>
      <c r="B17" s="22" t="s">
        <v>15</v>
      </c>
      <c r="C17" s="48">
        <v>1.8</v>
      </c>
      <c r="E17" s="22" t="s">
        <v>15</v>
      </c>
      <c r="F17" s="48">
        <v>0.8</v>
      </c>
      <c r="H17" s="22" t="s">
        <v>15</v>
      </c>
      <c r="I17" s="48">
        <v>0.8</v>
      </c>
    </row>
    <row r="18" spans="1:10" x14ac:dyDescent="0.2">
      <c r="B18" s="22" t="s">
        <v>16</v>
      </c>
      <c r="C18" s="48">
        <v>1</v>
      </c>
      <c r="E18" s="22" t="s">
        <v>16</v>
      </c>
      <c r="F18" s="48">
        <v>0.8</v>
      </c>
      <c r="H18" s="22" t="s">
        <v>16</v>
      </c>
      <c r="I18" s="48">
        <v>0.9</v>
      </c>
    </row>
    <row r="19" spans="1:10" x14ac:dyDescent="0.2">
      <c r="B19" s="22" t="s">
        <v>17</v>
      </c>
      <c r="C19" s="48">
        <v>0.6</v>
      </c>
      <c r="E19" s="22" t="s">
        <v>17</v>
      </c>
      <c r="F19" s="48">
        <v>1</v>
      </c>
      <c r="H19" s="22" t="s">
        <v>17</v>
      </c>
      <c r="I19" s="48">
        <v>1.9</v>
      </c>
    </row>
    <row r="22" spans="1:10" x14ac:dyDescent="0.2">
      <c r="C22" s="87" t="s">
        <v>12</v>
      </c>
      <c r="F22" s="87" t="s">
        <v>13</v>
      </c>
      <c r="I22" s="87" t="s">
        <v>14</v>
      </c>
    </row>
    <row r="23" spans="1:10" x14ac:dyDescent="0.2">
      <c r="B23" s="21" t="s">
        <v>2</v>
      </c>
      <c r="C23" s="47" t="s">
        <v>97</v>
      </c>
      <c r="E23" s="21" t="s">
        <v>2</v>
      </c>
      <c r="F23" s="47" t="s">
        <v>97</v>
      </c>
      <c r="H23" s="21" t="s">
        <v>2</v>
      </c>
      <c r="I23" s="47" t="s">
        <v>97</v>
      </c>
    </row>
    <row r="24" spans="1:10" x14ac:dyDescent="0.2">
      <c r="B24" s="22" t="s">
        <v>15</v>
      </c>
      <c r="C24" s="48">
        <v>0.6</v>
      </c>
      <c r="E24" s="22" t="s">
        <v>15</v>
      </c>
      <c r="F24" s="48">
        <v>0.4</v>
      </c>
      <c r="H24" s="22" t="s">
        <v>15</v>
      </c>
      <c r="I24" s="48">
        <v>0.9</v>
      </c>
    </row>
    <row r="25" spans="1:10" x14ac:dyDescent="0.2">
      <c r="B25" s="22" t="s">
        <v>16</v>
      </c>
      <c r="C25" s="48">
        <v>0.1</v>
      </c>
      <c r="E25" s="22" t="s">
        <v>16</v>
      </c>
      <c r="F25" s="48">
        <v>0.7</v>
      </c>
      <c r="H25" s="22" t="s">
        <v>16</v>
      </c>
      <c r="I25" s="48">
        <v>1.3</v>
      </c>
    </row>
    <row r="26" spans="1:10" x14ac:dyDescent="0.2">
      <c r="B26" s="22" t="s">
        <v>17</v>
      </c>
      <c r="C26" s="48">
        <v>0.6</v>
      </c>
      <c r="E26" s="22" t="s">
        <v>17</v>
      </c>
      <c r="F26" s="48">
        <v>0.5</v>
      </c>
      <c r="H26" s="22" t="s">
        <v>17</v>
      </c>
      <c r="I26" s="48">
        <v>2.2000000000000002</v>
      </c>
    </row>
    <row r="27" spans="1:10" x14ac:dyDescent="0.2">
      <c r="I27" s="50"/>
      <c r="J27" s="12"/>
    </row>
    <row r="28" spans="1:10" x14ac:dyDescent="0.2">
      <c r="B28" s="13"/>
      <c r="C28" s="13"/>
      <c r="D28" s="13"/>
      <c r="E28" s="13"/>
      <c r="F28" s="13"/>
      <c r="G28" s="13"/>
      <c r="H28" s="13"/>
      <c r="I28" s="12"/>
      <c r="J28" s="12"/>
    </row>
    <row r="29" spans="1:10" x14ac:dyDescent="0.2">
      <c r="B29" s="13"/>
      <c r="C29" s="29"/>
      <c r="D29" s="13"/>
      <c r="E29" s="29"/>
      <c r="F29" s="13"/>
      <c r="G29" s="29"/>
      <c r="H29" s="13"/>
    </row>
    <row r="30" spans="1:10" x14ac:dyDescent="0.2">
      <c r="C30" s="87" t="s">
        <v>12</v>
      </c>
      <c r="D30" s="13"/>
      <c r="F30" s="87" t="s">
        <v>13</v>
      </c>
      <c r="G30" s="49"/>
      <c r="I30" s="87" t="s">
        <v>14</v>
      </c>
    </row>
    <row r="31" spans="1:10" x14ac:dyDescent="0.2">
      <c r="B31" s="21" t="s">
        <v>21</v>
      </c>
      <c r="C31" s="47" t="s">
        <v>97</v>
      </c>
      <c r="D31" s="13"/>
      <c r="E31" s="21" t="s">
        <v>21</v>
      </c>
      <c r="F31" s="47" t="s">
        <v>97</v>
      </c>
      <c r="G31" s="50"/>
      <c r="H31" s="21" t="s">
        <v>21</v>
      </c>
      <c r="I31" s="47" t="s">
        <v>97</v>
      </c>
    </row>
    <row r="32" spans="1:10" x14ac:dyDescent="0.2">
      <c r="B32" s="22" t="s">
        <v>1</v>
      </c>
      <c r="C32" s="51">
        <f>AVERAGE(C10:C12)</f>
        <v>2.5666666666666669</v>
      </c>
      <c r="D32" s="13"/>
      <c r="E32" s="22" t="s">
        <v>1</v>
      </c>
      <c r="F32" s="51">
        <f>AVERAGE(F10:F12)</f>
        <v>1.7666666666666668</v>
      </c>
      <c r="G32" s="50"/>
      <c r="H32" s="22" t="s">
        <v>1</v>
      </c>
      <c r="I32" s="51">
        <f>AVERAGE(I10:I12)</f>
        <v>2.3333333333333335</v>
      </c>
    </row>
    <row r="33" spans="2:9" x14ac:dyDescent="0.2">
      <c r="B33" s="22" t="s">
        <v>4</v>
      </c>
      <c r="C33" s="51">
        <f>AVERAGE(C17:C19)</f>
        <v>1.1333333333333333</v>
      </c>
      <c r="D33" s="13"/>
      <c r="E33" s="22" t="s">
        <v>4</v>
      </c>
      <c r="F33" s="51">
        <f>AVERAGE(F17:F19)</f>
        <v>0.8666666666666667</v>
      </c>
      <c r="G33" s="50"/>
      <c r="H33" s="22" t="s">
        <v>4</v>
      </c>
      <c r="I33" s="51">
        <f>AVERAGE(I17:I19)</f>
        <v>1.2</v>
      </c>
    </row>
    <row r="34" spans="2:9" x14ac:dyDescent="0.2">
      <c r="B34" s="22" t="s">
        <v>2</v>
      </c>
      <c r="C34" s="51">
        <f>AVERAGE(C24:C26)</f>
        <v>0.43333333333333329</v>
      </c>
      <c r="D34" s="13"/>
      <c r="E34" s="22" t="s">
        <v>2</v>
      </c>
      <c r="F34" s="51">
        <f>AVERAGE(F24:F26)</f>
        <v>0.53333333333333333</v>
      </c>
      <c r="G34" s="13"/>
      <c r="H34" s="22" t="s">
        <v>2</v>
      </c>
      <c r="I34" s="51">
        <f>AVERAGE(I24:I26)</f>
        <v>1.4666666666666668</v>
      </c>
    </row>
    <row r="35" spans="2:9" x14ac:dyDescent="0.2">
      <c r="B35" s="13"/>
      <c r="C35" s="13"/>
      <c r="D35" s="13"/>
      <c r="E35" s="13"/>
      <c r="F35" s="13"/>
      <c r="G35" s="13"/>
      <c r="H35" s="13"/>
    </row>
    <row r="37" spans="2:9" x14ac:dyDescent="0.2">
      <c r="C37" s="87" t="s">
        <v>12</v>
      </c>
      <c r="D37" s="13"/>
      <c r="F37" s="87" t="s">
        <v>13</v>
      </c>
      <c r="G37" s="49"/>
      <c r="I37" s="87" t="s">
        <v>14</v>
      </c>
    </row>
    <row r="38" spans="2:9" x14ac:dyDescent="0.2">
      <c r="B38" s="21" t="s">
        <v>22</v>
      </c>
      <c r="C38" s="47" t="s">
        <v>97</v>
      </c>
      <c r="D38" s="13"/>
      <c r="E38" s="21" t="s">
        <v>22</v>
      </c>
      <c r="F38" s="47" t="s">
        <v>97</v>
      </c>
      <c r="G38" s="50"/>
      <c r="H38" s="21" t="s">
        <v>22</v>
      </c>
      <c r="I38" s="47" t="s">
        <v>97</v>
      </c>
    </row>
    <row r="39" spans="2:9" x14ac:dyDescent="0.2">
      <c r="B39" s="22" t="s">
        <v>1</v>
      </c>
      <c r="C39" s="51">
        <f>STDEV(C10:C12)</f>
        <v>0.47258156262526019</v>
      </c>
      <c r="D39" s="13"/>
      <c r="E39" s="22" t="s">
        <v>1</v>
      </c>
      <c r="F39" s="51">
        <f>STDEV(F10:F12)</f>
        <v>0.4509249752822892</v>
      </c>
      <c r="G39" s="50"/>
      <c r="H39" s="22" t="s">
        <v>1</v>
      </c>
      <c r="I39" s="51">
        <f>STDEV(I10:I12)</f>
        <v>1.2055427546683424</v>
      </c>
    </row>
    <row r="40" spans="2:9" x14ac:dyDescent="0.2">
      <c r="B40" s="22" t="s">
        <v>4</v>
      </c>
      <c r="C40" s="51">
        <f>STDEV(C17:C19)</f>
        <v>0.61101009266077899</v>
      </c>
      <c r="D40" s="13"/>
      <c r="E40" s="22" t="s">
        <v>4</v>
      </c>
      <c r="F40" s="51">
        <f>STDEV(F17:F19)</f>
        <v>0.11547005383792552</v>
      </c>
      <c r="G40" s="50"/>
      <c r="H40" s="22" t="s">
        <v>4</v>
      </c>
      <c r="I40" s="51">
        <f>STDEV(I17:I19)</f>
        <v>0.60827625302982202</v>
      </c>
    </row>
    <row r="41" spans="2:9" x14ac:dyDescent="0.2">
      <c r="B41" s="22" t="s">
        <v>2</v>
      </c>
      <c r="C41" s="51">
        <f>STDEV(C24:C26)</f>
        <v>0.28867513459481303</v>
      </c>
      <c r="D41" s="13"/>
      <c r="E41" s="22" t="s">
        <v>2</v>
      </c>
      <c r="F41" s="51">
        <f>STDEV(F24:F26)</f>
        <v>0.15275252316519425</v>
      </c>
      <c r="G41" s="13"/>
      <c r="H41" s="22" t="s">
        <v>2</v>
      </c>
      <c r="I41" s="51">
        <f>STDEV(I24:I26)</f>
        <v>0.6658328118479393</v>
      </c>
    </row>
    <row r="44" spans="2:9" x14ac:dyDescent="0.2">
      <c r="C44" s="87" t="s">
        <v>12</v>
      </c>
      <c r="F44" s="87" t="s">
        <v>13</v>
      </c>
      <c r="I44" s="87" t="s">
        <v>14</v>
      </c>
    </row>
    <row r="45" spans="2:9" x14ac:dyDescent="0.2">
      <c r="B45" s="21" t="s">
        <v>5</v>
      </c>
      <c r="C45" s="47" t="s">
        <v>97</v>
      </c>
      <c r="E45" s="21" t="s">
        <v>5</v>
      </c>
      <c r="F45" s="47" t="s">
        <v>97</v>
      </c>
      <c r="H45" s="21" t="s">
        <v>5</v>
      </c>
      <c r="I45" s="47" t="s">
        <v>97</v>
      </c>
    </row>
    <row r="46" spans="2:9" x14ac:dyDescent="0.2">
      <c r="B46" s="22" t="s">
        <v>1</v>
      </c>
      <c r="C46" s="51">
        <f>C39/SQRT(3)</f>
        <v>0.27284509239574795</v>
      </c>
      <c r="E46" s="22" t="s">
        <v>1</v>
      </c>
      <c r="F46" s="51">
        <f>F39/SQRT(3)</f>
        <v>0.26034165586355501</v>
      </c>
      <c r="H46" s="22" t="s">
        <v>1</v>
      </c>
      <c r="I46" s="51">
        <f>I39/SQRT(3)</f>
        <v>0.69602043392737045</v>
      </c>
    </row>
    <row r="47" spans="2:9" x14ac:dyDescent="0.2">
      <c r="B47" s="22" t="s">
        <v>4</v>
      </c>
      <c r="C47" s="51">
        <f>C40/SQRT(3)</f>
        <v>0.35276684147527898</v>
      </c>
      <c r="E47" s="22" t="s">
        <v>4</v>
      </c>
      <c r="F47" s="51">
        <f>F40/SQRT(3)</f>
        <v>6.6666666666666888E-2</v>
      </c>
      <c r="H47" s="22" t="s">
        <v>4</v>
      </c>
      <c r="I47" s="51">
        <f>I40/SQRT(3)</f>
        <v>0.35118845842842467</v>
      </c>
    </row>
    <row r="48" spans="2:9" x14ac:dyDescent="0.2">
      <c r="B48" s="22" t="s">
        <v>2</v>
      </c>
      <c r="C48" s="51">
        <f>C41/SQRT(3)</f>
        <v>0.16666666666666677</v>
      </c>
      <c r="E48" s="22" t="s">
        <v>2</v>
      </c>
      <c r="F48" s="51">
        <f>F41/SQRT(3)</f>
        <v>8.8191710368819454E-2</v>
      </c>
      <c r="H48" s="22" t="s">
        <v>2</v>
      </c>
      <c r="I48" s="51">
        <f>I41/SQRT(3)</f>
        <v>0.38441875315569324</v>
      </c>
    </row>
    <row r="51" spans="2:9" x14ac:dyDescent="0.2">
      <c r="B51" s="46" t="s">
        <v>23</v>
      </c>
      <c r="C51" s="7"/>
      <c r="D51" s="7"/>
      <c r="E51" s="7"/>
      <c r="F51" s="7"/>
      <c r="G51" s="7"/>
      <c r="H51" s="7"/>
      <c r="I51" s="7"/>
    </row>
    <row r="52" spans="2:9" ht="13" customHeight="1" x14ac:dyDescent="0.2"/>
    <row r="53" spans="2:9" x14ac:dyDescent="0.2">
      <c r="B53" s="19" t="s">
        <v>24</v>
      </c>
      <c r="C53" s="25" t="s">
        <v>172</v>
      </c>
      <c r="D53" s="17"/>
      <c r="E53" s="17"/>
      <c r="F53" s="17"/>
      <c r="G53" s="17"/>
    </row>
    <row r="54" spans="2:9" x14ac:dyDescent="0.2">
      <c r="B54" s="18" t="s">
        <v>25</v>
      </c>
      <c r="C54" s="17">
        <v>0.05</v>
      </c>
      <c r="D54" s="17"/>
      <c r="E54" s="17"/>
      <c r="F54" s="17"/>
      <c r="G54" s="17"/>
    </row>
    <row r="55" spans="2:9" x14ac:dyDescent="0.2">
      <c r="B55" s="18"/>
      <c r="C55" s="17"/>
      <c r="D55" s="17"/>
      <c r="E55" s="17"/>
      <c r="F55" s="17"/>
      <c r="G55" s="17"/>
    </row>
    <row r="56" spans="2:9" x14ac:dyDescent="0.2">
      <c r="B56" s="19" t="s">
        <v>26</v>
      </c>
      <c r="C56" s="19" t="s">
        <v>27</v>
      </c>
      <c r="D56" s="19" t="s">
        <v>28</v>
      </c>
      <c r="E56" s="19" t="s">
        <v>29</v>
      </c>
      <c r="F56" s="19" t="s">
        <v>30</v>
      </c>
      <c r="G56" s="17"/>
    </row>
    <row r="57" spans="2:9" x14ac:dyDescent="0.2">
      <c r="B57" s="18" t="s">
        <v>173</v>
      </c>
      <c r="C57" s="25">
        <v>7.4560000000000004</v>
      </c>
      <c r="D57" s="25">
        <v>0.4153</v>
      </c>
      <c r="E57" s="25" t="s">
        <v>7</v>
      </c>
      <c r="F57" s="25" t="s">
        <v>32</v>
      </c>
      <c r="G57" s="17"/>
    </row>
    <row r="58" spans="2:9" x14ac:dyDescent="0.2">
      <c r="B58" s="18" t="s">
        <v>174</v>
      </c>
      <c r="C58" s="25">
        <v>51.65</v>
      </c>
      <c r="D58" s="25">
        <v>2.0000000000000001E-4</v>
      </c>
      <c r="E58" s="25" t="s">
        <v>6</v>
      </c>
      <c r="F58" s="25" t="s">
        <v>31</v>
      </c>
      <c r="G58" s="17"/>
    </row>
    <row r="59" spans="2:9" x14ac:dyDescent="0.2">
      <c r="B59" s="18" t="s">
        <v>33</v>
      </c>
      <c r="C59" s="25">
        <v>8.5389999999999997</v>
      </c>
      <c r="D59" s="25">
        <v>0.1215</v>
      </c>
      <c r="E59" s="25" t="s">
        <v>7</v>
      </c>
      <c r="F59" s="25" t="s">
        <v>32</v>
      </c>
      <c r="G59" s="17"/>
    </row>
    <row r="60" spans="2:9" x14ac:dyDescent="0.2">
      <c r="B60" s="18"/>
      <c r="C60" s="17"/>
      <c r="D60" s="17"/>
      <c r="E60" s="17"/>
      <c r="F60" s="17"/>
      <c r="G60" s="17"/>
    </row>
    <row r="61" spans="2:9" x14ac:dyDescent="0.2">
      <c r="B61" s="19" t="s">
        <v>36</v>
      </c>
      <c r="C61" s="20" t="s">
        <v>59</v>
      </c>
      <c r="D61" s="20" t="s">
        <v>37</v>
      </c>
      <c r="E61" s="20" t="s">
        <v>38</v>
      </c>
      <c r="F61" s="20" t="s">
        <v>39</v>
      </c>
      <c r="G61" s="20" t="s">
        <v>28</v>
      </c>
    </row>
    <row r="62" spans="2:9" x14ac:dyDescent="0.2">
      <c r="B62" s="18" t="s">
        <v>173</v>
      </c>
      <c r="C62" s="25">
        <v>1.4690000000000001</v>
      </c>
      <c r="D62" s="25">
        <v>4</v>
      </c>
      <c r="E62" s="25">
        <v>0.36720000000000003</v>
      </c>
      <c r="F62" s="25" t="s">
        <v>189</v>
      </c>
      <c r="G62" s="25" t="s">
        <v>190</v>
      </c>
    </row>
    <row r="63" spans="2:9" x14ac:dyDescent="0.2">
      <c r="B63" s="18" t="s">
        <v>174</v>
      </c>
      <c r="C63" s="25">
        <v>10.18</v>
      </c>
      <c r="D63" s="25">
        <v>2</v>
      </c>
      <c r="E63" s="25">
        <v>5.0880000000000001</v>
      </c>
      <c r="F63" s="25" t="s">
        <v>191</v>
      </c>
      <c r="G63" s="25" t="s">
        <v>145</v>
      </c>
    </row>
    <row r="64" spans="2:9" x14ac:dyDescent="0.2">
      <c r="B64" s="18" t="s">
        <v>33</v>
      </c>
      <c r="C64" s="25">
        <v>1.6819999999999999</v>
      </c>
      <c r="D64" s="25">
        <v>2</v>
      </c>
      <c r="E64" s="25">
        <v>0.84109999999999996</v>
      </c>
      <c r="F64" s="25" t="s">
        <v>192</v>
      </c>
      <c r="G64" s="25" t="s">
        <v>193</v>
      </c>
    </row>
    <row r="65" spans="2:10" x14ac:dyDescent="0.2">
      <c r="B65" s="18" t="s">
        <v>41</v>
      </c>
      <c r="C65" s="25">
        <v>6.3730000000000002</v>
      </c>
      <c r="D65" s="25">
        <v>18</v>
      </c>
      <c r="E65" s="25">
        <v>0.35410000000000003</v>
      </c>
      <c r="F65" s="25"/>
      <c r="G65" s="25"/>
    </row>
    <row r="66" spans="2:10" x14ac:dyDescent="0.2">
      <c r="B66" s="18"/>
      <c r="C66" s="25"/>
      <c r="D66" s="25"/>
      <c r="E66" s="25"/>
      <c r="F66" s="25"/>
      <c r="G66" s="25"/>
    </row>
    <row r="67" spans="2:10" x14ac:dyDescent="0.2">
      <c r="B67" s="18" t="s">
        <v>114</v>
      </c>
      <c r="C67" s="17"/>
      <c r="D67" s="17"/>
      <c r="E67" s="17"/>
      <c r="F67" s="17"/>
      <c r="G67" s="17"/>
    </row>
    <row r="68" spans="2:10" x14ac:dyDescent="0.2">
      <c r="B68" s="18" t="s">
        <v>185</v>
      </c>
      <c r="C68" s="17">
        <v>3</v>
      </c>
      <c r="D68" s="17"/>
      <c r="E68" s="17"/>
      <c r="F68" s="17"/>
      <c r="G68" s="17"/>
    </row>
    <row r="69" spans="2:10" x14ac:dyDescent="0.2">
      <c r="B69" s="18" t="s">
        <v>186</v>
      </c>
      <c r="C69" s="17">
        <v>3</v>
      </c>
      <c r="D69" s="17"/>
      <c r="E69" s="17"/>
      <c r="F69" s="17"/>
      <c r="G69" s="17"/>
    </row>
    <row r="70" spans="2:10" x14ac:dyDescent="0.2">
      <c r="B70" s="18" t="s">
        <v>187</v>
      </c>
      <c r="C70" s="17">
        <v>27</v>
      </c>
      <c r="D70" s="17"/>
      <c r="E70" s="17"/>
      <c r="F70" s="17"/>
      <c r="G70" s="17"/>
    </row>
    <row r="72" spans="2:10" x14ac:dyDescent="0.2">
      <c r="B72" s="19" t="s">
        <v>42</v>
      </c>
      <c r="C72" s="20" t="s">
        <v>43</v>
      </c>
      <c r="D72" s="20" t="s">
        <v>44</v>
      </c>
      <c r="E72" s="20" t="s">
        <v>45</v>
      </c>
      <c r="F72" s="20" t="s">
        <v>46</v>
      </c>
      <c r="G72" s="20" t="s">
        <v>47</v>
      </c>
      <c r="H72" s="17"/>
      <c r="I72" s="17"/>
      <c r="J72" s="17"/>
    </row>
    <row r="73" spans="2:10" x14ac:dyDescent="0.2">
      <c r="B73" s="18"/>
      <c r="C73" s="17"/>
      <c r="D73" s="17"/>
      <c r="E73" s="17"/>
      <c r="F73" s="17"/>
      <c r="G73" s="17"/>
      <c r="H73" s="17"/>
      <c r="I73" s="17"/>
      <c r="J73" s="17"/>
    </row>
    <row r="74" spans="2:10" x14ac:dyDescent="0.2">
      <c r="B74" s="18" t="s">
        <v>194</v>
      </c>
      <c r="C74" s="25">
        <v>0.8</v>
      </c>
      <c r="D74" s="25" t="s">
        <v>195</v>
      </c>
      <c r="E74" s="25" t="s">
        <v>32</v>
      </c>
      <c r="F74" s="25" t="s">
        <v>7</v>
      </c>
      <c r="G74" s="25">
        <v>0.76870000000000005</v>
      </c>
      <c r="H74" s="17"/>
      <c r="I74" s="17"/>
      <c r="J74" s="17"/>
    </row>
    <row r="75" spans="2:10" x14ac:dyDescent="0.2">
      <c r="B75" s="18" t="s">
        <v>196</v>
      </c>
      <c r="C75" s="25">
        <v>0.23330000000000001</v>
      </c>
      <c r="D75" s="25" t="s">
        <v>197</v>
      </c>
      <c r="E75" s="25" t="s">
        <v>32</v>
      </c>
      <c r="F75" s="25" t="s">
        <v>7</v>
      </c>
      <c r="G75" s="25">
        <v>0.99990000000000001</v>
      </c>
      <c r="H75" s="17"/>
      <c r="I75" s="17"/>
      <c r="J75" s="17"/>
    </row>
    <row r="76" spans="2:10" x14ac:dyDescent="0.2">
      <c r="B76" s="18" t="s">
        <v>198</v>
      </c>
      <c r="C76" s="25">
        <v>1.4330000000000001</v>
      </c>
      <c r="D76" s="25" t="s">
        <v>199</v>
      </c>
      <c r="E76" s="25" t="s">
        <v>32</v>
      </c>
      <c r="F76" s="25" t="s">
        <v>7</v>
      </c>
      <c r="G76" s="25">
        <v>0.1406</v>
      </c>
      <c r="H76" s="17"/>
      <c r="I76" s="17"/>
      <c r="J76" s="17"/>
    </row>
    <row r="77" spans="2:10" x14ac:dyDescent="0.2">
      <c r="B77" s="18" t="s">
        <v>200</v>
      </c>
      <c r="C77" s="25">
        <v>1.7</v>
      </c>
      <c r="D77" s="25" t="s">
        <v>201</v>
      </c>
      <c r="E77" s="25" t="s">
        <v>32</v>
      </c>
      <c r="F77" s="25" t="s">
        <v>7</v>
      </c>
      <c r="G77" s="25">
        <v>5.0500000000000003E-2</v>
      </c>
      <c r="H77" s="17"/>
      <c r="I77" s="17"/>
      <c r="J77" s="17"/>
    </row>
    <row r="78" spans="2:10" x14ac:dyDescent="0.2">
      <c r="B78" s="18" t="s">
        <v>202</v>
      </c>
      <c r="C78" s="25">
        <v>1.367</v>
      </c>
      <c r="D78" s="25" t="s">
        <v>203</v>
      </c>
      <c r="E78" s="25" t="s">
        <v>32</v>
      </c>
      <c r="F78" s="25" t="s">
        <v>7</v>
      </c>
      <c r="G78" s="25">
        <v>0.1782</v>
      </c>
      <c r="H78" s="17"/>
      <c r="I78" s="17"/>
      <c r="J78" s="17"/>
    </row>
    <row r="79" spans="2:10" x14ac:dyDescent="0.2">
      <c r="B79" s="18" t="s">
        <v>204</v>
      </c>
      <c r="C79" s="25">
        <v>2.133</v>
      </c>
      <c r="D79" s="25" t="s">
        <v>205</v>
      </c>
      <c r="E79" s="25" t="s">
        <v>31</v>
      </c>
      <c r="F79" s="25" t="s">
        <v>10</v>
      </c>
      <c r="G79" s="25">
        <v>8.3000000000000001E-3</v>
      </c>
      <c r="H79" s="17"/>
      <c r="I79" s="17"/>
      <c r="J79" s="17"/>
    </row>
    <row r="80" spans="2:10" x14ac:dyDescent="0.2">
      <c r="B80" s="18" t="s">
        <v>206</v>
      </c>
      <c r="C80" s="25">
        <v>2.0329999999999999</v>
      </c>
      <c r="D80" s="25" t="s">
        <v>207</v>
      </c>
      <c r="E80" s="25" t="s">
        <v>31</v>
      </c>
      <c r="F80" s="25" t="s">
        <v>11</v>
      </c>
      <c r="G80" s="25">
        <v>1.2699999999999999E-2</v>
      </c>
      <c r="H80" s="17"/>
      <c r="I80" s="17"/>
      <c r="J80" s="17"/>
    </row>
    <row r="81" spans="2:10" x14ac:dyDescent="0.2">
      <c r="B81" s="18" t="s">
        <v>208</v>
      </c>
      <c r="C81" s="25">
        <v>1.1000000000000001</v>
      </c>
      <c r="D81" s="25" t="s">
        <v>209</v>
      </c>
      <c r="E81" s="25" t="s">
        <v>32</v>
      </c>
      <c r="F81" s="25" t="s">
        <v>7</v>
      </c>
      <c r="G81" s="25">
        <v>0.40970000000000001</v>
      </c>
      <c r="H81" s="17"/>
      <c r="I81" s="17"/>
      <c r="J81" s="17"/>
    </row>
    <row r="82" spans="2:10" x14ac:dyDescent="0.2">
      <c r="B82" s="18" t="s">
        <v>210</v>
      </c>
      <c r="C82" s="25">
        <v>-0.56669999999999998</v>
      </c>
      <c r="D82" s="25" t="s">
        <v>211</v>
      </c>
      <c r="E82" s="25" t="s">
        <v>32</v>
      </c>
      <c r="F82" s="25" t="s">
        <v>7</v>
      </c>
      <c r="G82" s="25">
        <v>0.95399999999999996</v>
      </c>
      <c r="H82" s="17"/>
      <c r="I82" s="17"/>
      <c r="J82" s="17"/>
    </row>
    <row r="83" spans="2:10" x14ac:dyDescent="0.2">
      <c r="B83" s="18" t="s">
        <v>212</v>
      </c>
      <c r="C83" s="25">
        <v>0.63329999999999997</v>
      </c>
      <c r="D83" s="25" t="s">
        <v>213</v>
      </c>
      <c r="E83" s="25" t="s">
        <v>32</v>
      </c>
      <c r="F83" s="25" t="s">
        <v>7</v>
      </c>
      <c r="G83" s="25">
        <v>0.91759999999999997</v>
      </c>
      <c r="H83" s="17"/>
      <c r="I83" s="17"/>
      <c r="J83" s="17"/>
    </row>
    <row r="84" spans="2:10" x14ac:dyDescent="0.2">
      <c r="B84" s="18" t="s">
        <v>214</v>
      </c>
      <c r="C84" s="25">
        <v>0.9</v>
      </c>
      <c r="D84" s="25" t="s">
        <v>215</v>
      </c>
      <c r="E84" s="25" t="s">
        <v>32</v>
      </c>
      <c r="F84" s="25" t="s">
        <v>7</v>
      </c>
      <c r="G84" s="25">
        <v>0.65069999999999995</v>
      </c>
      <c r="H84" s="17"/>
      <c r="I84" s="17"/>
      <c r="J84" s="17"/>
    </row>
    <row r="85" spans="2:10" x14ac:dyDescent="0.2">
      <c r="B85" s="18" t="s">
        <v>216</v>
      </c>
      <c r="C85" s="25">
        <v>0.56669999999999998</v>
      </c>
      <c r="D85" s="25" t="s">
        <v>217</v>
      </c>
      <c r="E85" s="25" t="s">
        <v>32</v>
      </c>
      <c r="F85" s="25" t="s">
        <v>7</v>
      </c>
      <c r="G85" s="25">
        <v>0.95399999999999996</v>
      </c>
      <c r="H85" s="17"/>
      <c r="I85" s="17"/>
      <c r="J85" s="17"/>
    </row>
    <row r="86" spans="2:10" x14ac:dyDescent="0.2">
      <c r="B86" s="18" t="s">
        <v>218</v>
      </c>
      <c r="C86" s="25">
        <v>1.333</v>
      </c>
      <c r="D86" s="25" t="s">
        <v>219</v>
      </c>
      <c r="E86" s="25" t="s">
        <v>32</v>
      </c>
      <c r="F86" s="25" t="s">
        <v>7</v>
      </c>
      <c r="G86" s="25">
        <v>0.19980000000000001</v>
      </c>
      <c r="H86" s="17"/>
      <c r="I86" s="17"/>
      <c r="J86" s="17"/>
    </row>
    <row r="87" spans="2:10" x14ac:dyDescent="0.2">
      <c r="B87" s="18" t="s">
        <v>220</v>
      </c>
      <c r="C87" s="25">
        <v>1.2330000000000001</v>
      </c>
      <c r="D87" s="25" t="s">
        <v>221</v>
      </c>
      <c r="E87" s="25" t="s">
        <v>32</v>
      </c>
      <c r="F87" s="25" t="s">
        <v>7</v>
      </c>
      <c r="G87" s="25">
        <v>0.2772</v>
      </c>
      <c r="H87" s="17"/>
      <c r="I87" s="17"/>
      <c r="J87" s="17"/>
    </row>
    <row r="88" spans="2:10" x14ac:dyDescent="0.2">
      <c r="B88" s="18" t="s">
        <v>222</v>
      </c>
      <c r="C88" s="25">
        <v>0.3</v>
      </c>
      <c r="D88" s="25" t="s">
        <v>223</v>
      </c>
      <c r="E88" s="25" t="s">
        <v>32</v>
      </c>
      <c r="F88" s="25" t="s">
        <v>7</v>
      </c>
      <c r="G88" s="25">
        <v>0.99919999999999998</v>
      </c>
      <c r="H88" s="17"/>
      <c r="I88" s="17"/>
      <c r="J88" s="17"/>
    </row>
    <row r="89" spans="2:10" x14ac:dyDescent="0.2">
      <c r="B89" s="18" t="s">
        <v>224</v>
      </c>
      <c r="C89" s="25">
        <v>1.2</v>
      </c>
      <c r="D89" s="25" t="s">
        <v>225</v>
      </c>
      <c r="E89" s="25" t="s">
        <v>32</v>
      </c>
      <c r="F89" s="25" t="s">
        <v>7</v>
      </c>
      <c r="G89" s="25">
        <v>0.30730000000000002</v>
      </c>
      <c r="H89" s="17"/>
      <c r="I89" s="17"/>
      <c r="J89" s="17"/>
    </row>
    <row r="90" spans="2:10" x14ac:dyDescent="0.2">
      <c r="B90" s="18" t="s">
        <v>226</v>
      </c>
      <c r="C90" s="25">
        <v>1.4670000000000001</v>
      </c>
      <c r="D90" s="25" t="s">
        <v>227</v>
      </c>
      <c r="E90" s="25" t="s">
        <v>32</v>
      </c>
      <c r="F90" s="25" t="s">
        <v>7</v>
      </c>
      <c r="G90" s="25">
        <v>0.1245</v>
      </c>
      <c r="H90" s="17"/>
      <c r="I90" s="17"/>
      <c r="J90" s="17"/>
    </row>
    <row r="91" spans="2:10" x14ac:dyDescent="0.2">
      <c r="B91" s="18" t="s">
        <v>228</v>
      </c>
      <c r="C91" s="25">
        <v>1.133</v>
      </c>
      <c r="D91" s="25" t="s">
        <v>229</v>
      </c>
      <c r="E91" s="25" t="s">
        <v>32</v>
      </c>
      <c r="F91" s="25" t="s">
        <v>7</v>
      </c>
      <c r="G91" s="25">
        <v>0.37359999999999999</v>
      </c>
      <c r="H91" s="17"/>
      <c r="I91" s="17"/>
      <c r="J91" s="17"/>
    </row>
    <row r="92" spans="2:10" x14ac:dyDescent="0.2">
      <c r="B92" s="18" t="s">
        <v>230</v>
      </c>
      <c r="C92" s="25">
        <v>1.9</v>
      </c>
      <c r="D92" s="25" t="s">
        <v>231</v>
      </c>
      <c r="E92" s="25" t="s">
        <v>31</v>
      </c>
      <c r="F92" s="25" t="s">
        <v>11</v>
      </c>
      <c r="G92" s="25">
        <v>2.2200000000000001E-2</v>
      </c>
      <c r="H92" s="17"/>
      <c r="I92" s="17"/>
      <c r="J92" s="17"/>
    </row>
    <row r="93" spans="2:10" x14ac:dyDescent="0.2">
      <c r="B93" s="18" t="s">
        <v>232</v>
      </c>
      <c r="C93" s="25">
        <v>1.8</v>
      </c>
      <c r="D93" s="25" t="s">
        <v>233</v>
      </c>
      <c r="E93" s="25" t="s">
        <v>31</v>
      </c>
      <c r="F93" s="25" t="s">
        <v>11</v>
      </c>
      <c r="G93" s="25">
        <v>3.3599999999999998E-2</v>
      </c>
      <c r="H93" s="17"/>
      <c r="I93" s="17"/>
      <c r="J93" s="17"/>
    </row>
    <row r="94" spans="2:10" x14ac:dyDescent="0.2">
      <c r="B94" s="18" t="s">
        <v>234</v>
      </c>
      <c r="C94" s="25">
        <v>0.86670000000000003</v>
      </c>
      <c r="D94" s="25" t="s">
        <v>235</v>
      </c>
      <c r="E94" s="25" t="s">
        <v>32</v>
      </c>
      <c r="F94" s="25" t="s">
        <v>7</v>
      </c>
      <c r="G94" s="25">
        <v>0.69130000000000003</v>
      </c>
      <c r="H94" s="17"/>
      <c r="I94" s="17"/>
      <c r="J94" s="17"/>
    </row>
    <row r="95" spans="2:10" x14ac:dyDescent="0.2">
      <c r="B95" s="18" t="s">
        <v>236</v>
      </c>
      <c r="C95" s="25">
        <v>0.26669999999999999</v>
      </c>
      <c r="D95" s="25" t="s">
        <v>237</v>
      </c>
      <c r="E95" s="25" t="s">
        <v>32</v>
      </c>
      <c r="F95" s="25" t="s">
        <v>7</v>
      </c>
      <c r="G95" s="25">
        <v>0.99970000000000003</v>
      </c>
      <c r="H95" s="17"/>
      <c r="I95" s="17"/>
      <c r="J95" s="17"/>
    </row>
    <row r="96" spans="2:10" x14ac:dyDescent="0.2">
      <c r="B96" s="18" t="s">
        <v>238</v>
      </c>
      <c r="C96" s="25">
        <v>-6.6669999999999993E-2</v>
      </c>
      <c r="D96" s="25" t="s">
        <v>239</v>
      </c>
      <c r="E96" s="25" t="s">
        <v>32</v>
      </c>
      <c r="F96" s="25" t="s">
        <v>7</v>
      </c>
      <c r="G96" s="25" t="s">
        <v>113</v>
      </c>
      <c r="H96" s="17"/>
      <c r="I96" s="17"/>
      <c r="J96" s="17"/>
    </row>
    <row r="97" spans="2:10" x14ac:dyDescent="0.2">
      <c r="B97" s="18" t="s">
        <v>240</v>
      </c>
      <c r="C97" s="25">
        <v>0.7</v>
      </c>
      <c r="D97" s="25" t="s">
        <v>241</v>
      </c>
      <c r="E97" s="25" t="s">
        <v>32</v>
      </c>
      <c r="F97" s="25" t="s">
        <v>7</v>
      </c>
      <c r="G97" s="25">
        <v>0.86750000000000005</v>
      </c>
      <c r="H97" s="17"/>
      <c r="I97" s="17"/>
      <c r="J97" s="17"/>
    </row>
    <row r="98" spans="2:10" x14ac:dyDescent="0.2">
      <c r="B98" s="18" t="s">
        <v>242</v>
      </c>
      <c r="C98" s="25">
        <v>0.6</v>
      </c>
      <c r="D98" s="25" t="s">
        <v>243</v>
      </c>
      <c r="E98" s="25" t="s">
        <v>32</v>
      </c>
      <c r="F98" s="25" t="s">
        <v>7</v>
      </c>
      <c r="G98" s="25">
        <v>0.9375</v>
      </c>
      <c r="H98" s="17"/>
      <c r="I98" s="17"/>
      <c r="J98" s="17"/>
    </row>
    <row r="99" spans="2:10" x14ac:dyDescent="0.2">
      <c r="B99" s="18" t="s">
        <v>244</v>
      </c>
      <c r="C99" s="25">
        <v>-0.33329999999999999</v>
      </c>
      <c r="D99" s="25" t="s">
        <v>245</v>
      </c>
      <c r="E99" s="25" t="s">
        <v>32</v>
      </c>
      <c r="F99" s="25" t="s">
        <v>7</v>
      </c>
      <c r="G99" s="25">
        <v>0.99839999999999995</v>
      </c>
      <c r="H99" s="17"/>
      <c r="I99" s="17"/>
      <c r="J99" s="17"/>
    </row>
    <row r="100" spans="2:10" x14ac:dyDescent="0.2">
      <c r="B100" s="18" t="s">
        <v>246</v>
      </c>
      <c r="C100" s="25">
        <v>-0.33329999999999999</v>
      </c>
      <c r="D100" s="25" t="s">
        <v>245</v>
      </c>
      <c r="E100" s="25" t="s">
        <v>32</v>
      </c>
      <c r="F100" s="25" t="s">
        <v>7</v>
      </c>
      <c r="G100" s="25">
        <v>0.99839999999999995</v>
      </c>
      <c r="H100" s="17"/>
      <c r="I100" s="17"/>
      <c r="J100" s="17"/>
    </row>
    <row r="101" spans="2:10" x14ac:dyDescent="0.2">
      <c r="B101" s="18" t="s">
        <v>247</v>
      </c>
      <c r="C101" s="25">
        <v>0.43330000000000002</v>
      </c>
      <c r="D101" s="25" t="s">
        <v>248</v>
      </c>
      <c r="E101" s="25" t="s">
        <v>32</v>
      </c>
      <c r="F101" s="25" t="s">
        <v>7</v>
      </c>
      <c r="G101" s="25">
        <v>0.99070000000000003</v>
      </c>
      <c r="H101" s="17"/>
      <c r="I101" s="17"/>
      <c r="J101" s="17"/>
    </row>
    <row r="102" spans="2:10" x14ac:dyDescent="0.2">
      <c r="B102" s="18" t="s">
        <v>249</v>
      </c>
      <c r="C102" s="25">
        <v>0.33329999999999999</v>
      </c>
      <c r="D102" s="25" t="s">
        <v>250</v>
      </c>
      <c r="E102" s="25" t="s">
        <v>32</v>
      </c>
      <c r="F102" s="25" t="s">
        <v>7</v>
      </c>
      <c r="G102" s="25">
        <v>0.99839999999999995</v>
      </c>
      <c r="H102" s="17"/>
      <c r="I102" s="17"/>
      <c r="J102" s="17"/>
    </row>
    <row r="103" spans="2:10" x14ac:dyDescent="0.2">
      <c r="B103" s="18" t="s">
        <v>251</v>
      </c>
      <c r="C103" s="25">
        <v>-0.6</v>
      </c>
      <c r="D103" s="25" t="s">
        <v>252</v>
      </c>
      <c r="E103" s="25" t="s">
        <v>32</v>
      </c>
      <c r="F103" s="25" t="s">
        <v>7</v>
      </c>
      <c r="G103" s="25">
        <v>0.9375</v>
      </c>
      <c r="H103" s="17"/>
      <c r="I103" s="17"/>
      <c r="J103" s="17"/>
    </row>
    <row r="104" spans="2:10" x14ac:dyDescent="0.2">
      <c r="B104" s="18" t="s">
        <v>253</v>
      </c>
      <c r="C104" s="25">
        <v>0.76670000000000005</v>
      </c>
      <c r="D104" s="25" t="s">
        <v>254</v>
      </c>
      <c r="E104" s="25" t="s">
        <v>32</v>
      </c>
      <c r="F104" s="25" t="s">
        <v>7</v>
      </c>
      <c r="G104" s="25">
        <v>0.8044</v>
      </c>
      <c r="H104" s="17"/>
      <c r="I104" s="17"/>
      <c r="J104" s="17"/>
    </row>
    <row r="105" spans="2:10" x14ac:dyDescent="0.2">
      <c r="B105" s="18" t="s">
        <v>255</v>
      </c>
      <c r="C105" s="25">
        <v>0.66669999999999996</v>
      </c>
      <c r="D105" s="25" t="s">
        <v>256</v>
      </c>
      <c r="E105" s="25" t="s">
        <v>32</v>
      </c>
      <c r="F105" s="25" t="s">
        <v>7</v>
      </c>
      <c r="G105" s="25">
        <v>0.89429999999999998</v>
      </c>
      <c r="H105" s="17"/>
      <c r="I105" s="17"/>
      <c r="J105" s="17"/>
    </row>
    <row r="106" spans="2:10" x14ac:dyDescent="0.2">
      <c r="B106" s="18" t="s">
        <v>257</v>
      </c>
      <c r="C106" s="25">
        <v>-0.26669999999999999</v>
      </c>
      <c r="D106" s="25" t="s">
        <v>258</v>
      </c>
      <c r="E106" s="25" t="s">
        <v>32</v>
      </c>
      <c r="F106" s="25" t="s">
        <v>7</v>
      </c>
      <c r="G106" s="25">
        <v>0.99970000000000003</v>
      </c>
      <c r="H106" s="17"/>
      <c r="I106" s="17"/>
      <c r="J106" s="17"/>
    </row>
    <row r="107" spans="2:10" x14ac:dyDescent="0.2">
      <c r="B107" s="18" t="s">
        <v>259</v>
      </c>
      <c r="C107" s="25">
        <v>-0.1</v>
      </c>
      <c r="D107" s="25" t="s">
        <v>260</v>
      </c>
      <c r="E107" s="25" t="s">
        <v>32</v>
      </c>
      <c r="F107" s="25" t="s">
        <v>7</v>
      </c>
      <c r="G107" s="25" t="s">
        <v>113</v>
      </c>
      <c r="H107" s="17"/>
      <c r="I107" s="17"/>
      <c r="J107" s="17"/>
    </row>
    <row r="108" spans="2:10" x14ac:dyDescent="0.2">
      <c r="B108" s="18" t="s">
        <v>261</v>
      </c>
      <c r="C108" s="25">
        <v>-1.0329999999999999</v>
      </c>
      <c r="D108" s="25" t="s">
        <v>262</v>
      </c>
      <c r="E108" s="25" t="s">
        <v>32</v>
      </c>
      <c r="F108" s="25" t="s">
        <v>7</v>
      </c>
      <c r="G108" s="25">
        <v>0.48659999999999998</v>
      </c>
      <c r="H108" s="17"/>
      <c r="I108" s="17"/>
      <c r="J108" s="17"/>
    </row>
    <row r="109" spans="2:10" x14ac:dyDescent="0.2">
      <c r="B109" s="18" t="s">
        <v>263</v>
      </c>
      <c r="C109" s="25">
        <v>-0.93330000000000002</v>
      </c>
      <c r="D109" s="25" t="s">
        <v>264</v>
      </c>
      <c r="E109" s="25" t="s">
        <v>32</v>
      </c>
      <c r="F109" s="25" t="s">
        <v>7</v>
      </c>
      <c r="G109" s="25">
        <v>0.60940000000000005</v>
      </c>
      <c r="H109" s="17"/>
      <c r="I109" s="17"/>
      <c r="J109" s="17"/>
    </row>
    <row r="110" spans="2:10" x14ac:dyDescent="0.2">
      <c r="B110" s="18"/>
      <c r="C110" s="25"/>
      <c r="D110" s="25"/>
      <c r="E110" s="25"/>
      <c r="F110" s="25"/>
      <c r="G110" s="17"/>
      <c r="H110" s="17"/>
      <c r="I110" s="17"/>
      <c r="J110" s="17"/>
    </row>
    <row r="111" spans="2:10" x14ac:dyDescent="0.2">
      <c r="B111" s="18"/>
      <c r="C111" s="17"/>
      <c r="D111" s="17"/>
      <c r="E111" s="17"/>
      <c r="F111" s="17"/>
      <c r="G111" s="17"/>
      <c r="H111" s="17"/>
      <c r="I111" s="17"/>
      <c r="J111" s="17"/>
    </row>
    <row r="112" spans="2:10" x14ac:dyDescent="0.2">
      <c r="B112" s="19" t="s">
        <v>48</v>
      </c>
      <c r="C112" s="20" t="s">
        <v>49</v>
      </c>
      <c r="D112" s="20" t="s">
        <v>50</v>
      </c>
      <c r="E112" s="20" t="s">
        <v>43</v>
      </c>
      <c r="F112" s="20" t="s">
        <v>51</v>
      </c>
      <c r="G112" s="20" t="s">
        <v>52</v>
      </c>
      <c r="H112" s="20" t="s">
        <v>53</v>
      </c>
      <c r="I112" s="20" t="s">
        <v>54</v>
      </c>
      <c r="J112" s="20" t="s">
        <v>37</v>
      </c>
    </row>
    <row r="113" spans="2:10" x14ac:dyDescent="0.2">
      <c r="B113" s="18"/>
      <c r="C113" s="17"/>
      <c r="D113" s="17"/>
      <c r="E113" s="17"/>
      <c r="F113" s="17"/>
      <c r="G113" s="17"/>
      <c r="H113" s="17"/>
      <c r="I113" s="17"/>
      <c r="J113" s="17"/>
    </row>
    <row r="114" spans="2:10" x14ac:dyDescent="0.2">
      <c r="B114" s="18" t="s">
        <v>194</v>
      </c>
      <c r="C114" s="17">
        <v>2.5670000000000002</v>
      </c>
      <c r="D114" s="17">
        <v>1.7669999999999999</v>
      </c>
      <c r="E114" s="17">
        <v>0.8</v>
      </c>
      <c r="F114" s="17">
        <v>0.48580000000000001</v>
      </c>
      <c r="G114" s="17">
        <v>3</v>
      </c>
      <c r="H114" s="17">
        <v>3</v>
      </c>
      <c r="I114" s="17">
        <v>2.3290000000000002</v>
      </c>
      <c r="J114" s="17">
        <v>18</v>
      </c>
    </row>
    <row r="115" spans="2:10" x14ac:dyDescent="0.2">
      <c r="B115" s="18" t="s">
        <v>196</v>
      </c>
      <c r="C115" s="17">
        <v>2.5670000000000002</v>
      </c>
      <c r="D115" s="17">
        <v>2.3330000000000002</v>
      </c>
      <c r="E115" s="17">
        <v>0.23330000000000001</v>
      </c>
      <c r="F115" s="17">
        <v>0.48580000000000001</v>
      </c>
      <c r="G115" s="17">
        <v>3</v>
      </c>
      <c r="H115" s="17">
        <v>3</v>
      </c>
      <c r="I115" s="17">
        <v>0.67920000000000003</v>
      </c>
      <c r="J115" s="17">
        <v>18</v>
      </c>
    </row>
    <row r="116" spans="2:10" x14ac:dyDescent="0.2">
      <c r="B116" s="18" t="s">
        <v>198</v>
      </c>
      <c r="C116" s="17">
        <v>2.5670000000000002</v>
      </c>
      <c r="D116" s="17">
        <v>1.133</v>
      </c>
      <c r="E116" s="17">
        <v>1.4330000000000001</v>
      </c>
      <c r="F116" s="17">
        <v>0.48580000000000001</v>
      </c>
      <c r="G116" s="17">
        <v>3</v>
      </c>
      <c r="H116" s="17">
        <v>3</v>
      </c>
      <c r="I116" s="17">
        <v>4.1719999999999997</v>
      </c>
      <c r="J116" s="17">
        <v>18</v>
      </c>
    </row>
    <row r="117" spans="2:10" x14ac:dyDescent="0.2">
      <c r="B117" s="18" t="s">
        <v>200</v>
      </c>
      <c r="C117" s="17">
        <v>2.5670000000000002</v>
      </c>
      <c r="D117" s="17">
        <v>0.86670000000000003</v>
      </c>
      <c r="E117" s="17">
        <v>1.7</v>
      </c>
      <c r="F117" s="17">
        <v>0.48580000000000001</v>
      </c>
      <c r="G117" s="17">
        <v>3</v>
      </c>
      <c r="H117" s="17">
        <v>3</v>
      </c>
      <c r="I117" s="17">
        <v>4.9480000000000004</v>
      </c>
      <c r="J117" s="17">
        <v>18</v>
      </c>
    </row>
    <row r="118" spans="2:10" x14ac:dyDescent="0.2">
      <c r="B118" s="18" t="s">
        <v>202</v>
      </c>
      <c r="C118" s="17">
        <v>2.5670000000000002</v>
      </c>
      <c r="D118" s="17">
        <v>1.2</v>
      </c>
      <c r="E118" s="17">
        <v>1.367</v>
      </c>
      <c r="F118" s="17">
        <v>0.48580000000000001</v>
      </c>
      <c r="G118" s="17">
        <v>3</v>
      </c>
      <c r="H118" s="17">
        <v>3</v>
      </c>
      <c r="I118" s="17">
        <v>3.9780000000000002</v>
      </c>
      <c r="J118" s="17">
        <v>18</v>
      </c>
    </row>
    <row r="119" spans="2:10" x14ac:dyDescent="0.2">
      <c r="B119" s="18" t="s">
        <v>204</v>
      </c>
      <c r="C119" s="17">
        <v>2.5670000000000002</v>
      </c>
      <c r="D119" s="17">
        <v>0.43330000000000002</v>
      </c>
      <c r="E119" s="17">
        <v>2.133</v>
      </c>
      <c r="F119" s="17">
        <v>0.48580000000000001</v>
      </c>
      <c r="G119" s="17">
        <v>3</v>
      </c>
      <c r="H119" s="17">
        <v>3</v>
      </c>
      <c r="I119" s="17">
        <v>6.21</v>
      </c>
      <c r="J119" s="17">
        <v>18</v>
      </c>
    </row>
    <row r="120" spans="2:10" x14ac:dyDescent="0.2">
      <c r="B120" s="18" t="s">
        <v>206</v>
      </c>
      <c r="C120" s="17">
        <v>2.5670000000000002</v>
      </c>
      <c r="D120" s="17">
        <v>0.5333</v>
      </c>
      <c r="E120" s="17">
        <v>2.0329999999999999</v>
      </c>
      <c r="F120" s="17">
        <v>0.48580000000000001</v>
      </c>
      <c r="G120" s="17">
        <v>3</v>
      </c>
      <c r="H120" s="17">
        <v>3</v>
      </c>
      <c r="I120" s="17">
        <v>5.9189999999999996</v>
      </c>
      <c r="J120" s="17">
        <v>18</v>
      </c>
    </row>
    <row r="121" spans="2:10" x14ac:dyDescent="0.2">
      <c r="B121" s="18" t="s">
        <v>208</v>
      </c>
      <c r="C121" s="17">
        <v>2.5670000000000002</v>
      </c>
      <c r="D121" s="17">
        <v>1.4670000000000001</v>
      </c>
      <c r="E121" s="17">
        <v>1.1000000000000001</v>
      </c>
      <c r="F121" s="17">
        <v>0.48580000000000001</v>
      </c>
      <c r="G121" s="17">
        <v>3</v>
      </c>
      <c r="H121" s="17">
        <v>3</v>
      </c>
      <c r="I121" s="17">
        <v>3.202</v>
      </c>
      <c r="J121" s="17">
        <v>18</v>
      </c>
    </row>
    <row r="122" spans="2:10" x14ac:dyDescent="0.2">
      <c r="B122" s="18" t="s">
        <v>210</v>
      </c>
      <c r="C122" s="17">
        <v>1.7669999999999999</v>
      </c>
      <c r="D122" s="17">
        <v>2.3330000000000002</v>
      </c>
      <c r="E122" s="17">
        <v>-0.56669999999999998</v>
      </c>
      <c r="F122" s="17">
        <v>0.48580000000000001</v>
      </c>
      <c r="G122" s="17">
        <v>3</v>
      </c>
      <c r="H122" s="17">
        <v>3</v>
      </c>
      <c r="I122" s="17">
        <v>1.649</v>
      </c>
      <c r="J122" s="17">
        <v>18</v>
      </c>
    </row>
    <row r="123" spans="2:10" x14ac:dyDescent="0.2">
      <c r="B123" s="18" t="s">
        <v>212</v>
      </c>
      <c r="C123" s="17">
        <v>1.7669999999999999</v>
      </c>
      <c r="D123" s="17">
        <v>1.133</v>
      </c>
      <c r="E123" s="17">
        <v>0.63329999999999997</v>
      </c>
      <c r="F123" s="17">
        <v>0.48580000000000001</v>
      </c>
      <c r="G123" s="17">
        <v>3</v>
      </c>
      <c r="H123" s="17">
        <v>3</v>
      </c>
      <c r="I123" s="17">
        <v>1.8440000000000001</v>
      </c>
      <c r="J123" s="17">
        <v>18</v>
      </c>
    </row>
    <row r="124" spans="2:10" x14ac:dyDescent="0.2">
      <c r="B124" s="18" t="s">
        <v>214</v>
      </c>
      <c r="C124" s="17">
        <v>1.7669999999999999</v>
      </c>
      <c r="D124" s="17">
        <v>0.86670000000000003</v>
      </c>
      <c r="E124" s="17">
        <v>0.9</v>
      </c>
      <c r="F124" s="17">
        <v>0.48580000000000001</v>
      </c>
      <c r="G124" s="17">
        <v>3</v>
      </c>
      <c r="H124" s="17">
        <v>3</v>
      </c>
      <c r="I124" s="17">
        <v>2.62</v>
      </c>
      <c r="J124" s="17">
        <v>18</v>
      </c>
    </row>
    <row r="125" spans="2:10" x14ac:dyDescent="0.2">
      <c r="B125" s="18" t="s">
        <v>216</v>
      </c>
      <c r="C125" s="17">
        <v>1.7669999999999999</v>
      </c>
      <c r="D125" s="17">
        <v>1.2</v>
      </c>
      <c r="E125" s="17">
        <v>0.56669999999999998</v>
      </c>
      <c r="F125" s="17">
        <v>0.48580000000000001</v>
      </c>
      <c r="G125" s="17">
        <v>3</v>
      </c>
      <c r="H125" s="17">
        <v>3</v>
      </c>
      <c r="I125" s="17">
        <v>1.649</v>
      </c>
      <c r="J125" s="17">
        <v>18</v>
      </c>
    </row>
    <row r="126" spans="2:10" x14ac:dyDescent="0.2">
      <c r="B126" s="18" t="s">
        <v>218</v>
      </c>
      <c r="C126" s="17">
        <v>1.7669999999999999</v>
      </c>
      <c r="D126" s="17">
        <v>0.43330000000000002</v>
      </c>
      <c r="E126" s="17">
        <v>1.333</v>
      </c>
      <c r="F126" s="17">
        <v>0.48580000000000001</v>
      </c>
      <c r="G126" s="17">
        <v>3</v>
      </c>
      <c r="H126" s="17">
        <v>3</v>
      </c>
      <c r="I126" s="17">
        <v>3.8809999999999998</v>
      </c>
      <c r="J126" s="17">
        <v>18</v>
      </c>
    </row>
    <row r="127" spans="2:10" x14ac:dyDescent="0.2">
      <c r="B127" s="18" t="s">
        <v>220</v>
      </c>
      <c r="C127" s="17">
        <v>1.7669999999999999</v>
      </c>
      <c r="D127" s="17">
        <v>0.5333</v>
      </c>
      <c r="E127" s="17">
        <v>1.2330000000000001</v>
      </c>
      <c r="F127" s="17">
        <v>0.48580000000000001</v>
      </c>
      <c r="G127" s="17">
        <v>3</v>
      </c>
      <c r="H127" s="17">
        <v>3</v>
      </c>
      <c r="I127" s="17">
        <v>3.59</v>
      </c>
      <c r="J127" s="17">
        <v>18</v>
      </c>
    </row>
    <row r="128" spans="2:10" x14ac:dyDescent="0.2">
      <c r="B128" s="18" t="s">
        <v>222</v>
      </c>
      <c r="C128" s="17">
        <v>1.7669999999999999</v>
      </c>
      <c r="D128" s="17">
        <v>1.4670000000000001</v>
      </c>
      <c r="E128" s="17">
        <v>0.3</v>
      </c>
      <c r="F128" s="17">
        <v>0.48580000000000001</v>
      </c>
      <c r="G128" s="17">
        <v>3</v>
      </c>
      <c r="H128" s="17">
        <v>3</v>
      </c>
      <c r="I128" s="17">
        <v>0.87319999999999998</v>
      </c>
      <c r="J128" s="17">
        <v>18</v>
      </c>
    </row>
    <row r="129" spans="2:10" x14ac:dyDescent="0.2">
      <c r="B129" s="18" t="s">
        <v>224</v>
      </c>
      <c r="C129" s="17">
        <v>2.3330000000000002</v>
      </c>
      <c r="D129" s="17">
        <v>1.133</v>
      </c>
      <c r="E129" s="17">
        <v>1.2</v>
      </c>
      <c r="F129" s="17">
        <v>0.48580000000000001</v>
      </c>
      <c r="G129" s="17">
        <v>3</v>
      </c>
      <c r="H129" s="17">
        <v>3</v>
      </c>
      <c r="I129" s="17">
        <v>3.4929999999999999</v>
      </c>
      <c r="J129" s="17">
        <v>18</v>
      </c>
    </row>
    <row r="130" spans="2:10" x14ac:dyDescent="0.2">
      <c r="B130" s="18" t="s">
        <v>226</v>
      </c>
      <c r="C130" s="17">
        <v>2.3330000000000002</v>
      </c>
      <c r="D130" s="17">
        <v>0.86670000000000003</v>
      </c>
      <c r="E130" s="17">
        <v>1.4670000000000001</v>
      </c>
      <c r="F130" s="17">
        <v>0.48580000000000001</v>
      </c>
      <c r="G130" s="17">
        <v>3</v>
      </c>
      <c r="H130" s="17">
        <v>3</v>
      </c>
      <c r="I130" s="17">
        <v>4.2690000000000001</v>
      </c>
      <c r="J130" s="17">
        <v>18</v>
      </c>
    </row>
    <row r="131" spans="2:10" x14ac:dyDescent="0.2">
      <c r="B131" s="18" t="s">
        <v>228</v>
      </c>
      <c r="C131" s="17">
        <v>2.3330000000000002</v>
      </c>
      <c r="D131" s="17">
        <v>1.2</v>
      </c>
      <c r="E131" s="17">
        <v>1.133</v>
      </c>
      <c r="F131" s="17">
        <v>0.48580000000000001</v>
      </c>
      <c r="G131" s="17">
        <v>3</v>
      </c>
      <c r="H131" s="17">
        <v>3</v>
      </c>
      <c r="I131" s="17">
        <v>3.2989999999999999</v>
      </c>
      <c r="J131" s="17">
        <v>18</v>
      </c>
    </row>
    <row r="132" spans="2:10" x14ac:dyDescent="0.2">
      <c r="B132" s="18" t="s">
        <v>230</v>
      </c>
      <c r="C132" s="17">
        <v>2.3330000000000002</v>
      </c>
      <c r="D132" s="17">
        <v>0.43330000000000002</v>
      </c>
      <c r="E132" s="17">
        <v>1.9</v>
      </c>
      <c r="F132" s="17">
        <v>0.48580000000000001</v>
      </c>
      <c r="G132" s="17">
        <v>3</v>
      </c>
      <c r="H132" s="17">
        <v>3</v>
      </c>
      <c r="I132" s="17">
        <v>5.5309999999999997</v>
      </c>
      <c r="J132" s="17">
        <v>18</v>
      </c>
    </row>
    <row r="133" spans="2:10" x14ac:dyDescent="0.2">
      <c r="B133" s="18" t="s">
        <v>232</v>
      </c>
      <c r="C133" s="17">
        <v>2.3330000000000002</v>
      </c>
      <c r="D133" s="17">
        <v>0.5333</v>
      </c>
      <c r="E133" s="17">
        <v>1.8</v>
      </c>
      <c r="F133" s="17">
        <v>0.48580000000000001</v>
      </c>
      <c r="G133" s="17">
        <v>3</v>
      </c>
      <c r="H133" s="17">
        <v>3</v>
      </c>
      <c r="I133" s="17">
        <v>5.2389999999999999</v>
      </c>
      <c r="J133" s="17">
        <v>18</v>
      </c>
    </row>
    <row r="134" spans="2:10" x14ac:dyDescent="0.2">
      <c r="B134" s="18" t="s">
        <v>234</v>
      </c>
      <c r="C134" s="17">
        <v>2.3330000000000002</v>
      </c>
      <c r="D134" s="17">
        <v>1.4670000000000001</v>
      </c>
      <c r="E134" s="17">
        <v>0.86670000000000003</v>
      </c>
      <c r="F134" s="17">
        <v>0.48580000000000001</v>
      </c>
      <c r="G134" s="17">
        <v>3</v>
      </c>
      <c r="H134" s="17">
        <v>3</v>
      </c>
      <c r="I134" s="17">
        <v>2.5230000000000001</v>
      </c>
      <c r="J134" s="17">
        <v>18</v>
      </c>
    </row>
    <row r="135" spans="2:10" x14ac:dyDescent="0.2">
      <c r="B135" s="18" t="s">
        <v>236</v>
      </c>
      <c r="C135" s="17">
        <v>1.133</v>
      </c>
      <c r="D135" s="17">
        <v>0.86670000000000003</v>
      </c>
      <c r="E135" s="17">
        <v>0.26669999999999999</v>
      </c>
      <c r="F135" s="17">
        <v>0.48580000000000001</v>
      </c>
      <c r="G135" s="17">
        <v>3</v>
      </c>
      <c r="H135" s="17">
        <v>3</v>
      </c>
      <c r="I135" s="17">
        <v>0.7762</v>
      </c>
      <c r="J135" s="17">
        <v>18</v>
      </c>
    </row>
    <row r="136" spans="2:10" x14ac:dyDescent="0.2">
      <c r="B136" s="18" t="s">
        <v>238</v>
      </c>
      <c r="C136" s="17">
        <v>1.133</v>
      </c>
      <c r="D136" s="17">
        <v>1.2</v>
      </c>
      <c r="E136" s="17">
        <v>-6.6669999999999993E-2</v>
      </c>
      <c r="F136" s="17">
        <v>0.48580000000000001</v>
      </c>
      <c r="G136" s="17">
        <v>3</v>
      </c>
      <c r="H136" s="17">
        <v>3</v>
      </c>
      <c r="I136" s="17">
        <v>0.19409999999999999</v>
      </c>
      <c r="J136" s="17">
        <v>18</v>
      </c>
    </row>
    <row r="137" spans="2:10" x14ac:dyDescent="0.2">
      <c r="B137" s="18" t="s">
        <v>240</v>
      </c>
      <c r="C137" s="17">
        <v>1.133</v>
      </c>
      <c r="D137" s="17">
        <v>0.43330000000000002</v>
      </c>
      <c r="E137" s="17">
        <v>0.7</v>
      </c>
      <c r="F137" s="17">
        <v>0.48580000000000001</v>
      </c>
      <c r="G137" s="17">
        <v>3</v>
      </c>
      <c r="H137" s="17">
        <v>3</v>
      </c>
      <c r="I137" s="17">
        <v>2.0379999999999998</v>
      </c>
      <c r="J137" s="17">
        <v>18</v>
      </c>
    </row>
    <row r="138" spans="2:10" x14ac:dyDescent="0.2">
      <c r="B138" s="18" t="s">
        <v>242</v>
      </c>
      <c r="C138" s="17">
        <v>1.133</v>
      </c>
      <c r="D138" s="17">
        <v>0.5333</v>
      </c>
      <c r="E138" s="17">
        <v>0.6</v>
      </c>
      <c r="F138" s="17">
        <v>0.48580000000000001</v>
      </c>
      <c r="G138" s="17">
        <v>3</v>
      </c>
      <c r="H138" s="17">
        <v>3</v>
      </c>
      <c r="I138" s="17">
        <v>1.746</v>
      </c>
      <c r="J138" s="17">
        <v>18</v>
      </c>
    </row>
    <row r="139" spans="2:10" x14ac:dyDescent="0.2">
      <c r="B139" s="18" t="s">
        <v>244</v>
      </c>
      <c r="C139" s="17">
        <v>1.133</v>
      </c>
      <c r="D139" s="17">
        <v>1.4670000000000001</v>
      </c>
      <c r="E139" s="17">
        <v>-0.33329999999999999</v>
      </c>
      <c r="F139" s="17">
        <v>0.48580000000000001</v>
      </c>
      <c r="G139" s="17">
        <v>3</v>
      </c>
      <c r="H139" s="17">
        <v>3</v>
      </c>
      <c r="I139" s="17">
        <v>0.97030000000000005</v>
      </c>
      <c r="J139" s="17">
        <v>18</v>
      </c>
    </row>
    <row r="140" spans="2:10" x14ac:dyDescent="0.2">
      <c r="B140" s="18" t="s">
        <v>246</v>
      </c>
      <c r="C140" s="17">
        <v>0.86670000000000003</v>
      </c>
      <c r="D140" s="17">
        <v>1.2</v>
      </c>
      <c r="E140" s="17">
        <v>-0.33329999999999999</v>
      </c>
      <c r="F140" s="17">
        <v>0.48580000000000001</v>
      </c>
      <c r="G140" s="17">
        <v>3</v>
      </c>
      <c r="H140" s="17">
        <v>3</v>
      </c>
      <c r="I140" s="17">
        <v>0.97030000000000005</v>
      </c>
      <c r="J140" s="17">
        <v>18</v>
      </c>
    </row>
    <row r="141" spans="2:10" x14ac:dyDescent="0.2">
      <c r="B141" s="18" t="s">
        <v>247</v>
      </c>
      <c r="C141" s="17">
        <v>0.86670000000000003</v>
      </c>
      <c r="D141" s="17">
        <v>0.43330000000000002</v>
      </c>
      <c r="E141" s="17">
        <v>0.43330000000000002</v>
      </c>
      <c r="F141" s="17">
        <v>0.48580000000000001</v>
      </c>
      <c r="G141" s="17">
        <v>3</v>
      </c>
      <c r="H141" s="17">
        <v>3</v>
      </c>
      <c r="I141" s="17">
        <v>1.2609999999999999</v>
      </c>
      <c r="J141" s="17">
        <v>18</v>
      </c>
    </row>
    <row r="142" spans="2:10" x14ac:dyDescent="0.2">
      <c r="B142" s="18" t="s">
        <v>249</v>
      </c>
      <c r="C142" s="17">
        <v>0.86670000000000003</v>
      </c>
      <c r="D142" s="17">
        <v>0.5333</v>
      </c>
      <c r="E142" s="17">
        <v>0.33329999999999999</v>
      </c>
      <c r="F142" s="17">
        <v>0.48580000000000001</v>
      </c>
      <c r="G142" s="17">
        <v>3</v>
      </c>
      <c r="H142" s="17">
        <v>3</v>
      </c>
      <c r="I142" s="17">
        <v>0.97030000000000005</v>
      </c>
      <c r="J142" s="17">
        <v>18</v>
      </c>
    </row>
    <row r="143" spans="2:10" x14ac:dyDescent="0.2">
      <c r="B143" s="18" t="s">
        <v>251</v>
      </c>
      <c r="C143" s="17">
        <v>0.86670000000000003</v>
      </c>
      <c r="D143" s="17">
        <v>1.4670000000000001</v>
      </c>
      <c r="E143" s="17">
        <v>-0.6</v>
      </c>
      <c r="F143" s="17">
        <v>0.48580000000000001</v>
      </c>
      <c r="G143" s="17">
        <v>3</v>
      </c>
      <c r="H143" s="17">
        <v>3</v>
      </c>
      <c r="I143" s="17">
        <v>1.746</v>
      </c>
      <c r="J143" s="17">
        <v>18</v>
      </c>
    </row>
    <row r="144" spans="2:10" x14ac:dyDescent="0.2">
      <c r="B144" s="18" t="s">
        <v>253</v>
      </c>
      <c r="C144" s="17">
        <v>1.2</v>
      </c>
      <c r="D144" s="17">
        <v>0.43330000000000002</v>
      </c>
      <c r="E144" s="17">
        <v>0.76670000000000005</v>
      </c>
      <c r="F144" s="17">
        <v>0.48580000000000001</v>
      </c>
      <c r="G144" s="17">
        <v>3</v>
      </c>
      <c r="H144" s="17">
        <v>3</v>
      </c>
      <c r="I144" s="17">
        <v>2.2320000000000002</v>
      </c>
      <c r="J144" s="17">
        <v>18</v>
      </c>
    </row>
    <row r="145" spans="2:10" x14ac:dyDescent="0.2">
      <c r="B145" s="18" t="s">
        <v>255</v>
      </c>
      <c r="C145" s="17">
        <v>1.2</v>
      </c>
      <c r="D145" s="17">
        <v>0.5333</v>
      </c>
      <c r="E145" s="17">
        <v>0.66669999999999996</v>
      </c>
      <c r="F145" s="17">
        <v>0.48580000000000001</v>
      </c>
      <c r="G145" s="17">
        <v>3</v>
      </c>
      <c r="H145" s="17">
        <v>3</v>
      </c>
      <c r="I145" s="17">
        <v>1.9410000000000001</v>
      </c>
      <c r="J145" s="17">
        <v>18</v>
      </c>
    </row>
    <row r="146" spans="2:10" x14ac:dyDescent="0.2">
      <c r="B146" s="18" t="s">
        <v>257</v>
      </c>
      <c r="C146" s="17">
        <v>1.2</v>
      </c>
      <c r="D146" s="17">
        <v>1.4670000000000001</v>
      </c>
      <c r="E146" s="17">
        <v>-0.26669999999999999</v>
      </c>
      <c r="F146" s="17">
        <v>0.48580000000000001</v>
      </c>
      <c r="G146" s="17">
        <v>3</v>
      </c>
      <c r="H146" s="17">
        <v>3</v>
      </c>
      <c r="I146" s="17">
        <v>0.7762</v>
      </c>
      <c r="J146" s="17">
        <v>18</v>
      </c>
    </row>
    <row r="147" spans="2:10" x14ac:dyDescent="0.2">
      <c r="B147" s="18" t="s">
        <v>259</v>
      </c>
      <c r="C147" s="17">
        <v>0.43330000000000002</v>
      </c>
      <c r="D147" s="17">
        <v>0.5333</v>
      </c>
      <c r="E147" s="17">
        <v>-0.1</v>
      </c>
      <c r="F147" s="17">
        <v>0.48580000000000001</v>
      </c>
      <c r="G147" s="17">
        <v>3</v>
      </c>
      <c r="H147" s="17">
        <v>3</v>
      </c>
      <c r="I147" s="17">
        <v>0.29110000000000003</v>
      </c>
      <c r="J147" s="17">
        <v>18</v>
      </c>
    </row>
    <row r="148" spans="2:10" x14ac:dyDescent="0.2">
      <c r="B148" s="18" t="s">
        <v>261</v>
      </c>
      <c r="C148" s="17">
        <v>0.43330000000000002</v>
      </c>
      <c r="D148" s="17">
        <v>1.4670000000000001</v>
      </c>
      <c r="E148" s="17">
        <v>-1.0329999999999999</v>
      </c>
      <c r="F148" s="17">
        <v>0.48580000000000001</v>
      </c>
      <c r="G148" s="17">
        <v>3</v>
      </c>
      <c r="H148" s="17">
        <v>3</v>
      </c>
      <c r="I148" s="17">
        <v>3.008</v>
      </c>
      <c r="J148" s="17">
        <v>18</v>
      </c>
    </row>
    <row r="149" spans="2:10" x14ac:dyDescent="0.2">
      <c r="B149" s="18" t="s">
        <v>263</v>
      </c>
      <c r="C149" s="17">
        <v>0.5333</v>
      </c>
      <c r="D149" s="17">
        <v>1.4670000000000001</v>
      </c>
      <c r="E149" s="17">
        <v>-0.93330000000000002</v>
      </c>
      <c r="F149" s="17">
        <v>0.48580000000000001</v>
      </c>
      <c r="G149" s="17">
        <v>3</v>
      </c>
      <c r="H149" s="17">
        <v>3</v>
      </c>
      <c r="I149" s="17">
        <v>2.7170000000000001</v>
      </c>
      <c r="J149" s="17">
        <v>18</v>
      </c>
    </row>
    <row r="152" spans="2:10" x14ac:dyDescent="0.2">
      <c r="B152" s="4"/>
      <c r="C152" s="4"/>
      <c r="D152" s="4"/>
      <c r="E152" s="4"/>
      <c r="F152" s="4"/>
      <c r="G152" s="4"/>
      <c r="H152" s="4"/>
      <c r="I152" s="4"/>
      <c r="J152" s="4"/>
    </row>
    <row r="153" spans="2:10" x14ac:dyDescent="0.2">
      <c r="B153" s="4"/>
      <c r="C153" s="4"/>
      <c r="D153" s="4"/>
      <c r="E153" s="4"/>
      <c r="F153" s="4"/>
      <c r="G153" s="4"/>
      <c r="H153" s="4"/>
      <c r="I153" s="4"/>
      <c r="J153" s="4"/>
    </row>
    <row r="154" spans="2:10" x14ac:dyDescent="0.2">
      <c r="B154" s="13"/>
      <c r="C154" s="13"/>
      <c r="D154" s="84"/>
      <c r="E154" s="84"/>
      <c r="F154" s="84"/>
      <c r="G154" s="13"/>
      <c r="H154" s="49"/>
    </row>
    <row r="155" spans="2:10" x14ac:dyDescent="0.2">
      <c r="B155" s="13"/>
      <c r="C155" s="42"/>
      <c r="D155" s="49"/>
      <c r="E155" s="49"/>
      <c r="F155" s="49"/>
      <c r="G155" s="13"/>
      <c r="H155" s="50"/>
      <c r="I155" s="50"/>
    </row>
    <row r="156" spans="2:10" x14ac:dyDescent="0.2">
      <c r="B156" s="13"/>
      <c r="C156" s="23"/>
      <c r="D156" s="106"/>
      <c r="E156" s="106"/>
      <c r="F156" s="106"/>
      <c r="G156" s="13"/>
      <c r="H156" s="13"/>
      <c r="I156" s="50"/>
    </row>
    <row r="157" spans="2:10" x14ac:dyDescent="0.2">
      <c r="B157" s="13"/>
      <c r="C157" s="23"/>
      <c r="D157" s="106"/>
      <c r="E157" s="106"/>
      <c r="F157" s="106"/>
      <c r="G157" s="13"/>
      <c r="H157" s="13"/>
      <c r="I157" s="13"/>
    </row>
    <row r="158" spans="2:10" x14ac:dyDescent="0.2">
      <c r="B158" s="13"/>
      <c r="C158" s="23"/>
      <c r="D158" s="106"/>
      <c r="E158" s="106"/>
      <c r="F158" s="106"/>
      <c r="G158" s="13"/>
      <c r="H158" s="13"/>
    </row>
    <row r="159" spans="2:10" x14ac:dyDescent="0.2">
      <c r="B159" s="13"/>
      <c r="C159" s="13"/>
      <c r="D159" s="13"/>
      <c r="E159" s="13"/>
      <c r="F159" s="13"/>
      <c r="G159" s="13"/>
      <c r="H159" s="13"/>
    </row>
    <row r="160" spans="2:10" x14ac:dyDescent="0.2">
      <c r="B160" s="13"/>
      <c r="C160" s="13"/>
      <c r="D160" s="84"/>
      <c r="E160" s="84"/>
      <c r="F160" s="84"/>
      <c r="G160" s="13"/>
      <c r="H160" s="13"/>
    </row>
    <row r="161" spans="2:8" x14ac:dyDescent="0.2">
      <c r="B161" s="13"/>
      <c r="C161" s="42"/>
      <c r="D161" s="49"/>
      <c r="E161" s="49"/>
      <c r="F161" s="49"/>
      <c r="G161" s="13"/>
      <c r="H161" s="13"/>
    </row>
    <row r="162" spans="2:8" x14ac:dyDescent="0.2">
      <c r="B162" s="13"/>
      <c r="C162" s="23"/>
      <c r="D162" s="106"/>
      <c r="E162" s="106"/>
      <c r="F162" s="106"/>
      <c r="G162" s="13"/>
      <c r="H162" s="13"/>
    </row>
    <row r="163" spans="2:8" x14ac:dyDescent="0.2">
      <c r="B163" s="13"/>
      <c r="C163" s="23"/>
      <c r="D163" s="106"/>
      <c r="E163" s="106"/>
      <c r="F163" s="106"/>
      <c r="G163" s="13"/>
      <c r="H163" s="13"/>
    </row>
    <row r="164" spans="2:8" x14ac:dyDescent="0.2">
      <c r="B164" s="13"/>
      <c r="C164" s="23"/>
      <c r="D164" s="106"/>
      <c r="E164" s="106"/>
      <c r="F164" s="106"/>
      <c r="G164" s="13"/>
      <c r="H164" s="13"/>
    </row>
    <row r="165" spans="2:8" x14ac:dyDescent="0.2">
      <c r="B165" s="13"/>
      <c r="C165" s="13"/>
      <c r="D165" s="13"/>
      <c r="E165" s="13"/>
      <c r="F165" s="13"/>
      <c r="G165" s="13"/>
      <c r="H165" s="1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36C2-0D9E-1140-84D4-705B9E1424F9}">
  <dimension ref="A2:AD214"/>
  <sheetViews>
    <sheetView zoomScale="50" zoomScaleNormal="110" workbookViewId="0">
      <selection activeCell="AM55" sqref="AM55"/>
    </sheetView>
  </sheetViews>
  <sheetFormatPr baseColWidth="10" defaultColWidth="10.6640625" defaultRowHeight="16" x14ac:dyDescent="0.2"/>
  <cols>
    <col min="2" max="2" width="49" bestFit="1" customWidth="1"/>
    <col min="3" max="3" width="20" bestFit="1" customWidth="1"/>
    <col min="4" max="4" width="18" bestFit="1" customWidth="1"/>
    <col min="5" max="5" width="18.33203125" bestFit="1" customWidth="1"/>
    <col min="6" max="6" width="25.33203125" bestFit="1" customWidth="1"/>
    <col min="7" max="7" width="30.83203125" bestFit="1" customWidth="1"/>
    <col min="8" max="8" width="12.6640625" bestFit="1" customWidth="1"/>
    <col min="11" max="11" width="14.1640625" bestFit="1" customWidth="1"/>
    <col min="12" max="12" width="15.33203125" bestFit="1" customWidth="1"/>
    <col min="13" max="13" width="37.5" customWidth="1"/>
    <col min="14" max="14" width="17.5" bestFit="1" customWidth="1"/>
    <col min="16" max="16" width="14.1640625" bestFit="1" customWidth="1"/>
    <col min="17" max="17" width="18" bestFit="1" customWidth="1"/>
    <col min="18" max="18" width="14.1640625" bestFit="1" customWidth="1"/>
    <col min="19" max="19" width="15.33203125" bestFit="1" customWidth="1"/>
    <col min="20" max="20" width="12.6640625" bestFit="1" customWidth="1"/>
    <col min="23" max="23" width="14.1640625" bestFit="1" customWidth="1"/>
    <col min="24" max="24" width="15.33203125" bestFit="1" customWidth="1"/>
    <col min="25" max="25" width="16.33203125" bestFit="1" customWidth="1"/>
    <col min="26" max="26" width="17.5" bestFit="1" customWidth="1"/>
  </cols>
  <sheetData>
    <row r="2" spans="1:28" x14ac:dyDescent="0.2">
      <c r="A2" s="58" t="s">
        <v>170</v>
      </c>
      <c r="B2" s="7"/>
      <c r="C2" s="7"/>
      <c r="D2" s="7"/>
      <c r="E2" s="7"/>
      <c r="F2" s="7"/>
      <c r="G2" s="7"/>
      <c r="H2" s="7"/>
      <c r="I2" s="7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x14ac:dyDescent="0.2">
      <c r="A3" s="35" t="s">
        <v>272</v>
      </c>
      <c r="B3" s="7"/>
      <c r="C3" s="7"/>
      <c r="D3" s="7"/>
      <c r="E3" s="7"/>
      <c r="F3" s="7"/>
      <c r="G3" s="7"/>
      <c r="H3" s="7"/>
      <c r="I3" s="7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x14ac:dyDescent="0.2">
      <c r="A4" s="13"/>
      <c r="P4" s="26"/>
      <c r="Q4" s="13"/>
      <c r="R4" s="13"/>
      <c r="S4" s="13"/>
      <c r="T4" s="13"/>
      <c r="U4" s="13"/>
      <c r="V4" s="26"/>
      <c r="W4" s="13"/>
      <c r="X4" s="13"/>
      <c r="Y4" s="13"/>
      <c r="Z4" s="13"/>
      <c r="AA4" s="13"/>
      <c r="AB4" s="13"/>
    </row>
    <row r="5" spans="1:28" x14ac:dyDescent="0.2">
      <c r="A5" s="13"/>
      <c r="F5" s="13"/>
      <c r="G5" s="27"/>
      <c r="H5" s="27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52"/>
      <c r="U5" s="13"/>
      <c r="V5" s="13"/>
      <c r="W5" s="13"/>
      <c r="X5" s="13"/>
      <c r="Y5" s="13"/>
      <c r="Z5" s="13"/>
      <c r="AA5" s="13"/>
      <c r="AB5" s="13"/>
    </row>
    <row r="6" spans="1:28" x14ac:dyDescent="0.2">
      <c r="A6" s="13"/>
      <c r="B6" s="134" t="s">
        <v>99</v>
      </c>
      <c r="C6" s="134"/>
      <c r="D6" s="134"/>
      <c r="E6" s="134"/>
      <c r="F6" s="134"/>
      <c r="G6" s="134"/>
      <c r="H6" s="134"/>
      <c r="I6" s="134"/>
      <c r="K6" s="13"/>
      <c r="L6" s="13"/>
      <c r="M6" s="134" t="s">
        <v>103</v>
      </c>
      <c r="N6" s="134"/>
      <c r="O6" s="134"/>
      <c r="P6" s="134"/>
      <c r="Q6" s="134"/>
      <c r="R6" s="134"/>
      <c r="S6" s="134"/>
      <c r="T6" s="134"/>
      <c r="U6" s="13"/>
      <c r="V6" s="13"/>
      <c r="W6" s="13"/>
      <c r="X6" s="13"/>
      <c r="Y6" s="13"/>
      <c r="Z6" s="13"/>
      <c r="AA6" s="13"/>
      <c r="AB6" s="13"/>
    </row>
    <row r="7" spans="1:28" x14ac:dyDescent="0.2">
      <c r="A7" s="16"/>
      <c r="B7" s="56" t="s">
        <v>109</v>
      </c>
      <c r="C7" s="15"/>
      <c r="D7" s="15"/>
      <c r="E7" s="14"/>
      <c r="F7" s="30" t="s">
        <v>111</v>
      </c>
      <c r="M7" s="30" t="s">
        <v>109</v>
      </c>
      <c r="N7" s="15"/>
      <c r="O7" s="15"/>
      <c r="P7" s="14"/>
      <c r="Q7" s="30" t="s">
        <v>111</v>
      </c>
      <c r="Z7" s="13"/>
      <c r="AA7" s="13"/>
      <c r="AB7" s="13"/>
    </row>
    <row r="8" spans="1:28" x14ac:dyDescent="0.2">
      <c r="A8" s="15"/>
      <c r="C8" s="15"/>
      <c r="D8" s="15"/>
      <c r="E8" s="14"/>
      <c r="N8" s="15"/>
      <c r="O8" s="15"/>
      <c r="P8" s="14"/>
      <c r="Z8" s="13"/>
      <c r="AA8" s="13"/>
      <c r="AB8" s="13"/>
    </row>
    <row r="9" spans="1:28" x14ac:dyDescent="0.2">
      <c r="A9" s="15"/>
      <c r="B9" s="21" t="s">
        <v>8</v>
      </c>
      <c r="C9" s="31" t="s">
        <v>112</v>
      </c>
      <c r="D9" s="31" t="s">
        <v>100</v>
      </c>
      <c r="E9" s="39"/>
      <c r="F9" s="21" t="s">
        <v>8</v>
      </c>
      <c r="G9" s="31" t="s">
        <v>102</v>
      </c>
      <c r="H9" s="31" t="s">
        <v>9</v>
      </c>
      <c r="I9" s="31" t="s">
        <v>271</v>
      </c>
      <c r="M9" s="21" t="s">
        <v>8</v>
      </c>
      <c r="N9" s="31" t="s">
        <v>101</v>
      </c>
      <c r="O9" s="31" t="s">
        <v>100</v>
      </c>
      <c r="P9" s="39"/>
      <c r="Q9" s="21" t="s">
        <v>8</v>
      </c>
      <c r="R9" s="31" t="s">
        <v>102</v>
      </c>
      <c r="S9" s="31" t="s">
        <v>9</v>
      </c>
      <c r="T9" s="31" t="s">
        <v>271</v>
      </c>
      <c r="Z9" s="13"/>
      <c r="AA9" s="13"/>
      <c r="AB9" s="13"/>
    </row>
    <row r="10" spans="1:28" x14ac:dyDescent="0.2">
      <c r="A10" s="15"/>
      <c r="B10" s="32" t="s">
        <v>15</v>
      </c>
      <c r="C10" s="11">
        <f>G10/I10*100</f>
        <v>100</v>
      </c>
      <c r="D10" s="11">
        <f>H10/I10*100</f>
        <v>0</v>
      </c>
      <c r="E10" s="14"/>
      <c r="F10" s="32" t="s">
        <v>15</v>
      </c>
      <c r="G10" s="2">
        <v>3</v>
      </c>
      <c r="H10" s="2">
        <v>0</v>
      </c>
      <c r="I10" s="2">
        <v>3</v>
      </c>
      <c r="M10" s="32" t="s">
        <v>15</v>
      </c>
      <c r="N10" s="11">
        <f>R10/T10*100</f>
        <v>83.333333333333343</v>
      </c>
      <c r="O10" s="11">
        <f>S10/T10*100</f>
        <v>16.666666666666664</v>
      </c>
      <c r="P10" s="14"/>
      <c r="Q10" s="32" t="s">
        <v>15</v>
      </c>
      <c r="R10" s="2">
        <v>5</v>
      </c>
      <c r="S10" s="2">
        <v>1</v>
      </c>
      <c r="T10" s="2">
        <f>SUM(R10:S10)</f>
        <v>6</v>
      </c>
      <c r="Z10" s="13"/>
      <c r="AA10" s="13"/>
      <c r="AB10" s="13"/>
    </row>
    <row r="11" spans="1:28" x14ac:dyDescent="0.2">
      <c r="A11" s="15"/>
      <c r="B11" s="32" t="s">
        <v>16</v>
      </c>
      <c r="C11" s="11">
        <f>G11/I11*100</f>
        <v>80</v>
      </c>
      <c r="D11" s="11">
        <f>H11/I11*100</f>
        <v>20</v>
      </c>
      <c r="E11" s="14"/>
      <c r="F11" s="32" t="s">
        <v>16</v>
      </c>
      <c r="G11" s="2">
        <v>4</v>
      </c>
      <c r="H11" s="2">
        <v>1</v>
      </c>
      <c r="I11" s="2">
        <v>5</v>
      </c>
      <c r="M11" s="32" t="s">
        <v>16</v>
      </c>
      <c r="N11" s="11">
        <f t="shared" ref="N11:N12" si="0">R11/T11*100</f>
        <v>88.888888888888886</v>
      </c>
      <c r="O11" s="11">
        <f t="shared" ref="O11:O12" si="1">S11/T11*100</f>
        <v>11.111111111111111</v>
      </c>
      <c r="P11" s="14"/>
      <c r="Q11" s="32" t="s">
        <v>16</v>
      </c>
      <c r="R11" s="2">
        <v>8</v>
      </c>
      <c r="S11" s="2">
        <v>1</v>
      </c>
      <c r="T11" s="2">
        <f t="shared" ref="T11:T12" si="2">SUM(R11:S11)</f>
        <v>9</v>
      </c>
      <c r="Z11" s="13"/>
      <c r="AA11" s="13"/>
      <c r="AB11" s="13"/>
    </row>
    <row r="12" spans="1:28" x14ac:dyDescent="0.2">
      <c r="A12" s="15"/>
      <c r="B12" s="32" t="s">
        <v>17</v>
      </c>
      <c r="C12" s="11">
        <f>G12/I12*100</f>
        <v>87.5</v>
      </c>
      <c r="D12" s="11">
        <f>H12/I12*100</f>
        <v>12.5</v>
      </c>
      <c r="E12" s="14"/>
      <c r="F12" s="32" t="s">
        <v>17</v>
      </c>
      <c r="G12" s="11">
        <v>7</v>
      </c>
      <c r="H12" s="11">
        <v>1</v>
      </c>
      <c r="I12" s="33">
        <v>8</v>
      </c>
      <c r="M12" s="32" t="s">
        <v>17</v>
      </c>
      <c r="N12" s="11">
        <f t="shared" si="0"/>
        <v>87.5</v>
      </c>
      <c r="O12" s="11">
        <f t="shared" si="1"/>
        <v>12.5</v>
      </c>
      <c r="P12" s="14"/>
      <c r="Q12" s="32" t="s">
        <v>17</v>
      </c>
      <c r="R12" s="11">
        <v>7</v>
      </c>
      <c r="S12" s="11">
        <v>1</v>
      </c>
      <c r="T12" s="2">
        <f t="shared" si="2"/>
        <v>8</v>
      </c>
      <c r="Z12" s="13"/>
      <c r="AA12" s="13"/>
      <c r="AB12" s="13"/>
    </row>
    <row r="13" spans="1:28" x14ac:dyDescent="0.2">
      <c r="A13" s="14"/>
      <c r="B13" s="36"/>
      <c r="C13" s="14"/>
      <c r="D13" s="14"/>
      <c r="E13" s="14"/>
      <c r="F13" s="36"/>
      <c r="G13" s="13"/>
      <c r="H13" s="13"/>
      <c r="I13" s="37"/>
      <c r="M13" s="36"/>
      <c r="N13" s="14"/>
      <c r="O13" s="14"/>
      <c r="P13" s="14"/>
      <c r="Q13" s="36"/>
      <c r="R13" s="13"/>
      <c r="S13" s="13"/>
      <c r="T13" s="37"/>
      <c r="Z13" s="13"/>
      <c r="AA13" s="13"/>
      <c r="AB13" s="13"/>
    </row>
    <row r="14" spans="1:28" x14ac:dyDescent="0.2">
      <c r="A14" s="14"/>
      <c r="B14" s="36"/>
      <c r="C14" s="14"/>
      <c r="D14" s="14"/>
      <c r="E14" s="14"/>
      <c r="F14" s="36"/>
      <c r="G14" s="13"/>
      <c r="H14" s="13"/>
      <c r="I14" s="37"/>
      <c r="M14" s="36"/>
      <c r="N14" s="14"/>
      <c r="O14" s="14"/>
      <c r="P14" s="14"/>
      <c r="Q14" s="36"/>
      <c r="R14" s="13"/>
      <c r="S14" s="13"/>
      <c r="T14" s="37"/>
      <c r="Z14" s="13"/>
      <c r="AA14" s="13"/>
      <c r="AB14" s="13"/>
    </row>
    <row r="15" spans="1:28" x14ac:dyDescent="0.2">
      <c r="A15" s="13"/>
      <c r="B15" s="21" t="s">
        <v>1</v>
      </c>
      <c r="C15" s="31" t="s">
        <v>101</v>
      </c>
      <c r="D15" s="31" t="s">
        <v>100</v>
      </c>
      <c r="E15" s="39"/>
      <c r="F15" s="21" t="s">
        <v>1</v>
      </c>
      <c r="G15" s="31" t="s">
        <v>102</v>
      </c>
      <c r="H15" s="31" t="s">
        <v>9</v>
      </c>
      <c r="I15" s="31" t="s">
        <v>271</v>
      </c>
      <c r="M15" s="21" t="s">
        <v>1</v>
      </c>
      <c r="N15" s="31" t="s">
        <v>101</v>
      </c>
      <c r="O15" s="31" t="s">
        <v>100</v>
      </c>
      <c r="P15" s="39"/>
      <c r="Q15" s="21" t="s">
        <v>1</v>
      </c>
      <c r="R15" s="31" t="s">
        <v>102</v>
      </c>
      <c r="S15" s="31" t="s">
        <v>9</v>
      </c>
      <c r="T15" s="31" t="s">
        <v>271</v>
      </c>
      <c r="Z15" s="13"/>
      <c r="AA15" s="13"/>
      <c r="AB15" s="13"/>
    </row>
    <row r="16" spans="1:28" x14ac:dyDescent="0.2">
      <c r="B16" s="32" t="s">
        <v>15</v>
      </c>
      <c r="C16" s="11">
        <f>G16/I16*100</f>
        <v>65.909090909090907</v>
      </c>
      <c r="D16" s="11">
        <f>H16/I16*100</f>
        <v>34.090909090909086</v>
      </c>
      <c r="E16" s="14"/>
      <c r="F16" s="32" t="s">
        <v>15</v>
      </c>
      <c r="G16" s="11">
        <v>29</v>
      </c>
      <c r="H16" s="11">
        <v>15</v>
      </c>
      <c r="I16" s="2">
        <f>SUM(G16:H16)</f>
        <v>44</v>
      </c>
      <c r="M16" s="32" t="s">
        <v>15</v>
      </c>
      <c r="N16" s="11">
        <f>R16/T16*100</f>
        <v>50.980392156862742</v>
      </c>
      <c r="O16" s="11">
        <f>S16/T16*100</f>
        <v>49.019607843137251</v>
      </c>
      <c r="P16" s="14"/>
      <c r="Q16" s="32" t="s">
        <v>15</v>
      </c>
      <c r="R16" s="11">
        <v>26</v>
      </c>
      <c r="S16" s="11">
        <v>25</v>
      </c>
      <c r="T16" s="2">
        <f>SUM(R16:S16)</f>
        <v>51</v>
      </c>
      <c r="Z16" s="13"/>
      <c r="AA16" s="13"/>
      <c r="AB16" s="13"/>
    </row>
    <row r="17" spans="1:28" x14ac:dyDescent="0.2">
      <c r="B17" s="32" t="s">
        <v>16</v>
      </c>
      <c r="C17" s="11">
        <f>G17/I17*100</f>
        <v>61.904761904761905</v>
      </c>
      <c r="D17" s="11">
        <f>H17/I17*100</f>
        <v>38.095238095238095</v>
      </c>
      <c r="E17" s="14"/>
      <c r="F17" s="32" t="s">
        <v>16</v>
      </c>
      <c r="G17" s="11">
        <v>13</v>
      </c>
      <c r="H17" s="11">
        <v>8</v>
      </c>
      <c r="I17" s="2">
        <f t="shared" ref="I17:I18" si="3">SUM(G17:H17)</f>
        <v>21</v>
      </c>
      <c r="M17" s="32" t="s">
        <v>16</v>
      </c>
      <c r="N17" s="11">
        <f>R17/T17*100</f>
        <v>56.666666666666664</v>
      </c>
      <c r="O17" s="11">
        <f>S17/T17*100</f>
        <v>43.333333333333336</v>
      </c>
      <c r="P17" s="14"/>
      <c r="Q17" s="32" t="s">
        <v>16</v>
      </c>
      <c r="R17" s="11">
        <v>17</v>
      </c>
      <c r="S17" s="11">
        <v>13</v>
      </c>
      <c r="T17" s="2">
        <f t="shared" ref="T17:T18" si="4">SUM(R17:S17)</f>
        <v>30</v>
      </c>
      <c r="Z17" s="13"/>
      <c r="AA17" s="13"/>
      <c r="AB17" s="13"/>
    </row>
    <row r="18" spans="1:28" x14ac:dyDescent="0.2">
      <c r="B18" s="32" t="s">
        <v>17</v>
      </c>
      <c r="C18" s="11">
        <f>G18/I18*100</f>
        <v>70</v>
      </c>
      <c r="D18" s="11">
        <f>H18/I18*100</f>
        <v>30</v>
      </c>
      <c r="E18" s="14"/>
      <c r="F18" s="32" t="s">
        <v>17</v>
      </c>
      <c r="G18" s="11">
        <v>21</v>
      </c>
      <c r="H18" s="11">
        <v>9</v>
      </c>
      <c r="I18" s="2">
        <f t="shared" si="3"/>
        <v>30</v>
      </c>
      <c r="M18" s="32" t="s">
        <v>17</v>
      </c>
      <c r="N18" s="11">
        <f>R18/T18*100</f>
        <v>60</v>
      </c>
      <c r="O18" s="11">
        <f>S18/T18*100</f>
        <v>40</v>
      </c>
      <c r="P18" s="14"/>
      <c r="Q18" s="32" t="s">
        <v>17</v>
      </c>
      <c r="R18" s="11">
        <v>15</v>
      </c>
      <c r="S18" s="11">
        <v>10</v>
      </c>
      <c r="T18" s="2">
        <f t="shared" si="4"/>
        <v>25</v>
      </c>
      <c r="Z18" s="13"/>
      <c r="AA18" s="13"/>
      <c r="AB18" s="13"/>
    </row>
    <row r="19" spans="1:28" x14ac:dyDescent="0.2">
      <c r="Z19" s="13"/>
      <c r="AA19" s="13"/>
      <c r="AB19" s="13"/>
    </row>
    <row r="20" spans="1:28" x14ac:dyDescent="0.2">
      <c r="Z20" s="13"/>
      <c r="AA20" s="13"/>
      <c r="AB20" s="13"/>
    </row>
    <row r="21" spans="1:28" x14ac:dyDescent="0.2">
      <c r="A21" s="13"/>
      <c r="B21" s="21" t="s">
        <v>2</v>
      </c>
      <c r="C21" s="31" t="s">
        <v>101</v>
      </c>
      <c r="D21" s="31" t="s">
        <v>100</v>
      </c>
      <c r="E21" s="39"/>
      <c r="F21" s="21" t="s">
        <v>2</v>
      </c>
      <c r="G21" s="31" t="s">
        <v>102</v>
      </c>
      <c r="H21" s="31" t="s">
        <v>9</v>
      </c>
      <c r="I21" s="31" t="s">
        <v>271</v>
      </c>
      <c r="M21" s="21" t="s">
        <v>2</v>
      </c>
      <c r="N21" s="31" t="s">
        <v>101</v>
      </c>
      <c r="O21" s="31" t="s">
        <v>100</v>
      </c>
      <c r="P21" s="39"/>
      <c r="Q21" s="21" t="s">
        <v>2</v>
      </c>
      <c r="R21" s="31" t="s">
        <v>102</v>
      </c>
      <c r="S21" s="31" t="s">
        <v>9</v>
      </c>
      <c r="T21" s="31" t="s">
        <v>271</v>
      </c>
      <c r="Z21" s="13"/>
      <c r="AA21" s="13"/>
      <c r="AB21" s="13"/>
    </row>
    <row r="22" spans="1:28" x14ac:dyDescent="0.2">
      <c r="A22" s="13"/>
      <c r="B22" s="32" t="s">
        <v>15</v>
      </c>
      <c r="C22" s="11">
        <f>G22/I22*100</f>
        <v>17.857142857142858</v>
      </c>
      <c r="D22" s="11">
        <f>H22/I22*100</f>
        <v>82.142857142857139</v>
      </c>
      <c r="E22" s="14"/>
      <c r="F22" s="32" t="s">
        <v>15</v>
      </c>
      <c r="G22" s="2">
        <v>5</v>
      </c>
      <c r="H22" s="11">
        <v>23</v>
      </c>
      <c r="I22" s="2">
        <f>SUM(G22:H22)</f>
        <v>28</v>
      </c>
      <c r="M22" s="32" t="s">
        <v>15</v>
      </c>
      <c r="N22" s="11">
        <f>R22/T22*100</f>
        <v>76.666666666666671</v>
      </c>
      <c r="O22" s="11">
        <f>S22/T22*100</f>
        <v>23.333333333333332</v>
      </c>
      <c r="P22" s="14"/>
      <c r="Q22" s="32" t="s">
        <v>15</v>
      </c>
      <c r="R22" s="2">
        <v>23</v>
      </c>
      <c r="S22" s="11">
        <v>7</v>
      </c>
      <c r="T22" s="2">
        <f>SUM(R22:S22)</f>
        <v>30</v>
      </c>
      <c r="Z22" s="13"/>
      <c r="AA22" s="13"/>
      <c r="AB22" s="13"/>
    </row>
    <row r="23" spans="1:28" x14ac:dyDescent="0.2">
      <c r="A23" s="13"/>
      <c r="B23" s="32" t="s">
        <v>16</v>
      </c>
      <c r="C23" s="11">
        <f>G23/I23*100</f>
        <v>18.367346938775512</v>
      </c>
      <c r="D23" s="11">
        <f>H23/I23*100</f>
        <v>81.632653061224488</v>
      </c>
      <c r="E23" s="14"/>
      <c r="F23" s="32" t="s">
        <v>16</v>
      </c>
      <c r="G23" s="2">
        <v>9</v>
      </c>
      <c r="H23" s="11">
        <v>40</v>
      </c>
      <c r="I23" s="2">
        <f t="shared" ref="I23:I24" si="5">SUM(G23:H23)</f>
        <v>49</v>
      </c>
      <c r="M23" s="32" t="s">
        <v>16</v>
      </c>
      <c r="N23" s="11">
        <f>R23/T23*100</f>
        <v>78.571428571428569</v>
      </c>
      <c r="O23" s="11">
        <f>S23/T23*100</f>
        <v>21.428571428571427</v>
      </c>
      <c r="P23" s="14"/>
      <c r="Q23" s="32" t="s">
        <v>16</v>
      </c>
      <c r="R23" s="2">
        <v>33</v>
      </c>
      <c r="S23" s="11">
        <v>9</v>
      </c>
      <c r="T23" s="2">
        <f t="shared" ref="T23:T24" si="6">SUM(R23:S23)</f>
        <v>42</v>
      </c>
      <c r="Z23" s="13"/>
      <c r="AA23" s="13"/>
      <c r="AB23" s="13"/>
    </row>
    <row r="24" spans="1:28" x14ac:dyDescent="0.2">
      <c r="A24" s="13"/>
      <c r="B24" s="32" t="s">
        <v>17</v>
      </c>
      <c r="C24" s="11">
        <f>G24/I24*100</f>
        <v>18.181818181818183</v>
      </c>
      <c r="D24" s="11">
        <f>H24/I24*100</f>
        <v>81.818181818181827</v>
      </c>
      <c r="E24" s="14"/>
      <c r="F24" s="32" t="s">
        <v>17</v>
      </c>
      <c r="G24" s="11">
        <v>4</v>
      </c>
      <c r="H24" s="11">
        <v>18</v>
      </c>
      <c r="I24" s="2">
        <f t="shared" si="5"/>
        <v>22</v>
      </c>
      <c r="M24" s="32" t="s">
        <v>17</v>
      </c>
      <c r="N24" s="11">
        <f>R24/T24*100</f>
        <v>80.769230769230774</v>
      </c>
      <c r="O24" s="11">
        <f>S24/T24*100</f>
        <v>19.230769230769234</v>
      </c>
      <c r="P24" s="14"/>
      <c r="Q24" s="32" t="s">
        <v>17</v>
      </c>
      <c r="R24" s="11">
        <v>21</v>
      </c>
      <c r="S24" s="11">
        <v>5</v>
      </c>
      <c r="T24" s="2">
        <f t="shared" si="6"/>
        <v>26</v>
      </c>
      <c r="Z24" s="13"/>
      <c r="AA24" s="13"/>
      <c r="AB24" s="13"/>
    </row>
    <row r="25" spans="1:28" x14ac:dyDescent="0.2">
      <c r="A25" s="44"/>
      <c r="B25" s="13"/>
      <c r="C25" s="27"/>
      <c r="D25" s="27"/>
      <c r="E25" s="13"/>
      <c r="F25" s="13"/>
      <c r="G25" s="13"/>
      <c r="H25" s="13"/>
      <c r="I25" s="13"/>
      <c r="M25" s="13"/>
      <c r="N25" s="27"/>
      <c r="O25" s="27"/>
      <c r="P25" s="13"/>
      <c r="Q25" s="13"/>
      <c r="R25" s="13"/>
      <c r="S25" s="13"/>
      <c r="T25" s="13"/>
      <c r="Z25" s="13"/>
      <c r="AA25" s="13"/>
      <c r="AB25" s="13"/>
    </row>
    <row r="26" spans="1:28" x14ac:dyDescent="0.2">
      <c r="A26" s="44"/>
      <c r="B26" s="13"/>
      <c r="C26" s="13"/>
      <c r="D26" s="13"/>
      <c r="E26" s="13"/>
      <c r="F26" s="13"/>
      <c r="G26" s="13"/>
      <c r="H26" s="13"/>
      <c r="I26" s="13"/>
      <c r="M26" s="13"/>
      <c r="N26" s="13"/>
      <c r="O26" s="13"/>
      <c r="P26" s="13"/>
      <c r="Q26" s="13"/>
      <c r="R26" s="13"/>
      <c r="S26" s="13"/>
      <c r="T26" s="13"/>
      <c r="Z26" s="13"/>
      <c r="AA26" s="13"/>
      <c r="AB26" s="13"/>
    </row>
    <row r="27" spans="1:28" x14ac:dyDescent="0.2">
      <c r="A27" s="44"/>
      <c r="B27" s="135" t="s">
        <v>8</v>
      </c>
      <c r="C27" s="136"/>
      <c r="D27" s="136"/>
      <c r="E27" s="13"/>
      <c r="F27" s="30" t="s">
        <v>104</v>
      </c>
      <c r="L27" s="89"/>
      <c r="M27" s="135" t="s">
        <v>8</v>
      </c>
      <c r="N27" s="136"/>
      <c r="O27" s="136"/>
      <c r="P27" s="13"/>
      <c r="Q27" s="30" t="s">
        <v>105</v>
      </c>
      <c r="Z27" s="13"/>
      <c r="AA27" s="13"/>
      <c r="AB27" s="13"/>
    </row>
    <row r="28" spans="1:28" x14ac:dyDescent="0.2">
      <c r="A28" s="44"/>
      <c r="B28" s="88" t="s">
        <v>21</v>
      </c>
      <c r="C28" s="11">
        <f>AVERAGE(C10:C12)</f>
        <v>89.166666666666671</v>
      </c>
      <c r="D28" s="11">
        <f>AVERAGE(D10:D12)</f>
        <v>10.833333333333334</v>
      </c>
      <c r="E28" s="14"/>
      <c r="L28" s="44"/>
      <c r="M28" s="11" t="s">
        <v>21</v>
      </c>
      <c r="N28" s="11">
        <f>AVERAGE(N10:N12)</f>
        <v>86.574074074074076</v>
      </c>
      <c r="O28" s="11">
        <f>AVERAGE(O10:O12)</f>
        <v>13.425925925925924</v>
      </c>
      <c r="P28" s="13"/>
      <c r="Z28" s="13"/>
      <c r="AA28" s="13"/>
      <c r="AB28" s="13"/>
    </row>
    <row r="29" spans="1:28" x14ac:dyDescent="0.2">
      <c r="A29" s="44"/>
      <c r="B29" s="88" t="s">
        <v>22</v>
      </c>
      <c r="C29" s="11">
        <f>STDEV(C10:C12)</f>
        <v>10.103629710818451</v>
      </c>
      <c r="D29" s="11">
        <f>STDEV(D10:D12)</f>
        <v>10.103629710818451</v>
      </c>
      <c r="E29" s="14"/>
      <c r="G29" s="31" t="s">
        <v>102</v>
      </c>
      <c r="H29" s="45" t="s">
        <v>9</v>
      </c>
      <c r="I29" s="31" t="s">
        <v>271</v>
      </c>
      <c r="L29" s="44"/>
      <c r="M29" s="11" t="s">
        <v>22</v>
      </c>
      <c r="N29" s="11">
        <f>STDEV(N10:N12)</f>
        <v>2.8912027770362889</v>
      </c>
      <c r="O29" s="11">
        <f>STDEV(O10:O12)</f>
        <v>2.8912027770363071</v>
      </c>
      <c r="P29" s="13"/>
      <c r="R29" s="31" t="s">
        <v>102</v>
      </c>
      <c r="S29" s="45" t="s">
        <v>9</v>
      </c>
      <c r="T29" s="31" t="s">
        <v>271</v>
      </c>
      <c r="Z29" s="13"/>
      <c r="AA29" s="13"/>
      <c r="AB29" s="13"/>
    </row>
    <row r="30" spans="1:28" x14ac:dyDescent="0.2">
      <c r="A30" s="44"/>
      <c r="B30" s="88" t="s">
        <v>5</v>
      </c>
      <c r="C30" s="34">
        <f>C29/(3^0.5)</f>
        <v>5.8333333333333339</v>
      </c>
      <c r="D30" s="65">
        <f>D29/(SQRT(3))</f>
        <v>5.8333333333333339</v>
      </c>
      <c r="E30" s="40"/>
      <c r="F30" s="21" t="s">
        <v>8</v>
      </c>
      <c r="G30" s="11">
        <f>SUM(G10:G12)</f>
        <v>14</v>
      </c>
      <c r="H30" s="11">
        <f t="shared" ref="H30:I30" si="7">SUM(H10:H12)</f>
        <v>2</v>
      </c>
      <c r="I30" s="11">
        <f t="shared" si="7"/>
        <v>16</v>
      </c>
      <c r="L30" s="44"/>
      <c r="M30" s="11" t="s">
        <v>5</v>
      </c>
      <c r="N30" s="34">
        <f>N29/(3^0.5)</f>
        <v>1.6692367016036951</v>
      </c>
      <c r="O30" s="34">
        <f>O29/(3^0.5)</f>
        <v>1.6692367016037055</v>
      </c>
      <c r="P30" s="13"/>
      <c r="Q30" s="21" t="s">
        <v>8</v>
      </c>
      <c r="R30" s="11">
        <f>SUM(R10:R12)</f>
        <v>20</v>
      </c>
      <c r="S30" s="11">
        <f t="shared" ref="S30:T30" si="8">SUM(S10:S12)</f>
        <v>3</v>
      </c>
      <c r="T30" s="11">
        <f t="shared" si="8"/>
        <v>23</v>
      </c>
      <c r="Z30" s="13"/>
      <c r="AA30" s="13"/>
      <c r="AB30" s="13"/>
    </row>
    <row r="31" spans="1:28" x14ac:dyDescent="0.2">
      <c r="A31" s="44"/>
      <c r="B31" s="13"/>
      <c r="C31" s="13"/>
      <c r="D31" s="13"/>
      <c r="E31" s="13"/>
      <c r="F31" s="21" t="s">
        <v>1</v>
      </c>
      <c r="G31" s="11">
        <f>SUM(G16:G18)</f>
        <v>63</v>
      </c>
      <c r="H31" s="11">
        <f t="shared" ref="H31:I31" si="9">SUM(H16:H18)</f>
        <v>32</v>
      </c>
      <c r="I31" s="11">
        <f t="shared" si="9"/>
        <v>95</v>
      </c>
      <c r="L31" s="44"/>
      <c r="M31" s="13"/>
      <c r="N31" s="13"/>
      <c r="O31" s="13"/>
      <c r="P31" s="13"/>
      <c r="Q31" s="21" t="s">
        <v>1</v>
      </c>
      <c r="R31" s="41">
        <f>SUM(R16:R18)</f>
        <v>58</v>
      </c>
      <c r="S31" s="41">
        <f t="shared" ref="S31:T31" si="10">SUM(S16:S18)</f>
        <v>48</v>
      </c>
      <c r="T31" s="41">
        <f t="shared" si="10"/>
        <v>106</v>
      </c>
      <c r="Z31" s="13"/>
      <c r="AA31" s="13"/>
      <c r="AB31" s="13"/>
    </row>
    <row r="32" spans="1:28" x14ac:dyDescent="0.2">
      <c r="A32" s="44"/>
      <c r="B32" s="135" t="s">
        <v>1</v>
      </c>
      <c r="C32" s="136"/>
      <c r="D32" s="136"/>
      <c r="F32" s="21" t="s">
        <v>2</v>
      </c>
      <c r="G32" s="11">
        <f>SUM(G22:G24)</f>
        <v>18</v>
      </c>
      <c r="H32" s="11">
        <f>SUM(H22:H24)</f>
        <v>81</v>
      </c>
      <c r="I32" s="11">
        <f>SUM(I22:I24)</f>
        <v>99</v>
      </c>
      <c r="L32" s="44"/>
      <c r="M32" s="135" t="s">
        <v>1</v>
      </c>
      <c r="N32" s="136"/>
      <c r="O32" s="136"/>
      <c r="P32" s="13"/>
      <c r="Q32" s="21" t="s">
        <v>2</v>
      </c>
      <c r="R32" s="41">
        <f>SUM(R22:R24)</f>
        <v>77</v>
      </c>
      <c r="S32" s="41">
        <f t="shared" ref="S32:T32" si="11">SUM(S22:S24)</f>
        <v>21</v>
      </c>
      <c r="T32" s="41">
        <f t="shared" si="11"/>
        <v>98</v>
      </c>
      <c r="Z32" s="13"/>
      <c r="AA32" s="13"/>
      <c r="AB32" s="13"/>
    </row>
    <row r="33" spans="1:28" x14ac:dyDescent="0.2">
      <c r="A33" s="44"/>
      <c r="B33" s="88" t="s">
        <v>21</v>
      </c>
      <c r="C33" s="11">
        <f>AVERAGE(C16:C18)</f>
        <v>65.93795093795093</v>
      </c>
      <c r="D33" s="11">
        <f>AVERAGE(D16:D18)</f>
        <v>34.062049062049063</v>
      </c>
      <c r="L33" s="44"/>
      <c r="M33" s="11" t="s">
        <v>21</v>
      </c>
      <c r="N33" s="11">
        <f>AVERAGE(N16:N18)</f>
        <v>55.882352941176464</v>
      </c>
      <c r="O33" s="11">
        <f>AVERAGE(O16:O18)</f>
        <v>44.117647058823529</v>
      </c>
      <c r="P33" s="14"/>
      <c r="Q33" s="13"/>
      <c r="R33" s="13"/>
      <c r="S33" s="13"/>
      <c r="T33" s="13"/>
      <c r="Z33" s="13"/>
      <c r="AA33" s="13"/>
      <c r="AB33" s="13"/>
    </row>
    <row r="34" spans="1:28" x14ac:dyDescent="0.2">
      <c r="A34" s="44"/>
      <c r="B34" s="88" t="s">
        <v>22</v>
      </c>
      <c r="C34" s="11">
        <f>STDEV(C16:C18)</f>
        <v>4.0476962127360645</v>
      </c>
      <c r="D34" s="11">
        <f>STDEV(D16:D18)</f>
        <v>4.0476962127360645</v>
      </c>
      <c r="L34" s="44"/>
      <c r="M34" s="11" t="s">
        <v>22</v>
      </c>
      <c r="N34" s="11">
        <f>STDEV(N16:N18)</f>
        <v>4.5606679802403969</v>
      </c>
      <c r="O34" s="11">
        <f>STDEV(O16:O18)</f>
        <v>4.5606679802403933</v>
      </c>
      <c r="P34" s="14"/>
      <c r="Z34" s="13"/>
      <c r="AA34" s="13"/>
      <c r="AB34" s="13"/>
    </row>
    <row r="35" spans="1:28" x14ac:dyDescent="0.2">
      <c r="A35" s="44"/>
      <c r="B35" s="88" t="s">
        <v>5</v>
      </c>
      <c r="C35" s="34">
        <f>C34/(3^0.5)</f>
        <v>2.3369384980209955</v>
      </c>
      <c r="D35" s="65">
        <f>D34/(3^0.5)</f>
        <v>2.3369384980209955</v>
      </c>
      <c r="F35" s="30" t="s">
        <v>106</v>
      </c>
      <c r="L35" s="44"/>
      <c r="M35" s="11" t="s">
        <v>5</v>
      </c>
      <c r="N35" s="34">
        <f>N34/(3^0.5)</f>
        <v>2.6331028860762999</v>
      </c>
      <c r="O35" s="34">
        <f>O34/(3^0.5)</f>
        <v>2.6331028860762982</v>
      </c>
      <c r="P35" s="40"/>
      <c r="Z35" s="13"/>
      <c r="AA35" s="13"/>
      <c r="AB35" s="13"/>
    </row>
    <row r="36" spans="1:28" x14ac:dyDescent="0.2">
      <c r="A36" s="44"/>
      <c r="B36" s="13"/>
      <c r="C36" s="27"/>
      <c r="D36" s="27"/>
      <c r="E36" s="13"/>
      <c r="K36" s="13"/>
      <c r="L36" s="44"/>
      <c r="M36" s="13"/>
      <c r="N36" s="27"/>
      <c r="O36" s="27"/>
      <c r="P36" s="13"/>
      <c r="U36" s="13"/>
      <c r="V36" s="13"/>
      <c r="W36" s="13"/>
      <c r="X36" s="13"/>
      <c r="Y36" s="13"/>
      <c r="Z36" s="13"/>
      <c r="AA36" s="13"/>
      <c r="AB36" s="13"/>
    </row>
    <row r="37" spans="1:28" x14ac:dyDescent="0.2">
      <c r="A37" s="44"/>
      <c r="B37" s="137" t="s">
        <v>2</v>
      </c>
      <c r="C37" s="137"/>
      <c r="D37" s="137"/>
      <c r="E37" s="13"/>
      <c r="G37" s="31" t="s">
        <v>102</v>
      </c>
      <c r="H37" s="45" t="s">
        <v>9</v>
      </c>
      <c r="I37" s="31" t="s">
        <v>271</v>
      </c>
      <c r="K37" s="13"/>
      <c r="L37" s="44"/>
      <c r="M37" s="137" t="s">
        <v>2</v>
      </c>
      <c r="N37" s="137"/>
      <c r="O37" s="137"/>
      <c r="P37" s="13"/>
      <c r="U37" s="13"/>
      <c r="V37" s="13"/>
      <c r="W37" s="13"/>
      <c r="X37" s="13"/>
      <c r="Y37" s="13"/>
      <c r="Z37" s="13"/>
      <c r="AA37" s="13"/>
      <c r="AB37" s="13"/>
    </row>
    <row r="38" spans="1:28" x14ac:dyDescent="0.2">
      <c r="A38" s="44"/>
      <c r="B38" s="88" t="s">
        <v>21</v>
      </c>
      <c r="C38" s="11">
        <f>AVERAGE(C22:C24)</f>
        <v>18.135435992578852</v>
      </c>
      <c r="D38" s="11">
        <f>AVERAGE(D22:D24)</f>
        <v>81.864564007421151</v>
      </c>
      <c r="E38" s="13"/>
      <c r="F38" s="21" t="s">
        <v>8</v>
      </c>
      <c r="G38" s="11">
        <v>34</v>
      </c>
      <c r="H38" s="11">
        <v>5</v>
      </c>
      <c r="I38" s="11">
        <v>53</v>
      </c>
      <c r="K38" s="13"/>
      <c r="L38" s="44"/>
      <c r="M38" s="11" t="s">
        <v>21</v>
      </c>
      <c r="N38" s="11">
        <f>AVERAGE(N22:N24)</f>
        <v>78.669108669108667</v>
      </c>
      <c r="O38" s="11">
        <f>AVERAGE(O22:O24)</f>
        <v>21.33089133089133</v>
      </c>
      <c r="P38" s="13"/>
      <c r="U38" s="13"/>
      <c r="V38" s="13"/>
      <c r="W38" s="13"/>
      <c r="X38" s="13"/>
      <c r="Y38" s="13"/>
      <c r="Z38" s="13"/>
      <c r="AA38" s="13"/>
      <c r="AB38" s="13"/>
    </row>
    <row r="39" spans="1:28" x14ac:dyDescent="0.2">
      <c r="A39" s="44"/>
      <c r="B39" s="88" t="s">
        <v>22</v>
      </c>
      <c r="C39" s="11">
        <f>STDEV(C22:C24)</f>
        <v>0.25824510031679204</v>
      </c>
      <c r="D39" s="11">
        <f>STDEV(D22:D24)</f>
        <v>0.25824510031678916</v>
      </c>
      <c r="E39" s="13"/>
      <c r="F39" s="21" t="s">
        <v>1</v>
      </c>
      <c r="G39" s="11">
        <v>122</v>
      </c>
      <c r="H39" s="11">
        <v>79</v>
      </c>
      <c r="I39" s="11">
        <v>217</v>
      </c>
      <c r="K39" s="13"/>
      <c r="L39" s="44"/>
      <c r="M39" s="11" t="s">
        <v>22</v>
      </c>
      <c r="N39" s="11">
        <f>STDEV(N22:N24)</f>
        <v>2.0530255977517657</v>
      </c>
      <c r="O39" s="11">
        <f>STDEV(O22:O24)</f>
        <v>2.0530255977517635</v>
      </c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x14ac:dyDescent="0.2">
      <c r="A40" s="44"/>
      <c r="B40" s="11" t="s">
        <v>5</v>
      </c>
      <c r="C40" s="34">
        <f>C39/(3^0.5)</f>
        <v>0.1490978781848018</v>
      </c>
      <c r="D40" s="65">
        <f>D39/(3^0.5)</f>
        <v>0.14909787818480014</v>
      </c>
      <c r="E40" s="13"/>
      <c r="F40" s="21" t="s">
        <v>2</v>
      </c>
      <c r="G40" s="11">
        <v>176</v>
      </c>
      <c r="H40" s="11">
        <v>152</v>
      </c>
      <c r="I40" s="11">
        <v>345</v>
      </c>
      <c r="K40" s="13"/>
      <c r="L40" s="13"/>
      <c r="M40" s="11" t="s">
        <v>5</v>
      </c>
      <c r="N40" s="34">
        <f>N39/(3^0.5)</f>
        <v>1.1853148815151744</v>
      </c>
      <c r="O40" s="34">
        <f>O39/(3^0.5)</f>
        <v>1.1853148815151731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x14ac:dyDescent="0.2">
      <c r="A41" s="13"/>
      <c r="B41" s="44"/>
      <c r="C41" s="13"/>
      <c r="D41" s="27"/>
      <c r="E41" s="27"/>
      <c r="F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x14ac:dyDescent="0.2">
      <c r="A43" s="13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13"/>
      <c r="X43" s="13"/>
      <c r="Y43" s="13"/>
      <c r="Z43" s="13"/>
      <c r="AA43" s="13"/>
      <c r="AB43" s="13"/>
    </row>
    <row r="44" spans="1:28" x14ac:dyDescent="0.2">
      <c r="A44" s="13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13"/>
      <c r="X44" s="13"/>
      <c r="Y44" s="13"/>
      <c r="Z44" s="13"/>
      <c r="AA44" s="13"/>
      <c r="AB44" s="13"/>
    </row>
    <row r="45" spans="1:28" x14ac:dyDescent="0.2">
      <c r="A45" s="13"/>
      <c r="B45" s="46" t="s">
        <v>23</v>
      </c>
      <c r="C45" s="54"/>
      <c r="D45" s="35"/>
      <c r="E45" s="35"/>
      <c r="F45" s="35"/>
      <c r="G45" s="53"/>
      <c r="H45" s="53"/>
      <c r="I45" s="53"/>
      <c r="J45" s="53"/>
      <c r="K45" s="13"/>
      <c r="L45" s="13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13"/>
      <c r="X45" s="13"/>
      <c r="Y45" s="13"/>
      <c r="Z45" s="13"/>
      <c r="AA45" s="13"/>
      <c r="AB45" s="13"/>
    </row>
    <row r="46" spans="1:28" x14ac:dyDescent="0.2">
      <c r="A46" s="13"/>
      <c r="B46" s="73"/>
      <c r="C46" s="75"/>
      <c r="D46" s="75"/>
      <c r="E46" s="75"/>
      <c r="F46" s="75"/>
      <c r="G46" s="75"/>
      <c r="H46" s="55"/>
      <c r="I46" s="44"/>
      <c r="M46" s="73"/>
      <c r="N46" s="75"/>
      <c r="O46" s="75"/>
      <c r="P46" s="75"/>
      <c r="Q46" s="75"/>
      <c r="R46" s="75"/>
      <c r="S46" s="55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x14ac:dyDescent="0.2">
      <c r="A47" s="13"/>
      <c r="B47" s="19" t="s">
        <v>110</v>
      </c>
      <c r="C47" s="20" t="s">
        <v>107</v>
      </c>
      <c r="D47" s="17"/>
      <c r="E47" s="17"/>
      <c r="F47" s="17"/>
      <c r="G47" s="17"/>
      <c r="H47" s="44"/>
      <c r="I47" s="44"/>
      <c r="M47" s="72"/>
      <c r="N47" s="76"/>
      <c r="O47" s="76"/>
      <c r="P47" s="76"/>
      <c r="Q47" s="76"/>
      <c r="R47" s="76"/>
      <c r="S47" s="44"/>
      <c r="T47" s="13"/>
      <c r="U47" s="13"/>
      <c r="V47" s="13"/>
      <c r="X47" s="13"/>
      <c r="Y47" s="13"/>
      <c r="Z47" s="13"/>
      <c r="AA47" s="13"/>
      <c r="AB47" s="13"/>
    </row>
    <row r="48" spans="1:28" x14ac:dyDescent="0.2">
      <c r="A48" s="13"/>
      <c r="B48" s="18" t="s">
        <v>60</v>
      </c>
      <c r="C48" s="17" t="s">
        <v>32</v>
      </c>
      <c r="D48" s="17"/>
      <c r="E48" s="17"/>
      <c r="F48" s="17"/>
      <c r="G48" s="17"/>
      <c r="H48" s="44"/>
      <c r="I48" s="44"/>
      <c r="M48" s="72"/>
      <c r="N48" s="76"/>
      <c r="O48" s="76"/>
      <c r="P48" s="76"/>
      <c r="Q48" s="76"/>
      <c r="R48" s="76"/>
      <c r="S48" s="44"/>
      <c r="T48" s="13"/>
      <c r="U48" s="13"/>
      <c r="V48" s="13"/>
      <c r="X48" s="13"/>
      <c r="Y48" s="13"/>
      <c r="Z48" s="13"/>
      <c r="AA48" s="13"/>
      <c r="AB48" s="13"/>
    </row>
    <row r="49" spans="1:30" x14ac:dyDescent="0.2">
      <c r="A49" s="13"/>
      <c r="B49" s="18" t="s">
        <v>25</v>
      </c>
      <c r="C49" s="17">
        <v>0.05</v>
      </c>
      <c r="D49" s="17"/>
      <c r="E49" s="17"/>
      <c r="F49" s="17"/>
      <c r="G49" s="17"/>
      <c r="H49" s="55"/>
      <c r="I49" s="44"/>
      <c r="M49" s="72"/>
      <c r="N49" s="76"/>
      <c r="O49" s="76"/>
      <c r="P49" s="76"/>
      <c r="Q49" s="76"/>
      <c r="R49" s="76"/>
      <c r="S49" s="44"/>
      <c r="T49" s="13"/>
      <c r="U49" s="13"/>
      <c r="V49" s="13"/>
      <c r="Y49" s="13"/>
      <c r="Z49" s="13"/>
      <c r="AA49" s="13"/>
      <c r="AB49" s="13"/>
      <c r="AC49" s="13"/>
    </row>
    <row r="50" spans="1:30" x14ac:dyDescent="0.2">
      <c r="A50" s="13"/>
      <c r="B50" s="18"/>
      <c r="C50" s="17"/>
      <c r="D50" s="17"/>
      <c r="E50" s="17"/>
      <c r="F50" s="17"/>
      <c r="G50" s="17"/>
      <c r="H50" s="44"/>
      <c r="I50" s="44"/>
      <c r="M50" s="72"/>
      <c r="N50" s="76"/>
      <c r="O50" s="76"/>
      <c r="P50" s="76"/>
      <c r="Q50" s="76"/>
      <c r="R50" s="76"/>
      <c r="S50" s="5"/>
      <c r="AC50" s="4"/>
    </row>
    <row r="51" spans="1:30" x14ac:dyDescent="0.2">
      <c r="A51" s="13"/>
      <c r="B51" s="19" t="s">
        <v>26</v>
      </c>
      <c r="C51" s="43" t="s">
        <v>27</v>
      </c>
      <c r="D51" s="43" t="s">
        <v>28</v>
      </c>
      <c r="E51" s="43" t="s">
        <v>29</v>
      </c>
      <c r="F51" s="43" t="s">
        <v>30</v>
      </c>
      <c r="G51" s="43" t="s">
        <v>55</v>
      </c>
      <c r="H51" s="55"/>
      <c r="I51" s="44"/>
      <c r="M51" s="72"/>
      <c r="N51" s="76"/>
      <c r="O51" s="76"/>
      <c r="P51" s="76"/>
      <c r="Q51" s="76"/>
      <c r="R51" s="76"/>
      <c r="S51" s="5"/>
      <c r="AC51" s="4"/>
    </row>
    <row r="52" spans="1:30" x14ac:dyDescent="0.2">
      <c r="A52" s="13"/>
      <c r="B52" s="18" t="s">
        <v>56</v>
      </c>
      <c r="C52" s="25">
        <v>56</v>
      </c>
      <c r="D52" s="25" t="s">
        <v>34</v>
      </c>
      <c r="E52" s="25" t="s">
        <v>35</v>
      </c>
      <c r="F52" s="25" t="s">
        <v>31</v>
      </c>
      <c r="G52" s="25"/>
      <c r="H52" s="44"/>
      <c r="I52" s="55"/>
      <c r="J52" s="1"/>
      <c r="K52" s="1"/>
      <c r="L52" s="1"/>
      <c r="M52" s="73"/>
      <c r="N52" s="75"/>
      <c r="O52" s="75"/>
      <c r="P52" s="75"/>
      <c r="Q52" s="75"/>
      <c r="R52" s="75"/>
      <c r="S52" s="5"/>
      <c r="AC52" s="4"/>
      <c r="AD52" s="4"/>
    </row>
    <row r="53" spans="1:30" x14ac:dyDescent="0.2">
      <c r="A53" s="13"/>
      <c r="B53" s="18" t="s">
        <v>57</v>
      </c>
      <c r="C53" s="25">
        <v>1.214</v>
      </c>
      <c r="D53" s="25">
        <v>0.36870000000000003</v>
      </c>
      <c r="E53" s="25" t="s">
        <v>7</v>
      </c>
      <c r="F53" s="25" t="s">
        <v>32</v>
      </c>
      <c r="G53" s="25">
        <v>0.51200000000000001</v>
      </c>
      <c r="H53" s="44"/>
      <c r="I53" s="44"/>
      <c r="M53" s="72"/>
      <c r="N53" s="76"/>
      <c r="O53" s="76"/>
      <c r="P53" s="76"/>
      <c r="Q53" s="76"/>
      <c r="R53" s="76"/>
      <c r="S53" s="5"/>
      <c r="AC53" s="4"/>
      <c r="AD53" s="4"/>
    </row>
    <row r="54" spans="1:30" x14ac:dyDescent="0.2">
      <c r="A54" s="13"/>
      <c r="B54" s="18" t="s">
        <v>33</v>
      </c>
      <c r="C54" s="25">
        <v>24.62</v>
      </c>
      <c r="D54" s="25">
        <v>6.7999999999999996E-3</v>
      </c>
      <c r="E54" s="25" t="s">
        <v>10</v>
      </c>
      <c r="F54" s="25" t="s">
        <v>31</v>
      </c>
      <c r="G54" s="25"/>
      <c r="H54" s="44"/>
      <c r="I54" s="44"/>
      <c r="M54" s="72"/>
      <c r="N54" s="76"/>
      <c r="O54" s="76"/>
      <c r="P54" s="76"/>
      <c r="Q54" s="76"/>
      <c r="R54" s="76"/>
      <c r="S54" s="5"/>
      <c r="AC54" s="13"/>
      <c r="AD54" s="13"/>
    </row>
    <row r="55" spans="1:30" x14ac:dyDescent="0.2">
      <c r="A55" s="13"/>
      <c r="B55" s="18" t="s">
        <v>58</v>
      </c>
      <c r="C55" s="25">
        <v>7.5670000000000002</v>
      </c>
      <c r="D55" s="25">
        <v>0.25900000000000001</v>
      </c>
      <c r="E55" s="25" t="s">
        <v>7</v>
      </c>
      <c r="F55" s="25" t="s">
        <v>32</v>
      </c>
      <c r="G55" s="25"/>
      <c r="H55" s="44"/>
      <c r="I55" s="44"/>
      <c r="M55" s="72"/>
      <c r="N55" s="76"/>
      <c r="O55" s="76"/>
      <c r="P55" s="76"/>
      <c r="Q55" s="76"/>
      <c r="R55" s="76"/>
      <c r="S55" s="5"/>
      <c r="AC55" s="13"/>
    </row>
    <row r="56" spans="1:30" x14ac:dyDescent="0.2">
      <c r="B56" s="18"/>
      <c r="C56" s="17"/>
      <c r="D56" s="17"/>
      <c r="E56" s="17"/>
      <c r="F56" s="17"/>
      <c r="G56" s="17"/>
      <c r="H56" s="44"/>
      <c r="I56" s="44"/>
      <c r="M56" s="72"/>
      <c r="N56" s="76"/>
      <c r="O56" s="76"/>
      <c r="P56" s="76"/>
      <c r="Q56" s="76"/>
      <c r="R56" s="76"/>
      <c r="S56" s="5"/>
      <c r="AC56" s="13"/>
    </row>
    <row r="57" spans="1:30" x14ac:dyDescent="0.2">
      <c r="B57" s="19" t="s">
        <v>36</v>
      </c>
      <c r="C57" s="43" t="s">
        <v>59</v>
      </c>
      <c r="D57" s="43" t="s">
        <v>37</v>
      </c>
      <c r="E57" s="43" t="s">
        <v>38</v>
      </c>
      <c r="F57" s="43" t="s">
        <v>39</v>
      </c>
      <c r="G57" s="43" t="s">
        <v>28</v>
      </c>
      <c r="H57" s="44"/>
      <c r="I57" s="44"/>
      <c r="M57" s="72"/>
      <c r="N57" s="76"/>
      <c r="O57" s="76"/>
      <c r="P57" s="76"/>
      <c r="Q57" s="76"/>
      <c r="R57" s="76"/>
      <c r="S57" s="5"/>
      <c r="AC57" s="13"/>
    </row>
    <row r="58" spans="1:30" x14ac:dyDescent="0.2">
      <c r="B58" s="18" t="s">
        <v>56</v>
      </c>
      <c r="C58" s="25">
        <v>17801</v>
      </c>
      <c r="D58" s="25">
        <v>6</v>
      </c>
      <c r="E58" s="25">
        <v>2967</v>
      </c>
      <c r="F58" s="25" t="s">
        <v>149</v>
      </c>
      <c r="G58" s="25" t="s">
        <v>40</v>
      </c>
      <c r="H58" s="44"/>
      <c r="I58" s="44"/>
      <c r="M58" s="72"/>
      <c r="N58" s="76"/>
      <c r="O58" s="76"/>
      <c r="P58" s="76"/>
      <c r="Q58" s="76"/>
      <c r="R58" s="76"/>
      <c r="S58" s="5"/>
      <c r="AC58" s="13"/>
    </row>
    <row r="59" spans="1:30" x14ac:dyDescent="0.2">
      <c r="B59" s="18" t="s">
        <v>57</v>
      </c>
      <c r="C59" s="25">
        <v>385.8</v>
      </c>
      <c r="D59" s="25">
        <v>2</v>
      </c>
      <c r="E59" s="25">
        <v>192.9</v>
      </c>
      <c r="F59" s="25" t="s">
        <v>150</v>
      </c>
      <c r="G59" s="25" t="s">
        <v>151</v>
      </c>
      <c r="H59" s="44"/>
      <c r="I59" s="44"/>
      <c r="M59" s="73"/>
      <c r="N59" s="76"/>
      <c r="O59" s="76"/>
      <c r="P59" s="76"/>
      <c r="Q59" s="76"/>
      <c r="R59" s="76"/>
      <c r="S59" s="5"/>
      <c r="AC59" s="13"/>
    </row>
    <row r="60" spans="1:30" x14ac:dyDescent="0.2">
      <c r="B60" s="18" t="s">
        <v>33</v>
      </c>
      <c r="C60" s="25">
        <v>7825</v>
      </c>
      <c r="D60" s="25">
        <v>3</v>
      </c>
      <c r="E60" s="25">
        <v>2608</v>
      </c>
      <c r="F60" s="25" t="s">
        <v>152</v>
      </c>
      <c r="G60" s="25" t="s">
        <v>153</v>
      </c>
      <c r="H60" s="44"/>
      <c r="I60" s="44"/>
      <c r="M60" s="72"/>
      <c r="N60" s="76"/>
      <c r="O60" s="76"/>
      <c r="P60" s="76"/>
      <c r="Q60" s="76"/>
      <c r="R60" s="76"/>
      <c r="S60" s="5"/>
      <c r="AC60" s="13"/>
    </row>
    <row r="61" spans="1:30" x14ac:dyDescent="0.2">
      <c r="B61" s="18" t="s">
        <v>58</v>
      </c>
      <c r="C61" s="25">
        <v>2405</v>
      </c>
      <c r="D61" s="25">
        <v>8</v>
      </c>
      <c r="E61" s="25">
        <v>300.7</v>
      </c>
      <c r="F61" s="25" t="s">
        <v>154</v>
      </c>
      <c r="G61" s="25" t="s">
        <v>155</v>
      </c>
      <c r="H61" s="44"/>
      <c r="I61" s="44"/>
      <c r="M61" s="72"/>
      <c r="N61" s="76"/>
      <c r="O61" s="76"/>
      <c r="P61" s="76"/>
      <c r="Q61" s="76"/>
      <c r="R61" s="76"/>
      <c r="S61" s="5"/>
      <c r="AC61" s="13"/>
    </row>
    <row r="62" spans="1:30" x14ac:dyDescent="0.2">
      <c r="B62" s="18" t="s">
        <v>41</v>
      </c>
      <c r="C62" s="25">
        <v>3372</v>
      </c>
      <c r="D62" s="25">
        <v>16</v>
      </c>
      <c r="E62" s="25">
        <v>210.7</v>
      </c>
      <c r="F62" s="25"/>
      <c r="G62" s="25"/>
      <c r="H62" s="44"/>
      <c r="I62" s="44"/>
      <c r="M62" s="72"/>
      <c r="N62" s="76"/>
      <c r="O62" s="76"/>
      <c r="P62" s="76"/>
      <c r="Q62" s="76"/>
      <c r="R62" s="76"/>
      <c r="S62" s="5"/>
      <c r="AC62" s="13"/>
    </row>
    <row r="63" spans="1:30" x14ac:dyDescent="0.2">
      <c r="B63" s="72"/>
      <c r="C63" s="76"/>
      <c r="D63" s="76"/>
      <c r="E63" s="76"/>
      <c r="F63" s="76"/>
      <c r="G63" s="76"/>
      <c r="H63" s="25"/>
      <c r="I63" s="44"/>
      <c r="M63" s="72"/>
      <c r="N63" s="76"/>
      <c r="O63" s="76"/>
      <c r="P63" s="76"/>
      <c r="Q63" s="76"/>
      <c r="R63" s="76"/>
      <c r="S63" s="5"/>
      <c r="AC63" s="13"/>
    </row>
    <row r="64" spans="1:30" x14ac:dyDescent="0.2">
      <c r="B64" s="19" t="s">
        <v>108</v>
      </c>
      <c r="C64" s="20" t="s">
        <v>43</v>
      </c>
      <c r="D64" s="20" t="s">
        <v>44</v>
      </c>
      <c r="E64" s="20" t="s">
        <v>45</v>
      </c>
      <c r="F64" s="20" t="s">
        <v>46</v>
      </c>
      <c r="G64" s="20" t="s">
        <v>47</v>
      </c>
      <c r="H64" s="17"/>
      <c r="I64" s="17"/>
      <c r="J64" s="17"/>
      <c r="M64" s="72"/>
      <c r="N64" s="76"/>
      <c r="O64" s="76"/>
      <c r="P64" s="76"/>
      <c r="Q64" s="76"/>
      <c r="R64" s="76"/>
      <c r="S64" s="5"/>
      <c r="AC64" s="13"/>
    </row>
    <row r="65" spans="2:29" x14ac:dyDescent="0.2">
      <c r="B65" s="18"/>
      <c r="C65" s="17"/>
      <c r="D65" s="17"/>
      <c r="E65" s="17"/>
      <c r="F65" s="17"/>
      <c r="G65" s="17"/>
      <c r="H65" s="17"/>
      <c r="I65" s="17"/>
      <c r="J65" s="17"/>
      <c r="AC65" s="13"/>
    </row>
    <row r="66" spans="2:29" x14ac:dyDescent="0.2">
      <c r="B66" s="18" t="s">
        <v>156</v>
      </c>
      <c r="C66" s="25"/>
      <c r="D66" s="25"/>
      <c r="E66" s="25"/>
      <c r="F66" s="25"/>
      <c r="G66" s="25"/>
      <c r="H66" s="25"/>
      <c r="I66" s="25"/>
      <c r="J66" s="17"/>
      <c r="K66" s="13"/>
      <c r="L66" s="13"/>
      <c r="M66" s="73"/>
      <c r="N66" s="74"/>
      <c r="O66" s="74"/>
      <c r="P66" s="74"/>
      <c r="Q66" s="74"/>
      <c r="R66" s="74"/>
      <c r="S66" s="71"/>
      <c r="T66" s="71"/>
      <c r="U66" s="71"/>
      <c r="AC66" s="13"/>
    </row>
    <row r="67" spans="2:29" x14ac:dyDescent="0.2">
      <c r="B67" s="18" t="s">
        <v>157</v>
      </c>
      <c r="C67" s="25">
        <v>23.23</v>
      </c>
      <c r="D67" s="25" t="s">
        <v>158</v>
      </c>
      <c r="E67" s="25" t="s">
        <v>32</v>
      </c>
      <c r="F67" s="25" t="s">
        <v>7</v>
      </c>
      <c r="G67" s="25">
        <v>7.7799999999999994E-2</v>
      </c>
      <c r="H67" s="25"/>
      <c r="I67" s="25"/>
      <c r="J67" s="17"/>
      <c r="K67" s="13"/>
      <c r="L67" s="13"/>
      <c r="M67" s="72"/>
      <c r="N67" s="71"/>
      <c r="O67" s="71"/>
      <c r="P67" s="71"/>
      <c r="Q67" s="71"/>
      <c r="R67" s="71"/>
      <c r="S67" s="71"/>
      <c r="T67" s="71"/>
      <c r="U67" s="71"/>
      <c r="AC67" s="13"/>
    </row>
    <row r="68" spans="2:29" x14ac:dyDescent="0.2">
      <c r="B68" s="18" t="s">
        <v>159</v>
      </c>
      <c r="C68" s="25">
        <v>71.03</v>
      </c>
      <c r="D68" s="25" t="s">
        <v>160</v>
      </c>
      <c r="E68" s="25" t="s">
        <v>31</v>
      </c>
      <c r="F68" s="25" t="s">
        <v>11</v>
      </c>
      <c r="G68" s="25">
        <v>1.09E-2</v>
      </c>
      <c r="H68" s="25"/>
      <c r="I68" s="25"/>
      <c r="J68" s="17"/>
      <c r="K68" s="13"/>
      <c r="L68" s="13"/>
      <c r="M68" s="72"/>
      <c r="N68" s="71"/>
      <c r="O68" s="71"/>
      <c r="P68" s="71"/>
      <c r="Q68" s="71"/>
      <c r="R68" s="71"/>
      <c r="S68" s="71"/>
      <c r="T68" s="71"/>
      <c r="U68" s="71"/>
      <c r="AC68" s="13"/>
    </row>
    <row r="69" spans="2:29" x14ac:dyDescent="0.2">
      <c r="B69" s="18"/>
      <c r="C69" s="25"/>
      <c r="D69" s="25"/>
      <c r="E69" s="25"/>
      <c r="F69" s="25"/>
      <c r="G69" s="25"/>
      <c r="H69" s="25"/>
      <c r="I69" s="25"/>
      <c r="J69" s="17"/>
      <c r="K69" s="13"/>
      <c r="L69" s="13"/>
      <c r="M69" s="72"/>
      <c r="N69" s="71"/>
      <c r="O69" s="71"/>
      <c r="P69" s="71"/>
      <c r="Q69" s="71"/>
      <c r="R69" s="71"/>
      <c r="S69" s="71"/>
      <c r="T69" s="71"/>
      <c r="U69" s="71"/>
      <c r="AC69" s="13"/>
    </row>
    <row r="70" spans="2:29" x14ac:dyDescent="0.2">
      <c r="B70" s="18" t="s">
        <v>161</v>
      </c>
      <c r="C70" s="25"/>
      <c r="D70" s="25"/>
      <c r="E70" s="25"/>
      <c r="F70" s="25"/>
      <c r="G70" s="25"/>
      <c r="H70" s="25"/>
      <c r="I70" s="25"/>
      <c r="J70" s="17"/>
      <c r="K70" s="13"/>
      <c r="L70" s="13"/>
      <c r="M70" s="72"/>
      <c r="N70" s="71"/>
      <c r="O70" s="71"/>
      <c r="P70" s="71"/>
      <c r="Q70" s="71"/>
      <c r="R70" s="71"/>
      <c r="S70" s="71"/>
      <c r="T70" s="71"/>
      <c r="U70" s="71"/>
      <c r="AC70" s="13"/>
    </row>
    <row r="71" spans="2:29" x14ac:dyDescent="0.2">
      <c r="B71" s="18" t="s">
        <v>157</v>
      </c>
      <c r="C71" s="25">
        <v>-23.23</v>
      </c>
      <c r="D71" s="25" t="s">
        <v>162</v>
      </c>
      <c r="E71" s="25" t="s">
        <v>32</v>
      </c>
      <c r="F71" s="25" t="s">
        <v>7</v>
      </c>
      <c r="G71" s="25">
        <v>7.7799999999999994E-2</v>
      </c>
      <c r="H71" s="25"/>
      <c r="I71" s="25"/>
      <c r="J71" s="17"/>
      <c r="K71" s="13"/>
      <c r="L71" s="13"/>
      <c r="M71" s="72"/>
      <c r="N71" s="71"/>
      <c r="O71" s="71"/>
      <c r="P71" s="71"/>
      <c r="Q71" s="71"/>
      <c r="R71" s="71"/>
      <c r="S71" s="71"/>
      <c r="T71" s="71"/>
      <c r="U71" s="71"/>
      <c r="W71" s="13"/>
      <c r="AC71" s="13"/>
    </row>
    <row r="72" spans="2:29" x14ac:dyDescent="0.2">
      <c r="B72" s="18" t="s">
        <v>159</v>
      </c>
      <c r="C72" s="25">
        <v>-71.03</v>
      </c>
      <c r="D72" s="25" t="s">
        <v>163</v>
      </c>
      <c r="E72" s="25" t="s">
        <v>31</v>
      </c>
      <c r="F72" s="25" t="s">
        <v>11</v>
      </c>
      <c r="G72" s="25">
        <v>1.09E-2</v>
      </c>
      <c r="H72" s="25"/>
      <c r="I72" s="25"/>
      <c r="J72" s="17"/>
      <c r="K72" s="13"/>
      <c r="L72" s="13"/>
      <c r="M72" s="72"/>
      <c r="N72" s="71"/>
      <c r="O72" s="71"/>
      <c r="P72" s="71"/>
      <c r="Q72" s="71"/>
      <c r="R72" s="71"/>
      <c r="S72" s="71"/>
      <c r="T72" s="71"/>
      <c r="U72" s="71"/>
      <c r="W72" s="13"/>
      <c r="AC72" s="13"/>
    </row>
    <row r="73" spans="2:29" x14ac:dyDescent="0.2">
      <c r="B73" s="18"/>
      <c r="C73" s="25"/>
      <c r="D73" s="25"/>
      <c r="E73" s="25"/>
      <c r="F73" s="25"/>
      <c r="G73" s="25"/>
      <c r="H73" s="25"/>
      <c r="I73" s="25"/>
      <c r="J73" s="17"/>
      <c r="K73" s="13"/>
      <c r="L73" s="13"/>
      <c r="M73" s="73"/>
      <c r="N73" s="74"/>
      <c r="O73" s="74"/>
      <c r="P73" s="74"/>
      <c r="Q73" s="74"/>
      <c r="R73" s="74"/>
      <c r="S73" s="74"/>
      <c r="T73" s="74"/>
      <c r="U73" s="74"/>
      <c r="V73" s="13"/>
      <c r="W73" s="13"/>
      <c r="X73" s="13"/>
      <c r="Y73" s="13"/>
      <c r="Z73" s="13"/>
      <c r="AA73" s="13"/>
    </row>
    <row r="74" spans="2:29" x14ac:dyDescent="0.2">
      <c r="B74" s="18" t="s">
        <v>164</v>
      </c>
      <c r="C74" s="25"/>
      <c r="D74" s="25"/>
      <c r="E74" s="25"/>
      <c r="F74" s="25"/>
      <c r="G74" s="25"/>
      <c r="H74" s="25"/>
      <c r="I74" s="25"/>
      <c r="J74" s="17"/>
      <c r="K74" s="13"/>
      <c r="L74" s="13"/>
      <c r="M74" s="72"/>
      <c r="N74" s="71"/>
      <c r="O74" s="71"/>
      <c r="P74" s="71"/>
      <c r="Q74" s="71"/>
      <c r="R74" s="71"/>
      <c r="S74" s="71"/>
      <c r="T74" s="71"/>
      <c r="U74" s="71"/>
      <c r="V74" s="13"/>
      <c r="W74" s="13"/>
      <c r="X74" s="13"/>
      <c r="Y74" s="13"/>
      <c r="Z74" s="13"/>
      <c r="AA74" s="13"/>
    </row>
    <row r="75" spans="2:29" x14ac:dyDescent="0.2">
      <c r="B75" s="18" t="s">
        <v>157</v>
      </c>
      <c r="C75" s="25">
        <v>2.9140000000000001</v>
      </c>
      <c r="D75" s="25" t="s">
        <v>165</v>
      </c>
      <c r="E75" s="25" t="s">
        <v>32</v>
      </c>
      <c r="F75" s="25" t="s">
        <v>7</v>
      </c>
      <c r="G75" s="25">
        <v>0.99150000000000005</v>
      </c>
      <c r="H75" s="25"/>
      <c r="I75" s="25"/>
      <c r="J75" s="17"/>
      <c r="K75" s="13"/>
      <c r="L75" s="13"/>
      <c r="M75" s="72"/>
      <c r="N75" s="71"/>
      <c r="O75" s="71"/>
      <c r="P75" s="71"/>
      <c r="Q75" s="71"/>
      <c r="R75" s="71"/>
      <c r="S75" s="71"/>
      <c r="T75" s="71"/>
      <c r="U75" s="71"/>
      <c r="V75" s="13"/>
      <c r="W75" s="13"/>
      <c r="X75" s="13"/>
      <c r="Y75" s="13"/>
      <c r="Z75" s="13"/>
      <c r="AA75" s="13"/>
    </row>
    <row r="76" spans="2:29" x14ac:dyDescent="0.2">
      <c r="B76" s="18" t="s">
        <v>159</v>
      </c>
      <c r="C76" s="25">
        <v>-19.87</v>
      </c>
      <c r="D76" s="25" t="s">
        <v>166</v>
      </c>
      <c r="E76" s="25" t="s">
        <v>32</v>
      </c>
      <c r="F76" s="25" t="s">
        <v>7</v>
      </c>
      <c r="G76" s="25">
        <v>0.74450000000000005</v>
      </c>
      <c r="H76" s="25"/>
      <c r="I76" s="25"/>
      <c r="J76" s="17"/>
      <c r="K76" s="13"/>
      <c r="L76" s="13"/>
      <c r="M76" s="72"/>
      <c r="N76" s="71"/>
      <c r="O76" s="71"/>
      <c r="P76" s="71"/>
      <c r="Q76" s="71"/>
      <c r="R76" s="71"/>
      <c r="S76" s="71"/>
      <c r="T76" s="71"/>
      <c r="U76" s="71"/>
      <c r="V76" s="13"/>
      <c r="W76" s="13"/>
      <c r="X76" s="13"/>
      <c r="Y76" s="13"/>
      <c r="Z76" s="13"/>
      <c r="AA76" s="13"/>
    </row>
    <row r="77" spans="2:29" x14ac:dyDescent="0.2">
      <c r="B77" s="18"/>
      <c r="C77" s="25"/>
      <c r="D77" s="25"/>
      <c r="E77" s="25"/>
      <c r="F77" s="25"/>
      <c r="G77" s="25"/>
      <c r="H77" s="25"/>
      <c r="I77" s="25"/>
      <c r="J77" s="17"/>
      <c r="K77" s="13"/>
      <c r="L77" s="13"/>
      <c r="M77" s="72"/>
      <c r="N77" s="71"/>
      <c r="O77" s="71"/>
      <c r="P77" s="71"/>
      <c r="Q77" s="71"/>
      <c r="R77" s="71"/>
      <c r="S77" s="71"/>
      <c r="T77" s="71"/>
      <c r="U77" s="71"/>
      <c r="V77" s="13"/>
      <c r="W77" s="13"/>
      <c r="X77" s="13"/>
      <c r="Y77" s="13"/>
      <c r="Z77" s="13"/>
      <c r="AA77" s="13"/>
    </row>
    <row r="78" spans="2:29" x14ac:dyDescent="0.2">
      <c r="B78" s="18" t="s">
        <v>167</v>
      </c>
      <c r="C78" s="25"/>
      <c r="D78" s="25"/>
      <c r="E78" s="25"/>
      <c r="F78" s="25"/>
      <c r="G78" s="25"/>
      <c r="H78" s="25"/>
      <c r="I78" s="25"/>
      <c r="J78" s="17"/>
      <c r="K78" s="13"/>
      <c r="L78" s="13"/>
      <c r="M78" s="72"/>
      <c r="N78" s="71"/>
      <c r="O78" s="71"/>
      <c r="P78" s="71"/>
      <c r="Q78" s="71"/>
      <c r="R78" s="71"/>
      <c r="S78" s="71"/>
      <c r="T78" s="71"/>
      <c r="U78" s="71"/>
      <c r="V78" s="13"/>
      <c r="W78" s="13"/>
      <c r="X78" s="13"/>
      <c r="Y78" s="13"/>
      <c r="Z78" s="13"/>
      <c r="AA78" s="13"/>
    </row>
    <row r="79" spans="2:29" x14ac:dyDescent="0.2">
      <c r="B79" s="18" t="s">
        <v>157</v>
      </c>
      <c r="C79" s="25">
        <v>-30.69</v>
      </c>
      <c r="D79" s="25" t="s">
        <v>168</v>
      </c>
      <c r="E79" s="25" t="s">
        <v>31</v>
      </c>
      <c r="F79" s="25" t="s">
        <v>10</v>
      </c>
      <c r="G79" s="25">
        <v>4.1999999999999997E-3</v>
      </c>
      <c r="H79" s="25"/>
      <c r="I79" s="25"/>
      <c r="J79" s="17"/>
      <c r="K79" s="13"/>
      <c r="L79" s="13"/>
      <c r="V79" s="13"/>
      <c r="W79" s="13"/>
      <c r="X79" s="13"/>
      <c r="Y79" s="13"/>
      <c r="Z79" s="13"/>
      <c r="AA79" s="13"/>
    </row>
    <row r="80" spans="2:29" x14ac:dyDescent="0.2">
      <c r="B80" s="18" t="s">
        <v>159</v>
      </c>
      <c r="C80" s="25">
        <v>-7.9050000000000002</v>
      </c>
      <c r="D80" s="25" t="s">
        <v>169</v>
      </c>
      <c r="E80" s="25" t="s">
        <v>31</v>
      </c>
      <c r="F80" s="25" t="s">
        <v>11</v>
      </c>
      <c r="G80" s="25">
        <v>3.4799999999999998E-2</v>
      </c>
      <c r="H80" s="25"/>
      <c r="I80" s="25"/>
      <c r="J80" s="17"/>
      <c r="K80" s="13"/>
      <c r="L80" s="13"/>
      <c r="M80" s="18"/>
      <c r="N80" s="17"/>
      <c r="O80" s="17"/>
      <c r="P80" s="17"/>
      <c r="Q80" s="17"/>
      <c r="R80" s="17"/>
      <c r="S80" s="17"/>
      <c r="T80" s="17"/>
      <c r="U80" s="17"/>
      <c r="V80" s="13"/>
      <c r="W80" s="13"/>
      <c r="X80" s="13"/>
      <c r="Y80" s="13"/>
      <c r="Z80" s="13"/>
      <c r="AA80" s="13"/>
    </row>
    <row r="81" spans="2:27" x14ac:dyDescent="0.2">
      <c r="B81" s="18"/>
      <c r="C81" s="17"/>
      <c r="D81" s="17"/>
      <c r="E81" s="17"/>
      <c r="F81" s="17"/>
      <c r="G81" s="17"/>
      <c r="H81" s="17"/>
      <c r="I81" s="17"/>
      <c r="J81" s="17"/>
      <c r="K81" s="13"/>
      <c r="L81" s="13"/>
      <c r="M81" s="18"/>
      <c r="N81" s="17"/>
      <c r="O81" s="17"/>
      <c r="P81" s="17"/>
      <c r="Q81" s="17"/>
      <c r="R81" s="17"/>
      <c r="S81" s="17"/>
      <c r="T81" s="17"/>
      <c r="U81" s="17"/>
      <c r="V81" s="13"/>
      <c r="W81" s="13"/>
      <c r="X81" s="13"/>
      <c r="Y81" s="13"/>
      <c r="Z81" s="13"/>
      <c r="AA81" s="13"/>
    </row>
    <row r="82" spans="2:27" x14ac:dyDescent="0.2">
      <c r="B82" s="18"/>
      <c r="C82" s="17"/>
      <c r="D82" s="17"/>
      <c r="E82" s="17"/>
      <c r="F82" s="17"/>
      <c r="G82" s="17"/>
      <c r="H82" s="17"/>
      <c r="I82" s="17"/>
      <c r="J82" s="17"/>
      <c r="U82" s="13"/>
      <c r="V82" s="13"/>
      <c r="W82" s="13"/>
      <c r="X82" s="13"/>
      <c r="Y82" s="13"/>
      <c r="Z82" s="13"/>
      <c r="AA82" s="13"/>
    </row>
    <row r="83" spans="2:27" x14ac:dyDescent="0.2">
      <c r="B83" s="19" t="s">
        <v>48</v>
      </c>
      <c r="C83" s="43" t="s">
        <v>49</v>
      </c>
      <c r="D83" s="43" t="s">
        <v>50</v>
      </c>
      <c r="E83" s="43" t="s">
        <v>43</v>
      </c>
      <c r="F83" s="43" t="s">
        <v>51</v>
      </c>
      <c r="G83" s="43" t="s">
        <v>52</v>
      </c>
      <c r="H83" s="43" t="s">
        <v>53</v>
      </c>
      <c r="I83" s="43" t="s">
        <v>54</v>
      </c>
      <c r="J83" s="43" t="s">
        <v>37</v>
      </c>
      <c r="U83" s="13"/>
      <c r="V83" s="13"/>
      <c r="W83" s="13"/>
      <c r="X83" s="13"/>
      <c r="Y83" s="13"/>
      <c r="Z83" s="13"/>
      <c r="AA83" s="13"/>
    </row>
    <row r="84" spans="2:27" x14ac:dyDescent="0.2">
      <c r="B84" s="18"/>
      <c r="C84" s="17"/>
      <c r="D84" s="17"/>
      <c r="E84" s="17"/>
      <c r="F84" s="17"/>
      <c r="G84" s="17"/>
      <c r="H84" s="17"/>
      <c r="I84" s="17"/>
      <c r="J84" s="17"/>
      <c r="U84" s="13"/>
      <c r="V84" s="13"/>
      <c r="W84" s="13"/>
      <c r="X84" s="13"/>
      <c r="Y84" s="13"/>
      <c r="Z84" s="13"/>
      <c r="AA84" s="13"/>
    </row>
    <row r="85" spans="2:27" x14ac:dyDescent="0.2">
      <c r="B85" s="18" t="s">
        <v>156</v>
      </c>
      <c r="C85" s="17"/>
      <c r="D85" s="17"/>
      <c r="E85" s="17"/>
      <c r="F85" s="17"/>
      <c r="G85" s="17"/>
      <c r="H85" s="17"/>
      <c r="I85" s="17"/>
      <c r="J85" s="17"/>
      <c r="U85" s="13"/>
      <c r="V85" s="13"/>
      <c r="W85" s="13"/>
      <c r="X85" s="13"/>
      <c r="Y85" s="13"/>
      <c r="Z85" s="13"/>
      <c r="AA85" s="13"/>
    </row>
    <row r="86" spans="2:27" x14ac:dyDescent="0.2">
      <c r="B86" s="18" t="s">
        <v>157</v>
      </c>
      <c r="C86" s="85">
        <v>89.17</v>
      </c>
      <c r="D86" s="85">
        <v>65.94</v>
      </c>
      <c r="E86" s="85">
        <v>23.23</v>
      </c>
      <c r="F86" s="85">
        <v>5.4340000000000002</v>
      </c>
      <c r="G86" s="85">
        <v>3</v>
      </c>
      <c r="H86" s="85">
        <v>3</v>
      </c>
      <c r="I86" s="85">
        <v>4.2750000000000004</v>
      </c>
      <c r="J86" s="85">
        <v>2</v>
      </c>
      <c r="K86" s="86"/>
      <c r="U86" s="13"/>
      <c r="V86" s="13"/>
      <c r="W86" s="13"/>
      <c r="X86" s="13"/>
      <c r="Y86" s="13"/>
      <c r="Z86" s="13"/>
      <c r="AA86" s="13"/>
    </row>
    <row r="87" spans="2:27" x14ac:dyDescent="0.2">
      <c r="B87" s="18" t="s">
        <v>159</v>
      </c>
      <c r="C87" s="85">
        <v>89.17</v>
      </c>
      <c r="D87" s="85">
        <v>18.14</v>
      </c>
      <c r="E87" s="85">
        <v>71.03</v>
      </c>
      <c r="F87" s="85">
        <v>5.9820000000000002</v>
      </c>
      <c r="G87" s="85">
        <v>3</v>
      </c>
      <c r="H87" s="85">
        <v>3</v>
      </c>
      <c r="I87" s="85">
        <v>11.87</v>
      </c>
      <c r="J87" s="85">
        <v>2</v>
      </c>
      <c r="K87" s="86"/>
      <c r="U87" s="13"/>
      <c r="V87" s="13"/>
      <c r="W87" s="13"/>
      <c r="X87" s="13"/>
      <c r="Y87" s="13"/>
      <c r="Z87" s="13"/>
      <c r="AA87" s="13"/>
    </row>
    <row r="88" spans="2:27" x14ac:dyDescent="0.2">
      <c r="B88" s="18"/>
      <c r="C88" s="85"/>
      <c r="D88" s="85"/>
      <c r="E88" s="85"/>
      <c r="F88" s="85"/>
      <c r="G88" s="85"/>
      <c r="H88" s="85"/>
      <c r="I88" s="85"/>
      <c r="J88" s="85"/>
      <c r="K88" s="86"/>
      <c r="U88" s="13"/>
      <c r="V88" s="13"/>
      <c r="W88" s="13"/>
      <c r="X88" s="13"/>
      <c r="Y88" s="13"/>
      <c r="Z88" s="13"/>
      <c r="AA88" s="13"/>
    </row>
    <row r="89" spans="2:27" x14ac:dyDescent="0.2">
      <c r="B89" s="18" t="s">
        <v>161</v>
      </c>
      <c r="C89" s="85"/>
      <c r="D89" s="85"/>
      <c r="E89" s="85"/>
      <c r="F89" s="85"/>
      <c r="G89" s="85"/>
      <c r="H89" s="85"/>
      <c r="I89" s="85"/>
      <c r="J89" s="85"/>
      <c r="K89" s="86"/>
      <c r="U89" s="13"/>
      <c r="V89" s="13"/>
      <c r="W89" s="13"/>
      <c r="X89" s="13"/>
      <c r="Y89" s="13"/>
      <c r="Z89" s="13"/>
      <c r="AA89" s="13"/>
    </row>
    <row r="90" spans="2:27" x14ac:dyDescent="0.2">
      <c r="B90" s="18" t="s">
        <v>157</v>
      </c>
      <c r="C90" s="85">
        <v>10.83</v>
      </c>
      <c r="D90" s="85">
        <v>34.06</v>
      </c>
      <c r="E90" s="85">
        <v>-23.23</v>
      </c>
      <c r="F90" s="85">
        <v>5.4340000000000002</v>
      </c>
      <c r="G90" s="85">
        <v>3</v>
      </c>
      <c r="H90" s="85">
        <v>3</v>
      </c>
      <c r="I90" s="85">
        <v>4.2750000000000004</v>
      </c>
      <c r="J90" s="85">
        <v>2</v>
      </c>
      <c r="K90" s="86"/>
      <c r="U90" s="13"/>
      <c r="V90" s="13"/>
      <c r="W90" s="13"/>
      <c r="X90" s="13"/>
      <c r="Y90" s="13"/>
      <c r="Z90" s="13"/>
      <c r="AA90" s="13"/>
    </row>
    <row r="91" spans="2:27" x14ac:dyDescent="0.2">
      <c r="B91" s="18" t="s">
        <v>159</v>
      </c>
      <c r="C91" s="85">
        <v>10.83</v>
      </c>
      <c r="D91" s="85">
        <v>81.86</v>
      </c>
      <c r="E91" s="85">
        <v>-71.03</v>
      </c>
      <c r="F91" s="85">
        <v>5.9820000000000002</v>
      </c>
      <c r="G91" s="85">
        <v>3</v>
      </c>
      <c r="H91" s="85">
        <v>3</v>
      </c>
      <c r="I91" s="85">
        <v>11.87</v>
      </c>
      <c r="J91" s="85">
        <v>2</v>
      </c>
      <c r="K91" s="86"/>
      <c r="U91" s="13"/>
      <c r="V91" s="13"/>
      <c r="W91" s="13"/>
      <c r="X91" s="13"/>
      <c r="Y91" s="13"/>
      <c r="Z91" s="13"/>
      <c r="AA91" s="13"/>
    </row>
    <row r="92" spans="2:27" x14ac:dyDescent="0.2">
      <c r="B92" s="18"/>
      <c r="C92" s="85"/>
      <c r="D92" s="85"/>
      <c r="E92" s="85"/>
      <c r="F92" s="85"/>
      <c r="G92" s="85"/>
      <c r="H92" s="85"/>
      <c r="I92" s="85"/>
      <c r="J92" s="85"/>
      <c r="K92" s="86"/>
      <c r="V92" s="13"/>
      <c r="W92" s="13"/>
      <c r="X92" s="13"/>
      <c r="Y92" s="13"/>
      <c r="Z92" s="13"/>
      <c r="AA92" s="13"/>
    </row>
    <row r="93" spans="2:27" x14ac:dyDescent="0.2">
      <c r="B93" s="18" t="s">
        <v>164</v>
      </c>
      <c r="C93" s="85"/>
      <c r="D93" s="85"/>
      <c r="E93" s="85"/>
      <c r="F93" s="85"/>
      <c r="G93" s="85"/>
      <c r="H93" s="85"/>
      <c r="I93" s="85"/>
      <c r="J93" s="85"/>
      <c r="K93" s="86"/>
      <c r="V93" s="13"/>
      <c r="W93" s="13"/>
      <c r="X93" s="13"/>
      <c r="Y93" s="13"/>
      <c r="Z93" s="13"/>
      <c r="AA93" s="13"/>
    </row>
    <row r="94" spans="2:27" x14ac:dyDescent="0.2">
      <c r="B94" s="18" t="s">
        <v>157</v>
      </c>
      <c r="C94" s="85">
        <v>58.8</v>
      </c>
      <c r="D94" s="85">
        <v>55.88</v>
      </c>
      <c r="E94" s="85">
        <v>2.9140000000000001</v>
      </c>
      <c r="F94" s="85">
        <v>26.98</v>
      </c>
      <c r="G94" s="85">
        <v>3</v>
      </c>
      <c r="H94" s="85">
        <v>3</v>
      </c>
      <c r="I94" s="85">
        <v>0.108</v>
      </c>
      <c r="J94" s="85">
        <v>2</v>
      </c>
      <c r="K94" s="86"/>
      <c r="U94" s="13"/>
      <c r="V94" s="13"/>
      <c r="W94" s="13"/>
      <c r="X94" s="13"/>
      <c r="Y94" s="13"/>
      <c r="Z94" s="13"/>
      <c r="AA94" s="13"/>
    </row>
    <row r="95" spans="2:27" x14ac:dyDescent="0.2">
      <c r="B95" s="18" t="s">
        <v>159</v>
      </c>
      <c r="C95" s="85">
        <v>58.8</v>
      </c>
      <c r="D95" s="85">
        <v>78.67</v>
      </c>
      <c r="E95" s="85">
        <v>-19.87</v>
      </c>
      <c r="F95" s="85">
        <v>28.42</v>
      </c>
      <c r="G95" s="85">
        <v>3</v>
      </c>
      <c r="H95" s="85">
        <v>3</v>
      </c>
      <c r="I95" s="85">
        <v>0.69940000000000002</v>
      </c>
      <c r="J95" s="85">
        <v>2</v>
      </c>
      <c r="K95" s="86"/>
      <c r="U95" s="13"/>
      <c r="V95" s="13"/>
      <c r="W95" s="13"/>
      <c r="X95" s="13"/>
      <c r="Y95" s="13"/>
      <c r="Z95" s="13"/>
      <c r="AA95" s="13"/>
    </row>
    <row r="96" spans="2:27" x14ac:dyDescent="0.2">
      <c r="B96" s="18"/>
      <c r="C96" s="85"/>
      <c r="D96" s="85"/>
      <c r="E96" s="85"/>
      <c r="F96" s="85"/>
      <c r="G96" s="85"/>
      <c r="H96" s="85"/>
      <c r="I96" s="85"/>
      <c r="J96" s="85"/>
      <c r="K96" s="86"/>
      <c r="U96" s="13"/>
      <c r="X96" s="13"/>
      <c r="Y96" s="13"/>
      <c r="Z96" s="13"/>
      <c r="AA96" s="13"/>
    </row>
    <row r="97" spans="2:27" x14ac:dyDescent="0.2">
      <c r="B97" s="18" t="s">
        <v>167</v>
      </c>
      <c r="C97" s="85"/>
      <c r="D97" s="85"/>
      <c r="E97" s="85"/>
      <c r="F97" s="85"/>
      <c r="G97" s="85"/>
      <c r="H97" s="85"/>
      <c r="I97" s="85"/>
      <c r="J97" s="85"/>
      <c r="K97" s="86"/>
      <c r="U97" s="13"/>
      <c r="X97" s="13"/>
      <c r="Y97" s="13"/>
      <c r="Z97" s="13"/>
      <c r="AA97" s="13"/>
    </row>
    <row r="98" spans="2:27" x14ac:dyDescent="0.2">
      <c r="B98" s="18" t="s">
        <v>157</v>
      </c>
      <c r="C98" s="85">
        <v>13.43</v>
      </c>
      <c r="D98" s="85">
        <v>44.12</v>
      </c>
      <c r="E98" s="85">
        <v>-30.69</v>
      </c>
      <c r="F98" s="85">
        <v>1.5960000000000001</v>
      </c>
      <c r="G98" s="85">
        <v>3</v>
      </c>
      <c r="H98" s="85">
        <v>3</v>
      </c>
      <c r="I98" s="85">
        <v>19.23</v>
      </c>
      <c r="J98" s="85">
        <v>2</v>
      </c>
      <c r="K98" s="86"/>
      <c r="U98" s="13"/>
      <c r="V98" s="13"/>
      <c r="W98" s="13"/>
      <c r="X98" s="13"/>
      <c r="Y98" s="13"/>
      <c r="Z98" s="13"/>
      <c r="AA98" s="13"/>
    </row>
    <row r="99" spans="2:27" x14ac:dyDescent="0.2">
      <c r="B99" s="18" t="s">
        <v>159</v>
      </c>
      <c r="C99" s="85">
        <v>13.43</v>
      </c>
      <c r="D99" s="85">
        <v>21.33</v>
      </c>
      <c r="E99" s="85">
        <v>-7.9050000000000002</v>
      </c>
      <c r="F99" s="85">
        <v>1.206</v>
      </c>
      <c r="G99" s="85">
        <v>3</v>
      </c>
      <c r="H99" s="85">
        <v>3</v>
      </c>
      <c r="I99" s="85">
        <v>6.5529999999999999</v>
      </c>
      <c r="J99" s="85">
        <v>2</v>
      </c>
      <c r="K99" s="86"/>
      <c r="U99" s="13"/>
      <c r="V99" s="13"/>
      <c r="W99" s="13"/>
      <c r="X99" s="13"/>
      <c r="Y99" s="13"/>
      <c r="Z99" s="13"/>
      <c r="AA99" s="13"/>
    </row>
    <row r="100" spans="2:27" x14ac:dyDescent="0.2">
      <c r="U100" s="13"/>
      <c r="V100" s="13"/>
      <c r="W100" s="13"/>
      <c r="X100" s="13"/>
      <c r="Y100" s="13"/>
      <c r="Z100" s="13"/>
      <c r="AA100" s="13"/>
    </row>
    <row r="101" spans="2:27" x14ac:dyDescent="0.2">
      <c r="U101" s="13"/>
      <c r="V101" s="13"/>
      <c r="W101" s="13"/>
      <c r="X101" s="13"/>
      <c r="Y101" s="13"/>
      <c r="Z101" s="13"/>
      <c r="AA101" s="13"/>
    </row>
    <row r="102" spans="2:27" x14ac:dyDescent="0.2">
      <c r="M102" s="13"/>
      <c r="N102" s="13"/>
      <c r="O102" s="13"/>
      <c r="P102" s="13"/>
      <c r="Q102" s="13"/>
      <c r="R102" s="13"/>
      <c r="S102" s="13"/>
      <c r="U102" s="13"/>
      <c r="V102" s="13"/>
      <c r="W102" s="13"/>
      <c r="X102" s="13"/>
      <c r="Y102" s="13"/>
      <c r="Z102" s="13"/>
      <c r="AA102" s="13"/>
    </row>
    <row r="103" spans="2:27" s="4" customFormat="1" x14ac:dyDescent="0.2">
      <c r="B103" s="107"/>
      <c r="C103" s="131"/>
      <c r="D103" s="62"/>
      <c r="E103" s="62"/>
      <c r="F103" s="62"/>
      <c r="G103" s="13"/>
      <c r="H103" s="13"/>
      <c r="I103" s="13"/>
      <c r="J103" s="13"/>
      <c r="L103" s="13"/>
      <c r="M103" s="105"/>
      <c r="N103" s="38"/>
      <c r="O103" s="14"/>
      <c r="P103" s="14"/>
      <c r="Q103" s="14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2:27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2:27" x14ac:dyDescent="0.2">
      <c r="B105" s="13"/>
      <c r="C105" s="13"/>
      <c r="D105" s="26"/>
      <c r="E105" s="26"/>
      <c r="F105" s="26"/>
      <c r="G105" s="26"/>
      <c r="H105" s="13"/>
      <c r="M105" s="13"/>
      <c r="N105" s="13"/>
      <c r="O105" s="26"/>
      <c r="P105" s="26"/>
      <c r="Q105" s="26"/>
      <c r="R105" s="26"/>
      <c r="S105" s="13"/>
      <c r="T105" s="13"/>
      <c r="V105" s="13"/>
      <c r="W105" s="13"/>
      <c r="X105" s="13"/>
      <c r="Y105" s="13"/>
      <c r="Z105" s="13"/>
      <c r="AA105" s="13"/>
    </row>
    <row r="106" spans="2:27" x14ac:dyDescent="0.2">
      <c r="B106" s="13"/>
      <c r="C106" s="128"/>
      <c r="D106" s="13"/>
      <c r="E106" s="13"/>
      <c r="F106" s="40"/>
      <c r="G106" s="129"/>
      <c r="H106" s="13"/>
      <c r="M106" s="26"/>
      <c r="N106" s="128"/>
      <c r="O106" s="14"/>
      <c r="P106" s="14"/>
      <c r="Q106" s="40"/>
      <c r="R106" s="40"/>
      <c r="S106" s="13"/>
      <c r="T106" s="13"/>
      <c r="V106" s="13"/>
      <c r="W106" s="13"/>
      <c r="X106" s="13"/>
      <c r="Y106" s="13"/>
      <c r="Z106" s="13"/>
      <c r="AA106" s="13"/>
    </row>
    <row r="107" spans="2:27" x14ac:dyDescent="0.2">
      <c r="B107" s="13"/>
      <c r="C107" s="128"/>
      <c r="D107" s="14"/>
      <c r="E107" s="14"/>
      <c r="F107" s="40"/>
      <c r="G107" s="129"/>
      <c r="H107" s="13"/>
      <c r="I107" s="13"/>
      <c r="J107" s="13"/>
      <c r="L107" s="13"/>
      <c r="M107" s="13"/>
      <c r="N107" s="128"/>
      <c r="O107" s="14"/>
      <c r="P107" s="14"/>
      <c r="Q107" s="40"/>
      <c r="R107" s="40"/>
      <c r="S107" s="13"/>
      <c r="T107" s="13"/>
      <c r="V107" s="13"/>
      <c r="W107" s="13"/>
      <c r="X107" s="13"/>
      <c r="Y107" s="13"/>
      <c r="Z107" s="13"/>
      <c r="AA107" s="13"/>
    </row>
    <row r="108" spans="2:27" x14ac:dyDescent="0.2">
      <c r="B108" s="13"/>
      <c r="C108" s="130"/>
      <c r="D108" s="14"/>
      <c r="E108" s="14"/>
      <c r="F108" s="40"/>
      <c r="G108" s="129"/>
      <c r="H108" s="13"/>
      <c r="I108" s="13"/>
      <c r="J108" s="13"/>
      <c r="L108" s="13"/>
      <c r="M108" s="13"/>
      <c r="N108" s="130"/>
      <c r="O108" s="14"/>
      <c r="P108" s="14"/>
      <c r="Q108" s="40"/>
      <c r="R108" s="40"/>
      <c r="S108" s="13"/>
      <c r="T108" s="13"/>
      <c r="V108" s="13"/>
      <c r="W108" s="13"/>
      <c r="X108" s="13"/>
      <c r="Y108" s="13"/>
      <c r="Z108" s="13"/>
      <c r="AA108" s="13"/>
    </row>
    <row r="109" spans="2:27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L109" s="13"/>
      <c r="M109" s="13"/>
      <c r="N109" s="13"/>
      <c r="O109" s="13"/>
      <c r="P109" s="13"/>
      <c r="Q109" s="13"/>
      <c r="R109" s="13"/>
      <c r="S109" s="13"/>
      <c r="T109" s="13"/>
      <c r="V109" s="13"/>
      <c r="W109" s="13"/>
      <c r="X109" s="13"/>
      <c r="Y109" s="13"/>
      <c r="Z109" s="13"/>
      <c r="AA109" s="13"/>
    </row>
    <row r="110" spans="2:27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L110" s="13"/>
      <c r="M110" s="13"/>
      <c r="N110" s="13"/>
      <c r="O110" s="13"/>
      <c r="P110" s="13"/>
      <c r="Q110" s="13"/>
      <c r="R110" s="13"/>
      <c r="S110" s="13"/>
      <c r="T110" s="13"/>
      <c r="V110" s="13"/>
      <c r="W110" s="13"/>
      <c r="X110" s="13"/>
      <c r="Y110" s="13"/>
      <c r="Z110" s="13"/>
      <c r="AA110" s="13"/>
    </row>
    <row r="111" spans="2:27" x14ac:dyDescent="0.2">
      <c r="H111" s="13"/>
      <c r="I111" s="13"/>
      <c r="J111" s="13"/>
      <c r="L111" s="13"/>
      <c r="M111" s="13"/>
      <c r="S111" s="13"/>
      <c r="T111" s="13"/>
      <c r="V111" s="13"/>
      <c r="W111" s="13"/>
      <c r="X111" s="13"/>
      <c r="Y111" s="13"/>
      <c r="Z111" s="13"/>
      <c r="AA111" s="13"/>
    </row>
    <row r="112" spans="2:27" x14ac:dyDescent="0.2">
      <c r="H112" s="13"/>
      <c r="I112" s="13"/>
      <c r="J112" s="13"/>
      <c r="L112" s="13"/>
      <c r="M112" s="13"/>
      <c r="S112" s="13"/>
      <c r="T112" s="13"/>
      <c r="V112" s="13"/>
      <c r="W112" s="13"/>
      <c r="X112" s="13"/>
      <c r="Y112" s="13"/>
      <c r="Z112" s="13"/>
      <c r="AA112" s="13"/>
    </row>
    <row r="113" spans="2:27" x14ac:dyDescent="0.2">
      <c r="B113" s="13"/>
      <c r="C113" s="13"/>
      <c r="D113" s="13"/>
      <c r="E113" s="13"/>
      <c r="F113" s="13"/>
      <c r="H113" s="13"/>
      <c r="I113" s="13"/>
      <c r="J113" s="13"/>
      <c r="L113" s="13"/>
      <c r="N113" s="13"/>
      <c r="O113" s="13"/>
      <c r="P113" s="13"/>
      <c r="Q113" s="13"/>
      <c r="R113" s="13"/>
      <c r="V113" s="13"/>
      <c r="W113" s="13"/>
      <c r="X113" s="13"/>
      <c r="Y113" s="13"/>
      <c r="Z113" s="13"/>
      <c r="AA113" s="13"/>
    </row>
    <row r="114" spans="2:27" x14ac:dyDescent="0.2">
      <c r="B114" s="13"/>
      <c r="C114" s="13"/>
      <c r="D114" s="13"/>
      <c r="E114" s="13"/>
      <c r="F114" s="13"/>
      <c r="H114" s="13"/>
      <c r="I114" s="13"/>
      <c r="J114" s="13"/>
      <c r="L114" s="13"/>
      <c r="N114" s="13"/>
      <c r="O114" s="13"/>
      <c r="P114" s="13"/>
      <c r="Q114" s="13"/>
      <c r="R114" s="13"/>
      <c r="V114" s="13"/>
      <c r="W114" s="13"/>
      <c r="X114" s="13"/>
      <c r="Y114" s="13"/>
      <c r="Z114" s="13"/>
      <c r="AA114" s="13"/>
    </row>
    <row r="115" spans="2:27" x14ac:dyDescent="0.2">
      <c r="B115" s="13"/>
      <c r="C115" s="13"/>
      <c r="D115" s="13"/>
      <c r="E115" s="13"/>
      <c r="F115" s="13"/>
      <c r="H115" s="13"/>
      <c r="I115" s="13"/>
      <c r="J115" s="13"/>
      <c r="L115" s="13"/>
      <c r="M115" s="13"/>
      <c r="N115" s="13"/>
      <c r="O115" s="13"/>
      <c r="P115" s="13"/>
      <c r="Q115" s="13"/>
      <c r="R115" s="13"/>
      <c r="S115" s="13"/>
      <c r="T115" s="13"/>
      <c r="V115" s="13"/>
      <c r="W115" s="13"/>
      <c r="X115" s="13"/>
      <c r="Y115" s="13"/>
      <c r="Z115" s="13"/>
      <c r="AA115" s="13"/>
    </row>
    <row r="116" spans="2:27" x14ac:dyDescent="0.2">
      <c r="B116" s="13"/>
      <c r="C116" s="13"/>
      <c r="D116" s="13"/>
      <c r="E116" s="13"/>
      <c r="F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V116" s="13"/>
      <c r="W116" s="13"/>
      <c r="X116" s="13"/>
      <c r="Y116" s="13"/>
      <c r="Z116" s="13"/>
      <c r="AA116" s="13"/>
    </row>
    <row r="117" spans="2:27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2:27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2:27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2:27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2:27" x14ac:dyDescent="0.2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2:27" x14ac:dyDescent="0.2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2:27" x14ac:dyDescent="0.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2:27" x14ac:dyDescent="0.2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2:27" x14ac:dyDescent="0.2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2:27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2:27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2:27" x14ac:dyDescent="0.2">
      <c r="U128" s="13"/>
      <c r="V128" s="13"/>
      <c r="W128" s="13"/>
      <c r="X128" s="13"/>
      <c r="Y128" s="13"/>
      <c r="Z128" s="13"/>
      <c r="AA128" s="13"/>
    </row>
    <row r="129" spans="21:27" x14ac:dyDescent="0.2">
      <c r="U129" s="13"/>
      <c r="V129" s="13"/>
      <c r="W129" s="13"/>
      <c r="X129" s="13"/>
      <c r="Y129" s="13"/>
      <c r="Z129" s="13"/>
      <c r="AA129" s="13"/>
    </row>
    <row r="130" spans="21:27" x14ac:dyDescent="0.2">
      <c r="U130" s="13"/>
      <c r="V130" s="13"/>
      <c r="W130" s="13"/>
      <c r="X130" s="13"/>
      <c r="Y130" s="13"/>
      <c r="Z130" s="13"/>
      <c r="AA130" s="13"/>
    </row>
    <row r="131" spans="21:27" x14ac:dyDescent="0.2">
      <c r="U131" s="13"/>
      <c r="V131" s="13"/>
      <c r="W131" s="13"/>
      <c r="X131" s="13"/>
      <c r="Y131" s="13"/>
      <c r="Z131" s="13"/>
      <c r="AA131" s="13"/>
    </row>
    <row r="132" spans="21:27" x14ac:dyDescent="0.2">
      <c r="U132" s="13"/>
      <c r="V132" s="13"/>
      <c r="W132" s="13"/>
      <c r="X132" s="13"/>
      <c r="Y132" s="13"/>
      <c r="Z132" s="13"/>
      <c r="AA132" s="13"/>
    </row>
    <row r="133" spans="21:27" x14ac:dyDescent="0.2">
      <c r="U133" s="13"/>
      <c r="V133" s="13"/>
      <c r="W133" s="13"/>
      <c r="X133" s="13"/>
      <c r="Y133" s="13"/>
      <c r="Z133" s="13"/>
      <c r="AA133" s="13"/>
    </row>
    <row r="134" spans="21:27" x14ac:dyDescent="0.2">
      <c r="U134" s="13"/>
      <c r="V134" s="13"/>
      <c r="W134" s="13"/>
      <c r="X134" s="13"/>
      <c r="Y134" s="13"/>
      <c r="Z134" s="13"/>
      <c r="AA134" s="13"/>
    </row>
    <row r="135" spans="21:27" x14ac:dyDescent="0.2">
      <c r="U135" s="13"/>
      <c r="V135" s="13"/>
      <c r="W135" s="13"/>
      <c r="X135" s="13"/>
      <c r="Y135" s="13"/>
      <c r="Z135" s="13"/>
      <c r="AA135" s="13"/>
    </row>
    <row r="136" spans="21:27" x14ac:dyDescent="0.2">
      <c r="U136" s="13"/>
      <c r="V136" s="13"/>
      <c r="W136" s="13"/>
      <c r="X136" s="13"/>
      <c r="Y136" s="13"/>
      <c r="Z136" s="13"/>
      <c r="AA136" s="13"/>
    </row>
    <row r="137" spans="21:27" x14ac:dyDescent="0.2">
      <c r="U137" s="13"/>
      <c r="V137" s="13"/>
      <c r="W137" s="13"/>
      <c r="X137" s="13"/>
      <c r="Y137" s="13"/>
      <c r="Z137" s="13"/>
      <c r="AA137" s="13"/>
    </row>
    <row r="138" spans="21:27" x14ac:dyDescent="0.2">
      <c r="U138" s="13"/>
      <c r="V138" s="13"/>
      <c r="W138" s="13"/>
      <c r="X138" s="13"/>
      <c r="Y138" s="13"/>
      <c r="Z138" s="13"/>
      <c r="AA138" s="13"/>
    </row>
    <row r="139" spans="21:27" x14ac:dyDescent="0.2">
      <c r="U139" s="13"/>
      <c r="V139" s="13"/>
      <c r="W139" s="13"/>
      <c r="X139" s="13"/>
      <c r="Y139" s="13"/>
      <c r="Z139" s="13"/>
      <c r="AA139" s="13"/>
    </row>
    <row r="140" spans="21:27" x14ac:dyDescent="0.2">
      <c r="U140" s="13"/>
      <c r="V140" s="13"/>
      <c r="W140" s="13"/>
      <c r="X140" s="13"/>
      <c r="Y140" s="13"/>
      <c r="Z140" s="13"/>
      <c r="AA140" s="13"/>
    </row>
    <row r="141" spans="21:27" x14ac:dyDescent="0.2">
      <c r="U141" s="13"/>
      <c r="V141" s="13"/>
      <c r="W141" s="13"/>
      <c r="X141" s="13"/>
      <c r="Y141" s="13"/>
      <c r="Z141" s="13"/>
      <c r="AA141" s="13"/>
    </row>
    <row r="142" spans="21:27" x14ac:dyDescent="0.2">
      <c r="U142" s="13"/>
      <c r="V142" s="13"/>
      <c r="W142" s="13"/>
      <c r="X142" s="13"/>
      <c r="Y142" s="13"/>
      <c r="Z142" s="13"/>
      <c r="AA142" s="13"/>
    </row>
    <row r="143" spans="21:27" x14ac:dyDescent="0.2">
      <c r="U143" s="13"/>
      <c r="V143" s="13"/>
      <c r="W143" s="13"/>
      <c r="X143" s="13"/>
      <c r="Y143" s="13"/>
      <c r="Z143" s="13"/>
      <c r="AA143" s="13"/>
    </row>
    <row r="144" spans="21:27" x14ac:dyDescent="0.2">
      <c r="U144" s="13"/>
      <c r="V144" s="13"/>
      <c r="W144" s="13"/>
      <c r="X144" s="13"/>
      <c r="Y144" s="13"/>
      <c r="Z144" s="13"/>
      <c r="AA144" s="13"/>
    </row>
    <row r="145" spans="2:27" x14ac:dyDescent="0.2">
      <c r="U145" s="13"/>
      <c r="V145" s="13"/>
      <c r="W145" s="13"/>
      <c r="X145" s="13"/>
      <c r="Y145" s="13"/>
      <c r="Z145" s="13"/>
      <c r="AA145" s="13"/>
    </row>
    <row r="146" spans="2:27" x14ac:dyDescent="0.2">
      <c r="U146" s="13"/>
      <c r="V146" s="13"/>
      <c r="W146" s="13"/>
      <c r="X146" s="13"/>
      <c r="Y146" s="13"/>
      <c r="Z146" s="13"/>
      <c r="AA146" s="13"/>
    </row>
    <row r="147" spans="2:27" x14ac:dyDescent="0.2">
      <c r="U147" s="13"/>
      <c r="V147" s="13"/>
      <c r="W147" s="13"/>
      <c r="X147" s="13"/>
      <c r="Y147" s="13"/>
      <c r="Z147" s="13"/>
      <c r="AA147" s="13"/>
    </row>
    <row r="148" spans="2:27" x14ac:dyDescent="0.2">
      <c r="U148" s="13"/>
      <c r="V148" s="13"/>
      <c r="W148" s="13"/>
      <c r="X148" s="13"/>
      <c r="Y148" s="13"/>
      <c r="Z148" s="13"/>
      <c r="AA148" s="13"/>
    </row>
    <row r="149" spans="2:27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2:27" x14ac:dyDescent="0.2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2:27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2:27" x14ac:dyDescent="0.2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2:27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2:27" x14ac:dyDescent="0.2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2:27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2:27" x14ac:dyDescent="0.2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2:27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2:27" x14ac:dyDescent="0.2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2:27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2:27" x14ac:dyDescent="0.2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2:27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2:27" x14ac:dyDescent="0.2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2:27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2:27" x14ac:dyDescent="0.2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2:27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2:27" x14ac:dyDescent="0.2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2:27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2:27" x14ac:dyDescent="0.2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2:27" x14ac:dyDescent="0.2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2:27" x14ac:dyDescent="0.2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2:27" x14ac:dyDescent="0.2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2:27" x14ac:dyDescent="0.2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2:27" x14ac:dyDescent="0.2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2:27" x14ac:dyDescent="0.2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2:27" x14ac:dyDescent="0.2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2:27" x14ac:dyDescent="0.2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2:27" x14ac:dyDescent="0.2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2:27" x14ac:dyDescent="0.2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2:27" x14ac:dyDescent="0.2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2:27" x14ac:dyDescent="0.2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2:27" x14ac:dyDescent="0.2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2:27" x14ac:dyDescent="0.2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2:27" x14ac:dyDescent="0.2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2:27" x14ac:dyDescent="0.2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2:27" x14ac:dyDescent="0.2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2:27" x14ac:dyDescent="0.2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2:27" x14ac:dyDescent="0.2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2:27" x14ac:dyDescent="0.2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2:27" x14ac:dyDescent="0.2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2:27" x14ac:dyDescent="0.2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2:27" x14ac:dyDescent="0.2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2:27" x14ac:dyDescent="0.2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2:27" x14ac:dyDescent="0.2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2:27" x14ac:dyDescent="0.2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2:27" x14ac:dyDescent="0.2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2:27" x14ac:dyDescent="0.2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2:27" x14ac:dyDescent="0.2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2:27" x14ac:dyDescent="0.2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2:27" x14ac:dyDescent="0.2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2:27" x14ac:dyDescent="0.2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2:27" x14ac:dyDescent="0.2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2:27" x14ac:dyDescent="0.2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2:27" x14ac:dyDescent="0.2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2:27" x14ac:dyDescent="0.2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2:27" x14ac:dyDescent="0.2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2:27" x14ac:dyDescent="0.2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2:27" x14ac:dyDescent="0.2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2:27" x14ac:dyDescent="0.2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2:27" x14ac:dyDescent="0.2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2:27" x14ac:dyDescent="0.2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2:27" x14ac:dyDescent="0.2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2:27" x14ac:dyDescent="0.2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2:27" x14ac:dyDescent="0.2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2:27" x14ac:dyDescent="0.2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</sheetData>
  <mergeCells count="8">
    <mergeCell ref="B6:I6"/>
    <mergeCell ref="M6:T6"/>
    <mergeCell ref="B27:D27"/>
    <mergeCell ref="B32:D32"/>
    <mergeCell ref="B37:D37"/>
    <mergeCell ref="M27:O27"/>
    <mergeCell ref="M32:O32"/>
    <mergeCell ref="M37:O37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 3C</vt:lpstr>
      <vt:lpstr>FIG 3D</vt:lpstr>
      <vt:lpstr>FIG 3E</vt:lpstr>
      <vt:lpstr>FIG 3F</vt:lpstr>
      <vt:lpstr>FIG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Schneider</dc:creator>
  <cp:lastModifiedBy>CM Poch</cp:lastModifiedBy>
  <dcterms:created xsi:type="dcterms:W3CDTF">2019-06-06T16:55:49Z</dcterms:created>
  <dcterms:modified xsi:type="dcterms:W3CDTF">2022-02-12T08:55:10Z</dcterms:modified>
</cp:coreProperties>
</file>