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rzou4_jh_edu/Documents/Ha_RZou/manuscripts/[submitted] paper_multitarget/SOURCE_DATA/"/>
    </mc:Choice>
  </mc:AlternateContent>
  <xr:revisionPtr revIDLastSave="21" documentId="13_ncr:40009_{DD930DDB-68E0-442B-8A90-6829CF64A6BC}" xr6:coauthVersionLast="47" xr6:coauthVersionMax="47" xr10:uidLastSave="{26DC084B-D237-5346-B4F5-D189CF3FBA37}"/>
  <bookViews>
    <workbookView xWindow="0" yWindow="840" windowWidth="28800" windowHeight="14480" tabRatio="792" xr2:uid="{00000000-000D-0000-FFFF-FFFF00000000}"/>
  </bookViews>
  <sheets>
    <sheet name="Figure 7" sheetId="9" r:id="rId1"/>
    <sheet name="summary_ct10" sheetId="3" r:id="rId2"/>
    <sheet name="ct10_R1" sheetId="1" r:id="rId3"/>
    <sheet name="ct10_R2" sheetId="2" r:id="rId4"/>
    <sheet name="Sheet1" sheetId="8" r:id="rId5"/>
    <sheet name="foci_counts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8" l="1"/>
  <c r="C2" i="8"/>
  <c r="F2" i="8"/>
  <c r="G2" i="8"/>
  <c r="J2" i="8"/>
  <c r="K2" i="8"/>
  <c r="N2" i="8"/>
  <c r="O2" i="8"/>
  <c r="R2" i="8"/>
  <c r="S2" i="8"/>
  <c r="V2" i="8"/>
  <c r="X2" i="8" s="1"/>
  <c r="N11" i="8" s="1"/>
  <c r="W2" i="8"/>
  <c r="B3" i="8"/>
  <c r="C3" i="8"/>
  <c r="F3" i="8"/>
  <c r="G3" i="8"/>
  <c r="J3" i="8"/>
  <c r="K3" i="8"/>
  <c r="N3" i="8"/>
  <c r="P3" i="8" s="1"/>
  <c r="J12" i="8" s="1"/>
  <c r="O3" i="8"/>
  <c r="R3" i="8"/>
  <c r="S3" i="8"/>
  <c r="V3" i="8"/>
  <c r="W3" i="8"/>
  <c r="B4" i="8"/>
  <c r="C4" i="8"/>
  <c r="F4" i="8"/>
  <c r="H4" i="8" s="1"/>
  <c r="F13" i="8" s="1"/>
  <c r="G4" i="8"/>
  <c r="J4" i="8"/>
  <c r="K4" i="8"/>
  <c r="M4" i="8"/>
  <c r="I13" i="8" s="1"/>
  <c r="N4" i="8"/>
  <c r="P4" i="8" s="1"/>
  <c r="J13" i="8" s="1"/>
  <c r="O4" i="8"/>
  <c r="R4" i="8"/>
  <c r="T4" i="8" s="1"/>
  <c r="L13" i="8" s="1"/>
  <c r="S4" i="8"/>
  <c r="V4" i="8"/>
  <c r="W4" i="8"/>
  <c r="B5" i="8"/>
  <c r="C5" i="8"/>
  <c r="F5" i="8"/>
  <c r="H5" i="8" s="1"/>
  <c r="F14" i="8" s="1"/>
  <c r="G5" i="8"/>
  <c r="J5" i="8"/>
  <c r="L5" i="8" s="1"/>
  <c r="H14" i="8" s="1"/>
  <c r="K5" i="8"/>
  <c r="N5" i="8"/>
  <c r="O5" i="8"/>
  <c r="R5" i="8"/>
  <c r="S5" i="8"/>
  <c r="V5" i="8"/>
  <c r="X5" i="8" s="1"/>
  <c r="N14" i="8" s="1"/>
  <c r="W5" i="8"/>
  <c r="D6" i="8"/>
  <c r="D15" i="8" s="1"/>
  <c r="E6" i="8"/>
  <c r="F6" i="8"/>
  <c r="G6" i="8"/>
  <c r="H6" i="8"/>
  <c r="F15" i="8" s="1"/>
  <c r="I6" i="8"/>
  <c r="G15" i="8" s="1"/>
  <c r="L6" i="8"/>
  <c r="H15" i="8" s="1"/>
  <c r="M6" i="8"/>
  <c r="N6" i="8"/>
  <c r="P6" i="8" s="1"/>
  <c r="J15" i="8" s="1"/>
  <c r="R6" i="8"/>
  <c r="U6" i="8" s="1"/>
  <c r="M15" i="8" s="1"/>
  <c r="S6" i="8"/>
  <c r="V6" i="8"/>
  <c r="W6" i="8"/>
  <c r="E15" i="8"/>
  <c r="I15" i="8"/>
  <c r="D5" i="8" l="1"/>
  <c r="D14" i="8" s="1"/>
  <c r="X3" i="8"/>
  <c r="N12" i="8" s="1"/>
  <c r="T3" i="8"/>
  <c r="L12" i="8" s="1"/>
  <c r="D3" i="8"/>
  <c r="D12" i="8" s="1"/>
  <c r="L2" i="8"/>
  <c r="H11" i="8" s="1"/>
  <c r="H3" i="8"/>
  <c r="F12" i="8" s="1"/>
  <c r="X6" i="8"/>
  <c r="N15" i="8" s="1"/>
  <c r="T5" i="8"/>
  <c r="L14" i="8" s="1"/>
  <c r="T6" i="8"/>
  <c r="L15" i="8" s="1"/>
  <c r="L4" i="8"/>
  <c r="H13" i="8" s="1"/>
  <c r="P5" i="8"/>
  <c r="J14" i="8" s="1"/>
  <c r="X4" i="8"/>
  <c r="N13" i="8" s="1"/>
  <c r="P2" i="8"/>
  <c r="J11" i="8" s="1"/>
  <c r="H2" i="8"/>
  <c r="F11" i="8" s="1"/>
  <c r="D4" i="8"/>
  <c r="D13" i="8" s="1"/>
  <c r="L3" i="8"/>
  <c r="H12" i="8" s="1"/>
  <c r="T2" i="8"/>
  <c r="L11" i="8" s="1"/>
  <c r="E2" i="8"/>
  <c r="E11" i="8" s="1"/>
  <c r="Y5" i="8"/>
  <c r="O14" i="8" s="1"/>
  <c r="Q5" i="8"/>
  <c r="K14" i="8" s="1"/>
  <c r="I5" i="8"/>
  <c r="G14" i="8" s="1"/>
  <c r="Y4" i="8"/>
  <c r="O13" i="8" s="1"/>
  <c r="Q4" i="8"/>
  <c r="K13" i="8" s="1"/>
  <c r="I4" i="8"/>
  <c r="G13" i="8" s="1"/>
  <c r="Y3" i="8"/>
  <c r="O12" i="8" s="1"/>
  <c r="Q3" i="8"/>
  <c r="K12" i="8" s="1"/>
  <c r="I3" i="8"/>
  <c r="G12" i="8" s="1"/>
  <c r="Y2" i="8"/>
  <c r="O11" i="8" s="1"/>
  <c r="Q2" i="8"/>
  <c r="K11" i="8" s="1"/>
  <c r="I2" i="8"/>
  <c r="G11" i="8" s="1"/>
  <c r="D2" i="8"/>
  <c r="D11" i="8" s="1"/>
  <c r="U5" i="8"/>
  <c r="M14" i="8" s="1"/>
  <c r="M5" i="8"/>
  <c r="I14" i="8" s="1"/>
  <c r="E5" i="8"/>
  <c r="E14" i="8" s="1"/>
  <c r="U4" i="8"/>
  <c r="M13" i="8" s="1"/>
  <c r="E4" i="8"/>
  <c r="E13" i="8" s="1"/>
  <c r="U3" i="8"/>
  <c r="M12" i="8" s="1"/>
  <c r="M3" i="8"/>
  <c r="I12" i="8" s="1"/>
  <c r="E3" i="8"/>
  <c r="E12" i="8" s="1"/>
  <c r="U2" i="8"/>
  <c r="M11" i="8" s="1"/>
  <c r="M2" i="8"/>
  <c r="I11" i="8" s="1"/>
  <c r="Y6" i="8"/>
  <c r="O15" i="8" s="1"/>
  <c r="Q6" i="8"/>
  <c r="K15" i="8" s="1"/>
  <c r="J25" i="3"/>
  <c r="I25" i="3"/>
  <c r="H25" i="3"/>
  <c r="F25" i="3"/>
  <c r="E25" i="3"/>
  <c r="D25" i="3"/>
  <c r="C25" i="3"/>
  <c r="G25" i="3" s="1"/>
  <c r="J24" i="3"/>
  <c r="I24" i="3"/>
  <c r="H24" i="3"/>
  <c r="F24" i="3"/>
  <c r="E24" i="3"/>
  <c r="D24" i="3"/>
  <c r="C24" i="3"/>
  <c r="G24" i="3" s="1"/>
  <c r="M23" i="3"/>
  <c r="Q23" i="3" s="1"/>
  <c r="J23" i="3"/>
  <c r="I23" i="3"/>
  <c r="H23" i="3"/>
  <c r="F23" i="3"/>
  <c r="E23" i="3"/>
  <c r="D23" i="3"/>
  <c r="C23" i="3"/>
  <c r="G23" i="3" s="1"/>
  <c r="R22" i="3"/>
  <c r="J22" i="3"/>
  <c r="I22" i="3"/>
  <c r="H22" i="3"/>
  <c r="F22" i="3"/>
  <c r="E22" i="3"/>
  <c r="D22" i="3"/>
  <c r="C22" i="3"/>
  <c r="G22" i="3" s="1"/>
  <c r="R21" i="3"/>
  <c r="M21" i="3"/>
  <c r="Q21" i="3" s="1"/>
  <c r="J21" i="3"/>
  <c r="I21" i="3"/>
  <c r="H21" i="3"/>
  <c r="F21" i="3"/>
  <c r="E21" i="3"/>
  <c r="D21" i="3"/>
  <c r="C21" i="3"/>
  <c r="G21" i="3" s="1"/>
  <c r="P20" i="3"/>
  <c r="J20" i="3"/>
  <c r="I20" i="3"/>
  <c r="H20" i="3"/>
  <c r="F20" i="3"/>
  <c r="E20" i="3"/>
  <c r="D20" i="3"/>
  <c r="C20" i="3"/>
  <c r="G20" i="3" s="1"/>
  <c r="S19" i="3"/>
  <c r="J19" i="3"/>
  <c r="I19" i="3"/>
  <c r="H19" i="3"/>
  <c r="F19" i="3"/>
  <c r="E19" i="3"/>
  <c r="D19" i="3"/>
  <c r="C19" i="3"/>
  <c r="G19" i="3" s="1"/>
  <c r="J18" i="3"/>
  <c r="I18" i="3"/>
  <c r="H18" i="3"/>
  <c r="F18" i="3"/>
  <c r="E18" i="3"/>
  <c r="D18" i="3"/>
  <c r="C18" i="3"/>
  <c r="G18" i="3" s="1"/>
  <c r="R17" i="3"/>
  <c r="J17" i="3"/>
  <c r="I17" i="3"/>
  <c r="H17" i="3"/>
  <c r="F17" i="3"/>
  <c r="E17" i="3"/>
  <c r="D17" i="3"/>
  <c r="C17" i="3"/>
  <c r="G17" i="3" s="1"/>
  <c r="O12" i="3"/>
  <c r="J12" i="3"/>
  <c r="I12" i="3"/>
  <c r="H12" i="3"/>
  <c r="F12" i="3"/>
  <c r="E12" i="3"/>
  <c r="D12" i="3"/>
  <c r="C12" i="3"/>
  <c r="G12" i="3" s="1"/>
  <c r="T11" i="3"/>
  <c r="J11" i="3"/>
  <c r="I11" i="3"/>
  <c r="H11" i="3"/>
  <c r="F11" i="3"/>
  <c r="E11" i="3"/>
  <c r="D11" i="3"/>
  <c r="C11" i="3"/>
  <c r="G11" i="3" s="1"/>
  <c r="J10" i="3"/>
  <c r="I10" i="3"/>
  <c r="H10" i="3"/>
  <c r="F10" i="3"/>
  <c r="E10" i="3"/>
  <c r="E49" i="3" s="1"/>
  <c r="D10" i="3"/>
  <c r="C10" i="3"/>
  <c r="G10" i="3" s="1"/>
  <c r="S9" i="3"/>
  <c r="J9" i="3"/>
  <c r="I9" i="3"/>
  <c r="H9" i="3"/>
  <c r="F9" i="3"/>
  <c r="E9" i="3"/>
  <c r="D9" i="3"/>
  <c r="C9" i="3"/>
  <c r="G9" i="3" s="1"/>
  <c r="J8" i="3"/>
  <c r="I8" i="3"/>
  <c r="H8" i="3"/>
  <c r="F8" i="3"/>
  <c r="E8" i="3"/>
  <c r="D8" i="3"/>
  <c r="C8" i="3"/>
  <c r="G8" i="3" s="1"/>
  <c r="M7" i="3"/>
  <c r="Q7" i="3" s="1"/>
  <c r="J7" i="3"/>
  <c r="I7" i="3"/>
  <c r="H7" i="3"/>
  <c r="F7" i="3"/>
  <c r="E7" i="3"/>
  <c r="D7" i="3"/>
  <c r="C7" i="3"/>
  <c r="G7" i="3" s="1"/>
  <c r="J6" i="3"/>
  <c r="I6" i="3"/>
  <c r="H6" i="3"/>
  <c r="F6" i="3"/>
  <c r="E6" i="3"/>
  <c r="D6" i="3"/>
  <c r="C6" i="3"/>
  <c r="G6" i="3" s="1"/>
  <c r="S5" i="3"/>
  <c r="N5" i="3"/>
  <c r="J5" i="3"/>
  <c r="I5" i="3"/>
  <c r="H5" i="3"/>
  <c r="F5" i="3"/>
  <c r="E5" i="3"/>
  <c r="D5" i="3"/>
  <c r="C5" i="3"/>
  <c r="G5" i="3" s="1"/>
  <c r="J4" i="3"/>
  <c r="I4" i="3"/>
  <c r="H4" i="3"/>
  <c r="F4" i="3"/>
  <c r="E4" i="3"/>
  <c r="D4" i="3"/>
  <c r="C4" i="3"/>
  <c r="C33" i="2"/>
  <c r="M17" i="3" s="1"/>
  <c r="Q17" i="3" s="1"/>
  <c r="D33" i="2"/>
  <c r="N17" i="3" s="1"/>
  <c r="E33" i="2"/>
  <c r="O17" i="3" s="1"/>
  <c r="F33" i="2"/>
  <c r="P17" i="3" s="1"/>
  <c r="G33" i="2"/>
  <c r="H33" i="2"/>
  <c r="S17" i="3" s="1"/>
  <c r="I33" i="2"/>
  <c r="T17" i="3" s="1"/>
  <c r="K33" i="2"/>
  <c r="M18" i="3" s="1"/>
  <c r="Q18" i="3" s="1"/>
  <c r="L33" i="2"/>
  <c r="N18" i="3" s="1"/>
  <c r="M33" i="2"/>
  <c r="O18" i="3" s="1"/>
  <c r="N33" i="2"/>
  <c r="P18" i="3" s="1"/>
  <c r="O33" i="2"/>
  <c r="R18" i="3" s="1"/>
  <c r="P33" i="2"/>
  <c r="S18" i="3" s="1"/>
  <c r="Q33" i="2"/>
  <c r="T18" i="3" s="1"/>
  <c r="S33" i="2"/>
  <c r="M19" i="3" s="1"/>
  <c r="Q19" i="3" s="1"/>
  <c r="T33" i="2"/>
  <c r="N19" i="3" s="1"/>
  <c r="U33" i="2"/>
  <c r="O19" i="3" s="1"/>
  <c r="V33" i="2"/>
  <c r="P19" i="3" s="1"/>
  <c r="W33" i="2"/>
  <c r="R19" i="3" s="1"/>
  <c r="X33" i="2"/>
  <c r="Y33" i="2"/>
  <c r="T19" i="3" s="1"/>
  <c r="AA33" i="2"/>
  <c r="M20" i="3" s="1"/>
  <c r="Q20" i="3" s="1"/>
  <c r="AB33" i="2"/>
  <c r="N20" i="3" s="1"/>
  <c r="AC33" i="2"/>
  <c r="O20" i="3" s="1"/>
  <c r="AD33" i="2"/>
  <c r="AE33" i="2"/>
  <c r="R20" i="3" s="1"/>
  <c r="AF33" i="2"/>
  <c r="S20" i="3" s="1"/>
  <c r="AG33" i="2"/>
  <c r="T20" i="3" s="1"/>
  <c r="AI33" i="2"/>
  <c r="AJ33" i="2"/>
  <c r="N21" i="3" s="1"/>
  <c r="AK33" i="2"/>
  <c r="O21" i="3" s="1"/>
  <c r="AL33" i="2"/>
  <c r="P21" i="3" s="1"/>
  <c r="AM33" i="2"/>
  <c r="AN33" i="2"/>
  <c r="S21" i="3" s="1"/>
  <c r="AO33" i="2"/>
  <c r="T21" i="3" s="1"/>
  <c r="AQ33" i="2"/>
  <c r="M22" i="3" s="1"/>
  <c r="Q22" i="3" s="1"/>
  <c r="AR33" i="2"/>
  <c r="N22" i="3" s="1"/>
  <c r="AS33" i="2"/>
  <c r="O22" i="3" s="1"/>
  <c r="AT33" i="2"/>
  <c r="P22" i="3" s="1"/>
  <c r="AU33" i="2"/>
  <c r="AV33" i="2"/>
  <c r="S22" i="3" s="1"/>
  <c r="AW33" i="2"/>
  <c r="T22" i="3" s="1"/>
  <c r="AY33" i="2"/>
  <c r="AZ33" i="2"/>
  <c r="N23" i="3" s="1"/>
  <c r="BA33" i="2"/>
  <c r="O23" i="3" s="1"/>
  <c r="BB33" i="2"/>
  <c r="P23" i="3" s="1"/>
  <c r="BC33" i="2"/>
  <c r="R23" i="3" s="1"/>
  <c r="BD33" i="2"/>
  <c r="S23" i="3" s="1"/>
  <c r="BE33" i="2"/>
  <c r="T23" i="3" s="1"/>
  <c r="BG33" i="2"/>
  <c r="M24" i="3" s="1"/>
  <c r="Q24" i="3" s="1"/>
  <c r="BH33" i="2"/>
  <c r="N24" i="3" s="1"/>
  <c r="BI33" i="2"/>
  <c r="O24" i="3" s="1"/>
  <c r="BJ33" i="2"/>
  <c r="P24" i="3" s="1"/>
  <c r="BK33" i="2"/>
  <c r="R24" i="3" s="1"/>
  <c r="BL33" i="2"/>
  <c r="S24" i="3" s="1"/>
  <c r="BM33" i="2"/>
  <c r="T24" i="3" s="1"/>
  <c r="BO33" i="2"/>
  <c r="M25" i="3" s="1"/>
  <c r="Q25" i="3" s="1"/>
  <c r="BP33" i="2"/>
  <c r="N25" i="3" s="1"/>
  <c r="BQ33" i="2"/>
  <c r="O25" i="3" s="1"/>
  <c r="BR33" i="2"/>
  <c r="P25" i="3" s="1"/>
  <c r="BS33" i="2"/>
  <c r="R25" i="3" s="1"/>
  <c r="BT33" i="2"/>
  <c r="S25" i="3" s="1"/>
  <c r="BU33" i="2"/>
  <c r="T25" i="3" s="1"/>
  <c r="BU36" i="1"/>
  <c r="T12" i="3" s="1"/>
  <c r="BT36" i="1"/>
  <c r="S12" i="3" s="1"/>
  <c r="BS36" i="1"/>
  <c r="R12" i="3" s="1"/>
  <c r="BR36" i="1"/>
  <c r="P12" i="3" s="1"/>
  <c r="BQ36" i="1"/>
  <c r="BP36" i="1"/>
  <c r="N12" i="3" s="1"/>
  <c r="BO36" i="1"/>
  <c r="M12" i="3" s="1"/>
  <c r="Q12" i="3" s="1"/>
  <c r="BL36" i="1"/>
  <c r="S11" i="3" s="1"/>
  <c r="BK36" i="1"/>
  <c r="R11" i="3" s="1"/>
  <c r="BJ36" i="1"/>
  <c r="P11" i="3" s="1"/>
  <c r="BI36" i="1"/>
  <c r="O11" i="3" s="1"/>
  <c r="BH36" i="1"/>
  <c r="N11" i="3" s="1"/>
  <c r="BG36" i="1"/>
  <c r="M11" i="3" s="1"/>
  <c r="BE36" i="1"/>
  <c r="T10" i="3" s="1"/>
  <c r="BD36" i="1"/>
  <c r="S10" i="3" s="1"/>
  <c r="BC36" i="1"/>
  <c r="R10" i="3" s="1"/>
  <c r="BB36" i="1"/>
  <c r="P10" i="3" s="1"/>
  <c r="BA36" i="1"/>
  <c r="O10" i="3" s="1"/>
  <c r="AZ36" i="1"/>
  <c r="N10" i="3" s="1"/>
  <c r="AY36" i="1"/>
  <c r="M10" i="3" s="1"/>
  <c r="Q10" i="3" s="1"/>
  <c r="AW36" i="1"/>
  <c r="T9" i="3" s="1"/>
  <c r="AV36" i="1"/>
  <c r="AU36" i="1"/>
  <c r="R9" i="3" s="1"/>
  <c r="AT36" i="1"/>
  <c r="P9" i="3" s="1"/>
  <c r="AS36" i="1"/>
  <c r="O9" i="3" s="1"/>
  <c r="AR36" i="1"/>
  <c r="N9" i="3" s="1"/>
  <c r="AQ36" i="1"/>
  <c r="M9" i="3" s="1"/>
  <c r="Q9" i="3" s="1"/>
  <c r="AO36" i="1"/>
  <c r="T8" i="3" s="1"/>
  <c r="AN36" i="1"/>
  <c r="S8" i="3" s="1"/>
  <c r="AM36" i="1"/>
  <c r="R8" i="3" s="1"/>
  <c r="AL36" i="1"/>
  <c r="P8" i="3" s="1"/>
  <c r="AK36" i="1"/>
  <c r="O8" i="3" s="1"/>
  <c r="AJ36" i="1"/>
  <c r="N8" i="3" s="1"/>
  <c r="AI36" i="1"/>
  <c r="M8" i="3" s="1"/>
  <c r="Q8" i="3" s="1"/>
  <c r="AG36" i="1"/>
  <c r="T7" i="3" s="1"/>
  <c r="AF36" i="1"/>
  <c r="S7" i="3" s="1"/>
  <c r="S33" i="3" s="1"/>
  <c r="AE36" i="1"/>
  <c r="R7" i="3" s="1"/>
  <c r="AD36" i="1"/>
  <c r="P7" i="3" s="1"/>
  <c r="AC36" i="1"/>
  <c r="O7" i="3" s="1"/>
  <c r="AB36" i="1"/>
  <c r="N7" i="3" s="1"/>
  <c r="AA36" i="1"/>
  <c r="Y36" i="1"/>
  <c r="T6" i="3" s="1"/>
  <c r="X36" i="1"/>
  <c r="S6" i="3" s="1"/>
  <c r="S45" i="3" s="1"/>
  <c r="W36" i="1"/>
  <c r="R6" i="3" s="1"/>
  <c r="V36" i="1"/>
  <c r="P6" i="3" s="1"/>
  <c r="U36" i="1"/>
  <c r="O6" i="3" s="1"/>
  <c r="T36" i="1"/>
  <c r="N6" i="3" s="1"/>
  <c r="S36" i="1"/>
  <c r="M6" i="3" s="1"/>
  <c r="Q6" i="3" s="1"/>
  <c r="Q36" i="1"/>
  <c r="T5" i="3" s="1"/>
  <c r="P36" i="1"/>
  <c r="O36" i="1"/>
  <c r="R5" i="3" s="1"/>
  <c r="N36" i="1"/>
  <c r="P5" i="3" s="1"/>
  <c r="M36" i="1"/>
  <c r="O5" i="3" s="1"/>
  <c r="L36" i="1"/>
  <c r="K36" i="1"/>
  <c r="M5" i="3" s="1"/>
  <c r="D36" i="1"/>
  <c r="N4" i="3" s="1"/>
  <c r="N30" i="3" s="1"/>
  <c r="E36" i="1"/>
  <c r="O4" i="3" s="1"/>
  <c r="F36" i="1"/>
  <c r="P4" i="3" s="1"/>
  <c r="G36" i="1"/>
  <c r="R4" i="3" s="1"/>
  <c r="H36" i="1"/>
  <c r="S4" i="3" s="1"/>
  <c r="I36" i="1"/>
  <c r="T4" i="3" s="1"/>
  <c r="C36" i="1"/>
  <c r="M4" i="3" s="1"/>
  <c r="Q4" i="3" s="1"/>
  <c r="T33" i="3" l="1"/>
  <c r="R34" i="3"/>
  <c r="P34" i="3"/>
  <c r="O47" i="3"/>
  <c r="T32" i="3"/>
  <c r="Q30" i="3"/>
  <c r="N35" i="3"/>
  <c r="S38" i="3"/>
  <c r="R33" i="3"/>
  <c r="O48" i="3"/>
  <c r="T38" i="3"/>
  <c r="R38" i="3"/>
  <c r="H43" i="3"/>
  <c r="G45" i="3"/>
  <c r="J35" i="3"/>
  <c r="H36" i="3"/>
  <c r="E37" i="3"/>
  <c r="G38" i="3"/>
  <c r="S44" i="3"/>
  <c r="F43" i="3"/>
  <c r="Q48" i="3"/>
  <c r="I49" i="3"/>
  <c r="F37" i="3"/>
  <c r="D38" i="3"/>
  <c r="D37" i="3"/>
  <c r="D45" i="3"/>
  <c r="H31" i="3"/>
  <c r="E32" i="3"/>
  <c r="G46" i="3"/>
  <c r="J36" i="3"/>
  <c r="H37" i="3"/>
  <c r="E38" i="3"/>
  <c r="O46" i="3"/>
  <c r="T37" i="3"/>
  <c r="F44" i="3"/>
  <c r="I31" i="3"/>
  <c r="F32" i="3"/>
  <c r="D33" i="3"/>
  <c r="J31" i="3"/>
  <c r="D35" i="3"/>
  <c r="T48" i="3"/>
  <c r="P44" i="3"/>
  <c r="H47" i="3"/>
  <c r="G36" i="3"/>
  <c r="P50" i="3"/>
  <c r="F33" i="3"/>
  <c r="D34" i="3"/>
  <c r="H33" i="3"/>
  <c r="F38" i="3"/>
  <c r="I37" i="3"/>
  <c r="T30" i="3"/>
  <c r="Q36" i="3"/>
  <c r="S50" i="3"/>
  <c r="E33" i="3"/>
  <c r="N36" i="3"/>
  <c r="J37" i="3"/>
  <c r="H38" i="3"/>
  <c r="M31" i="3"/>
  <c r="T34" i="3"/>
  <c r="R35" i="3"/>
  <c r="O36" i="3"/>
  <c r="M37" i="3"/>
  <c r="I38" i="3"/>
  <c r="G34" i="3"/>
  <c r="I32" i="3"/>
  <c r="J32" i="3"/>
  <c r="E34" i="3"/>
  <c r="G48" i="3"/>
  <c r="S35" i="3"/>
  <c r="J38" i="3"/>
  <c r="P35" i="3"/>
  <c r="P30" i="3"/>
  <c r="O31" i="3"/>
  <c r="S34" i="3"/>
  <c r="O30" i="3"/>
  <c r="R30" i="3"/>
  <c r="H32" i="3"/>
  <c r="N31" i="3"/>
  <c r="D49" i="3"/>
  <c r="E26" i="3"/>
  <c r="F47" i="3"/>
  <c r="C30" i="3"/>
  <c r="R50" i="3"/>
  <c r="O45" i="3"/>
  <c r="G44" i="3"/>
  <c r="O43" i="3"/>
  <c r="R44" i="3"/>
  <c r="I47" i="3"/>
  <c r="T51" i="3"/>
  <c r="D26" i="3"/>
  <c r="J13" i="3"/>
  <c r="J43" i="3"/>
  <c r="O32" i="3"/>
  <c r="I51" i="3"/>
  <c r="S51" i="3"/>
  <c r="D44" i="3"/>
  <c r="N46" i="3"/>
  <c r="H48" i="3"/>
  <c r="G50" i="3"/>
  <c r="H50" i="3"/>
  <c r="R51" i="3"/>
  <c r="Q45" i="3"/>
  <c r="I46" i="3"/>
  <c r="D48" i="3"/>
  <c r="R36" i="3"/>
  <c r="O37" i="3"/>
  <c r="Q38" i="3"/>
  <c r="E44" i="3"/>
  <c r="R45" i="3"/>
  <c r="I48" i="3"/>
  <c r="F50" i="3"/>
  <c r="S43" i="3"/>
  <c r="N45" i="3"/>
  <c r="J46" i="3"/>
  <c r="E48" i="3"/>
  <c r="S36" i="3"/>
  <c r="I26" i="3"/>
  <c r="N47" i="3"/>
  <c r="E50" i="3"/>
  <c r="P47" i="3"/>
  <c r="D43" i="3"/>
  <c r="T43" i="3"/>
  <c r="D50" i="3"/>
  <c r="T45" i="3"/>
  <c r="I36" i="3"/>
  <c r="J48" i="3"/>
  <c r="C36" i="3"/>
  <c r="I13" i="3"/>
  <c r="C31" i="3"/>
  <c r="H44" i="3"/>
  <c r="G49" i="3"/>
  <c r="Q47" i="3"/>
  <c r="Q32" i="3"/>
  <c r="I33" i="3"/>
  <c r="F34" i="3"/>
  <c r="G35" i="3"/>
  <c r="C38" i="3"/>
  <c r="C43" i="3"/>
  <c r="I50" i="3"/>
  <c r="E46" i="3"/>
  <c r="I44" i="3"/>
  <c r="P43" i="3"/>
  <c r="O49" i="3"/>
  <c r="S47" i="3"/>
  <c r="D46" i="3"/>
  <c r="N49" i="3"/>
  <c r="R47" i="3"/>
  <c r="I43" i="3"/>
  <c r="C49" i="3"/>
  <c r="G47" i="3"/>
  <c r="C46" i="3"/>
  <c r="N43" i="3"/>
  <c r="M49" i="3"/>
  <c r="M46" i="3"/>
  <c r="N37" i="3"/>
  <c r="T35" i="3"/>
  <c r="E35" i="3"/>
  <c r="E47" i="3"/>
  <c r="I45" i="3"/>
  <c r="O50" i="3"/>
  <c r="S48" i="3"/>
  <c r="O44" i="3"/>
  <c r="J51" i="3"/>
  <c r="H34" i="3"/>
  <c r="H45" i="3"/>
  <c r="N44" i="3"/>
  <c r="E30" i="3"/>
  <c r="R31" i="3"/>
  <c r="Q33" i="3"/>
  <c r="I34" i="3"/>
  <c r="F35" i="3"/>
  <c r="D36" i="3"/>
  <c r="T36" i="3"/>
  <c r="R37" i="3"/>
  <c r="O38" i="3"/>
  <c r="J30" i="3"/>
  <c r="H26" i="3"/>
  <c r="D32" i="3"/>
  <c r="O34" i="3"/>
  <c r="E43" i="3"/>
  <c r="G51" i="3"/>
  <c r="C50" i="3"/>
  <c r="C47" i="3"/>
  <c r="C44" i="3"/>
  <c r="Q51" i="3"/>
  <c r="M50" i="3"/>
  <c r="M47" i="3"/>
  <c r="M44" i="3"/>
  <c r="F30" i="3"/>
  <c r="S31" i="3"/>
  <c r="P32" i="3"/>
  <c r="N33" i="3"/>
  <c r="J34" i="3"/>
  <c r="H35" i="3"/>
  <c r="E36" i="3"/>
  <c r="G37" i="3"/>
  <c r="S37" i="3"/>
  <c r="P38" i="3"/>
  <c r="Q35" i="3"/>
  <c r="F51" i="3"/>
  <c r="J49" i="3"/>
  <c r="F48" i="3"/>
  <c r="F45" i="3"/>
  <c r="M43" i="3"/>
  <c r="P51" i="3"/>
  <c r="T49" i="3"/>
  <c r="P48" i="3"/>
  <c r="T46" i="3"/>
  <c r="P45" i="3"/>
  <c r="M30" i="3"/>
  <c r="P36" i="3"/>
  <c r="P31" i="3"/>
  <c r="D47" i="3"/>
  <c r="N50" i="3"/>
  <c r="G4" i="3"/>
  <c r="D31" i="3"/>
  <c r="T31" i="3"/>
  <c r="R32" i="3"/>
  <c r="O33" i="3"/>
  <c r="Q34" i="3"/>
  <c r="I35" i="3"/>
  <c r="F36" i="3"/>
  <c r="M38" i="3"/>
  <c r="E51" i="3"/>
  <c r="E45" i="3"/>
  <c r="O51" i="3"/>
  <c r="S49" i="3"/>
  <c r="S46" i="3"/>
  <c r="J45" i="3"/>
  <c r="J33" i="3"/>
  <c r="N38" i="3"/>
  <c r="H30" i="3"/>
  <c r="E31" i="3"/>
  <c r="G32" i="3"/>
  <c r="S32" i="3"/>
  <c r="P33" i="3"/>
  <c r="N34" i="3"/>
  <c r="O35" i="3"/>
  <c r="D51" i="3"/>
  <c r="H49" i="3"/>
  <c r="H46" i="3"/>
  <c r="N51" i="3"/>
  <c r="R49" i="3"/>
  <c r="N48" i="3"/>
  <c r="R46" i="3"/>
  <c r="N32" i="3"/>
  <c r="P37" i="3"/>
  <c r="H51" i="3"/>
  <c r="R48" i="3"/>
  <c r="I30" i="3"/>
  <c r="F31" i="3"/>
  <c r="C51" i="3"/>
  <c r="C48" i="3"/>
  <c r="C45" i="3"/>
  <c r="R43" i="3"/>
  <c r="M51" i="3"/>
  <c r="Q49" i="3"/>
  <c r="M48" i="3"/>
  <c r="Q46" i="3"/>
  <c r="M45" i="3"/>
  <c r="H13" i="3"/>
  <c r="S30" i="3"/>
  <c r="J50" i="3"/>
  <c r="F49" i="3"/>
  <c r="J47" i="3"/>
  <c r="F46" i="3"/>
  <c r="J44" i="3"/>
  <c r="Q43" i="3"/>
  <c r="T50" i="3"/>
  <c r="P49" i="3"/>
  <c r="T47" i="3"/>
  <c r="P46" i="3"/>
  <c r="T44" i="3"/>
  <c r="G33" i="3"/>
  <c r="G26" i="3"/>
  <c r="J26" i="3"/>
  <c r="C37" i="3"/>
  <c r="C34" i="3"/>
  <c r="C26" i="3"/>
  <c r="M35" i="3"/>
  <c r="M32" i="3"/>
  <c r="C35" i="3"/>
  <c r="F26" i="3"/>
  <c r="Q5" i="3"/>
  <c r="M36" i="3"/>
  <c r="M33" i="3"/>
  <c r="C32" i="3"/>
  <c r="Q11" i="3"/>
  <c r="D30" i="3"/>
  <c r="C33" i="3"/>
  <c r="G31" i="3"/>
  <c r="M34" i="3"/>
  <c r="C13" i="3"/>
  <c r="D13" i="3"/>
  <c r="E13" i="3"/>
  <c r="F13" i="3"/>
  <c r="H52" i="3" l="1"/>
  <c r="H39" i="3"/>
  <c r="F52" i="3"/>
  <c r="F39" i="3"/>
  <c r="I52" i="3"/>
  <c r="I39" i="3"/>
  <c r="E52" i="3"/>
  <c r="E39" i="3"/>
  <c r="D52" i="3"/>
  <c r="D39" i="3"/>
  <c r="C39" i="3"/>
  <c r="C52" i="3"/>
  <c r="J52" i="3"/>
  <c r="J39" i="3"/>
  <c r="Q37" i="3"/>
  <c r="Q50" i="3"/>
  <c r="G30" i="3"/>
  <c r="G13" i="3"/>
  <c r="G43" i="3"/>
  <c r="Q31" i="3"/>
  <c r="Q44" i="3"/>
  <c r="G52" i="3" l="1"/>
  <c r="G39" i="3"/>
</calcChain>
</file>

<file path=xl/sharedStrings.xml><?xml version="1.0" encoding="utf-8"?>
<sst xmlns="http://schemas.openxmlformats.org/spreadsheetml/2006/main" count="725" uniqueCount="153">
  <si>
    <t>chr11_93681278</t>
  </si>
  <si>
    <t>Sample 1</t>
  </si>
  <si>
    <t>Sample 2</t>
  </si>
  <si>
    <t>Sample 3</t>
  </si>
  <si>
    <t>Sample 4</t>
  </si>
  <si>
    <t>Sample 5</t>
  </si>
  <si>
    <t>Sample 6</t>
  </si>
  <si>
    <t>Sample 7</t>
  </si>
  <si>
    <t>chr16_11642579</t>
  </si>
  <si>
    <t>chr16_70421720</t>
  </si>
  <si>
    <t>chr16_72558952</t>
  </si>
  <si>
    <t>chr19_1904845</t>
  </si>
  <si>
    <t>chr19_57553466</t>
  </si>
  <si>
    <t>chr1_68153228</t>
  </si>
  <si>
    <t>chr6_86513528</t>
  </si>
  <si>
    <t>chr7_37733626</t>
  </si>
  <si>
    <t>chr8_15555336</t>
  </si>
  <si>
    <t>mut_T_-_-_-</t>
  </si>
  <si>
    <t>mut_-_-_T_-</t>
  </si>
  <si>
    <t>mut_-_G_-_-</t>
  </si>
  <si>
    <t>mut_-_-_-_1</t>
  </si>
  <si>
    <t>mut_-_-_TGG_-</t>
  </si>
  <si>
    <t>mut_-_-_TT_-</t>
  </si>
  <si>
    <t>mut_-_C_-_-</t>
  </si>
  <si>
    <t>mut_-_-_-_-</t>
  </si>
  <si>
    <t>mut_-_-_C_-</t>
  </si>
  <si>
    <t>mut_-_-_GCAAGA_-</t>
  </si>
  <si>
    <t>mut_-_-_TGGGATCTTG_-</t>
  </si>
  <si>
    <t>mut_-_A_-_-</t>
  </si>
  <si>
    <t>mut_-_-_TA_-</t>
  </si>
  <si>
    <t>mut_-_-_G_-</t>
  </si>
  <si>
    <t>mut_-_-_A_-</t>
  </si>
  <si>
    <t>mut_-_-_CAG_-</t>
  </si>
  <si>
    <t>mut_-_-_GA_-</t>
  </si>
  <si>
    <t>mut_-_-_GTCGCGA_-</t>
  </si>
  <si>
    <t>mut_-_-_AGT_-</t>
  </si>
  <si>
    <t>mut_-_-_GCTGGAGTGGAGT_-</t>
  </si>
  <si>
    <t>mut_-_-_TTT_-</t>
  </si>
  <si>
    <t>mut_-_-_GGCCCTA_-</t>
  </si>
  <si>
    <t>mut_-_-_AA_-</t>
  </si>
  <si>
    <t>mut_-_-_-_9</t>
  </si>
  <si>
    <t>mut_-_-_GCTGGAGTGCAGT_-</t>
  </si>
  <si>
    <t>mut_-_-_CTGGGATCTTGGCTGGGATCTTG_-</t>
  </si>
  <si>
    <t>mut_-_-_GGCATGA_-</t>
  </si>
  <si>
    <t>mut_-_-_TTGTCCA_-</t>
  </si>
  <si>
    <t>mut_-_-_-_8</t>
  </si>
  <si>
    <t>mut_-_-_GAGT_-</t>
  </si>
  <si>
    <t>mut_-_-_GGATCATGGCCCA_-</t>
  </si>
  <si>
    <t>mut_-_-_GCCATGA_-</t>
  </si>
  <si>
    <t>mut_-_-_TCCA_-</t>
  </si>
  <si>
    <t>mut_-_-_-_6</t>
  </si>
  <si>
    <t>mut_-_-_-_7</t>
  </si>
  <si>
    <t>mut_-_-_AT_-</t>
  </si>
  <si>
    <t>mut_-_-_-_5</t>
  </si>
  <si>
    <t>mut_-_-_CTGGAGT_-</t>
  </si>
  <si>
    <t>mut_-_-_CTGGGA_-</t>
  </si>
  <si>
    <t>mut_-_-_-_4</t>
  </si>
  <si>
    <t>mut_-_-_CA_-</t>
  </si>
  <si>
    <t>mut_-_-_CTGGAGTGA_-</t>
  </si>
  <si>
    <t>mut_-_-_-_3</t>
  </si>
  <si>
    <t>mut_-_-_CCCA_-</t>
  </si>
  <si>
    <t>mut_-_-_-_29</t>
  </si>
  <si>
    <t>mut_-_-_-_2</t>
  </si>
  <si>
    <t>mut_-_-_-_18</t>
  </si>
  <si>
    <t>mut_-_-_-_25</t>
  </si>
  <si>
    <t>mut_-_-_-_24</t>
  </si>
  <si>
    <t>mut_-_-_-_17</t>
  </si>
  <si>
    <t>mut_-_-_-_15</t>
  </si>
  <si>
    <t>mut_-_-_-_20</t>
  </si>
  <si>
    <t>mut_-_-_-_19</t>
  </si>
  <si>
    <t>mut_-_-_-_31</t>
  </si>
  <si>
    <t>mut_-_-_-_14</t>
  </si>
  <si>
    <t>mut_-_-_-_13</t>
  </si>
  <si>
    <t>mut_-_-_-_16</t>
  </si>
  <si>
    <t>mut_-_-_-_10</t>
  </si>
  <si>
    <t>mut_-_-_-_21</t>
  </si>
  <si>
    <t>mut_-_-_-_23</t>
  </si>
  <si>
    <t>mut_-_-_-_12</t>
  </si>
  <si>
    <t>mut_-_-_-_11</t>
  </si>
  <si>
    <t>Entropy:</t>
  </si>
  <si>
    <t>Cas9 induction</t>
  </si>
  <si>
    <t>No induction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</si>
  <si>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</si>
  <si>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</si>
  <si>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</si>
  <si>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</si>
  <si>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</si>
  <si>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</si>
  <si>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</si>
  <si>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</si>
  <si>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</si>
  <si>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Sum</t>
  </si>
  <si>
    <t>mut_-_-_-_26</t>
  </si>
  <si>
    <t>mut_-_-_-_32</t>
  </si>
  <si>
    <t>mut_-_-_-_22</t>
  </si>
  <si>
    <t>mut_-_-_-_30</t>
  </si>
  <si>
    <t>mut_-_-_GACCAT_-</t>
  </si>
  <si>
    <t>mut_-_-_CTGGCCAG_-</t>
  </si>
  <si>
    <t>mut_-_-_GAG_-</t>
  </si>
  <si>
    <t>mut_-_-_GATCAT_-</t>
  </si>
  <si>
    <t>mut_-_-_CTGGGCAG_-</t>
  </si>
  <si>
    <t>mut_-_-_GT_-</t>
  </si>
  <si>
    <t>mut_-_-_GAAGGGCTGGCTCTTTCTTTTTT_-</t>
  </si>
  <si>
    <t>mut_-_-_GGCTGGAGTGTCGCCCAG_-</t>
  </si>
  <si>
    <t>mut_-_-_GAAGGGCTGTCTCTTTCTTTTTT_-</t>
  </si>
  <si>
    <t>mut_-_-_CCAG_-</t>
  </si>
  <si>
    <t>mut_-_-_GATCTAG_-</t>
  </si>
  <si>
    <t>mut_-_-_GGCTGGAGTGTTGCCCAG_-</t>
  </si>
  <si>
    <t>mut_-_-_GG_-</t>
  </si>
  <si>
    <t>mut_-_-_GATCTCG_-</t>
  </si>
  <si>
    <t>mut_-_-_TAG_-</t>
  </si>
  <si>
    <t>mut_-_-_TGGAGCCAA_-</t>
  </si>
  <si>
    <t>mut_-_-_TAT_-</t>
  </si>
  <si>
    <t>mut_-_-_TG_-</t>
  </si>
  <si>
    <t>mut_-_-_TCCAG_-</t>
  </si>
  <si>
    <t>Indels:</t>
  </si>
  <si>
    <t>126-targets</t>
  </si>
  <si>
    <t>50-target</t>
  </si>
  <si>
    <t>25-targets</t>
  </si>
  <si>
    <t>10-targets</t>
  </si>
  <si>
    <t>1-target</t>
  </si>
  <si>
    <t>0-target</t>
  </si>
  <si>
    <t>Time</t>
  </si>
  <si>
    <t>AluG Std</t>
  </si>
  <si>
    <t>AluG Mean</t>
  </si>
  <si>
    <t>AluG C2</t>
  </si>
  <si>
    <t>AluG C1</t>
  </si>
  <si>
    <t>ct50S1 Std</t>
  </si>
  <si>
    <t>ct50S1 Mean</t>
  </si>
  <si>
    <t>ct50S1 C2</t>
  </si>
  <si>
    <t>ct50S1 C1</t>
  </si>
  <si>
    <t>ct25S1 Std</t>
  </si>
  <si>
    <t>ct25S1 Mean</t>
  </si>
  <si>
    <t>ct25S1 C2</t>
  </si>
  <si>
    <t>ct25S1 C1</t>
  </si>
  <si>
    <t>ct10S1 Std</t>
  </si>
  <si>
    <t>ct10S1 Mean</t>
  </si>
  <si>
    <t>ct10S1 C2</t>
  </si>
  <si>
    <t>ct10S1 C1</t>
  </si>
  <si>
    <t>ACTB Std</t>
  </si>
  <si>
    <t>ACTB Mean</t>
  </si>
  <si>
    <t>ACTB C2</t>
  </si>
  <si>
    <t>ACTB C1</t>
  </si>
  <si>
    <t>NT Std</t>
  </si>
  <si>
    <t>Non-target Mean</t>
  </si>
  <si>
    <t>Non-target C2</t>
  </si>
  <si>
    <t>Non-target C1</t>
  </si>
  <si>
    <t>0</t>
  </si>
  <si>
    <t>10</t>
  </si>
  <si>
    <t>30</t>
  </si>
  <si>
    <t>60</t>
  </si>
  <si>
    <t>180</t>
  </si>
  <si>
    <t>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</si>
</sst>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summary_ct10!$B$39</c:f>
              <c:strCache>
                <c:ptCount val="1"/>
                <c:pt idx="0">
                  <c:v>Sum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summary_ct10!$C$52:$F$52</c:f>
                <c:numCache>
                  <c:formatCode>General</c:formatCode>
                  <c:ptCount val="4"/>
                  <c:pt idx="0">
                    <c:v>8.9709880302760336E-2</c:v>
                  </c:pt>
                  <c:pt idx="1">
                    <c:v>0.61609053823581483</c:v>
                  </c:pt>
                  <c:pt idx="2">
                    <c:v>0.2372595710968117</c:v>
                  </c:pt>
                  <c:pt idx="3">
                    <c:v>0.63431967957501667</c:v>
                  </c:pt>
                </c:numCache>
              </c:numRef>
            </c:plus>
            <c:minus>
              <c:numRef>
                <c:f>summary_ct10!$C$52:$F$52</c:f>
                <c:numCache>
                  <c:formatCode>General</c:formatCode>
                  <c:ptCount val="4"/>
                  <c:pt idx="0">
                    <c:v>8.9709880302760336E-2</c:v>
                  </c:pt>
                  <c:pt idx="1">
                    <c:v>0.61609053823581483</c:v>
                  </c:pt>
                  <c:pt idx="2">
                    <c:v>0.2372595710968117</c:v>
                  </c:pt>
                  <c:pt idx="3">
                    <c:v>0.63431967957501667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summary_ct10!$C$29:$F$29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6</c:v>
                </c:pt>
                <c:pt idx="3">
                  <c:v>10</c:v>
                </c:pt>
              </c:numCache>
            </c:numRef>
          </c:cat>
          <c:val>
            <c:numRef>
              <c:f>summary_ct10!$C$39:$F$39</c:f>
              <c:numCache>
                <c:formatCode>General</c:formatCode>
                <c:ptCount val="4"/>
                <c:pt idx="0">
                  <c:v>0.46333656086381936</c:v>
                </c:pt>
                <c:pt idx="1">
                  <c:v>12.777001173525885</c:v>
                </c:pt>
                <c:pt idx="2">
                  <c:v>14.091359406262917</c:v>
                </c:pt>
                <c:pt idx="3">
                  <c:v>14.638524581040926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6-4277-81B5-9C8FD2C01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729199"/>
        <c:axId val="1181738351"/>
      </c:lineChart>
      <c:catAx>
        <c:axId val="11817291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Days after dox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induction</a:t>
                </a:r>
                <a:endParaRPr lang="en-US" sz="12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1738351"/>
        <c:crosses val="autoZero"/>
        <c:auto val="1"/>
        <c:lblAlgn val="ctr"/>
        <c:lblOffset val="100"/>
        <c:noMultiLvlLbl val="0"/>
      </c:catAx>
      <c:valAx>
        <c:axId val="1181738351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Entropy (bits)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1729199"/>
        <c:crosses val="autoZero"/>
        <c:crossBetween val="midCat"/>
        <c:majorUnit val="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Sheet1!$D$10</c:f>
              <c:strCache>
                <c:ptCount val="1"/>
                <c:pt idx="0">
                  <c:v>0-target</c:v>
                </c:pt>
              </c:strCache>
            </c:strRef>
          </c:tx>
          <c:spPr>
            <a:ln w="19050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7"/>
            <c:spPr>
              <a:solidFill>
                <a:schemeClr val="bg1">
                  <a:lumMod val="75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Sheet1!$E$11:$E$15</c:f>
                <c:numCache>
                  <c:formatCode>General</c:formatCode>
                  <c:ptCount val="5"/>
                  <c:pt idx="0">
                    <c:v>3.5355339059327377E-3</c:v>
                  </c:pt>
                  <c:pt idx="1">
                    <c:v>8.8388347648318442E-4</c:v>
                  </c:pt>
                  <c:pt idx="2">
                    <c:v>3.0052038200428267E-2</c:v>
                  </c:pt>
                  <c:pt idx="3">
                    <c:v>2.1213203435596423E-2</c:v>
                  </c:pt>
                  <c:pt idx="4">
                    <c:v>6.3639610306789274E-2</c:v>
                  </c:pt>
                </c:numCache>
              </c:numRef>
            </c:plus>
            <c:minus>
              <c:numRef>
                <c:f>Sheet1!$E$11:$E$15</c:f>
                <c:numCache>
                  <c:formatCode>General</c:formatCode>
                  <c:ptCount val="5"/>
                  <c:pt idx="0">
                    <c:v>3.5355339059327377E-3</c:v>
                  </c:pt>
                  <c:pt idx="1">
                    <c:v>8.8388347648318442E-4</c:v>
                  </c:pt>
                  <c:pt idx="2">
                    <c:v>3.0052038200428267E-2</c:v>
                  </c:pt>
                  <c:pt idx="3">
                    <c:v>2.1213203435596423E-2</c:v>
                  </c:pt>
                  <c:pt idx="4">
                    <c:v>6.3639610306789274E-2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Sheet1!$D$11:$D$15</c:f>
              <c:numCache>
                <c:formatCode>General</c:formatCode>
                <c:ptCount val="5"/>
                <c:pt idx="0">
                  <c:v>0.10622058416333438</c:v>
                </c:pt>
                <c:pt idx="1">
                  <c:v>0.14437364717980911</c:v>
                </c:pt>
                <c:pt idx="2">
                  <c:v>0.26540064054180423</c:v>
                </c:pt>
                <c:pt idx="3">
                  <c:v>0.67483331275211955</c:v>
                </c:pt>
                <c:pt idx="4">
                  <c:v>1.2341798896433211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34F-466F-B3CD-6292438DB6C7}"/>
            </c:ext>
          </c:extLst>
        </c:ser>
        <c:ser>
          <c:idx val="1"/>
          <c:order val="1"/>
          <c:tx>
            <c:strRef>
              <c:f>Sheet1!$F$10</c:f>
              <c:strCache>
                <c:ptCount val="1"/>
                <c:pt idx="0">
                  <c:v>1-target</c:v>
                </c:pt>
              </c:strCache>
            </c:strRef>
          </c:tx>
          <c:spPr>
            <a:ln w="19050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Sheet1!$G$11:$G$15</c:f>
                <c:numCache>
                  <c:formatCode>General</c:formatCode>
                  <c:ptCount val="5"/>
                  <c:pt idx="0">
                    <c:v>1.4142135623730951E-2</c:v>
                  </c:pt>
                  <c:pt idx="1">
                    <c:v>5.3033008588991059E-3</c:v>
                  </c:pt>
                  <c:pt idx="2">
                    <c:v>1.1490485194281398E-2</c:v>
                  </c:pt>
                  <c:pt idx="3">
                    <c:v>1.5909902576697318E-2</c:v>
                  </c:pt>
                  <c:pt idx="4">
                    <c:v>0.10370899457402701</c:v>
                  </c:pt>
                </c:numCache>
              </c:numRef>
            </c:plus>
            <c:minus>
              <c:numRef>
                <c:f>Sheet1!$G$11:$G$15</c:f>
                <c:numCache>
                  <c:formatCode>General</c:formatCode>
                  <c:ptCount val="5"/>
                  <c:pt idx="0">
                    <c:v>1.4142135623730951E-2</c:v>
                  </c:pt>
                  <c:pt idx="1">
                    <c:v>5.3033008588991059E-3</c:v>
                  </c:pt>
                  <c:pt idx="2">
                    <c:v>1.1490485194281398E-2</c:v>
                  </c:pt>
                  <c:pt idx="3">
                    <c:v>1.5909902576697318E-2</c:v>
                  </c:pt>
                  <c:pt idx="4">
                    <c:v>0.10370899457402701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Sheet1!$F$11:$F$15</c:f>
              <c:numCache>
                <c:formatCode>General</c:formatCode>
                <c:ptCount val="5"/>
                <c:pt idx="0">
                  <c:v>0.10452272480183437</c:v>
                </c:pt>
                <c:pt idx="1">
                  <c:v>0.1161895003862225</c:v>
                </c:pt>
                <c:pt idx="2">
                  <c:v>0.20546441297704088</c:v>
                </c:pt>
                <c:pt idx="3">
                  <c:v>0.50362436398569921</c:v>
                </c:pt>
                <c:pt idx="4">
                  <c:v>1.0240442698763892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34F-466F-B3CD-6292438DB6C7}"/>
            </c:ext>
          </c:extLst>
        </c:ser>
        <c:ser>
          <c:idx val="2"/>
          <c:order val="2"/>
          <c:tx>
            <c:strRef>
              <c:f>Sheet1!$H$10</c:f>
              <c:strCache>
                <c:ptCount val="1"/>
                <c:pt idx="0">
                  <c:v>10-targets</c:v>
                </c:pt>
              </c:strCache>
            </c:strRef>
          </c:tx>
          <c:spPr>
            <a:ln w="19050" cap="rnd">
              <a:solidFill>
                <a:srgbClr val="8497B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Sheet1!$I$11:$I$15</c:f>
                <c:numCache>
                  <c:formatCode>General</c:formatCode>
                  <c:ptCount val="5"/>
                  <c:pt idx="0">
                    <c:v>8.838834764831844E-3</c:v>
                  </c:pt>
                  <c:pt idx="1">
                    <c:v>1.0606601717798212E-2</c:v>
                  </c:pt>
                  <c:pt idx="2">
                    <c:v>3.4471455582844195E-2</c:v>
                  </c:pt>
                  <c:pt idx="3">
                    <c:v>1.7677669529663688E-2</c:v>
                  </c:pt>
                  <c:pt idx="4">
                    <c:v>1.7677669529663688E-2</c:v>
                  </c:pt>
                </c:numCache>
              </c:numRef>
            </c:plus>
            <c:minus>
              <c:numRef>
                <c:f>Sheet1!$I$11:$I$15</c:f>
                <c:numCache>
                  <c:formatCode>General</c:formatCode>
                  <c:ptCount val="5"/>
                  <c:pt idx="0">
                    <c:v>8.838834764831844E-3</c:v>
                  </c:pt>
                  <c:pt idx="1">
                    <c:v>1.0606601717798212E-2</c:v>
                  </c:pt>
                  <c:pt idx="2">
                    <c:v>3.4471455582844195E-2</c:v>
                  </c:pt>
                  <c:pt idx="3">
                    <c:v>1.7677669529663688E-2</c:v>
                  </c:pt>
                  <c:pt idx="4">
                    <c:v>1.7677669529663688E-2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Sheet1!$H$11:$H$15</c:f>
              <c:numCache>
                <c:formatCode>General</c:formatCode>
                <c:ptCount val="5"/>
                <c:pt idx="0">
                  <c:v>9.8552016722135122E-2</c:v>
                </c:pt>
                <c:pt idx="1">
                  <c:v>0.10849107106117074</c:v>
                </c:pt>
                <c:pt idx="2">
                  <c:v>0.21424285285628547</c:v>
                </c:pt>
                <c:pt idx="3">
                  <c:v>0.48733971724044817</c:v>
                </c:pt>
                <c:pt idx="4">
                  <c:v>0.71239034243875043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34F-466F-B3CD-6292438DB6C7}"/>
            </c:ext>
          </c:extLst>
        </c:ser>
        <c:ser>
          <c:idx val="3"/>
          <c:order val="3"/>
          <c:tx>
            <c:strRef>
              <c:f>Sheet1!$J$10</c:f>
              <c:strCache>
                <c:ptCount val="1"/>
                <c:pt idx="0">
                  <c:v>25-targets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Sheet1!$K$11:$K$15</c:f>
                <c:numCache>
                  <c:formatCode>General</c:formatCode>
                  <c:ptCount val="5"/>
                  <c:pt idx="0">
                    <c:v>2.3864853865045981E-2</c:v>
                  </c:pt>
                  <c:pt idx="1">
                    <c:v>4.419417382415922E-3</c:v>
                  </c:pt>
                  <c:pt idx="2">
                    <c:v>7.9549512883486592E-3</c:v>
                  </c:pt>
                  <c:pt idx="3">
                    <c:v>3.4766083408338568E-2</c:v>
                  </c:pt>
                  <c:pt idx="4">
                    <c:v>3.8890872965260115E-2</c:v>
                  </c:pt>
                </c:numCache>
              </c:numRef>
            </c:plus>
            <c:minus>
              <c:numRef>
                <c:f>Sheet1!$K$11:$K$15</c:f>
                <c:numCache>
                  <c:formatCode>General</c:formatCode>
                  <c:ptCount val="5"/>
                  <c:pt idx="0">
                    <c:v>2.3864853865045981E-2</c:v>
                  </c:pt>
                  <c:pt idx="1">
                    <c:v>4.419417382415922E-3</c:v>
                  </c:pt>
                  <c:pt idx="2">
                    <c:v>7.9549512883486592E-3</c:v>
                  </c:pt>
                  <c:pt idx="3">
                    <c:v>3.4766083408338568E-2</c:v>
                  </c:pt>
                  <c:pt idx="4">
                    <c:v>3.8890872965260115E-2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Sheet1!$J$11:$J$15</c:f>
              <c:numCache>
                <c:formatCode>General</c:formatCode>
                <c:ptCount val="5"/>
                <c:pt idx="0">
                  <c:v>7.7560460287442845E-2</c:v>
                </c:pt>
                <c:pt idx="1">
                  <c:v>8.0564415221610092E-2</c:v>
                </c:pt>
                <c:pt idx="2">
                  <c:v>0.12800146483536817</c:v>
                </c:pt>
                <c:pt idx="3">
                  <c:v>0.35122405004972729</c:v>
                </c:pt>
                <c:pt idx="4">
                  <c:v>0.64691575958543468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34F-466F-B3CD-6292438DB6C7}"/>
            </c:ext>
          </c:extLst>
        </c:ser>
        <c:ser>
          <c:idx val="4"/>
          <c:order val="4"/>
          <c:tx>
            <c:strRef>
              <c:f>Sheet1!$L$10</c:f>
              <c:strCache>
                <c:ptCount val="1"/>
                <c:pt idx="0">
                  <c:v>50-target</c:v>
                </c:pt>
              </c:strCache>
            </c:strRef>
          </c:tx>
          <c:spPr>
            <a:ln w="19050" cap="rnd">
              <a:solidFill>
                <a:schemeClr val="tx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2">
                  <a:lumMod val="75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Sheet1!$M$11:$M$15</c:f>
                <c:numCache>
                  <c:formatCode>General</c:formatCode>
                  <c:ptCount val="5"/>
                  <c:pt idx="0">
                    <c:v>2.8284271247461901E-2</c:v>
                  </c:pt>
                  <c:pt idx="1">
                    <c:v>2.6516504294495529E-3</c:v>
                  </c:pt>
                  <c:pt idx="2">
                    <c:v>8.838834764831844E-3</c:v>
                  </c:pt>
                  <c:pt idx="3">
                    <c:v>5.3033008588991059E-3</c:v>
                  </c:pt>
                  <c:pt idx="4">
                    <c:v>7.9549512883486592E-3</c:v>
                  </c:pt>
                </c:numCache>
              </c:numRef>
            </c:plus>
            <c:minus>
              <c:numRef>
                <c:f>Sheet1!$M$11:$M$15</c:f>
                <c:numCache>
                  <c:formatCode>General</c:formatCode>
                  <c:ptCount val="5"/>
                  <c:pt idx="0">
                    <c:v>2.8284271247461901E-2</c:v>
                  </c:pt>
                  <c:pt idx="1">
                    <c:v>2.6516504294495529E-3</c:v>
                  </c:pt>
                  <c:pt idx="2">
                    <c:v>8.838834764831844E-3</c:v>
                  </c:pt>
                  <c:pt idx="3">
                    <c:v>5.3033008588991059E-3</c:v>
                  </c:pt>
                  <c:pt idx="4">
                    <c:v>7.9549512883486592E-3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Sheet1!$L$11:$L$15</c:f>
              <c:numCache>
                <c:formatCode>General</c:formatCode>
                <c:ptCount val="5"/>
                <c:pt idx="0">
                  <c:v>9.2870878105033541E-2</c:v>
                </c:pt>
                <c:pt idx="1">
                  <c:v>6.5598208817009632E-2</c:v>
                </c:pt>
                <c:pt idx="2">
                  <c:v>4.8347699014534284E-2</c:v>
                </c:pt>
                <c:pt idx="3">
                  <c:v>6.6143782776614771E-2</c:v>
                </c:pt>
                <c:pt idx="4">
                  <c:v>5.7852182327030668E-2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34F-466F-B3CD-6292438DB6C7}"/>
            </c:ext>
          </c:extLst>
        </c:ser>
        <c:ser>
          <c:idx val="5"/>
          <c:order val="5"/>
          <c:tx>
            <c:strRef>
              <c:f>Sheet1!$N$10</c:f>
              <c:strCache>
                <c:ptCount val="1"/>
                <c:pt idx="0">
                  <c:v>126-targets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Sheet1!$O$11:$O$15</c:f>
                <c:numCache>
                  <c:formatCode>General</c:formatCode>
                  <c:ptCount val="5"/>
                  <c:pt idx="0">
                    <c:v>2.6516504294495529E-3</c:v>
                  </c:pt>
                  <c:pt idx="1">
                    <c:v>5.3033008588991059E-3</c:v>
                  </c:pt>
                  <c:pt idx="2">
                    <c:v>1.5909902576697318E-2</c:v>
                  </c:pt>
                  <c:pt idx="3">
                    <c:v>1.2374368670764583E-2</c:v>
                  </c:pt>
                  <c:pt idx="4">
                    <c:v>4.419417382415922E-3</c:v>
                  </c:pt>
                </c:numCache>
              </c:numRef>
            </c:plus>
            <c:minus>
              <c:numRef>
                <c:f>Sheet1!$O$11:$O$15</c:f>
                <c:numCache>
                  <c:formatCode>General</c:formatCode>
                  <c:ptCount val="5"/>
                  <c:pt idx="0">
                    <c:v>2.6516504294495529E-3</c:v>
                  </c:pt>
                  <c:pt idx="1">
                    <c:v>5.3033008588991059E-3</c:v>
                  </c:pt>
                  <c:pt idx="2">
                    <c:v>1.5909902576697318E-2</c:v>
                  </c:pt>
                  <c:pt idx="3">
                    <c:v>1.2374368670764583E-2</c:v>
                  </c:pt>
                  <c:pt idx="4">
                    <c:v>4.419417382415922E-3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Sheet1!$C$11:$C$15</c:f>
              <c:numCache>
                <c:formatCode>General</c:formatCode>
                <c:ptCount val="5"/>
                <c:pt idx="0">
                  <c:v>0</c:v>
                </c:pt>
                <c:pt idx="1">
                  <c:v>12</c:v>
                </c:pt>
                <c:pt idx="2">
                  <c:v>24</c:v>
                </c:pt>
                <c:pt idx="3">
                  <c:v>48</c:v>
                </c:pt>
                <c:pt idx="4">
                  <c:v>72</c:v>
                </c:pt>
              </c:numCache>
            </c:numRef>
          </c:xVal>
          <c:yVal>
            <c:numRef>
              <c:f>Sheet1!$N$11:$N$15</c:f>
              <c:numCache>
                <c:formatCode>General</c:formatCode>
                <c:ptCount val="5"/>
                <c:pt idx="0">
                  <c:v>9.0605601372100608E-2</c:v>
                </c:pt>
                <c:pt idx="1">
                  <c:v>9.7427857925749345E-2</c:v>
                </c:pt>
                <c:pt idx="2">
                  <c:v>8.1729355191387631E-2</c:v>
                </c:pt>
                <c:pt idx="3">
                  <c:v>0.10087120500916008</c:v>
                </c:pt>
                <c:pt idx="4">
                  <c:v>9.6824583655185426E-2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34F-466F-B3CD-6292438DB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02640"/>
        <c:axId val="92095152"/>
      </c:scatterChart>
      <c:valAx>
        <c:axId val="92102640"/>
        <c:scaling>
          <c:orientation val="minMax"/>
          <c:max val="7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Hours</a:t>
                </a:r>
                <a:r>
                  <a:rPr lang="en-US" sz="12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after Cas9 delivery</a:t>
                </a:r>
                <a:endPara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095152"/>
        <c:crosses val="autoZero"/>
        <c:crossBetween val="midCat"/>
        <c:majorUnit val="24"/>
      </c:valAx>
      <c:valAx>
        <c:axId val="92095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Cell count </a:t>
                </a:r>
                <a:r>
                  <a:rPr lang="en-US" sz="1200" baseline="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(millions)</a:t>
                </a:r>
                <a:endParaRPr lang="en-US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10264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4</xdr:col>
      <xdr:colOff>392430</xdr:colOff>
      <xdr:row>13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E3C448-6F72-4F5E-9A65-09037B869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</xdr:row>
      <xdr:rowOff>0</xdr:rowOff>
    </xdr:from>
    <xdr:to>
      <xdr:col>5</xdr:col>
      <xdr:colOff>579120</xdr:colOff>
      <xdr:row>29</xdr:row>
      <xdr:rowOff>76200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17BEEAF-E386-459F-B314-7A7114E0C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8DBB8-386F-4426-9EE0-AA7886D01144}">
  <dimension ref="B1:K1"/>
  <sheetViews>
    <sheetView tabSelected="1" workbookViewId="0">
      <selection activeCell="B1" sqref="B1:K1"/>
    </sheetView>
  </sheetViews>
  <sheetFormatPr baseColWidth="10" defaultColWidth="8.83203125" defaultRowHeight="15" x14ac:dyDescent="0.2"/>
  <sheetData>
    <row r="1" spans="2:11" ht="26" x14ac:dyDescent="0.3">
      <c r="B1" s="6" t="s">
        <v>152</v>
      </c>
      <c r="C1" s="6"/>
      <c r="D1" s="6"/>
      <c r="E1" s="6"/>
      <c r="F1" s="6"/>
      <c r="G1" s="6"/>
      <c r="H1" s="6"/>
      <c r="I1" s="6"/>
      <c r="J1" s="6"/>
      <c r="K1" s="6"/>
    </row>
  </sheetData>
  <mergeCells count="1">
    <mergeCell ref="B1:K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56"/>
  <sheetViews>
    <sheetView workbookViewId="0"/>
  </sheetViews>
  <sheetFormatPr baseColWidth="10" defaultColWidth="8.83203125" defaultRowHeight="15" x14ac:dyDescent="0.2"/>
  <sheetData>
    <row r="2" spans="2:20" x14ac:dyDescent="0.2">
      <c r="C2" s="7" t="s">
        <v>80</v>
      </c>
      <c r="D2" s="7"/>
      <c r="E2" s="7"/>
      <c r="F2" s="7"/>
      <c r="G2" s="7" t="s">
        <v>81</v>
      </c>
      <c r="H2" s="7"/>
      <c r="I2" s="7"/>
      <c r="J2" s="7"/>
      <c r="M2" s="7" t="s">
        <v>80</v>
      </c>
      <c r="N2" s="7"/>
      <c r="O2" s="7"/>
      <c r="P2" s="7"/>
      <c r="Q2" s="7" t="s">
        <v>81</v>
      </c>
      <c r="R2" s="7"/>
      <c r="S2" s="7"/>
      <c r="T2" s="7"/>
    </row>
    <row r="3" spans="2:20" x14ac:dyDescent="0.2">
      <c r="C3" s="1">
        <v>0</v>
      </c>
      <c r="D3" s="1">
        <v>2</v>
      </c>
      <c r="E3" s="1">
        <v>6</v>
      </c>
      <c r="F3" s="1">
        <v>10</v>
      </c>
      <c r="G3" s="1">
        <v>0</v>
      </c>
      <c r="H3" s="1">
        <v>2</v>
      </c>
      <c r="I3" s="1">
        <v>6</v>
      </c>
      <c r="J3" s="1">
        <v>10</v>
      </c>
      <c r="M3" s="1">
        <v>0</v>
      </c>
      <c r="N3" s="1">
        <v>2</v>
      </c>
      <c r="O3" s="1">
        <v>6</v>
      </c>
      <c r="P3" s="1">
        <v>10</v>
      </c>
      <c r="Q3" s="1">
        <v>0</v>
      </c>
      <c r="R3" s="1">
        <v>2</v>
      </c>
      <c r="S3" s="1">
        <v>6</v>
      </c>
      <c r="T3" s="1">
        <v>10</v>
      </c>
    </row>
    <row r="4" spans="2:20" x14ac:dyDescent="0.2">
      <c r="B4" s="1" t="s">
        <v>82</v>
      </c>
      <c r="C4">
        <f>ct10_R1!C34</f>
        <v>2.8594065971413798E-2</v>
      </c>
      <c r="D4">
        <f>ct10_R1!D34</f>
        <v>1.8660281787096</v>
      </c>
      <c r="E4">
        <f>ct10_R1!E34</f>
        <v>1.75916145646362</v>
      </c>
      <c r="F4">
        <f>ct10_R1!F34</f>
        <v>2.1048085587212202</v>
      </c>
      <c r="G4">
        <f t="shared" ref="G4:G12" si="0">C4</f>
        <v>2.8594065971413798E-2</v>
      </c>
      <c r="H4">
        <f>ct10_R1!G34</f>
        <v>8.2723843489486502E-3</v>
      </c>
      <c r="I4">
        <f>ct10_R1!H34</f>
        <v>4.4390719583349897E-3</v>
      </c>
      <c r="J4">
        <f>ct10_R1!I34</f>
        <v>0</v>
      </c>
      <c r="L4" s="1" t="s">
        <v>82</v>
      </c>
      <c r="M4">
        <f>ct10_R1!C36</f>
        <v>2.8964518464880519E-3</v>
      </c>
      <c r="N4">
        <f>ct10_R1!D36</f>
        <v>0.70613614573346117</v>
      </c>
      <c r="O4">
        <f>ct10_R1!E36</f>
        <v>0.93903088391906286</v>
      </c>
      <c r="P4">
        <f>ct10_R1!F36</f>
        <v>0.904312379317743</v>
      </c>
      <c r="Q4">
        <f t="shared" ref="Q4:Q12" si="1">M4</f>
        <v>2.8964518464880519E-3</v>
      </c>
      <c r="R4">
        <f>ct10_R1!G36</f>
        <v>6.93000693000693E-4</v>
      </c>
      <c r="S4">
        <f>ct10_R1!H36</f>
        <v>3.4270047978067172E-4</v>
      </c>
      <c r="T4">
        <f>ct10_R1!I36</f>
        <v>0</v>
      </c>
    </row>
    <row r="5" spans="2:20" x14ac:dyDescent="0.2">
      <c r="B5" s="1" t="s">
        <v>83</v>
      </c>
      <c r="C5">
        <f>ct10_R1!K34</f>
        <v>6.6561580755550798E-2</v>
      </c>
      <c r="D5">
        <f>ct10_R1!L34</f>
        <v>2.0643310251633502</v>
      </c>
      <c r="E5">
        <f>ct10_R1!M34</f>
        <v>2.18434521509664</v>
      </c>
      <c r="F5">
        <f>ct10_R1!N34</f>
        <v>2.1430365652056</v>
      </c>
      <c r="G5">
        <f t="shared" si="0"/>
        <v>6.6561580755550798E-2</v>
      </c>
      <c r="H5">
        <f>ct10_R1!O34</f>
        <v>4.3320409769058502E-2</v>
      </c>
      <c r="I5">
        <f>ct10_R1!P34</f>
        <v>0.18163546873733599</v>
      </c>
      <c r="J5">
        <f>ct10_R1!Q34</f>
        <v>0.12583637393802399</v>
      </c>
      <c r="L5" s="1" t="s">
        <v>83</v>
      </c>
      <c r="M5">
        <f>ct10_R1!K36</f>
        <v>7.6128330614464385E-3</v>
      </c>
      <c r="N5">
        <f>ct10_R1!L36</f>
        <v>0.73268753502521811</v>
      </c>
      <c r="O5">
        <f>ct10_R1!M36</f>
        <v>0.93950560417626283</v>
      </c>
      <c r="P5">
        <f>ct10_R1!N36</f>
        <v>0.86792261723893449</v>
      </c>
      <c r="Q5">
        <f t="shared" si="1"/>
        <v>7.6128330614464385E-3</v>
      </c>
      <c r="R5">
        <f>ct10_R1!O36</f>
        <v>4.2941492216854536E-3</v>
      </c>
      <c r="S5">
        <f>ct10_R1!P36</f>
        <v>2.1733880705143684E-2</v>
      </c>
      <c r="T5">
        <f>ct10_R1!Q36</f>
        <v>1.4982603138535824E-2</v>
      </c>
    </row>
    <row r="6" spans="2:20" x14ac:dyDescent="0.2">
      <c r="B6" s="1" t="s">
        <v>84</v>
      </c>
      <c r="C6">
        <f>ct10_R1!S34</f>
        <v>0.14583003217330001</v>
      </c>
      <c r="D6">
        <f>ct10_R1!T34</f>
        <v>1.3375510695731401</v>
      </c>
      <c r="E6">
        <f>ct10_R1!U34</f>
        <v>1.34729508774005</v>
      </c>
      <c r="F6">
        <f>ct10_R1!V34</f>
        <v>1.45562230238955</v>
      </c>
      <c r="G6">
        <f t="shared" si="0"/>
        <v>0.14583003217330001</v>
      </c>
      <c r="H6">
        <f>ct10_R1!W34</f>
        <v>0.144571473021223</v>
      </c>
      <c r="I6">
        <f>ct10_R1!X34</f>
        <v>7.2640581100767404E-2</v>
      </c>
      <c r="J6">
        <f>ct10_R1!Y34</f>
        <v>0.17499593081250001</v>
      </c>
      <c r="L6" s="1" t="s">
        <v>84</v>
      </c>
      <c r="M6">
        <f>ct10_R1!S36</f>
        <v>1.6262775599408627E-2</v>
      </c>
      <c r="N6">
        <f>ct10_R1!T36</f>
        <v>0.85849404250092132</v>
      </c>
      <c r="O6">
        <f>ct10_R1!U36</f>
        <v>0.93352689064012162</v>
      </c>
      <c r="P6">
        <f>ct10_R1!V36</f>
        <v>0.90817755750686846</v>
      </c>
      <c r="Q6">
        <f t="shared" si="1"/>
        <v>1.6262775599408627E-2</v>
      </c>
      <c r="R6">
        <f>ct10_R1!W36</f>
        <v>1.7538032285923072E-2</v>
      </c>
      <c r="S6">
        <f>ct10_R1!X36</f>
        <v>7.3362554011626099E-3</v>
      </c>
      <c r="T6">
        <f>ct10_R1!Y36</f>
        <v>2.1569433032046014E-2</v>
      </c>
    </row>
    <row r="7" spans="2:20" x14ac:dyDescent="0.2">
      <c r="B7" s="1" t="s">
        <v>85</v>
      </c>
      <c r="C7">
        <f>ct10_R1!AA34</f>
        <v>1.6840747579253201E-2</v>
      </c>
      <c r="D7">
        <f>ct10_R1!AB34</f>
        <v>1.7835408784596101</v>
      </c>
      <c r="E7">
        <f>ct10_R1!AC34</f>
        <v>1.7062628996910501</v>
      </c>
      <c r="F7">
        <f>ct10_R1!AD34</f>
        <v>2.41204496241079</v>
      </c>
      <c r="G7">
        <f t="shared" si="0"/>
        <v>1.6840747579253201E-2</v>
      </c>
      <c r="H7">
        <f>ct10_R1!AE34</f>
        <v>0</v>
      </c>
      <c r="I7">
        <f>ct10_R1!AF34</f>
        <v>3.7493068852499298E-2</v>
      </c>
      <c r="J7">
        <f>ct10_R1!AG34</f>
        <v>3.88993265500018E-3</v>
      </c>
      <c r="L7" s="1" t="s">
        <v>85</v>
      </c>
      <c r="M7">
        <f>ct10_R1!AA36</f>
        <v>1.5649452269170579E-3</v>
      </c>
      <c r="N7">
        <f>ct10_R1!AB36</f>
        <v>0.52550448430493268</v>
      </c>
      <c r="O7">
        <f>ct10_R1!AC36</f>
        <v>0.9005416051206302</v>
      </c>
      <c r="P7">
        <f>ct10_R1!AD36</f>
        <v>0.88446579730038888</v>
      </c>
      <c r="Q7">
        <f t="shared" si="1"/>
        <v>1.5649452269170579E-3</v>
      </c>
      <c r="R7">
        <f>ct10_R1!AE36</f>
        <v>0</v>
      </c>
      <c r="S7">
        <f>ct10_R1!AF36</f>
        <v>3.787878787878788E-3</v>
      </c>
      <c r="T7">
        <f>ct10_R1!AG36</f>
        <v>2.9542097488921711E-4</v>
      </c>
    </row>
    <row r="8" spans="2:20" x14ac:dyDescent="0.2">
      <c r="B8" s="1" t="s">
        <v>86</v>
      </c>
      <c r="C8">
        <f>ct10_R1!AI34</f>
        <v>1.53428153701417E-2</v>
      </c>
      <c r="D8">
        <f>ct10_R1!AJ34</f>
        <v>0</v>
      </c>
      <c r="E8">
        <f>ct10_R1!AK34</f>
        <v>4.1308473183936196E-3</v>
      </c>
      <c r="F8">
        <f>ct10_R1!AL34</f>
        <v>0</v>
      </c>
      <c r="G8">
        <f t="shared" si="0"/>
        <v>1.53428153701417E-2</v>
      </c>
      <c r="H8">
        <f>ct10_R1!AM34</f>
        <v>0</v>
      </c>
      <c r="I8">
        <f>ct10_R1!AN34</f>
        <v>4.6136553822976904E-3</v>
      </c>
      <c r="J8">
        <f>ct10_R1!AO34</f>
        <v>5.1934636895041098E-3</v>
      </c>
      <c r="L8" s="1" t="s">
        <v>86</v>
      </c>
      <c r="M8">
        <f>ct10_R1!AI36</f>
        <v>1.2820512820512821E-3</v>
      </c>
      <c r="N8">
        <f>ct10_R1!AJ36</f>
        <v>0</v>
      </c>
      <c r="O8">
        <f>ct10_R1!AK36</f>
        <v>3.1605562579013909E-4</v>
      </c>
      <c r="P8">
        <f>ct10_R1!AL36</f>
        <v>0</v>
      </c>
      <c r="Q8">
        <f t="shared" si="1"/>
        <v>1.2820512820512821E-3</v>
      </c>
      <c r="R8">
        <f>ct10_R1!AM36</f>
        <v>0</v>
      </c>
      <c r="S8">
        <f>ct10_R1!AN36</f>
        <v>3.5790980672870435E-4</v>
      </c>
      <c r="T8">
        <f>ct10_R1!AO36</f>
        <v>4.0899795501022495E-4</v>
      </c>
    </row>
    <row r="9" spans="2:20" x14ac:dyDescent="0.2">
      <c r="B9" s="1" t="s">
        <v>87</v>
      </c>
      <c r="C9">
        <f>ct10_R1!AQ34</f>
        <v>2.39969596193319E-2</v>
      </c>
      <c r="D9">
        <f>ct10_R1!AR34</f>
        <v>1.5276486807737499</v>
      </c>
      <c r="E9">
        <f>ct10_R1!AS34</f>
        <v>1.5472426624781499</v>
      </c>
      <c r="F9">
        <f>ct10_R1!AT34</f>
        <v>1.43204949380243</v>
      </c>
      <c r="G9">
        <f t="shared" si="0"/>
        <v>2.39969596193319E-2</v>
      </c>
      <c r="H9">
        <f>ct10_R1!AU34</f>
        <v>5.0958922215999798E-2</v>
      </c>
      <c r="I9">
        <f>ct10_R1!AV34</f>
        <v>6.1521309122160799E-2</v>
      </c>
      <c r="J9">
        <f>ct10_R1!AW34</f>
        <v>4.9144316586867201E-2</v>
      </c>
      <c r="L9" s="1" t="s">
        <v>87</v>
      </c>
      <c r="M9">
        <f>ct10_R1!AQ36</f>
        <v>2.5562372188139062E-4</v>
      </c>
      <c r="N9">
        <f>ct10_R1!AR36</f>
        <v>0.7821326149300426</v>
      </c>
      <c r="O9">
        <f>ct10_R1!AS36</f>
        <v>0.94365993192845243</v>
      </c>
      <c r="P9">
        <f>ct10_R1!AT36</f>
        <v>0.9036173440868801</v>
      </c>
      <c r="Q9">
        <f t="shared" si="1"/>
        <v>2.5562372188139062E-4</v>
      </c>
      <c r="R9">
        <f>ct10_R1!AU36</f>
        <v>4.6429361043555158E-3</v>
      </c>
      <c r="S9">
        <f>ct10_R1!AV36</f>
        <v>6.1762536873156346E-3</v>
      </c>
      <c r="T9">
        <f>ct10_R1!AW36</f>
        <v>4.6940486169321036E-3</v>
      </c>
    </row>
    <row r="10" spans="2:20" x14ac:dyDescent="0.2">
      <c r="B10" s="1" t="s">
        <v>88</v>
      </c>
      <c r="C10">
        <f>ct10_R1!AY34</f>
        <v>3.8430597083142198E-2</v>
      </c>
      <c r="D10">
        <f>ct10_R1!AZ34</f>
        <v>1.61355586681201</v>
      </c>
      <c r="E10">
        <f>ct10_R1!BA34</f>
        <v>1.8336772870245099</v>
      </c>
      <c r="F10">
        <f>ct10_R1!BB34</f>
        <v>1.91861990316941</v>
      </c>
      <c r="G10">
        <f t="shared" si="0"/>
        <v>3.8430597083142198E-2</v>
      </c>
      <c r="H10">
        <f>ct10_R1!BC34</f>
        <v>3.2502862813498498E-2</v>
      </c>
      <c r="I10">
        <f>ct10_R1!BD34</f>
        <v>1.00670871100764E-2</v>
      </c>
      <c r="J10">
        <f>ct10_R1!BE34</f>
        <v>1.0258416527162801E-2</v>
      </c>
      <c r="L10" s="1" t="s">
        <v>88</v>
      </c>
      <c r="M10">
        <f>ct10_R1!AY36</f>
        <v>3.6079006910047086E-3</v>
      </c>
      <c r="N10">
        <f>ct10_R1!AZ36</f>
        <v>0.55201698513800423</v>
      </c>
      <c r="O10">
        <f>ct10_R1!BA36</f>
        <v>0.86479454512829712</v>
      </c>
      <c r="P10">
        <f>ct10_R1!BB36</f>
        <v>0.84293488459373245</v>
      </c>
      <c r="Q10">
        <f t="shared" si="1"/>
        <v>3.6079006910047086E-3</v>
      </c>
      <c r="R10">
        <f>ct10_R1!BC36</f>
        <v>2.7272727272727275E-3</v>
      </c>
      <c r="S10">
        <f>ct10_R1!BD36</f>
        <v>3.7960268252562319E-4</v>
      </c>
      <c r="T10">
        <f>ct10_R1!BE36</f>
        <v>5.3168864313058275E-4</v>
      </c>
    </row>
    <row r="11" spans="2:20" x14ac:dyDescent="0.2">
      <c r="B11" s="1" t="s">
        <v>89</v>
      </c>
      <c r="C11">
        <f>ct10_R1!BG34</f>
        <v>4.09338167462601E-2</v>
      </c>
      <c r="D11">
        <f>ct10_R1!BH34</f>
        <v>1.18092860666558</v>
      </c>
      <c r="E11">
        <f>ct10_R1!BI34</f>
        <v>1.8284568669724901</v>
      </c>
      <c r="F11">
        <f>ct10_R1!BJ34</f>
        <v>1.5179040954732099</v>
      </c>
      <c r="G11">
        <f t="shared" si="0"/>
        <v>4.09338167462601E-2</v>
      </c>
      <c r="H11">
        <f>ct10_R1!BK34</f>
        <v>4.6291681707278903E-2</v>
      </c>
      <c r="I11">
        <f>ct10_R1!BL34</f>
        <v>1.60598067284561E-2</v>
      </c>
      <c r="J11">
        <f>ct10_R1!BM34</f>
        <v>0</v>
      </c>
      <c r="L11" s="1" t="s">
        <v>89</v>
      </c>
      <c r="M11">
        <f>ct10_R1!BG36</f>
        <v>4.4198895027624313E-3</v>
      </c>
      <c r="N11">
        <f>ct10_R1!BH36</f>
        <v>0.24929178470254956</v>
      </c>
      <c r="O11">
        <f>ct10_R1!BI36</f>
        <v>0.61614906832298133</v>
      </c>
      <c r="P11">
        <f>ct10_R1!BJ36</f>
        <v>0.63984674329501912</v>
      </c>
      <c r="Q11">
        <f t="shared" si="1"/>
        <v>4.4198895027624313E-3</v>
      </c>
      <c r="R11">
        <f>ct10_R1!BK36</f>
        <v>5.1150895140664966E-3</v>
      </c>
      <c r="S11">
        <f>ct10_R1!BL36</f>
        <v>1.4814814814814814E-3</v>
      </c>
      <c r="T11">
        <f>ct10_R1!BM36</f>
        <v>0</v>
      </c>
    </row>
    <row r="12" spans="2:20" x14ac:dyDescent="0.2">
      <c r="B12" s="1" t="s">
        <v>90</v>
      </c>
      <c r="C12">
        <f>ct10_R1!BO34</f>
        <v>2.33714808639102E-2</v>
      </c>
      <c r="D12">
        <f>ct10_R1!BP34</f>
        <v>1.83905866478026</v>
      </c>
      <c r="E12">
        <f>ct10_R1!BQ34</f>
        <v>2.0485549351019801</v>
      </c>
      <c r="F12">
        <f>ct10_R1!BR34</f>
        <v>2.1029704467362902</v>
      </c>
      <c r="G12">
        <f t="shared" si="0"/>
        <v>2.33714808639102E-2</v>
      </c>
      <c r="H12">
        <f>ct10_R1!BS34</f>
        <v>3.40994406774892E-3</v>
      </c>
      <c r="I12">
        <f>ct10_R1!BT34</f>
        <v>9.5818965131923006E-3</v>
      </c>
      <c r="J12">
        <f>ct10_R1!BU34</f>
        <v>2.87695551858878E-2</v>
      </c>
      <c r="L12" s="1" t="s">
        <v>90</v>
      </c>
      <c r="M12">
        <f>ct10_R1!BO36</f>
        <v>2.2058086293907288E-3</v>
      </c>
      <c r="N12">
        <f>ct10_R1!BP36</f>
        <v>0.45809852754044716</v>
      </c>
      <c r="O12">
        <f>ct10_R1!BQ36</f>
        <v>0.83489789196310937</v>
      </c>
      <c r="P12">
        <f>ct10_R1!BR36</f>
        <v>0.79764793727832739</v>
      </c>
      <c r="Q12">
        <f t="shared" si="1"/>
        <v>2.2058086293907288E-3</v>
      </c>
      <c r="R12">
        <f>ct10_R1!BS36</f>
        <v>2.5484199796126404E-4</v>
      </c>
      <c r="S12">
        <f>ct10_R1!BT36</f>
        <v>7.4689571468583701E-4</v>
      </c>
      <c r="T12">
        <f>ct10_R1!BU36</f>
        <v>2.7359781121751026E-3</v>
      </c>
    </row>
    <row r="13" spans="2:20" x14ac:dyDescent="0.2">
      <c r="B13" s="1" t="s">
        <v>91</v>
      </c>
      <c r="C13">
        <f>SUM(C4:C12)</f>
        <v>0.39990209616230399</v>
      </c>
      <c r="D13">
        <f>SUM(D4:D12)</f>
        <v>13.212642970937301</v>
      </c>
      <c r="E13">
        <f>SUM(E4:E12)</f>
        <v>14.259127257886885</v>
      </c>
      <c r="F13">
        <f>SUM(F4:F12)</f>
        <v>15.087056327908499</v>
      </c>
      <c r="G13">
        <f t="shared" ref="G13:J13" si="2">SUM(G4:G12)</f>
        <v>0.39990209616230399</v>
      </c>
      <c r="H13">
        <f t="shared" si="2"/>
        <v>0.32932767794375623</v>
      </c>
      <c r="I13">
        <f t="shared" si="2"/>
        <v>0.39805194550512102</v>
      </c>
      <c r="J13">
        <f t="shared" si="2"/>
        <v>0.39808798939494616</v>
      </c>
    </row>
    <row r="15" spans="2:20" x14ac:dyDescent="0.2">
      <c r="C15" s="7" t="s">
        <v>80</v>
      </c>
      <c r="D15" s="7"/>
      <c r="E15" s="7"/>
      <c r="F15" s="7"/>
      <c r="G15" s="7" t="s">
        <v>81</v>
      </c>
      <c r="H15" s="7"/>
      <c r="I15" s="7"/>
      <c r="J15" s="7"/>
      <c r="M15" s="7" t="s">
        <v>80</v>
      </c>
      <c r="N15" s="7"/>
      <c r="O15" s="7"/>
      <c r="P15" s="7"/>
      <c r="Q15" s="7" t="s">
        <v>81</v>
      </c>
      <c r="R15" s="7"/>
      <c r="S15" s="7"/>
      <c r="T15" s="7"/>
    </row>
    <row r="16" spans="2:20" x14ac:dyDescent="0.2">
      <c r="C16" s="1">
        <v>0</v>
      </c>
      <c r="D16" s="1">
        <v>2</v>
      </c>
      <c r="E16" s="1">
        <v>6</v>
      </c>
      <c r="F16" s="1">
        <v>10</v>
      </c>
      <c r="G16" s="1">
        <v>0</v>
      </c>
      <c r="H16" s="1">
        <v>2</v>
      </c>
      <c r="I16" s="1">
        <v>6</v>
      </c>
      <c r="J16" s="1">
        <v>10</v>
      </c>
      <c r="M16" s="1">
        <v>0</v>
      </c>
      <c r="N16" s="1">
        <v>2</v>
      </c>
      <c r="O16" s="1">
        <v>6</v>
      </c>
      <c r="P16" s="1">
        <v>10</v>
      </c>
      <c r="Q16" s="1">
        <v>0</v>
      </c>
      <c r="R16" s="1">
        <v>2</v>
      </c>
      <c r="S16" s="1">
        <v>6</v>
      </c>
      <c r="T16" s="1">
        <v>10</v>
      </c>
    </row>
    <row r="17" spans="2:20" x14ac:dyDescent="0.2">
      <c r="B17" s="1" t="s">
        <v>82</v>
      </c>
      <c r="C17">
        <f>ct10_R2!C31</f>
        <v>1.72464313481565E-2</v>
      </c>
      <c r="D17">
        <f>ct10_R2!D31</f>
        <v>1.8095356026032099</v>
      </c>
      <c r="E17">
        <f>ct10_R2!E31</f>
        <v>1.8124298061752799</v>
      </c>
      <c r="F17">
        <f>ct10_R2!F31</f>
        <v>1.7382701355508501</v>
      </c>
      <c r="G17">
        <f t="shared" ref="G17:G25" si="3">C17</f>
        <v>1.72464313481565E-2</v>
      </c>
      <c r="H17">
        <f>ct10_R2!G31</f>
        <v>0</v>
      </c>
      <c r="I17">
        <f>ct10_R2!H31</f>
        <v>3.5599979113719697E-2</v>
      </c>
      <c r="J17">
        <f>ct10_R2!I31</f>
        <v>0</v>
      </c>
      <c r="L17" s="1" t="s">
        <v>82</v>
      </c>
      <c r="M17">
        <f>ct10_R2!C33</f>
        <v>1.6085790884718498E-3</v>
      </c>
      <c r="N17">
        <f>ct10_R2!D33</f>
        <v>0.69163763066202089</v>
      </c>
      <c r="O17">
        <f>ct10_R2!E33</f>
        <v>0.94263217097862773</v>
      </c>
      <c r="P17">
        <f>ct10_R2!F33</f>
        <v>0.93982581155977829</v>
      </c>
      <c r="Q17">
        <f t="shared" ref="Q17:Q25" si="4">M17</f>
        <v>1.6085790884718498E-3</v>
      </c>
      <c r="R17">
        <f>ct10_R2!G33</f>
        <v>0</v>
      </c>
      <c r="S17">
        <f>ct10_R2!H33</f>
        <v>3.5650623885918001E-3</v>
      </c>
      <c r="T17">
        <f>ct10_R2!I33</f>
        <v>0</v>
      </c>
    </row>
    <row r="18" spans="2:20" x14ac:dyDescent="0.2">
      <c r="B18" s="1" t="s">
        <v>83</v>
      </c>
      <c r="C18">
        <f>ct10_R2!K31</f>
        <v>0.20685203260065599</v>
      </c>
      <c r="D18">
        <f>ct10_R2!L31</f>
        <v>1.6608822304739499</v>
      </c>
      <c r="E18">
        <f>ct10_R2!M31</f>
        <v>2.46059148609754</v>
      </c>
      <c r="F18">
        <f>ct10_R2!N31</f>
        <v>2.0849088958464299</v>
      </c>
      <c r="G18">
        <f t="shared" si="3"/>
        <v>0.20685203260065599</v>
      </c>
      <c r="H18">
        <f>ct10_R2!O31</f>
        <v>0.24695820490412301</v>
      </c>
      <c r="I18">
        <f>ct10_R2!P31</f>
        <v>0.10461459888454</v>
      </c>
      <c r="J18">
        <f>ct10_R2!Q31</f>
        <v>0.23073500249416201</v>
      </c>
      <c r="L18" s="1" t="s">
        <v>83</v>
      </c>
      <c r="M18">
        <f>ct10_R2!K33</f>
        <v>2.6325686348251224E-2</v>
      </c>
      <c r="N18">
        <f>ct10_R2!L33</f>
        <v>0.61194597679284768</v>
      </c>
      <c r="O18">
        <f>ct10_R2!M33</f>
        <v>0.92389853137516686</v>
      </c>
      <c r="P18">
        <f>ct10_R2!N33</f>
        <v>0.91856232939035487</v>
      </c>
      <c r="Q18">
        <f t="shared" si="4"/>
        <v>2.6325686348251224E-2</v>
      </c>
      <c r="R18">
        <f>ct10_R2!O33</f>
        <v>3.4201585503963759E-2</v>
      </c>
      <c r="S18">
        <f>ct10_R2!P33</f>
        <v>1.296655992440548E-2</v>
      </c>
      <c r="T18">
        <f>ct10_R2!Q33</f>
        <v>2.6946273446577768E-2</v>
      </c>
    </row>
    <row r="19" spans="2:20" x14ac:dyDescent="0.2">
      <c r="B19" s="1" t="s">
        <v>84</v>
      </c>
      <c r="C19">
        <f>ct10_R2!S31</f>
        <v>0.181382599361399</v>
      </c>
      <c r="D19">
        <f>ct10_R2!T31</f>
        <v>1.03872991439824</v>
      </c>
      <c r="E19">
        <f>ct10_R2!U31</f>
        <v>1.38169404857534</v>
      </c>
      <c r="F19">
        <f>ct10_R2!V31</f>
        <v>1.16681897905621</v>
      </c>
      <c r="G19">
        <f t="shared" si="3"/>
        <v>0.181382599361399</v>
      </c>
      <c r="H19">
        <f>ct10_R2!W31</f>
        <v>0.129818721099493</v>
      </c>
      <c r="I19">
        <f>ct10_R2!X31</f>
        <v>3.9019710526390403E-2</v>
      </c>
      <c r="J19">
        <f>ct10_R2!Y31</f>
        <v>6.9103635076321099E-2</v>
      </c>
      <c r="L19" s="1" t="s">
        <v>84</v>
      </c>
      <c r="M19">
        <f>ct10_R2!S33</f>
        <v>2.1272264631043258E-2</v>
      </c>
      <c r="N19">
        <f>ct10_R2!T33</f>
        <v>0.88792381749686056</v>
      </c>
      <c r="O19">
        <f>ct10_R2!U33</f>
        <v>0.92831099195710454</v>
      </c>
      <c r="P19">
        <f>ct10_R2!V33</f>
        <v>0.89699834264317724</v>
      </c>
      <c r="Q19">
        <f t="shared" si="4"/>
        <v>2.1272264631043258E-2</v>
      </c>
      <c r="R19">
        <f>ct10_R2!W33</f>
        <v>1.5050046806365666E-2</v>
      </c>
      <c r="S19">
        <f>ct10_R2!X33</f>
        <v>3.731253460436677E-3</v>
      </c>
      <c r="T19">
        <f>ct10_R2!Y33</f>
        <v>6.9035762788592124E-3</v>
      </c>
    </row>
    <row r="20" spans="2:20" x14ac:dyDescent="0.2">
      <c r="B20" s="1" t="s">
        <v>85</v>
      </c>
      <c r="C20">
        <f>ct10_R2!AA31</f>
        <v>8.2268628036677293E-3</v>
      </c>
      <c r="D20">
        <f>ct10_R2!AB31</f>
        <v>1.9509607327284699</v>
      </c>
      <c r="E20">
        <f>ct10_R2!AC31</f>
        <v>1.7720839174112999</v>
      </c>
      <c r="F20">
        <f>ct10_R2!AD31</f>
        <v>1.9281592360695099</v>
      </c>
      <c r="G20">
        <f t="shared" si="3"/>
        <v>8.2268628036677293E-3</v>
      </c>
      <c r="H20">
        <f>ct10_R2!AE31</f>
        <v>0</v>
      </c>
      <c r="I20">
        <f>ct10_R2!AF31</f>
        <v>0</v>
      </c>
      <c r="J20">
        <f>ct10_R2!AG31</f>
        <v>3.4667444825580902E-3</v>
      </c>
      <c r="L20" s="1" t="s">
        <v>85</v>
      </c>
      <c r="M20">
        <f>ct10_R2!AA33</f>
        <v>6.2912865681031768E-4</v>
      </c>
      <c r="N20">
        <f>ct10_R2!AB33</f>
        <v>0.57182901191310442</v>
      </c>
      <c r="O20">
        <f>ct10_R2!AC33</f>
        <v>0.85648679678530426</v>
      </c>
      <c r="P20">
        <f>ct10_R2!AD33</f>
        <v>0.9199864956110736</v>
      </c>
      <c r="Q20">
        <f t="shared" si="4"/>
        <v>6.2912865681031768E-4</v>
      </c>
      <c r="R20">
        <f>ct10_R2!AE33</f>
        <v>0</v>
      </c>
      <c r="S20">
        <f>ct10_R2!AF33</f>
        <v>0</v>
      </c>
      <c r="T20">
        <f>ct10_R2!AG33</f>
        <v>2.5960539979231567E-4</v>
      </c>
    </row>
    <row r="21" spans="2:20" x14ac:dyDescent="0.2">
      <c r="B21" s="1" t="s">
        <v>86</v>
      </c>
      <c r="C21">
        <f>ct10_R2!AI31</f>
        <v>5.9271805258776303E-3</v>
      </c>
      <c r="D21">
        <f>ct10_R2!AJ31</f>
        <v>6.8695689057698597E-3</v>
      </c>
      <c r="E21">
        <f>ct10_R2!AK31</f>
        <v>0</v>
      </c>
      <c r="F21">
        <f>ct10_R2!AL31</f>
        <v>6.9802411259937396E-3</v>
      </c>
      <c r="G21">
        <f t="shared" si="3"/>
        <v>5.9271805258776303E-3</v>
      </c>
      <c r="H21">
        <f>ct10_R2!AM31</f>
        <v>0</v>
      </c>
      <c r="I21">
        <f>ct10_R2!AN31</f>
        <v>7.7569132741512796E-3</v>
      </c>
      <c r="J21">
        <f>ct10_R2!AO31</f>
        <v>6.7856538804102699E-3</v>
      </c>
      <c r="L21" s="1" t="s">
        <v>86</v>
      </c>
      <c r="M21">
        <f>ct10_R2!AI33</f>
        <v>4.7483380816714152E-4</v>
      </c>
      <c r="N21">
        <f>ct10_R2!AJ33</f>
        <v>5.6116722783389455E-4</v>
      </c>
      <c r="O21">
        <f>ct10_R2!AK33</f>
        <v>0</v>
      </c>
      <c r="P21">
        <f>ct10_R2!AL33</f>
        <v>5.7142857142857147E-4</v>
      </c>
      <c r="Q21">
        <f t="shared" si="4"/>
        <v>4.7483380816714152E-4</v>
      </c>
      <c r="R21">
        <f>ct10_R2!AM33</f>
        <v>0</v>
      </c>
      <c r="S21">
        <f>ct10_R2!AN33</f>
        <v>6.4412238325281806E-4</v>
      </c>
      <c r="T21">
        <f>ct10_R2!AO33</f>
        <v>5.5340343110127279E-4</v>
      </c>
    </row>
    <row r="22" spans="2:20" x14ac:dyDescent="0.2">
      <c r="B22" s="1" t="s">
        <v>87</v>
      </c>
      <c r="C22">
        <f>ct10_R2!AQ31</f>
        <v>8.2242339749580604E-2</v>
      </c>
      <c r="D22">
        <f>ct10_R2!AR31</f>
        <v>1.4544229397550199</v>
      </c>
      <c r="E22">
        <f>ct10_R2!AS31</f>
        <v>1.1671103007835599</v>
      </c>
      <c r="F22">
        <f>ct10_R2!AT31</f>
        <v>1.1896566274445901</v>
      </c>
      <c r="G22">
        <f t="shared" si="3"/>
        <v>8.2242339749580604E-2</v>
      </c>
      <c r="H22">
        <f>ct10_R2!AU31</f>
        <v>1.2344991911923999E-2</v>
      </c>
      <c r="I22">
        <f>ct10_R2!AV31</f>
        <v>1.16164164095467E-2</v>
      </c>
      <c r="J22">
        <f>ct10_R2!AW31</f>
        <v>3.8674679224488202E-2</v>
      </c>
      <c r="L22" s="1" t="s">
        <v>87</v>
      </c>
      <c r="M22">
        <f>ct10_R2!AQ33</f>
        <v>9.8436595251881875E-3</v>
      </c>
      <c r="N22">
        <f>ct10_R2!AR33</f>
        <v>0.76667942339584128</v>
      </c>
      <c r="O22">
        <f>ct10_R2!AS33</f>
        <v>0.89273504273504278</v>
      </c>
      <c r="P22">
        <f>ct10_R2!AT33</f>
        <v>0.91994683570187097</v>
      </c>
      <c r="Q22">
        <f t="shared" si="4"/>
        <v>9.8436595251881875E-3</v>
      </c>
      <c r="R22">
        <f>ct10_R2!AU33</f>
        <v>1.01614542170035E-3</v>
      </c>
      <c r="S22">
        <f>ct10_R2!AV33</f>
        <v>9.332089054792694E-4</v>
      </c>
      <c r="T22">
        <f>ct10_R2!AW33</f>
        <v>3.7457709038182696E-3</v>
      </c>
    </row>
    <row r="23" spans="2:20" x14ac:dyDescent="0.2">
      <c r="B23" s="1" t="s">
        <v>88</v>
      </c>
      <c r="C23">
        <f>ct10_R2!AY31</f>
        <v>4.1457721573911702E-3</v>
      </c>
      <c r="D23">
        <f>ct10_R2!AZ31</f>
        <v>1.8062710985289601</v>
      </c>
      <c r="E23">
        <f>ct10_R2!BA31</f>
        <v>1.77492700901673</v>
      </c>
      <c r="F23">
        <f>ct10_R2!BB31</f>
        <v>1.9269666324365899</v>
      </c>
      <c r="G23">
        <f t="shared" si="3"/>
        <v>4.1457721573911702E-3</v>
      </c>
      <c r="H23">
        <f>ct10_R2!BC31</f>
        <v>9.05070520379056E-3</v>
      </c>
      <c r="I23">
        <f>ct10_R2!BD31</f>
        <v>6.6404701563036097E-3</v>
      </c>
      <c r="J23">
        <f>ct10_R2!BE31</f>
        <v>2.3898662858088001E-2</v>
      </c>
      <c r="L23" s="1" t="s">
        <v>88</v>
      </c>
      <c r="M23">
        <f>ct10_R2!AY33</f>
        <v>2.9231218941829873E-4</v>
      </c>
      <c r="N23">
        <f>ct10_R2!AZ33</f>
        <v>0.54507864439760012</v>
      </c>
      <c r="O23">
        <f>ct10_R2!BA33</f>
        <v>0.87216734456711209</v>
      </c>
      <c r="P23">
        <f>ct10_R2!BB33</f>
        <v>0.87102288916326331</v>
      </c>
      <c r="Q23">
        <f t="shared" si="4"/>
        <v>2.9231218941829873E-4</v>
      </c>
      <c r="R23">
        <f>ct10_R2!BC33</f>
        <v>6.7355186349348905E-4</v>
      </c>
      <c r="S23">
        <f>ct10_R2!BD33</f>
        <v>5.4000540005400054E-4</v>
      </c>
      <c r="T23">
        <f>ct10_R2!BE33</f>
        <v>2.2793203481143802E-3</v>
      </c>
    </row>
    <row r="24" spans="2:20" x14ac:dyDescent="0.2">
      <c r="B24" s="1" t="s">
        <v>89</v>
      </c>
      <c r="C24">
        <f>ct10_R2!BG31</f>
        <v>1.5167197704947601E-2</v>
      </c>
      <c r="D24">
        <f>ct10_R2!BH31</f>
        <v>0.94770463791644199</v>
      </c>
      <c r="E24">
        <f>ct10_R2!BI31</f>
        <v>1.49394767235283</v>
      </c>
      <c r="F24">
        <f>ct10_R2!BJ31</f>
        <v>2.0291991971060401</v>
      </c>
      <c r="G24">
        <f t="shared" si="3"/>
        <v>1.5167197704947601E-2</v>
      </c>
      <c r="H24">
        <f>ct10_R2!BK31</f>
        <v>5.6461904052499103E-2</v>
      </c>
      <c r="I24">
        <f>ct10_R2!BL31</f>
        <v>8.5869550069126391E-3</v>
      </c>
      <c r="J24">
        <f>ct10_R2!BM31</f>
        <v>0</v>
      </c>
      <c r="L24" s="1" t="s">
        <v>89</v>
      </c>
      <c r="M24">
        <f>ct10_R2!BG33</f>
        <v>1.3869625520110957E-3</v>
      </c>
      <c r="N24">
        <f>ct10_R2!BH33</f>
        <v>0.25644171779141106</v>
      </c>
      <c r="O24">
        <f>ct10_R2!BI33</f>
        <v>0.62522522522522528</v>
      </c>
      <c r="P24">
        <f>ct10_R2!BJ33</f>
        <v>0.66018518518518521</v>
      </c>
      <c r="Q24">
        <f t="shared" si="4"/>
        <v>1.3869625520110957E-3</v>
      </c>
      <c r="R24">
        <f>ct10_R2!BK33</f>
        <v>5.9031877213695395E-3</v>
      </c>
      <c r="S24">
        <f>ct10_R2!BL33</f>
        <v>7.2306579898770787E-4</v>
      </c>
      <c r="T24">
        <f>ct10_R2!BM33</f>
        <v>0</v>
      </c>
    </row>
    <row r="25" spans="2:20" x14ac:dyDescent="0.2">
      <c r="B25" s="1" t="s">
        <v>90</v>
      </c>
      <c r="C25">
        <f>ct10_R2!BO31</f>
        <v>5.5806093136584597E-3</v>
      </c>
      <c r="D25">
        <f>ct10_R2!BP31</f>
        <v>1.66598265080441</v>
      </c>
      <c r="E25">
        <f>ct10_R2!BQ31</f>
        <v>2.0608073142263699</v>
      </c>
      <c r="F25">
        <f>ct10_R2!BR31</f>
        <v>2.1190328895371402</v>
      </c>
      <c r="G25">
        <f t="shared" si="3"/>
        <v>5.5806093136584597E-3</v>
      </c>
      <c r="H25">
        <f>ct10_R2!BS31</f>
        <v>9.5644265285728305E-3</v>
      </c>
      <c r="I25">
        <f>ct10_R2!BT31</f>
        <v>3.9680027384221498E-3</v>
      </c>
      <c r="J25">
        <f>ct10_R2!BU31</f>
        <v>5.7373649637221399E-2</v>
      </c>
      <c r="L25" s="1" t="s">
        <v>90</v>
      </c>
      <c r="M25">
        <f>ct10_R2!BO33</f>
        <v>4.0994807324405577E-4</v>
      </c>
      <c r="N25">
        <f>ct10_R2!BP33</f>
        <v>0.48020019316884716</v>
      </c>
      <c r="O25">
        <f>ct10_R2!BQ33</f>
        <v>0.80053750876372987</v>
      </c>
      <c r="P25">
        <f>ct10_R2!BR33</f>
        <v>0.74615822424587364</v>
      </c>
      <c r="Q25">
        <f t="shared" si="4"/>
        <v>4.0994807324405577E-4</v>
      </c>
      <c r="R25">
        <f>ct10_R2!BS33</f>
        <v>7.5793462813832308E-4</v>
      </c>
      <c r="S25">
        <f>ct10_R2!BT33</f>
        <v>2.7839643652561246E-4</v>
      </c>
      <c r="T25">
        <f>ct10_R2!BU33</f>
        <v>6.31811720107408E-3</v>
      </c>
    </row>
    <row r="26" spans="2:20" x14ac:dyDescent="0.2">
      <c r="B26" s="1" t="s">
        <v>91</v>
      </c>
      <c r="C26">
        <f>SUM(C17:C25)</f>
        <v>0.52677102556533473</v>
      </c>
      <c r="D26">
        <f>SUM(D17:D25)</f>
        <v>12.341359376114472</v>
      </c>
      <c r="E26">
        <f>SUM(E17:E25)</f>
        <v>13.92359155463895</v>
      </c>
      <c r="F26">
        <f>SUM(F17:F25)</f>
        <v>14.189992834173355</v>
      </c>
      <c r="G26">
        <f t="shared" ref="G26:I26" si="5">SUM(G17:G25)</f>
        <v>0.52677102556533473</v>
      </c>
      <c r="H26">
        <f t="shared" si="5"/>
        <v>0.46419895370040248</v>
      </c>
      <c r="I26">
        <f t="shared" si="5"/>
        <v>0.21780304610998652</v>
      </c>
      <c r="J26">
        <f>SUM(J17:J25)</f>
        <v>0.43003802765324906</v>
      </c>
    </row>
    <row r="28" spans="2:20" x14ac:dyDescent="0.2">
      <c r="C28" s="7" t="s">
        <v>80</v>
      </c>
      <c r="D28" s="7"/>
      <c r="E28" s="7"/>
      <c r="F28" s="7"/>
      <c r="G28" s="7" t="s">
        <v>81</v>
      </c>
      <c r="H28" s="7"/>
      <c r="I28" s="7"/>
      <c r="J28" s="7"/>
      <c r="M28" s="7" t="s">
        <v>80</v>
      </c>
      <c r="N28" s="7"/>
      <c r="O28" s="7"/>
      <c r="P28" s="7"/>
      <c r="Q28" s="7" t="s">
        <v>81</v>
      </c>
      <c r="R28" s="7"/>
      <c r="S28" s="7"/>
      <c r="T28" s="7"/>
    </row>
    <row r="29" spans="2:20" x14ac:dyDescent="0.2">
      <c r="C29" s="1">
        <v>0</v>
      </c>
      <c r="D29" s="1">
        <v>2</v>
      </c>
      <c r="E29" s="1">
        <v>6</v>
      </c>
      <c r="F29" s="1">
        <v>10</v>
      </c>
      <c r="G29" s="1">
        <v>0</v>
      </c>
      <c r="H29" s="1">
        <v>2</v>
      </c>
      <c r="I29" s="1">
        <v>6</v>
      </c>
      <c r="J29" s="1">
        <v>10</v>
      </c>
      <c r="M29" s="1">
        <v>0</v>
      </c>
      <c r="N29" s="1">
        <v>2</v>
      </c>
      <c r="O29" s="1">
        <v>6</v>
      </c>
      <c r="P29" s="1">
        <v>10</v>
      </c>
      <c r="Q29" s="1">
        <v>0</v>
      </c>
      <c r="R29" s="1">
        <v>2</v>
      </c>
      <c r="S29" s="1">
        <v>6</v>
      </c>
      <c r="T29" s="1">
        <v>10</v>
      </c>
    </row>
    <row r="30" spans="2:20" x14ac:dyDescent="0.2">
      <c r="B30" s="1" t="s">
        <v>82</v>
      </c>
      <c r="C30">
        <f>AVERAGE(C4,C17)</f>
        <v>2.2920248659785147E-2</v>
      </c>
      <c r="D30">
        <f t="shared" ref="D30:J30" si="6">AVERAGE(D4,D17)</f>
        <v>1.837781890656405</v>
      </c>
      <c r="E30">
        <f t="shared" si="6"/>
        <v>1.7857956313194498</v>
      </c>
      <c r="F30">
        <f t="shared" si="6"/>
        <v>1.9215393471360351</v>
      </c>
      <c r="G30">
        <f t="shared" si="6"/>
        <v>2.2920248659785147E-2</v>
      </c>
      <c r="H30">
        <f t="shared" si="6"/>
        <v>4.1361921744743251E-3</v>
      </c>
      <c r="I30">
        <f t="shared" si="6"/>
        <v>2.0019525536027344E-2</v>
      </c>
      <c r="J30">
        <f t="shared" si="6"/>
        <v>0</v>
      </c>
      <c r="L30" s="1" t="s">
        <v>82</v>
      </c>
      <c r="M30">
        <f>AVERAGE(M4,M17)</f>
        <v>2.2525154674799507E-3</v>
      </c>
      <c r="N30">
        <f t="shared" ref="N30:T30" si="7">AVERAGE(N4,N17)</f>
        <v>0.69888688819774103</v>
      </c>
      <c r="O30">
        <f t="shared" si="7"/>
        <v>0.94083152744884524</v>
      </c>
      <c r="P30">
        <f t="shared" si="7"/>
        <v>0.9220690954387607</v>
      </c>
      <c r="Q30">
        <f t="shared" si="7"/>
        <v>2.2525154674799507E-3</v>
      </c>
      <c r="R30">
        <f t="shared" si="7"/>
        <v>3.465003465003465E-4</v>
      </c>
      <c r="S30">
        <f t="shared" si="7"/>
        <v>1.9538814341862358E-3</v>
      </c>
      <c r="T30">
        <f t="shared" si="7"/>
        <v>0</v>
      </c>
    </row>
    <row r="31" spans="2:20" x14ac:dyDescent="0.2">
      <c r="B31" s="1" t="s">
        <v>83</v>
      </c>
      <c r="C31">
        <f t="shared" ref="C31:J31" si="8">AVERAGE(C5,C18)</f>
        <v>0.13670680667810339</v>
      </c>
      <c r="D31">
        <f t="shared" si="8"/>
        <v>1.8626066278186499</v>
      </c>
      <c r="E31">
        <f t="shared" si="8"/>
        <v>2.3224683505970898</v>
      </c>
      <c r="F31">
        <f t="shared" si="8"/>
        <v>2.1139727305260152</v>
      </c>
      <c r="G31">
        <f t="shared" si="8"/>
        <v>0.13670680667810339</v>
      </c>
      <c r="H31">
        <f t="shared" si="8"/>
        <v>0.14513930733659075</v>
      </c>
      <c r="I31">
        <f t="shared" si="8"/>
        <v>0.143125033810938</v>
      </c>
      <c r="J31">
        <f t="shared" si="8"/>
        <v>0.178285688216093</v>
      </c>
      <c r="L31" s="1" t="s">
        <v>83</v>
      </c>
      <c r="M31">
        <f t="shared" ref="M31:T31" si="9">AVERAGE(M5,M18)</f>
        <v>1.6969259704848833E-2</v>
      </c>
      <c r="N31">
        <f t="shared" si="9"/>
        <v>0.67231675590903284</v>
      </c>
      <c r="O31">
        <f t="shared" si="9"/>
        <v>0.93170206777571485</v>
      </c>
      <c r="P31">
        <f t="shared" si="9"/>
        <v>0.89324247331464468</v>
      </c>
      <c r="Q31">
        <f t="shared" si="9"/>
        <v>1.6969259704848833E-2</v>
      </c>
      <c r="R31">
        <f t="shared" si="9"/>
        <v>1.9247867362824606E-2</v>
      </c>
      <c r="S31">
        <f t="shared" si="9"/>
        <v>1.7350220314774581E-2</v>
      </c>
      <c r="T31">
        <f t="shared" si="9"/>
        <v>2.0964438292556797E-2</v>
      </c>
    </row>
    <row r="32" spans="2:20" x14ac:dyDescent="0.2">
      <c r="B32" s="1" t="s">
        <v>84</v>
      </c>
      <c r="C32">
        <f t="shared" ref="C32:J32" si="10">AVERAGE(C6,C19)</f>
        <v>0.16360631576734952</v>
      </c>
      <c r="D32">
        <f t="shared" si="10"/>
        <v>1.1881404919856902</v>
      </c>
      <c r="E32">
        <f t="shared" si="10"/>
        <v>1.364494568157695</v>
      </c>
      <c r="F32">
        <f t="shared" si="10"/>
        <v>1.3112206407228801</v>
      </c>
      <c r="G32">
        <f t="shared" si="10"/>
        <v>0.16360631576734952</v>
      </c>
      <c r="H32">
        <f t="shared" si="10"/>
        <v>0.13719509706035798</v>
      </c>
      <c r="I32">
        <f t="shared" si="10"/>
        <v>5.5830145813578903E-2</v>
      </c>
      <c r="J32">
        <f t="shared" si="10"/>
        <v>0.12204978294441055</v>
      </c>
      <c r="L32" s="1" t="s">
        <v>84</v>
      </c>
      <c r="M32">
        <f t="shared" ref="M32:T32" si="11">AVERAGE(M6,M19)</f>
        <v>1.8767520115225943E-2</v>
      </c>
      <c r="N32">
        <f t="shared" si="11"/>
        <v>0.87320892999889099</v>
      </c>
      <c r="O32">
        <f t="shared" si="11"/>
        <v>0.93091894129861308</v>
      </c>
      <c r="P32">
        <f t="shared" si="11"/>
        <v>0.9025879500750229</v>
      </c>
      <c r="Q32">
        <f t="shared" si="11"/>
        <v>1.8767520115225943E-2</v>
      </c>
      <c r="R32">
        <f t="shared" si="11"/>
        <v>1.6294039546144369E-2</v>
      </c>
      <c r="S32">
        <f t="shared" si="11"/>
        <v>5.5337544307996435E-3</v>
      </c>
      <c r="T32">
        <f t="shared" si="11"/>
        <v>1.4236504655452613E-2</v>
      </c>
    </row>
    <row r="33" spans="2:20" x14ac:dyDescent="0.2">
      <c r="B33" s="1" t="s">
        <v>85</v>
      </c>
      <c r="C33">
        <f t="shared" ref="C33:J33" si="12">AVERAGE(C7,C20)</f>
        <v>1.2533805191460464E-2</v>
      </c>
      <c r="D33">
        <f t="shared" si="12"/>
        <v>1.86725080559404</v>
      </c>
      <c r="E33">
        <f t="shared" si="12"/>
        <v>1.739173408551175</v>
      </c>
      <c r="F33">
        <f t="shared" si="12"/>
        <v>2.1701020992401499</v>
      </c>
      <c r="G33">
        <f t="shared" si="12"/>
        <v>1.2533805191460464E-2</v>
      </c>
      <c r="H33">
        <f t="shared" si="12"/>
        <v>0</v>
      </c>
      <c r="I33">
        <f t="shared" si="12"/>
        <v>1.8746534426249649E-2</v>
      </c>
      <c r="J33">
        <f t="shared" si="12"/>
        <v>3.6783385687791351E-3</v>
      </c>
      <c r="L33" s="1" t="s">
        <v>85</v>
      </c>
      <c r="M33">
        <f t="shared" ref="M33:T33" si="13">AVERAGE(M7,M20)</f>
        <v>1.0970369418636878E-3</v>
      </c>
      <c r="N33">
        <f t="shared" si="13"/>
        <v>0.54866674810901861</v>
      </c>
      <c r="O33">
        <f t="shared" si="13"/>
        <v>0.87851420095296717</v>
      </c>
      <c r="P33">
        <f t="shared" si="13"/>
        <v>0.90222614645573129</v>
      </c>
      <c r="Q33">
        <f t="shared" si="13"/>
        <v>1.0970369418636878E-3</v>
      </c>
      <c r="R33">
        <f t="shared" si="13"/>
        <v>0</v>
      </c>
      <c r="S33">
        <f t="shared" si="13"/>
        <v>1.893939393939394E-3</v>
      </c>
      <c r="T33">
        <f t="shared" si="13"/>
        <v>2.7751318734076639E-4</v>
      </c>
    </row>
    <row r="34" spans="2:20" x14ac:dyDescent="0.2">
      <c r="B34" s="1" t="s">
        <v>86</v>
      </c>
      <c r="C34">
        <f t="shared" ref="C34:J34" si="14">AVERAGE(C8,C21)</f>
        <v>1.0634997948009664E-2</v>
      </c>
      <c r="D34">
        <f t="shared" si="14"/>
        <v>3.4347844528849298E-3</v>
      </c>
      <c r="E34">
        <f t="shared" si="14"/>
        <v>2.0654236591968098E-3</v>
      </c>
      <c r="F34">
        <f t="shared" si="14"/>
        <v>3.4901205629968698E-3</v>
      </c>
      <c r="G34">
        <f t="shared" si="14"/>
        <v>1.0634997948009664E-2</v>
      </c>
      <c r="H34">
        <f t="shared" si="14"/>
        <v>0</v>
      </c>
      <c r="I34">
        <f t="shared" si="14"/>
        <v>6.185284328224485E-3</v>
      </c>
      <c r="J34">
        <f t="shared" si="14"/>
        <v>5.9895587849571903E-3</v>
      </c>
      <c r="L34" s="1" t="s">
        <v>86</v>
      </c>
      <c r="M34">
        <f t="shared" ref="M34:T34" si="15">AVERAGE(M8,M21)</f>
        <v>8.7844254510921179E-4</v>
      </c>
      <c r="N34">
        <f t="shared" si="15"/>
        <v>2.8058361391694727E-4</v>
      </c>
      <c r="O34">
        <f t="shared" si="15"/>
        <v>1.5802781289506955E-4</v>
      </c>
      <c r="P34">
        <f t="shared" si="15"/>
        <v>2.8571428571428574E-4</v>
      </c>
      <c r="Q34">
        <f t="shared" si="15"/>
        <v>8.7844254510921179E-4</v>
      </c>
      <c r="R34">
        <f t="shared" si="15"/>
        <v>0</v>
      </c>
      <c r="S34">
        <f t="shared" si="15"/>
        <v>5.010160949907612E-4</v>
      </c>
      <c r="T34">
        <f t="shared" si="15"/>
        <v>4.8120069305574885E-4</v>
      </c>
    </row>
    <row r="35" spans="2:20" x14ac:dyDescent="0.2">
      <c r="B35" s="1" t="s">
        <v>87</v>
      </c>
      <c r="C35">
        <f t="shared" ref="C35:J35" si="16">AVERAGE(C9,C22)</f>
        <v>5.3119649684456254E-2</v>
      </c>
      <c r="D35">
        <f t="shared" si="16"/>
        <v>1.491035810264385</v>
      </c>
      <c r="E35">
        <f t="shared" si="16"/>
        <v>1.3571764816308549</v>
      </c>
      <c r="F35">
        <f t="shared" si="16"/>
        <v>1.31085306062351</v>
      </c>
      <c r="G35">
        <f t="shared" si="16"/>
        <v>5.3119649684456254E-2</v>
      </c>
      <c r="H35">
        <f t="shared" si="16"/>
        <v>3.16519570639619E-2</v>
      </c>
      <c r="I35">
        <f t="shared" si="16"/>
        <v>3.6568862765853749E-2</v>
      </c>
      <c r="J35">
        <f t="shared" si="16"/>
        <v>4.3909497905677705E-2</v>
      </c>
      <c r="L35" s="1" t="s">
        <v>87</v>
      </c>
      <c r="M35">
        <f t="shared" ref="M35:T35" si="17">AVERAGE(M9,M22)</f>
        <v>5.0496416235347895E-3</v>
      </c>
      <c r="N35">
        <f t="shared" si="17"/>
        <v>0.77440601916294194</v>
      </c>
      <c r="O35">
        <f t="shared" si="17"/>
        <v>0.91819748733174755</v>
      </c>
      <c r="P35">
        <f t="shared" si="17"/>
        <v>0.91178208989437559</v>
      </c>
      <c r="Q35">
        <f t="shared" si="17"/>
        <v>5.0496416235347895E-3</v>
      </c>
      <c r="R35">
        <f t="shared" si="17"/>
        <v>2.8295407630279327E-3</v>
      </c>
      <c r="S35">
        <f t="shared" si="17"/>
        <v>3.5547312963974519E-3</v>
      </c>
      <c r="T35">
        <f t="shared" si="17"/>
        <v>4.2199097603751864E-3</v>
      </c>
    </row>
    <row r="36" spans="2:20" x14ac:dyDescent="0.2">
      <c r="B36" s="1" t="s">
        <v>88</v>
      </c>
      <c r="C36">
        <f t="shared" ref="C36:J36" si="18">AVERAGE(C10,C23)</f>
        <v>2.1288184620266683E-2</v>
      </c>
      <c r="D36">
        <f t="shared" si="18"/>
        <v>1.7099134826704852</v>
      </c>
      <c r="E36">
        <f t="shared" si="18"/>
        <v>1.8043021480206201</v>
      </c>
      <c r="F36">
        <f t="shared" si="18"/>
        <v>1.922793267803</v>
      </c>
      <c r="G36">
        <f t="shared" si="18"/>
        <v>2.1288184620266683E-2</v>
      </c>
      <c r="H36">
        <f t="shared" si="18"/>
        <v>2.0776784008644529E-2</v>
      </c>
      <c r="I36">
        <f t="shared" si="18"/>
        <v>8.3537786331900048E-3</v>
      </c>
      <c r="J36">
        <f t="shared" si="18"/>
        <v>1.7078539692625402E-2</v>
      </c>
      <c r="L36" s="1" t="s">
        <v>88</v>
      </c>
      <c r="M36">
        <f t="shared" ref="M36:T36" si="19">AVERAGE(M10,M23)</f>
        <v>1.9501064402115036E-3</v>
      </c>
      <c r="N36">
        <f t="shared" si="19"/>
        <v>0.54854781476780223</v>
      </c>
      <c r="O36">
        <f t="shared" si="19"/>
        <v>0.86848094484770466</v>
      </c>
      <c r="P36">
        <f t="shared" si="19"/>
        <v>0.85697888687849788</v>
      </c>
      <c r="Q36">
        <f t="shared" si="19"/>
        <v>1.9501064402115036E-3</v>
      </c>
      <c r="R36">
        <f t="shared" si="19"/>
        <v>1.7004122953831083E-3</v>
      </c>
      <c r="S36">
        <f t="shared" si="19"/>
        <v>4.5980404128981187E-4</v>
      </c>
      <c r="T36">
        <f t="shared" si="19"/>
        <v>1.4055044956224816E-3</v>
      </c>
    </row>
    <row r="37" spans="2:20" x14ac:dyDescent="0.2">
      <c r="B37" s="1" t="s">
        <v>89</v>
      </c>
      <c r="C37">
        <f t="shared" ref="C37:J37" si="20">AVERAGE(C11,C24)</f>
        <v>2.805050722560385E-2</v>
      </c>
      <c r="D37">
        <f t="shared" si="20"/>
        <v>1.064316622291011</v>
      </c>
      <c r="E37">
        <f t="shared" si="20"/>
        <v>1.66120226966266</v>
      </c>
      <c r="F37">
        <f t="shared" si="20"/>
        <v>1.773551646289625</v>
      </c>
      <c r="G37">
        <f t="shared" si="20"/>
        <v>2.805050722560385E-2</v>
      </c>
      <c r="H37">
        <f t="shared" si="20"/>
        <v>5.1376792879888999E-2</v>
      </c>
      <c r="I37">
        <f t="shared" si="20"/>
        <v>1.2323380867684371E-2</v>
      </c>
      <c r="J37">
        <f t="shared" si="20"/>
        <v>0</v>
      </c>
      <c r="L37" s="1" t="s">
        <v>89</v>
      </c>
      <c r="M37">
        <f t="shared" ref="M37:T37" si="21">AVERAGE(M11,M24)</f>
        <v>2.9034260273867636E-3</v>
      </c>
      <c r="N37">
        <f t="shared" si="21"/>
        <v>0.25286675124698033</v>
      </c>
      <c r="O37">
        <f t="shared" si="21"/>
        <v>0.6206871467741033</v>
      </c>
      <c r="P37">
        <f t="shared" si="21"/>
        <v>0.65001596424010222</v>
      </c>
      <c r="Q37">
        <f t="shared" si="21"/>
        <v>2.9034260273867636E-3</v>
      </c>
      <c r="R37">
        <f t="shared" si="21"/>
        <v>5.5091386177180176E-3</v>
      </c>
      <c r="S37">
        <f t="shared" si="21"/>
        <v>1.1022736402345947E-3</v>
      </c>
      <c r="T37">
        <f t="shared" si="21"/>
        <v>0</v>
      </c>
    </row>
    <row r="38" spans="2:20" x14ac:dyDescent="0.2">
      <c r="B38" s="1" t="s">
        <v>90</v>
      </c>
      <c r="C38">
        <f t="shared" ref="C38:J38" si="22">AVERAGE(C12,C25)</f>
        <v>1.447604508878433E-2</v>
      </c>
      <c r="D38">
        <f t="shared" si="22"/>
        <v>1.7525206577923349</v>
      </c>
      <c r="E38">
        <f t="shared" si="22"/>
        <v>2.054681124664175</v>
      </c>
      <c r="F38">
        <f t="shared" si="22"/>
        <v>2.1110016681367152</v>
      </c>
      <c r="G38">
        <f t="shared" si="22"/>
        <v>1.447604508878433E-2</v>
      </c>
      <c r="H38">
        <f t="shared" si="22"/>
        <v>6.4871852981608757E-3</v>
      </c>
      <c r="I38">
        <f t="shared" si="22"/>
        <v>6.7749496258072252E-3</v>
      </c>
      <c r="J38">
        <f t="shared" si="22"/>
        <v>4.3071602411554596E-2</v>
      </c>
      <c r="L38" s="1" t="s">
        <v>90</v>
      </c>
      <c r="M38">
        <f t="shared" ref="M38:T38" si="23">AVERAGE(M12,M25)</f>
        <v>1.3078783513173922E-3</v>
      </c>
      <c r="N38">
        <f t="shared" si="23"/>
        <v>0.46914936035464716</v>
      </c>
      <c r="O38">
        <f t="shared" si="23"/>
        <v>0.81771770036341962</v>
      </c>
      <c r="P38">
        <f t="shared" si="23"/>
        <v>0.77190308076210057</v>
      </c>
      <c r="Q38">
        <f t="shared" si="23"/>
        <v>1.3078783513173922E-3</v>
      </c>
      <c r="R38">
        <f t="shared" si="23"/>
        <v>5.0638831304979353E-4</v>
      </c>
      <c r="S38">
        <f t="shared" si="23"/>
        <v>5.1264607560572476E-4</v>
      </c>
      <c r="T38">
        <f t="shared" si="23"/>
        <v>4.5270476566245908E-3</v>
      </c>
    </row>
    <row r="39" spans="2:20" x14ac:dyDescent="0.2">
      <c r="B39" s="1" t="s">
        <v>91</v>
      </c>
      <c r="C39">
        <f>AVERAGE(C13,C26)</f>
        <v>0.46333656086381936</v>
      </c>
      <c r="D39">
        <f t="shared" ref="D39:J39" si="24">AVERAGE(D13,D26)</f>
        <v>12.777001173525885</v>
      </c>
      <c r="E39">
        <f t="shared" si="24"/>
        <v>14.091359406262917</v>
      </c>
      <c r="F39">
        <f t="shared" si="24"/>
        <v>14.638524581040926</v>
      </c>
      <c r="G39">
        <f>AVERAGE(G13,G26)</f>
        <v>0.46333656086381936</v>
      </c>
      <c r="H39">
        <f t="shared" si="24"/>
        <v>0.39676331582207935</v>
      </c>
      <c r="I39">
        <f t="shared" si="24"/>
        <v>0.30792749580755374</v>
      </c>
      <c r="J39">
        <f t="shared" si="24"/>
        <v>0.41406300852409761</v>
      </c>
    </row>
    <row r="41" spans="2:20" x14ac:dyDescent="0.2">
      <c r="M41" s="7" t="s">
        <v>80</v>
      </c>
      <c r="N41" s="7"/>
      <c r="O41" s="7"/>
      <c r="P41" s="7"/>
      <c r="Q41" s="7" t="s">
        <v>81</v>
      </c>
      <c r="R41" s="7"/>
      <c r="S41" s="7"/>
      <c r="T41" s="7"/>
    </row>
    <row r="42" spans="2:20" x14ac:dyDescent="0.2">
      <c r="M42" s="1">
        <v>0</v>
      </c>
      <c r="N42" s="1">
        <v>2</v>
      </c>
      <c r="O42" s="1">
        <v>6</v>
      </c>
      <c r="P42" s="1">
        <v>10</v>
      </c>
      <c r="Q42" s="1">
        <v>0</v>
      </c>
      <c r="R42" s="1">
        <v>2</v>
      </c>
      <c r="S42" s="1">
        <v>6</v>
      </c>
      <c r="T42" s="1">
        <v>10</v>
      </c>
    </row>
    <row r="43" spans="2:20" x14ac:dyDescent="0.2">
      <c r="B43" s="1" t="s">
        <v>82</v>
      </c>
      <c r="C43">
        <f>STDEV(C4,C17)</f>
        <v>8.0239893925324914E-3</v>
      </c>
      <c r="D43">
        <f t="shared" ref="D43:J43" si="25">STDEV(D4,D17)</f>
        <v>3.9946283651525596E-2</v>
      </c>
      <c r="E43">
        <f t="shared" si="25"/>
        <v>3.7666411303731225E-2</v>
      </c>
      <c r="F43">
        <f t="shared" si="25"/>
        <v>0.25918180458919304</v>
      </c>
      <c r="G43">
        <f t="shared" si="25"/>
        <v>8.0239893925324914E-3</v>
      </c>
      <c r="H43">
        <f t="shared" si="25"/>
        <v>5.8494590697230533E-3</v>
      </c>
      <c r="I43">
        <f t="shared" si="25"/>
        <v>2.2034088757496934E-2</v>
      </c>
      <c r="J43">
        <f t="shared" si="25"/>
        <v>0</v>
      </c>
      <c r="L43" s="1" t="s">
        <v>82</v>
      </c>
      <c r="M43">
        <f t="shared" ref="M43:T43" si="26">STDEV(M4,M17)</f>
        <v>9.106635604986781E-4</v>
      </c>
      <c r="N43">
        <f t="shared" si="26"/>
        <v>1.025199832415079E-2</v>
      </c>
      <c r="O43">
        <f t="shared" si="26"/>
        <v>2.5464945008176758E-3</v>
      </c>
      <c r="P43">
        <f t="shared" si="26"/>
        <v>2.5111788761552133E-2</v>
      </c>
      <c r="Q43">
        <f t="shared" si="26"/>
        <v>9.106635604986781E-4</v>
      </c>
      <c r="R43">
        <f t="shared" si="26"/>
        <v>4.900254893877668E-4</v>
      </c>
      <c r="S43">
        <f t="shared" si="26"/>
        <v>2.2785539571575763E-3</v>
      </c>
      <c r="T43">
        <f t="shared" si="26"/>
        <v>0</v>
      </c>
    </row>
    <row r="44" spans="2:20" x14ac:dyDescent="0.2">
      <c r="B44" s="1" t="s">
        <v>83</v>
      </c>
      <c r="C44">
        <f t="shared" ref="C44:J44" si="27">STDEV(C5,C18)</f>
        <v>9.9200329835398685E-2</v>
      </c>
      <c r="D44">
        <f t="shared" si="27"/>
        <v>0.28528137858641484</v>
      </c>
      <c r="E44">
        <f t="shared" si="27"/>
        <v>0.19533561150223308</v>
      </c>
      <c r="F44">
        <f t="shared" si="27"/>
        <v>4.1102469178438697E-2</v>
      </c>
      <c r="G44">
        <f t="shared" si="27"/>
        <v>9.9200329835398685E-2</v>
      </c>
      <c r="H44">
        <f t="shared" si="27"/>
        <v>0.14399366584588108</v>
      </c>
      <c r="I44">
        <f t="shared" si="27"/>
        <v>5.4461979365798593E-2</v>
      </c>
      <c r="J44">
        <f t="shared" si="27"/>
        <v>7.4174531589214041E-2</v>
      </c>
      <c r="L44" s="1" t="s">
        <v>83</v>
      </c>
      <c r="M44">
        <f t="shared" ref="M44:T44" si="28">STDEV(M5,M18)</f>
        <v>1.3231985454448637E-2</v>
      </c>
      <c r="N44">
        <f t="shared" si="28"/>
        <v>8.5377174597139532E-2</v>
      </c>
      <c r="O44">
        <f t="shared" si="28"/>
        <v>1.1035867012127084E-2</v>
      </c>
      <c r="P44">
        <f t="shared" si="28"/>
        <v>3.5807683859604159E-2</v>
      </c>
      <c r="Q44">
        <f t="shared" si="28"/>
        <v>1.3231985454448637E-2</v>
      </c>
      <c r="R44">
        <f t="shared" si="28"/>
        <v>2.1147751003103579E-2</v>
      </c>
      <c r="S44">
        <f t="shared" si="28"/>
        <v>6.1994319768977251E-3</v>
      </c>
      <c r="T44">
        <f t="shared" si="28"/>
        <v>8.4595924026966141E-3</v>
      </c>
    </row>
    <row r="45" spans="2:20" x14ac:dyDescent="0.2">
      <c r="B45" s="1" t="s">
        <v>84</v>
      </c>
      <c r="C45">
        <f t="shared" ref="C45:J45" si="29">STDEV(C6,C19)</f>
        <v>2.5139461347294962E-2</v>
      </c>
      <c r="D45">
        <f t="shared" si="29"/>
        <v>0.21129846518616729</v>
      </c>
      <c r="E45">
        <f t="shared" si="29"/>
        <v>2.4323738472403971E-2</v>
      </c>
      <c r="F45">
        <f t="shared" si="29"/>
        <v>0.20421478835821444</v>
      </c>
      <c r="G45">
        <f t="shared" si="29"/>
        <v>2.5139461347294962E-2</v>
      </c>
      <c r="H45">
        <f t="shared" si="29"/>
        <v>1.0431770925018159E-2</v>
      </c>
      <c r="I45">
        <f t="shared" si="29"/>
        <v>2.3773545572537236E-2</v>
      </c>
      <c r="J45">
        <f t="shared" si="29"/>
        <v>7.4877160390463438E-2</v>
      </c>
      <c r="L45" s="1" t="s">
        <v>84</v>
      </c>
      <c r="M45">
        <f t="shared" ref="M45:T45" si="30">STDEV(M6,M19)</f>
        <v>3.5422436645484792E-3</v>
      </c>
      <c r="N45">
        <f t="shared" si="30"/>
        <v>2.0809993468422935E-2</v>
      </c>
      <c r="O45">
        <f t="shared" si="30"/>
        <v>3.6881973287433627E-3</v>
      </c>
      <c r="P45">
        <f t="shared" si="30"/>
        <v>7.9048986384575078E-3</v>
      </c>
      <c r="Q45">
        <f t="shared" si="30"/>
        <v>3.5422436645484792E-3</v>
      </c>
      <c r="R45">
        <f t="shared" si="30"/>
        <v>1.759271404088706E-3</v>
      </c>
      <c r="S45">
        <f t="shared" si="30"/>
        <v>2.5491213184779711E-3</v>
      </c>
      <c r="T45">
        <f t="shared" si="30"/>
        <v>1.0370326762088908E-2</v>
      </c>
    </row>
    <row r="46" spans="2:20" x14ac:dyDescent="0.2">
      <c r="B46" s="1" t="s">
        <v>85</v>
      </c>
      <c r="C46">
        <f t="shared" ref="C46:J46" si="31">STDEV(C7,C20)</f>
        <v>6.0909363371760561E-3</v>
      </c>
      <c r="D46">
        <f t="shared" si="31"/>
        <v>0.11838371425877436</v>
      </c>
      <c r="E46">
        <f t="shared" si="31"/>
        <v>4.654248797458857E-2</v>
      </c>
      <c r="F46">
        <f t="shared" si="31"/>
        <v>0.34215887841530096</v>
      </c>
      <c r="G46">
        <f t="shared" si="31"/>
        <v>6.0909363371760561E-3</v>
      </c>
      <c r="H46">
        <f t="shared" si="31"/>
        <v>0</v>
      </c>
      <c r="I46">
        <f t="shared" si="31"/>
        <v>2.6511603233096381E-2</v>
      </c>
      <c r="J46">
        <f t="shared" si="31"/>
        <v>2.9923922645174372E-4</v>
      </c>
      <c r="L46" s="1" t="s">
        <v>85</v>
      </c>
      <c r="M46">
        <f t="shared" ref="M46:T46" si="32">STDEV(M7,M20)</f>
        <v>6.617222426692122E-4</v>
      </c>
      <c r="N46">
        <f t="shared" si="32"/>
        <v>3.2756387607001676E-2</v>
      </c>
      <c r="O46">
        <f t="shared" si="32"/>
        <v>3.1151453717782603E-2</v>
      </c>
      <c r="P46">
        <f t="shared" si="32"/>
        <v>2.5116926647966706E-2</v>
      </c>
      <c r="Q46">
        <f t="shared" si="32"/>
        <v>6.617222426692122E-4</v>
      </c>
      <c r="R46">
        <f t="shared" si="32"/>
        <v>0</v>
      </c>
      <c r="S46">
        <f t="shared" si="32"/>
        <v>2.6784347772217713E-3</v>
      </c>
      <c r="T46">
        <f t="shared" si="32"/>
        <v>2.5325436023115046E-5</v>
      </c>
    </row>
    <row r="47" spans="2:20" x14ac:dyDescent="0.2">
      <c r="B47" s="1" t="s">
        <v>86</v>
      </c>
      <c r="C47">
        <f t="shared" ref="C47:J47" si="33">STDEV(C8,C21)</f>
        <v>6.6578592475554661E-3</v>
      </c>
      <c r="D47">
        <f t="shared" si="33"/>
        <v>4.8575187570981185E-3</v>
      </c>
      <c r="E47">
        <f t="shared" si="33"/>
        <v>2.9209501508823941E-3</v>
      </c>
      <c r="F47">
        <f t="shared" si="33"/>
        <v>4.9357758345073954E-3</v>
      </c>
      <c r="G47">
        <f t="shared" si="33"/>
        <v>6.6578592475554661E-3</v>
      </c>
      <c r="H47">
        <f t="shared" si="33"/>
        <v>0</v>
      </c>
      <c r="I47">
        <f t="shared" si="33"/>
        <v>2.2226189703478047E-3</v>
      </c>
      <c r="J47">
        <f t="shared" si="33"/>
        <v>1.1258484809284494E-3</v>
      </c>
      <c r="L47" s="1" t="s">
        <v>86</v>
      </c>
      <c r="M47">
        <f t="shared" ref="M47:T47" si="34">STDEV(M8,M21)</f>
        <v>5.7078894967575061E-4</v>
      </c>
      <c r="N47">
        <f t="shared" si="34"/>
        <v>3.9680515218100312E-4</v>
      </c>
      <c r="O47">
        <f t="shared" si="34"/>
        <v>2.2348507622836522E-4</v>
      </c>
      <c r="P47">
        <f t="shared" si="34"/>
        <v>4.0406101782088436E-4</v>
      </c>
      <c r="Q47">
        <f t="shared" si="34"/>
        <v>5.7078894967575061E-4</v>
      </c>
      <c r="R47">
        <f t="shared" si="34"/>
        <v>0</v>
      </c>
      <c r="S47">
        <f t="shared" si="34"/>
        <v>2.0238285372107447E-4</v>
      </c>
      <c r="T47">
        <f t="shared" si="34"/>
        <v>1.0211009138445179E-4</v>
      </c>
    </row>
    <row r="48" spans="2:20" x14ac:dyDescent="0.2">
      <c r="B48" s="1" t="s">
        <v>87</v>
      </c>
      <c r="C48">
        <f t="shared" ref="C48:J48" si="35">STDEV(C9,C22)</f>
        <v>4.1185703262887043E-2</v>
      </c>
      <c r="D48">
        <f t="shared" si="35"/>
        <v>5.1778418031753932E-2</v>
      </c>
      <c r="E48">
        <f t="shared" si="35"/>
        <v>0.26879417070270217</v>
      </c>
      <c r="F48">
        <f t="shared" si="35"/>
        <v>0.17139763951287312</v>
      </c>
      <c r="G48">
        <f t="shared" si="35"/>
        <v>4.1185703262887043E-2</v>
      </c>
      <c r="H48">
        <f t="shared" si="35"/>
        <v>2.7304171966276724E-2</v>
      </c>
      <c r="I48">
        <f t="shared" si="35"/>
        <v>3.528808805147654E-2</v>
      </c>
      <c r="J48">
        <f t="shared" si="35"/>
        <v>7.4031515755021912E-3</v>
      </c>
      <c r="L48" s="1" t="s">
        <v>87</v>
      </c>
      <c r="M48">
        <f t="shared" ref="M48:T48" si="36">STDEV(M9,M22)</f>
        <v>6.7797651347776423E-3</v>
      </c>
      <c r="N48">
        <f t="shared" si="36"/>
        <v>1.0927056524808305E-2</v>
      </c>
      <c r="O48">
        <f t="shared" si="36"/>
        <v>3.6009334479833496E-2</v>
      </c>
      <c r="P48">
        <f t="shared" si="36"/>
        <v>1.1546694254288909E-2</v>
      </c>
      <c r="Q48">
        <f t="shared" si="36"/>
        <v>6.7797651347776423E-3</v>
      </c>
      <c r="R48">
        <f t="shared" si="36"/>
        <v>2.5645282856496562E-3</v>
      </c>
      <c r="S48">
        <f t="shared" si="36"/>
        <v>3.7073925193012369E-3</v>
      </c>
      <c r="T48">
        <f t="shared" si="36"/>
        <v>6.705336013908635E-4</v>
      </c>
    </row>
    <row r="49" spans="2:20" x14ac:dyDescent="0.2">
      <c r="B49" s="1" t="s">
        <v>88</v>
      </c>
      <c r="C49">
        <f t="shared" ref="C49:J49" si="37">STDEV(C10,C23)</f>
        <v>2.4243032196792125E-2</v>
      </c>
      <c r="D49">
        <f t="shared" si="37"/>
        <v>0.1362702471849922</v>
      </c>
      <c r="E49">
        <f t="shared" si="37"/>
        <v>4.154271997589612E-2</v>
      </c>
      <c r="F49">
        <f t="shared" si="37"/>
        <v>5.9020288655511595E-3</v>
      </c>
      <c r="G49">
        <f t="shared" si="37"/>
        <v>2.4243032196792125E-2</v>
      </c>
      <c r="H49">
        <f t="shared" si="37"/>
        <v>1.6583179679280174E-2</v>
      </c>
      <c r="I49">
        <f t="shared" si="37"/>
        <v>2.4229840845415304E-3</v>
      </c>
      <c r="J49">
        <f t="shared" si="37"/>
        <v>9.6451106776521307E-3</v>
      </c>
      <c r="L49" s="1" t="s">
        <v>88</v>
      </c>
      <c r="M49">
        <f t="shared" ref="M49:T49" si="38">STDEV(M10,M23)</f>
        <v>2.3444751130958946E-3</v>
      </c>
      <c r="N49">
        <f t="shared" si="38"/>
        <v>4.9061477877226402E-3</v>
      </c>
      <c r="O49">
        <f t="shared" si="38"/>
        <v>5.2133564795144374E-3</v>
      </c>
      <c r="P49">
        <f t="shared" si="38"/>
        <v>1.9861218501114011E-2</v>
      </c>
      <c r="Q49">
        <f t="shared" si="38"/>
        <v>2.3444751130958946E-3</v>
      </c>
      <c r="R49">
        <f t="shared" si="38"/>
        <v>1.4521999494425937E-3</v>
      </c>
      <c r="S49">
        <f t="shared" si="38"/>
        <v>1.1342184928506591E-4</v>
      </c>
      <c r="T49">
        <f t="shared" si="38"/>
        <v>1.2357622296106511E-3</v>
      </c>
    </row>
    <row r="50" spans="2:20" x14ac:dyDescent="0.2">
      <c r="B50" s="1" t="s">
        <v>89</v>
      </c>
      <c r="C50">
        <f t="shared" ref="C50:J50" si="39">STDEV(C11,C24)</f>
        <v>1.8219751052362489E-2</v>
      </c>
      <c r="D50">
        <f t="shared" si="39"/>
        <v>0.16491424983775599</v>
      </c>
      <c r="E50">
        <f t="shared" si="39"/>
        <v>0.23653371988481242</v>
      </c>
      <c r="F50">
        <f t="shared" si="39"/>
        <v>0.36154023355203846</v>
      </c>
      <c r="G50">
        <f t="shared" si="39"/>
        <v>1.8219751052362489E-2</v>
      </c>
      <c r="H50">
        <f t="shared" si="39"/>
        <v>7.1914331864801556E-3</v>
      </c>
      <c r="I50">
        <f t="shared" si="39"/>
        <v>5.2841041271049381E-3</v>
      </c>
      <c r="J50">
        <f t="shared" si="39"/>
        <v>0</v>
      </c>
      <c r="L50" s="1" t="s">
        <v>89</v>
      </c>
      <c r="M50">
        <f t="shared" ref="M50:T50" si="40">STDEV(M11,M24)</f>
        <v>2.144603213719707E-3</v>
      </c>
      <c r="N50">
        <f t="shared" si="40"/>
        <v>5.0557661721640432E-3</v>
      </c>
      <c r="O50">
        <f t="shared" si="40"/>
        <v>6.417812092689784E-3</v>
      </c>
      <c r="P50">
        <f t="shared" si="40"/>
        <v>1.4381450179304988E-2</v>
      </c>
      <c r="Q50">
        <f t="shared" si="40"/>
        <v>2.144603213719707E-3</v>
      </c>
      <c r="R50">
        <f t="shared" si="40"/>
        <v>5.5726958662494306E-4</v>
      </c>
      <c r="S50">
        <f t="shared" si="40"/>
        <v>5.3628087204957088E-4</v>
      </c>
      <c r="T50">
        <f t="shared" si="40"/>
        <v>0</v>
      </c>
    </row>
    <row r="51" spans="2:20" x14ac:dyDescent="0.2">
      <c r="B51" s="1" t="s">
        <v>90</v>
      </c>
      <c r="C51">
        <f t="shared" ref="C51:J51" si="41">STDEV(C12,C25)</f>
        <v>1.2580045916401829E-2</v>
      </c>
      <c r="D51">
        <f t="shared" si="41"/>
        <v>0.12238322314306123</v>
      </c>
      <c r="E51">
        <f t="shared" si="41"/>
        <v>8.66374036452453E-3</v>
      </c>
      <c r="F51">
        <f t="shared" si="41"/>
        <v>1.1357862226902082E-2</v>
      </c>
      <c r="G51">
        <f t="shared" si="41"/>
        <v>1.2580045916401829E-2</v>
      </c>
      <c r="H51">
        <f t="shared" si="41"/>
        <v>4.351876282742256E-3</v>
      </c>
      <c r="I51">
        <f t="shared" si="41"/>
        <v>3.9696223570009192E-3</v>
      </c>
      <c r="J51">
        <f t="shared" si="41"/>
        <v>2.0226149156238504E-2</v>
      </c>
      <c r="L51" s="1" t="s">
        <v>90</v>
      </c>
      <c r="M51">
        <f t="shared" ref="M51:T51" si="42">STDEV(M12,M25)</f>
        <v>1.2698651773167572E-3</v>
      </c>
      <c r="N51">
        <f t="shared" si="42"/>
        <v>1.5628237641359271E-2</v>
      </c>
      <c r="O51">
        <f t="shared" si="42"/>
        <v>2.4296459964449568E-2</v>
      </c>
      <c r="P51">
        <f t="shared" si="42"/>
        <v>3.6408725246597398E-2</v>
      </c>
      <c r="Q51">
        <f t="shared" si="42"/>
        <v>1.2698651773167572E-3</v>
      </c>
      <c r="R51">
        <f t="shared" si="42"/>
        <v>3.5574021036317437E-4</v>
      </c>
      <c r="S51">
        <f t="shared" si="42"/>
        <v>3.3127901656809734E-4</v>
      </c>
      <c r="T51">
        <f t="shared" si="42"/>
        <v>2.5329548409138707E-3</v>
      </c>
    </row>
    <row r="52" spans="2:20" x14ac:dyDescent="0.2">
      <c r="B52" s="1" t="s">
        <v>91</v>
      </c>
      <c r="C52">
        <f>STDEV(C13,C26)</f>
        <v>8.9709880302760336E-2</v>
      </c>
      <c r="D52">
        <f t="shared" ref="D52:J52" si="43">STDEV(D13,D26)</f>
        <v>0.61609053823581483</v>
      </c>
      <c r="E52">
        <f t="shared" si="43"/>
        <v>0.2372595710968117</v>
      </c>
      <c r="F52">
        <f t="shared" si="43"/>
        <v>0.63431967957501667</v>
      </c>
      <c r="G52">
        <f t="shared" si="43"/>
        <v>8.9709880302760336E-2</v>
      </c>
      <c r="H52">
        <f t="shared" si="43"/>
        <v>9.5368393674805554E-2</v>
      </c>
      <c r="I52">
        <f t="shared" si="43"/>
        <v>0.12745521906371149</v>
      </c>
      <c r="J52">
        <f t="shared" si="43"/>
        <v>2.2592088711615606E-2</v>
      </c>
    </row>
    <row r="56" spans="2:20" x14ac:dyDescent="0.2">
      <c r="L56" s="1"/>
    </row>
  </sheetData>
  <mergeCells count="14">
    <mergeCell ref="C2:F2"/>
    <mergeCell ref="G2:J2"/>
    <mergeCell ref="M2:P2"/>
    <mergeCell ref="Q2:T2"/>
    <mergeCell ref="C15:F15"/>
    <mergeCell ref="G15:J15"/>
    <mergeCell ref="M15:P15"/>
    <mergeCell ref="Q15:T15"/>
    <mergeCell ref="C28:F28"/>
    <mergeCell ref="G28:J28"/>
    <mergeCell ref="M28:P28"/>
    <mergeCell ref="Q28:T28"/>
    <mergeCell ref="M41:P41"/>
    <mergeCell ref="Q41:T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C36"/>
  <sheetViews>
    <sheetView zoomScaleNormal="100" workbookViewId="0"/>
  </sheetViews>
  <sheetFormatPr baseColWidth="10" defaultColWidth="8.83203125" defaultRowHeight="15" x14ac:dyDescent="0.2"/>
  <sheetData>
    <row r="1" spans="2:8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9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X1" t="s">
        <v>6</v>
      </c>
      <c r="Y1" t="s">
        <v>7</v>
      </c>
      <c r="Z1" t="s">
        <v>10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F1" t="s">
        <v>6</v>
      </c>
      <c r="AG1" t="s">
        <v>7</v>
      </c>
      <c r="AH1" t="s">
        <v>11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N1" t="s">
        <v>6</v>
      </c>
      <c r="AO1" t="s">
        <v>7</v>
      </c>
      <c r="AP1" t="s">
        <v>12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V1" t="s">
        <v>6</v>
      </c>
      <c r="AW1" t="s">
        <v>7</v>
      </c>
      <c r="AX1" t="s">
        <v>13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D1" t="s">
        <v>6</v>
      </c>
      <c r="BE1" t="s">
        <v>7</v>
      </c>
      <c r="BF1" t="s">
        <v>14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L1" t="s">
        <v>6</v>
      </c>
      <c r="BM1" t="s">
        <v>7</v>
      </c>
      <c r="BN1" t="s">
        <v>15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T1" t="s">
        <v>6</v>
      </c>
      <c r="BU1" t="s">
        <v>7</v>
      </c>
      <c r="BV1" t="s">
        <v>16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B1" t="s">
        <v>6</v>
      </c>
      <c r="CC1" t="s">
        <v>7</v>
      </c>
    </row>
    <row r="2" spans="2:81" x14ac:dyDescent="0.2">
      <c r="B2" t="s">
        <v>17</v>
      </c>
      <c r="C2">
        <v>1377</v>
      </c>
      <c r="D2">
        <v>613</v>
      </c>
      <c r="E2">
        <v>229</v>
      </c>
      <c r="F2">
        <v>446</v>
      </c>
      <c r="G2">
        <v>1442</v>
      </c>
      <c r="H2">
        <v>2917</v>
      </c>
      <c r="I2">
        <v>3287</v>
      </c>
      <c r="J2" t="s">
        <v>17</v>
      </c>
      <c r="K2">
        <v>25550</v>
      </c>
      <c r="L2">
        <v>3339</v>
      </c>
      <c r="M2">
        <v>788</v>
      </c>
      <c r="N2">
        <v>1304</v>
      </c>
      <c r="O2">
        <v>5565</v>
      </c>
      <c r="P2">
        <v>12153</v>
      </c>
      <c r="Q2">
        <v>13872</v>
      </c>
      <c r="R2" t="s">
        <v>17</v>
      </c>
      <c r="S2">
        <v>61216</v>
      </c>
      <c r="T2">
        <v>3456</v>
      </c>
      <c r="U2">
        <v>2404</v>
      </c>
      <c r="V2">
        <v>3409</v>
      </c>
      <c r="W2">
        <v>14789</v>
      </c>
      <c r="X2">
        <v>31933</v>
      </c>
      <c r="Y2">
        <v>38104</v>
      </c>
      <c r="Z2" t="s">
        <v>17</v>
      </c>
      <c r="AA2">
        <v>3190</v>
      </c>
      <c r="AB2">
        <v>1693</v>
      </c>
      <c r="AC2">
        <v>404</v>
      </c>
      <c r="AD2">
        <v>505</v>
      </c>
      <c r="AE2">
        <v>1472</v>
      </c>
      <c r="AF2">
        <v>3156</v>
      </c>
      <c r="AG2">
        <v>3384</v>
      </c>
      <c r="AH2" t="s">
        <v>17</v>
      </c>
      <c r="AI2">
        <v>2337</v>
      </c>
      <c r="AJ2">
        <v>2554</v>
      </c>
      <c r="AK2">
        <v>3163</v>
      </c>
      <c r="AL2">
        <v>1927</v>
      </c>
      <c r="AM2">
        <v>979</v>
      </c>
      <c r="AN2">
        <v>2793</v>
      </c>
      <c r="AO2">
        <v>2444</v>
      </c>
      <c r="AP2" t="s">
        <v>17</v>
      </c>
      <c r="AQ2">
        <v>23466</v>
      </c>
      <c r="AR2">
        <v>2507</v>
      </c>
      <c r="AS2">
        <v>778</v>
      </c>
      <c r="AT2">
        <v>1207</v>
      </c>
      <c r="AU2">
        <v>4502</v>
      </c>
      <c r="AV2">
        <v>10781</v>
      </c>
      <c r="AW2">
        <v>11874</v>
      </c>
      <c r="AX2" t="s">
        <v>17</v>
      </c>
      <c r="AY2">
        <v>16294</v>
      </c>
      <c r="AZ2">
        <v>4220</v>
      </c>
      <c r="BA2">
        <v>1507</v>
      </c>
      <c r="BB2">
        <v>1674</v>
      </c>
      <c r="BC2">
        <v>3291</v>
      </c>
      <c r="BD2">
        <v>7900</v>
      </c>
      <c r="BE2">
        <v>9399</v>
      </c>
      <c r="BF2" t="s">
        <v>17</v>
      </c>
      <c r="BG2">
        <v>901</v>
      </c>
      <c r="BH2">
        <v>530</v>
      </c>
      <c r="BI2">
        <v>309</v>
      </c>
      <c r="BJ2">
        <v>376</v>
      </c>
      <c r="BK2">
        <v>389</v>
      </c>
      <c r="BL2">
        <v>674</v>
      </c>
      <c r="BM2">
        <v>0</v>
      </c>
      <c r="BN2" t="s">
        <v>17</v>
      </c>
      <c r="BO2">
        <v>29855</v>
      </c>
      <c r="BP2">
        <v>5962</v>
      </c>
      <c r="BQ2">
        <v>2005</v>
      </c>
      <c r="BR2">
        <v>2168</v>
      </c>
      <c r="BS2">
        <v>3923</v>
      </c>
      <c r="BT2">
        <v>10703</v>
      </c>
      <c r="BU2">
        <v>10935</v>
      </c>
    </row>
    <row r="3" spans="2:81" x14ac:dyDescent="0.2">
      <c r="B3" t="s">
        <v>18</v>
      </c>
      <c r="C3">
        <v>0</v>
      </c>
      <c r="D3">
        <v>1145</v>
      </c>
      <c r="E3">
        <v>2664</v>
      </c>
      <c r="F3">
        <v>2982</v>
      </c>
      <c r="G3">
        <v>0</v>
      </c>
      <c r="H3">
        <v>0</v>
      </c>
      <c r="I3">
        <v>0</v>
      </c>
      <c r="J3" t="s">
        <v>18</v>
      </c>
      <c r="K3">
        <v>0</v>
      </c>
      <c r="L3">
        <v>6323</v>
      </c>
      <c r="M3">
        <v>8109</v>
      </c>
      <c r="N3">
        <v>5958</v>
      </c>
      <c r="O3">
        <v>0</v>
      </c>
      <c r="P3">
        <v>149</v>
      </c>
      <c r="Q3">
        <v>162</v>
      </c>
      <c r="R3" t="s">
        <v>19</v>
      </c>
      <c r="S3">
        <v>467</v>
      </c>
      <c r="T3">
        <v>6</v>
      </c>
      <c r="U3">
        <v>7</v>
      </c>
      <c r="V3">
        <v>7</v>
      </c>
      <c r="W3">
        <v>48</v>
      </c>
      <c r="X3">
        <v>92</v>
      </c>
      <c r="Y3">
        <v>111</v>
      </c>
      <c r="Z3" t="s">
        <v>18</v>
      </c>
      <c r="AA3">
        <v>0</v>
      </c>
      <c r="AB3">
        <v>1319</v>
      </c>
      <c r="AC3">
        <v>2714</v>
      </c>
      <c r="AD3">
        <v>2312</v>
      </c>
      <c r="AE3">
        <v>0</v>
      </c>
      <c r="AF3">
        <v>11</v>
      </c>
      <c r="AG3">
        <v>0</v>
      </c>
      <c r="AH3" t="s">
        <v>20</v>
      </c>
      <c r="AI3">
        <v>2</v>
      </c>
      <c r="AJ3">
        <v>0</v>
      </c>
      <c r="AK3">
        <v>1</v>
      </c>
      <c r="AL3">
        <v>0</v>
      </c>
      <c r="AM3">
        <v>0</v>
      </c>
      <c r="AN3">
        <v>0</v>
      </c>
      <c r="AO3">
        <v>1</v>
      </c>
      <c r="AP3" t="s">
        <v>18</v>
      </c>
      <c r="AQ3">
        <v>1</v>
      </c>
      <c r="AR3">
        <v>7745</v>
      </c>
      <c r="AS3">
        <v>10849</v>
      </c>
      <c r="AT3">
        <v>9717</v>
      </c>
      <c r="AU3">
        <v>18</v>
      </c>
      <c r="AV3">
        <v>0</v>
      </c>
      <c r="AW3">
        <v>0</v>
      </c>
      <c r="AX3" t="s">
        <v>19</v>
      </c>
      <c r="AY3">
        <v>6</v>
      </c>
      <c r="AZ3">
        <v>0</v>
      </c>
      <c r="BA3">
        <v>29</v>
      </c>
      <c r="BB3">
        <v>0</v>
      </c>
      <c r="BC3">
        <v>0</v>
      </c>
      <c r="BD3">
        <v>0</v>
      </c>
      <c r="BE3">
        <v>1</v>
      </c>
      <c r="BF3" t="s">
        <v>18</v>
      </c>
      <c r="BG3">
        <v>0</v>
      </c>
      <c r="BH3">
        <v>135</v>
      </c>
      <c r="BI3">
        <v>396</v>
      </c>
      <c r="BJ3">
        <v>573</v>
      </c>
      <c r="BK3">
        <v>0</v>
      </c>
      <c r="BL3">
        <v>0</v>
      </c>
      <c r="BM3">
        <v>0</v>
      </c>
      <c r="BN3" t="s">
        <v>18</v>
      </c>
      <c r="BO3">
        <v>0</v>
      </c>
      <c r="BP3">
        <v>3655</v>
      </c>
      <c r="BQ3">
        <v>7249</v>
      </c>
      <c r="BR3">
        <v>6010</v>
      </c>
      <c r="BS3">
        <v>0</v>
      </c>
      <c r="BT3">
        <v>0</v>
      </c>
      <c r="BU3">
        <v>0</v>
      </c>
    </row>
    <row r="4" spans="2:81" x14ac:dyDescent="0.2">
      <c r="B4" t="s">
        <v>21</v>
      </c>
      <c r="C4">
        <v>0</v>
      </c>
      <c r="D4">
        <v>0</v>
      </c>
      <c r="E4">
        <v>0</v>
      </c>
      <c r="F4">
        <v>36</v>
      </c>
      <c r="G4">
        <v>0</v>
      </c>
      <c r="H4">
        <v>0</v>
      </c>
      <c r="I4">
        <v>0</v>
      </c>
      <c r="J4" t="s">
        <v>22</v>
      </c>
      <c r="K4">
        <v>0</v>
      </c>
      <c r="L4">
        <v>0</v>
      </c>
      <c r="M4">
        <v>108</v>
      </c>
      <c r="N4">
        <v>0</v>
      </c>
      <c r="O4">
        <v>0</v>
      </c>
      <c r="P4">
        <v>0</v>
      </c>
      <c r="Q4">
        <v>0</v>
      </c>
      <c r="R4" t="s">
        <v>23</v>
      </c>
      <c r="S4">
        <v>34</v>
      </c>
      <c r="T4">
        <v>1</v>
      </c>
      <c r="U4">
        <v>0</v>
      </c>
      <c r="V4">
        <v>0</v>
      </c>
      <c r="W4">
        <v>2</v>
      </c>
      <c r="X4">
        <v>8</v>
      </c>
      <c r="Y4">
        <v>10</v>
      </c>
      <c r="Z4" t="s">
        <v>22</v>
      </c>
      <c r="AA4">
        <v>0</v>
      </c>
      <c r="AB4">
        <v>0</v>
      </c>
      <c r="AC4">
        <v>0</v>
      </c>
      <c r="AD4">
        <v>22</v>
      </c>
      <c r="AE4">
        <v>0</v>
      </c>
      <c r="AF4">
        <v>0</v>
      </c>
      <c r="AG4">
        <v>0</v>
      </c>
      <c r="AH4" t="s">
        <v>24</v>
      </c>
      <c r="AI4">
        <v>1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 t="s">
        <v>22</v>
      </c>
      <c r="AQ4">
        <v>0</v>
      </c>
      <c r="AR4">
        <v>0</v>
      </c>
      <c r="AS4">
        <v>0</v>
      </c>
      <c r="AT4">
        <v>69</v>
      </c>
      <c r="AU4">
        <v>0</v>
      </c>
      <c r="AV4">
        <v>0</v>
      </c>
      <c r="AW4">
        <v>0</v>
      </c>
      <c r="AX4" t="s">
        <v>23</v>
      </c>
      <c r="AY4">
        <v>3</v>
      </c>
      <c r="AZ4">
        <v>1</v>
      </c>
      <c r="BA4">
        <v>0</v>
      </c>
      <c r="BB4">
        <v>1</v>
      </c>
      <c r="BC4">
        <v>0</v>
      </c>
      <c r="BD4">
        <v>1</v>
      </c>
      <c r="BE4">
        <v>2</v>
      </c>
      <c r="BF4" t="s">
        <v>22</v>
      </c>
      <c r="BG4">
        <v>0</v>
      </c>
      <c r="BH4">
        <v>4</v>
      </c>
      <c r="BI4">
        <v>0</v>
      </c>
      <c r="BJ4">
        <v>0</v>
      </c>
      <c r="BK4">
        <v>0</v>
      </c>
      <c r="BL4">
        <v>0</v>
      </c>
      <c r="BM4">
        <v>0</v>
      </c>
      <c r="BN4" t="s">
        <v>25</v>
      </c>
      <c r="BO4">
        <v>0</v>
      </c>
      <c r="BP4">
        <v>0</v>
      </c>
      <c r="BQ4">
        <v>83</v>
      </c>
      <c r="BR4">
        <v>1</v>
      </c>
      <c r="BS4">
        <v>0</v>
      </c>
      <c r="BT4">
        <v>0</v>
      </c>
      <c r="BU4">
        <v>0</v>
      </c>
    </row>
    <row r="5" spans="2:81" x14ac:dyDescent="0.2">
      <c r="B5" t="s">
        <v>26</v>
      </c>
      <c r="C5">
        <v>0</v>
      </c>
      <c r="D5">
        <v>0</v>
      </c>
      <c r="E5">
        <v>0</v>
      </c>
      <c r="F5">
        <v>27</v>
      </c>
      <c r="G5">
        <v>0</v>
      </c>
      <c r="H5">
        <v>0</v>
      </c>
      <c r="I5">
        <v>0</v>
      </c>
      <c r="J5" t="s">
        <v>27</v>
      </c>
      <c r="K5">
        <v>0</v>
      </c>
      <c r="L5">
        <v>0</v>
      </c>
      <c r="M5">
        <v>0</v>
      </c>
      <c r="N5">
        <v>91</v>
      </c>
      <c r="O5">
        <v>0</v>
      </c>
      <c r="P5">
        <v>0</v>
      </c>
      <c r="Q5">
        <v>0</v>
      </c>
      <c r="R5" t="s">
        <v>28</v>
      </c>
      <c r="S5">
        <v>30</v>
      </c>
      <c r="T5">
        <v>0</v>
      </c>
      <c r="U5">
        <v>1</v>
      </c>
      <c r="V5">
        <v>1</v>
      </c>
      <c r="W5">
        <v>3</v>
      </c>
      <c r="X5">
        <v>4</v>
      </c>
      <c r="Y5">
        <v>8</v>
      </c>
      <c r="Z5" t="s">
        <v>29</v>
      </c>
      <c r="AA5">
        <v>0</v>
      </c>
      <c r="AB5">
        <v>0</v>
      </c>
      <c r="AC5">
        <v>29</v>
      </c>
      <c r="AD5">
        <v>0</v>
      </c>
      <c r="AE5">
        <v>0</v>
      </c>
      <c r="AF5">
        <v>0</v>
      </c>
      <c r="AG5">
        <v>0</v>
      </c>
      <c r="AP5" t="s">
        <v>30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 t="s">
        <v>28</v>
      </c>
      <c r="AY5">
        <v>4</v>
      </c>
      <c r="AZ5">
        <v>0</v>
      </c>
      <c r="BA5">
        <v>0</v>
      </c>
      <c r="BB5">
        <v>1</v>
      </c>
      <c r="BC5">
        <v>1</v>
      </c>
      <c r="BD5">
        <v>2</v>
      </c>
      <c r="BE5">
        <v>2</v>
      </c>
      <c r="BF5" t="s">
        <v>31</v>
      </c>
      <c r="BG5">
        <v>0</v>
      </c>
      <c r="BH5">
        <v>0</v>
      </c>
      <c r="BI5">
        <v>10</v>
      </c>
      <c r="BJ5">
        <v>1</v>
      </c>
      <c r="BK5">
        <v>0</v>
      </c>
      <c r="BL5">
        <v>0</v>
      </c>
      <c r="BM5">
        <v>0</v>
      </c>
      <c r="BN5" t="s">
        <v>32</v>
      </c>
      <c r="BO5">
        <v>0</v>
      </c>
      <c r="BP5">
        <v>0</v>
      </c>
      <c r="BQ5">
        <v>0</v>
      </c>
      <c r="BR5">
        <v>75</v>
      </c>
      <c r="BS5">
        <v>0</v>
      </c>
      <c r="BT5">
        <v>0</v>
      </c>
      <c r="BU5">
        <v>0</v>
      </c>
    </row>
    <row r="6" spans="2:81" x14ac:dyDescent="0.2">
      <c r="B6" t="s">
        <v>33</v>
      </c>
      <c r="C6">
        <v>0</v>
      </c>
      <c r="D6">
        <v>0</v>
      </c>
      <c r="E6">
        <v>29</v>
      </c>
      <c r="F6">
        <v>0</v>
      </c>
      <c r="G6">
        <v>0</v>
      </c>
      <c r="H6">
        <v>0</v>
      </c>
      <c r="I6">
        <v>0</v>
      </c>
      <c r="J6" t="s">
        <v>30</v>
      </c>
      <c r="K6">
        <v>0</v>
      </c>
      <c r="L6">
        <v>0</v>
      </c>
      <c r="M6">
        <v>104</v>
      </c>
      <c r="N6">
        <v>0</v>
      </c>
      <c r="O6">
        <v>0</v>
      </c>
      <c r="P6">
        <v>0</v>
      </c>
      <c r="Q6">
        <v>0</v>
      </c>
      <c r="R6" t="s">
        <v>18</v>
      </c>
      <c r="S6">
        <v>446</v>
      </c>
      <c r="T6">
        <v>18591</v>
      </c>
      <c r="U6">
        <v>28692</v>
      </c>
      <c r="V6">
        <v>28806</v>
      </c>
      <c r="W6">
        <v>206</v>
      </c>
      <c r="X6">
        <v>128</v>
      </c>
      <c r="Y6">
        <v>639</v>
      </c>
      <c r="Z6" t="s">
        <v>30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P6" t="s">
        <v>34</v>
      </c>
      <c r="AQ6">
        <v>0</v>
      </c>
      <c r="AR6">
        <v>0</v>
      </c>
      <c r="AS6">
        <v>70</v>
      </c>
      <c r="AT6">
        <v>0</v>
      </c>
      <c r="AU6">
        <v>0</v>
      </c>
      <c r="AV6">
        <v>0</v>
      </c>
      <c r="AW6">
        <v>0</v>
      </c>
      <c r="AX6" t="s">
        <v>18</v>
      </c>
      <c r="AY6">
        <v>46</v>
      </c>
      <c r="AZ6">
        <v>4444</v>
      </c>
      <c r="BA6">
        <v>7680</v>
      </c>
      <c r="BB6">
        <v>7152</v>
      </c>
      <c r="BC6">
        <v>8</v>
      </c>
      <c r="BD6">
        <v>0</v>
      </c>
      <c r="BE6">
        <v>0</v>
      </c>
      <c r="BF6" t="s">
        <v>35</v>
      </c>
      <c r="BG6">
        <v>0</v>
      </c>
      <c r="BH6">
        <v>0</v>
      </c>
      <c r="BI6">
        <v>5</v>
      </c>
      <c r="BJ6">
        <v>7</v>
      </c>
      <c r="BK6">
        <v>0</v>
      </c>
      <c r="BL6">
        <v>0</v>
      </c>
      <c r="BM6">
        <v>0</v>
      </c>
      <c r="BN6" t="s">
        <v>31</v>
      </c>
      <c r="BO6">
        <v>0</v>
      </c>
      <c r="BP6">
        <v>0</v>
      </c>
      <c r="BQ6">
        <v>49</v>
      </c>
      <c r="BR6">
        <v>156</v>
      </c>
      <c r="BS6">
        <v>0</v>
      </c>
      <c r="BT6">
        <v>0</v>
      </c>
      <c r="BU6">
        <v>0</v>
      </c>
    </row>
    <row r="7" spans="2:81" x14ac:dyDescent="0.2">
      <c r="B7" t="s">
        <v>25</v>
      </c>
      <c r="C7">
        <v>0</v>
      </c>
      <c r="D7">
        <v>0</v>
      </c>
      <c r="E7">
        <v>1</v>
      </c>
      <c r="F7">
        <v>22</v>
      </c>
      <c r="G7">
        <v>0</v>
      </c>
      <c r="H7">
        <v>0</v>
      </c>
      <c r="I7">
        <v>0</v>
      </c>
      <c r="J7" t="s">
        <v>36</v>
      </c>
      <c r="K7">
        <v>0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 t="s">
        <v>37</v>
      </c>
      <c r="S7">
        <v>0</v>
      </c>
      <c r="T7">
        <v>0</v>
      </c>
      <c r="U7">
        <v>0</v>
      </c>
      <c r="V7">
        <v>151</v>
      </c>
      <c r="W7">
        <v>0</v>
      </c>
      <c r="X7">
        <v>0</v>
      </c>
      <c r="Y7">
        <v>0</v>
      </c>
      <c r="Z7" t="s">
        <v>25</v>
      </c>
      <c r="AA7">
        <v>0</v>
      </c>
      <c r="AB7">
        <v>0</v>
      </c>
      <c r="AC7">
        <v>1</v>
      </c>
      <c r="AD7">
        <v>1</v>
      </c>
      <c r="AE7">
        <v>0</v>
      </c>
      <c r="AF7">
        <v>0</v>
      </c>
      <c r="AG7">
        <v>0</v>
      </c>
      <c r="AP7" t="s">
        <v>38</v>
      </c>
      <c r="AQ7">
        <v>0</v>
      </c>
      <c r="AR7">
        <v>0</v>
      </c>
      <c r="AS7">
        <v>73</v>
      </c>
      <c r="AT7">
        <v>0</v>
      </c>
      <c r="AU7">
        <v>0</v>
      </c>
      <c r="AV7">
        <v>0</v>
      </c>
      <c r="AW7">
        <v>0</v>
      </c>
      <c r="AX7" t="s">
        <v>22</v>
      </c>
      <c r="AY7">
        <v>0</v>
      </c>
      <c r="AZ7">
        <v>0</v>
      </c>
      <c r="BA7">
        <v>39</v>
      </c>
      <c r="BB7">
        <v>0</v>
      </c>
      <c r="BC7">
        <v>0</v>
      </c>
      <c r="BD7">
        <v>0</v>
      </c>
      <c r="BE7">
        <v>0</v>
      </c>
      <c r="BF7" t="s">
        <v>39</v>
      </c>
      <c r="BG7">
        <v>0</v>
      </c>
      <c r="BH7">
        <v>4</v>
      </c>
      <c r="BI7">
        <v>4</v>
      </c>
      <c r="BJ7">
        <v>0</v>
      </c>
      <c r="BK7">
        <v>0</v>
      </c>
      <c r="BL7">
        <v>0</v>
      </c>
      <c r="BM7">
        <v>0</v>
      </c>
      <c r="BN7" t="s">
        <v>40</v>
      </c>
      <c r="BO7">
        <v>0</v>
      </c>
      <c r="BP7">
        <v>51</v>
      </c>
      <c r="BQ7">
        <v>0</v>
      </c>
      <c r="BR7">
        <v>150</v>
      </c>
      <c r="BS7">
        <v>0</v>
      </c>
      <c r="BT7">
        <v>0</v>
      </c>
      <c r="BU7">
        <v>0</v>
      </c>
    </row>
    <row r="8" spans="2:81" x14ac:dyDescent="0.2">
      <c r="B8" t="s">
        <v>31</v>
      </c>
      <c r="C8">
        <v>0</v>
      </c>
      <c r="D8">
        <v>56</v>
      </c>
      <c r="E8">
        <v>22</v>
      </c>
      <c r="F8">
        <v>0</v>
      </c>
      <c r="G8">
        <v>0</v>
      </c>
      <c r="H8">
        <v>0</v>
      </c>
      <c r="I8">
        <v>0</v>
      </c>
      <c r="J8" t="s">
        <v>41</v>
      </c>
      <c r="K8">
        <v>0</v>
      </c>
      <c r="L8">
        <v>0</v>
      </c>
      <c r="M8">
        <v>49</v>
      </c>
      <c r="N8">
        <v>0</v>
      </c>
      <c r="O8">
        <v>0</v>
      </c>
      <c r="P8">
        <v>0</v>
      </c>
      <c r="Q8">
        <v>0</v>
      </c>
      <c r="R8" t="s">
        <v>30</v>
      </c>
      <c r="S8">
        <v>6</v>
      </c>
      <c r="T8">
        <v>27</v>
      </c>
      <c r="U8">
        <v>70</v>
      </c>
      <c r="V8">
        <v>23</v>
      </c>
      <c r="W8">
        <v>2</v>
      </c>
      <c r="X8">
        <v>0</v>
      </c>
      <c r="Y8">
        <v>0</v>
      </c>
      <c r="Z8" t="s">
        <v>42</v>
      </c>
      <c r="AA8">
        <v>0</v>
      </c>
      <c r="AB8">
        <v>0</v>
      </c>
      <c r="AC8">
        <v>0</v>
      </c>
      <c r="AD8">
        <v>4</v>
      </c>
      <c r="AE8">
        <v>0</v>
      </c>
      <c r="AF8">
        <v>0</v>
      </c>
      <c r="AG8">
        <v>0</v>
      </c>
      <c r="AP8" t="s">
        <v>43</v>
      </c>
      <c r="AQ8">
        <v>0</v>
      </c>
      <c r="AR8">
        <v>0</v>
      </c>
      <c r="AS8">
        <v>76</v>
      </c>
      <c r="AT8">
        <v>0</v>
      </c>
      <c r="AU8">
        <v>0</v>
      </c>
      <c r="AV8">
        <v>0</v>
      </c>
      <c r="AW8">
        <v>0</v>
      </c>
      <c r="AX8" t="s">
        <v>44</v>
      </c>
      <c r="AY8">
        <v>0</v>
      </c>
      <c r="AZ8">
        <v>0</v>
      </c>
      <c r="BA8">
        <v>0</v>
      </c>
      <c r="BB8">
        <v>29</v>
      </c>
      <c r="BC8">
        <v>0</v>
      </c>
      <c r="BD8">
        <v>0</v>
      </c>
      <c r="BE8">
        <v>0</v>
      </c>
      <c r="BF8" t="s">
        <v>40</v>
      </c>
      <c r="BG8">
        <v>0</v>
      </c>
      <c r="BH8">
        <v>0</v>
      </c>
      <c r="BI8">
        <v>3</v>
      </c>
      <c r="BJ8">
        <v>0</v>
      </c>
      <c r="BK8">
        <v>0</v>
      </c>
      <c r="BL8">
        <v>0</v>
      </c>
      <c r="BM8">
        <v>0</v>
      </c>
      <c r="BN8" t="s">
        <v>45</v>
      </c>
      <c r="BO8">
        <v>0</v>
      </c>
      <c r="BP8">
        <v>94</v>
      </c>
      <c r="BQ8">
        <v>76</v>
      </c>
      <c r="BR8">
        <v>230</v>
      </c>
      <c r="BS8">
        <v>0</v>
      </c>
      <c r="BT8">
        <v>0</v>
      </c>
      <c r="BU8">
        <v>0</v>
      </c>
    </row>
    <row r="9" spans="2:81" x14ac:dyDescent="0.2">
      <c r="B9" t="s">
        <v>35</v>
      </c>
      <c r="C9">
        <v>0</v>
      </c>
      <c r="D9">
        <v>0</v>
      </c>
      <c r="E9">
        <v>0</v>
      </c>
      <c r="F9">
        <v>17</v>
      </c>
      <c r="G9">
        <v>0</v>
      </c>
      <c r="H9">
        <v>0</v>
      </c>
      <c r="I9">
        <v>0</v>
      </c>
      <c r="J9" t="s">
        <v>46</v>
      </c>
      <c r="K9">
        <v>0</v>
      </c>
      <c r="L9">
        <v>0</v>
      </c>
      <c r="M9">
        <v>0</v>
      </c>
      <c r="N9">
        <v>0</v>
      </c>
      <c r="O9">
        <v>0</v>
      </c>
      <c r="P9">
        <v>27</v>
      </c>
      <c r="Q9">
        <v>0</v>
      </c>
      <c r="R9" t="s">
        <v>47</v>
      </c>
      <c r="S9">
        <v>0</v>
      </c>
      <c r="T9">
        <v>0</v>
      </c>
      <c r="U9">
        <v>116</v>
      </c>
      <c r="V9">
        <v>0</v>
      </c>
      <c r="W9">
        <v>0</v>
      </c>
      <c r="X9">
        <v>0</v>
      </c>
      <c r="Y9">
        <v>0</v>
      </c>
      <c r="Z9" t="s">
        <v>31</v>
      </c>
      <c r="AA9">
        <v>0</v>
      </c>
      <c r="AB9">
        <v>0</v>
      </c>
      <c r="AC9">
        <v>82</v>
      </c>
      <c r="AD9">
        <v>87</v>
      </c>
      <c r="AE9">
        <v>0</v>
      </c>
      <c r="AF9">
        <v>0</v>
      </c>
      <c r="AG9">
        <v>0</v>
      </c>
      <c r="AP9" t="s">
        <v>48</v>
      </c>
      <c r="AQ9">
        <v>0</v>
      </c>
      <c r="AR9">
        <v>0</v>
      </c>
      <c r="AS9">
        <v>0</v>
      </c>
      <c r="AT9">
        <v>117</v>
      </c>
      <c r="AU9">
        <v>0</v>
      </c>
      <c r="AV9">
        <v>0</v>
      </c>
      <c r="AW9">
        <v>0</v>
      </c>
      <c r="AX9" t="s">
        <v>49</v>
      </c>
      <c r="AY9">
        <v>0</v>
      </c>
      <c r="AZ9">
        <v>0</v>
      </c>
      <c r="BA9">
        <v>0</v>
      </c>
      <c r="BB9">
        <v>41</v>
      </c>
      <c r="BC9">
        <v>0</v>
      </c>
      <c r="BD9">
        <v>0</v>
      </c>
      <c r="BE9">
        <v>0</v>
      </c>
      <c r="BF9" t="s">
        <v>50</v>
      </c>
      <c r="BG9">
        <v>0</v>
      </c>
      <c r="BH9">
        <v>5</v>
      </c>
      <c r="BI9">
        <v>0</v>
      </c>
      <c r="BJ9">
        <v>5</v>
      </c>
      <c r="BK9">
        <v>0</v>
      </c>
      <c r="BL9">
        <v>0</v>
      </c>
      <c r="BM9">
        <v>0</v>
      </c>
      <c r="BN9" t="s">
        <v>51</v>
      </c>
      <c r="BO9">
        <v>0</v>
      </c>
      <c r="BP9">
        <v>69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2:81" x14ac:dyDescent="0.2">
      <c r="B10" t="s">
        <v>45</v>
      </c>
      <c r="C10">
        <v>0</v>
      </c>
      <c r="D10">
        <v>15</v>
      </c>
      <c r="E10">
        <v>67</v>
      </c>
      <c r="F10">
        <v>83</v>
      </c>
      <c r="G10">
        <v>0</v>
      </c>
      <c r="H10">
        <v>0</v>
      </c>
      <c r="I10">
        <v>0</v>
      </c>
      <c r="J10" t="s">
        <v>25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43</v>
      </c>
      <c r="R10" t="s">
        <v>25</v>
      </c>
      <c r="S10">
        <v>2</v>
      </c>
      <c r="T10">
        <v>2</v>
      </c>
      <c r="U10">
        <v>6</v>
      </c>
      <c r="V10">
        <v>4</v>
      </c>
      <c r="W10">
        <v>0</v>
      </c>
      <c r="X10">
        <v>0</v>
      </c>
      <c r="Y10">
        <v>0</v>
      </c>
      <c r="Z10" t="s">
        <v>52</v>
      </c>
      <c r="AA10">
        <v>0</v>
      </c>
      <c r="AB10">
        <v>19</v>
      </c>
      <c r="AC10">
        <v>0</v>
      </c>
      <c r="AD10">
        <v>0</v>
      </c>
      <c r="AE10">
        <v>0</v>
      </c>
      <c r="AF10">
        <v>0</v>
      </c>
      <c r="AG10">
        <v>0</v>
      </c>
      <c r="AP10" t="s">
        <v>25</v>
      </c>
      <c r="AQ10">
        <v>0</v>
      </c>
      <c r="AR10">
        <v>3</v>
      </c>
      <c r="AS10">
        <v>84</v>
      </c>
      <c r="AT10">
        <v>2</v>
      </c>
      <c r="AU10">
        <v>0</v>
      </c>
      <c r="AV10">
        <v>0</v>
      </c>
      <c r="AW10">
        <v>0</v>
      </c>
      <c r="AX10" t="s">
        <v>29</v>
      </c>
      <c r="AY10">
        <v>0</v>
      </c>
      <c r="AZ10">
        <v>27</v>
      </c>
      <c r="BA10">
        <v>0</v>
      </c>
      <c r="BB10">
        <v>0</v>
      </c>
      <c r="BC10">
        <v>0</v>
      </c>
      <c r="BD10">
        <v>0</v>
      </c>
      <c r="BE10">
        <v>0</v>
      </c>
      <c r="BF10" t="s">
        <v>53</v>
      </c>
      <c r="BG10">
        <v>0</v>
      </c>
      <c r="BH10">
        <v>5</v>
      </c>
      <c r="BI10">
        <v>24</v>
      </c>
      <c r="BJ10">
        <v>47</v>
      </c>
      <c r="BK10">
        <v>0</v>
      </c>
      <c r="BL10">
        <v>0</v>
      </c>
      <c r="BM10">
        <v>0</v>
      </c>
      <c r="BN10" t="s">
        <v>50</v>
      </c>
      <c r="BO10">
        <v>0</v>
      </c>
      <c r="BP10">
        <v>88</v>
      </c>
      <c r="BQ10">
        <v>168</v>
      </c>
      <c r="BR10">
        <v>83</v>
      </c>
      <c r="BS10">
        <v>0</v>
      </c>
      <c r="BT10">
        <v>0</v>
      </c>
      <c r="BU10">
        <v>0</v>
      </c>
    </row>
    <row r="11" spans="2:81" x14ac:dyDescent="0.2">
      <c r="B11" t="s">
        <v>51</v>
      </c>
      <c r="C11">
        <v>0</v>
      </c>
      <c r="D11">
        <v>7</v>
      </c>
      <c r="E11">
        <v>0</v>
      </c>
      <c r="F11">
        <v>33</v>
      </c>
      <c r="G11">
        <v>0</v>
      </c>
      <c r="H11">
        <v>0</v>
      </c>
      <c r="I11">
        <v>0</v>
      </c>
      <c r="J11" t="s">
        <v>54</v>
      </c>
      <c r="K11">
        <v>0</v>
      </c>
      <c r="L11">
        <v>102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31</v>
      </c>
      <c r="S11">
        <v>3</v>
      </c>
      <c r="T11">
        <v>1</v>
      </c>
      <c r="U11">
        <v>6</v>
      </c>
      <c r="V11">
        <v>6</v>
      </c>
      <c r="W11">
        <v>0</v>
      </c>
      <c r="X11">
        <v>0</v>
      </c>
      <c r="Y11">
        <v>0</v>
      </c>
      <c r="Z11" t="s">
        <v>40</v>
      </c>
      <c r="AA11">
        <v>0</v>
      </c>
      <c r="AB11">
        <v>0</v>
      </c>
      <c r="AC11">
        <v>0</v>
      </c>
      <c r="AD11">
        <v>83</v>
      </c>
      <c r="AE11">
        <v>0</v>
      </c>
      <c r="AF11">
        <v>0</v>
      </c>
      <c r="AG11">
        <v>0</v>
      </c>
      <c r="AP11" t="s">
        <v>55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 t="s">
        <v>30</v>
      </c>
      <c r="AY11">
        <v>0</v>
      </c>
      <c r="AZ11">
        <v>0</v>
      </c>
      <c r="BA11">
        <v>34</v>
      </c>
      <c r="BB11">
        <v>30</v>
      </c>
      <c r="BC11">
        <v>0</v>
      </c>
      <c r="BD11">
        <v>0</v>
      </c>
      <c r="BE11">
        <v>0</v>
      </c>
      <c r="BF11" t="s">
        <v>56</v>
      </c>
      <c r="BG11">
        <v>0</v>
      </c>
      <c r="BH11">
        <v>0</v>
      </c>
      <c r="BI11">
        <v>10</v>
      </c>
      <c r="BJ11">
        <v>0</v>
      </c>
      <c r="BK11">
        <v>0</v>
      </c>
      <c r="BL11">
        <v>0</v>
      </c>
      <c r="BM11">
        <v>0</v>
      </c>
      <c r="BN11" t="s">
        <v>53</v>
      </c>
      <c r="BO11">
        <v>0</v>
      </c>
      <c r="BP11">
        <v>222</v>
      </c>
      <c r="BQ11">
        <v>499</v>
      </c>
      <c r="BR11">
        <v>468</v>
      </c>
      <c r="BS11">
        <v>0</v>
      </c>
      <c r="BT11">
        <v>0</v>
      </c>
      <c r="BU11">
        <v>0</v>
      </c>
    </row>
    <row r="12" spans="2:81" x14ac:dyDescent="0.2">
      <c r="B12" t="s">
        <v>50</v>
      </c>
      <c r="C12">
        <v>0</v>
      </c>
      <c r="D12">
        <v>24</v>
      </c>
      <c r="E12">
        <v>0</v>
      </c>
      <c r="F12">
        <v>33</v>
      </c>
      <c r="G12">
        <v>0</v>
      </c>
      <c r="H12">
        <v>0</v>
      </c>
      <c r="I12">
        <v>0</v>
      </c>
      <c r="J12" t="s">
        <v>57</v>
      </c>
      <c r="K12">
        <v>0</v>
      </c>
      <c r="L12">
        <v>0</v>
      </c>
      <c r="M12">
        <v>174</v>
      </c>
      <c r="N12">
        <v>0</v>
      </c>
      <c r="O12">
        <v>0</v>
      </c>
      <c r="P12">
        <v>0</v>
      </c>
      <c r="Q12">
        <v>0</v>
      </c>
      <c r="R12" t="s">
        <v>40</v>
      </c>
      <c r="S12">
        <v>0</v>
      </c>
      <c r="T12">
        <v>129</v>
      </c>
      <c r="U12">
        <v>0</v>
      </c>
      <c r="V12">
        <v>245</v>
      </c>
      <c r="W12">
        <v>0</v>
      </c>
      <c r="X12">
        <v>0</v>
      </c>
      <c r="Y12">
        <v>0</v>
      </c>
      <c r="Z12" t="s">
        <v>45</v>
      </c>
      <c r="AA12">
        <v>0</v>
      </c>
      <c r="AB12">
        <v>0</v>
      </c>
      <c r="AC12">
        <v>0</v>
      </c>
      <c r="AD12">
        <v>30</v>
      </c>
      <c r="AE12">
        <v>0</v>
      </c>
      <c r="AF12">
        <v>0</v>
      </c>
      <c r="AG12">
        <v>0</v>
      </c>
      <c r="AP12" t="s">
        <v>58</v>
      </c>
      <c r="AQ12">
        <v>0</v>
      </c>
      <c r="AR12">
        <v>0</v>
      </c>
      <c r="AS12">
        <v>89</v>
      </c>
      <c r="AT12">
        <v>0</v>
      </c>
      <c r="AU12">
        <v>0</v>
      </c>
      <c r="AV12">
        <v>0</v>
      </c>
      <c r="AW12">
        <v>0</v>
      </c>
      <c r="AX12" t="s">
        <v>25</v>
      </c>
      <c r="AY12">
        <v>0</v>
      </c>
      <c r="AZ12">
        <v>1</v>
      </c>
      <c r="BA12">
        <v>1</v>
      </c>
      <c r="BB12">
        <v>25</v>
      </c>
      <c r="BC12">
        <v>0</v>
      </c>
      <c r="BD12">
        <v>0</v>
      </c>
      <c r="BE12">
        <v>0</v>
      </c>
      <c r="BF12" t="s">
        <v>59</v>
      </c>
      <c r="BG12">
        <v>0</v>
      </c>
      <c r="BH12">
        <v>3</v>
      </c>
      <c r="BI12">
        <v>4</v>
      </c>
      <c r="BJ12">
        <v>5</v>
      </c>
      <c r="BK12">
        <v>0</v>
      </c>
      <c r="BL12">
        <v>0</v>
      </c>
      <c r="BM12">
        <v>0</v>
      </c>
      <c r="BN12" t="s">
        <v>56</v>
      </c>
      <c r="BO12">
        <v>0</v>
      </c>
      <c r="BP12">
        <v>75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2:81" x14ac:dyDescent="0.2">
      <c r="B13" t="s">
        <v>53</v>
      </c>
      <c r="C13">
        <v>0</v>
      </c>
      <c r="D13">
        <v>60</v>
      </c>
      <c r="E13">
        <v>204</v>
      </c>
      <c r="F13">
        <v>202</v>
      </c>
      <c r="G13">
        <v>0</v>
      </c>
      <c r="H13">
        <v>0</v>
      </c>
      <c r="I13">
        <v>0</v>
      </c>
      <c r="J13" t="s">
        <v>31</v>
      </c>
      <c r="K13">
        <v>0</v>
      </c>
      <c r="L13">
        <v>0</v>
      </c>
      <c r="M13">
        <v>98</v>
      </c>
      <c r="N13">
        <v>140</v>
      </c>
      <c r="O13">
        <v>0</v>
      </c>
      <c r="P13">
        <v>0</v>
      </c>
      <c r="Q13">
        <v>0</v>
      </c>
      <c r="R13" t="s">
        <v>45</v>
      </c>
      <c r="S13">
        <v>0</v>
      </c>
      <c r="T13">
        <v>117</v>
      </c>
      <c r="U13">
        <v>0</v>
      </c>
      <c r="V13">
        <v>0</v>
      </c>
      <c r="W13">
        <v>0</v>
      </c>
      <c r="X13">
        <v>0</v>
      </c>
      <c r="Y13">
        <v>0</v>
      </c>
      <c r="Z13" t="s">
        <v>51</v>
      </c>
      <c r="AA13">
        <v>0</v>
      </c>
      <c r="AB13">
        <v>0</v>
      </c>
      <c r="AC13">
        <v>21</v>
      </c>
      <c r="AD13">
        <v>67</v>
      </c>
      <c r="AE13">
        <v>0</v>
      </c>
      <c r="AF13">
        <v>0</v>
      </c>
      <c r="AG13">
        <v>0</v>
      </c>
      <c r="AP13" t="s">
        <v>60</v>
      </c>
      <c r="AQ13">
        <v>0</v>
      </c>
      <c r="AR13">
        <v>0</v>
      </c>
      <c r="AS13">
        <v>65</v>
      </c>
      <c r="AT13">
        <v>0</v>
      </c>
      <c r="AU13">
        <v>0</v>
      </c>
      <c r="AV13">
        <v>0</v>
      </c>
      <c r="AW13">
        <v>0</v>
      </c>
      <c r="AX13" t="s">
        <v>60</v>
      </c>
      <c r="AY13">
        <v>0</v>
      </c>
      <c r="AZ13">
        <v>0</v>
      </c>
      <c r="BA13">
        <v>0</v>
      </c>
      <c r="BB13">
        <v>28</v>
      </c>
      <c r="BC13">
        <v>0</v>
      </c>
      <c r="BD13">
        <v>0</v>
      </c>
      <c r="BE13">
        <v>0</v>
      </c>
      <c r="BF13" t="s">
        <v>61</v>
      </c>
      <c r="BG13">
        <v>0</v>
      </c>
      <c r="BH13">
        <v>5</v>
      </c>
      <c r="BI13">
        <v>0</v>
      </c>
      <c r="BJ13">
        <v>0</v>
      </c>
      <c r="BK13">
        <v>0</v>
      </c>
      <c r="BL13">
        <v>0</v>
      </c>
      <c r="BM13">
        <v>0</v>
      </c>
      <c r="BN13" t="s">
        <v>59</v>
      </c>
      <c r="BO13">
        <v>0</v>
      </c>
      <c r="BP13">
        <v>61</v>
      </c>
      <c r="BQ13">
        <v>0</v>
      </c>
      <c r="BR13">
        <v>72</v>
      </c>
      <c r="BS13">
        <v>0</v>
      </c>
      <c r="BT13">
        <v>0</v>
      </c>
      <c r="BU13">
        <v>0</v>
      </c>
    </row>
    <row r="14" spans="2:81" x14ac:dyDescent="0.2">
      <c r="B14" t="s">
        <v>56</v>
      </c>
      <c r="C14">
        <v>0</v>
      </c>
      <c r="D14">
        <v>0</v>
      </c>
      <c r="E14">
        <v>0</v>
      </c>
      <c r="F14">
        <v>26</v>
      </c>
      <c r="G14">
        <v>0</v>
      </c>
      <c r="H14">
        <v>0</v>
      </c>
      <c r="I14">
        <v>0</v>
      </c>
      <c r="J14" t="s">
        <v>40</v>
      </c>
      <c r="K14">
        <v>0</v>
      </c>
      <c r="L14">
        <v>81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51</v>
      </c>
      <c r="S14">
        <v>0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 t="s">
        <v>50</v>
      </c>
      <c r="AA14">
        <v>0</v>
      </c>
      <c r="AB14">
        <v>28</v>
      </c>
      <c r="AC14">
        <v>0</v>
      </c>
      <c r="AD14">
        <v>0</v>
      </c>
      <c r="AE14">
        <v>0</v>
      </c>
      <c r="AF14">
        <v>0</v>
      </c>
      <c r="AG14">
        <v>0</v>
      </c>
      <c r="AP14" t="s">
        <v>31</v>
      </c>
      <c r="AQ14">
        <v>0</v>
      </c>
      <c r="AR14">
        <v>2</v>
      </c>
      <c r="AS14">
        <v>1</v>
      </c>
      <c r="AT14">
        <v>2</v>
      </c>
      <c r="AU14">
        <v>0</v>
      </c>
      <c r="AV14">
        <v>0</v>
      </c>
      <c r="AW14">
        <v>0</v>
      </c>
      <c r="AX14" t="s">
        <v>57</v>
      </c>
      <c r="AY14">
        <v>0</v>
      </c>
      <c r="AZ14">
        <v>39</v>
      </c>
      <c r="BA14">
        <v>14</v>
      </c>
      <c r="BB14">
        <v>0</v>
      </c>
      <c r="BC14">
        <v>0</v>
      </c>
      <c r="BD14">
        <v>0</v>
      </c>
      <c r="BE14">
        <v>0</v>
      </c>
      <c r="BF14" t="s">
        <v>62</v>
      </c>
      <c r="BG14">
        <v>0</v>
      </c>
      <c r="BH14">
        <v>0</v>
      </c>
      <c r="BI14">
        <v>11</v>
      </c>
      <c r="BJ14">
        <v>0</v>
      </c>
      <c r="BK14">
        <v>0</v>
      </c>
      <c r="BL14">
        <v>0</v>
      </c>
      <c r="BM14">
        <v>0</v>
      </c>
      <c r="BN14" t="s">
        <v>61</v>
      </c>
      <c r="BO14">
        <v>0</v>
      </c>
      <c r="BP14">
        <v>0</v>
      </c>
      <c r="BQ14">
        <v>0</v>
      </c>
      <c r="BR14">
        <v>74</v>
      </c>
      <c r="BS14">
        <v>0</v>
      </c>
      <c r="BT14">
        <v>0</v>
      </c>
      <c r="BU14">
        <v>0</v>
      </c>
    </row>
    <row r="15" spans="2:81" x14ac:dyDescent="0.2">
      <c r="B15" t="s">
        <v>59</v>
      </c>
      <c r="C15">
        <v>0</v>
      </c>
      <c r="D15">
        <v>16</v>
      </c>
      <c r="E15">
        <v>46</v>
      </c>
      <c r="F15">
        <v>34</v>
      </c>
      <c r="G15">
        <v>0</v>
      </c>
      <c r="H15">
        <v>0</v>
      </c>
      <c r="I15">
        <v>0</v>
      </c>
      <c r="J15" t="s">
        <v>45</v>
      </c>
      <c r="K15">
        <v>0</v>
      </c>
      <c r="L15">
        <v>0</v>
      </c>
      <c r="M15">
        <v>52</v>
      </c>
      <c r="N15">
        <v>0</v>
      </c>
      <c r="O15">
        <v>0</v>
      </c>
      <c r="P15">
        <v>0</v>
      </c>
      <c r="Q15">
        <v>0</v>
      </c>
      <c r="R15" t="s">
        <v>50</v>
      </c>
      <c r="S15">
        <v>12</v>
      </c>
      <c r="T15">
        <v>69</v>
      </c>
      <c r="U15">
        <v>321</v>
      </c>
      <c r="V15">
        <v>550</v>
      </c>
      <c r="W15">
        <v>0</v>
      </c>
      <c r="X15">
        <v>0</v>
      </c>
      <c r="Y15">
        <v>0</v>
      </c>
      <c r="Z15" t="s">
        <v>53</v>
      </c>
      <c r="AA15">
        <v>0</v>
      </c>
      <c r="AB15">
        <v>85</v>
      </c>
      <c r="AC15">
        <v>104</v>
      </c>
      <c r="AD15">
        <v>171</v>
      </c>
      <c r="AE15">
        <v>0</v>
      </c>
      <c r="AF15">
        <v>0</v>
      </c>
      <c r="AG15">
        <v>0</v>
      </c>
      <c r="AP15" t="s">
        <v>52</v>
      </c>
      <c r="AQ15">
        <v>0</v>
      </c>
      <c r="AR15">
        <v>63</v>
      </c>
      <c r="AS15">
        <v>0</v>
      </c>
      <c r="AT15">
        <v>0</v>
      </c>
      <c r="AU15">
        <v>0</v>
      </c>
      <c r="AV15">
        <v>0</v>
      </c>
      <c r="AW15">
        <v>0</v>
      </c>
      <c r="AX15" t="s">
        <v>31</v>
      </c>
      <c r="AY15">
        <v>0</v>
      </c>
      <c r="AZ15">
        <v>1</v>
      </c>
      <c r="BA15">
        <v>3</v>
      </c>
      <c r="BB15">
        <v>1</v>
      </c>
      <c r="BC15">
        <v>0</v>
      </c>
      <c r="BD15">
        <v>0</v>
      </c>
      <c r="BE15">
        <v>0</v>
      </c>
      <c r="BF15" t="s">
        <v>63</v>
      </c>
      <c r="BG15">
        <v>0</v>
      </c>
      <c r="BH15">
        <v>0</v>
      </c>
      <c r="BI15">
        <v>12</v>
      </c>
      <c r="BJ15">
        <v>0</v>
      </c>
      <c r="BK15">
        <v>0</v>
      </c>
      <c r="BL15">
        <v>0</v>
      </c>
      <c r="BM15">
        <v>0</v>
      </c>
      <c r="BN15" t="s">
        <v>64</v>
      </c>
      <c r="BO15">
        <v>0</v>
      </c>
      <c r="BP15">
        <v>0</v>
      </c>
      <c r="BQ15">
        <v>0</v>
      </c>
      <c r="BR15">
        <v>71</v>
      </c>
      <c r="BS15">
        <v>0</v>
      </c>
      <c r="BT15">
        <v>0</v>
      </c>
      <c r="BU15">
        <v>0</v>
      </c>
    </row>
    <row r="16" spans="2:81" x14ac:dyDescent="0.2">
      <c r="B16" t="s">
        <v>65</v>
      </c>
      <c r="C16">
        <v>0</v>
      </c>
      <c r="D16">
        <v>0</v>
      </c>
      <c r="E16">
        <v>36</v>
      </c>
      <c r="F16">
        <v>35</v>
      </c>
      <c r="G16">
        <v>0</v>
      </c>
      <c r="H16">
        <v>0</v>
      </c>
      <c r="I16">
        <v>0</v>
      </c>
      <c r="J16" t="s">
        <v>51</v>
      </c>
      <c r="K16">
        <v>0</v>
      </c>
      <c r="L16">
        <v>2</v>
      </c>
      <c r="M16">
        <v>0</v>
      </c>
      <c r="N16">
        <v>106</v>
      </c>
      <c r="O16">
        <v>0</v>
      </c>
      <c r="P16">
        <v>0</v>
      </c>
      <c r="Q16">
        <v>0</v>
      </c>
      <c r="R16" t="s">
        <v>53</v>
      </c>
      <c r="S16">
        <v>0</v>
      </c>
      <c r="T16">
        <v>573</v>
      </c>
      <c r="U16">
        <v>327</v>
      </c>
      <c r="V16">
        <v>159</v>
      </c>
      <c r="W16">
        <v>3</v>
      </c>
      <c r="X16">
        <v>0</v>
      </c>
      <c r="Y16">
        <v>0</v>
      </c>
      <c r="Z16" t="s">
        <v>56</v>
      </c>
      <c r="AA16">
        <v>0</v>
      </c>
      <c r="AB16">
        <v>20</v>
      </c>
      <c r="AC16">
        <v>0</v>
      </c>
      <c r="AD16">
        <v>0</v>
      </c>
      <c r="AE16">
        <v>0</v>
      </c>
      <c r="AF16">
        <v>0</v>
      </c>
      <c r="AG16">
        <v>0</v>
      </c>
      <c r="AP16" t="s">
        <v>45</v>
      </c>
      <c r="AQ16">
        <v>0</v>
      </c>
      <c r="AR16">
        <v>0</v>
      </c>
      <c r="AS16">
        <v>93</v>
      </c>
      <c r="AT16">
        <v>67</v>
      </c>
      <c r="AU16">
        <v>0</v>
      </c>
      <c r="AV16">
        <v>0</v>
      </c>
      <c r="AW16">
        <v>0</v>
      </c>
      <c r="AX16" t="s">
        <v>40</v>
      </c>
      <c r="AY16">
        <v>0</v>
      </c>
      <c r="AZ16">
        <v>0</v>
      </c>
      <c r="BA16">
        <v>39</v>
      </c>
      <c r="BB16">
        <v>33</v>
      </c>
      <c r="BC16">
        <v>0</v>
      </c>
      <c r="BD16">
        <v>0</v>
      </c>
      <c r="BE16">
        <v>0</v>
      </c>
      <c r="BF16" t="s">
        <v>66</v>
      </c>
      <c r="BG16">
        <v>0</v>
      </c>
      <c r="BH16">
        <v>5</v>
      </c>
      <c r="BI16">
        <v>0</v>
      </c>
      <c r="BJ16">
        <v>0</v>
      </c>
      <c r="BK16">
        <v>0</v>
      </c>
      <c r="BL16">
        <v>0</v>
      </c>
      <c r="BM16">
        <v>0</v>
      </c>
      <c r="BN16" t="s">
        <v>65</v>
      </c>
      <c r="BO16">
        <v>0</v>
      </c>
      <c r="BP16">
        <v>83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2:73" x14ac:dyDescent="0.2">
      <c r="B17" t="s">
        <v>62</v>
      </c>
      <c r="C17">
        <v>0</v>
      </c>
      <c r="D17">
        <v>10</v>
      </c>
      <c r="E17">
        <v>17</v>
      </c>
      <c r="F17">
        <v>82</v>
      </c>
      <c r="G17">
        <v>0</v>
      </c>
      <c r="H17">
        <v>0</v>
      </c>
      <c r="I17">
        <v>0</v>
      </c>
      <c r="J17" t="s">
        <v>50</v>
      </c>
      <c r="K17">
        <v>0</v>
      </c>
      <c r="L17">
        <v>0</v>
      </c>
      <c r="M17">
        <v>103</v>
      </c>
      <c r="N17">
        <v>83</v>
      </c>
      <c r="O17">
        <v>0</v>
      </c>
      <c r="P17">
        <v>0</v>
      </c>
      <c r="Q17">
        <v>0</v>
      </c>
      <c r="R17" t="s">
        <v>56</v>
      </c>
      <c r="S17">
        <v>0</v>
      </c>
      <c r="T17">
        <v>0</v>
      </c>
      <c r="U17">
        <v>0</v>
      </c>
      <c r="V17">
        <v>322</v>
      </c>
      <c r="W17">
        <v>0</v>
      </c>
      <c r="X17">
        <v>0</v>
      </c>
      <c r="Y17">
        <v>0</v>
      </c>
      <c r="Z17" t="s">
        <v>59</v>
      </c>
      <c r="AA17">
        <v>0</v>
      </c>
      <c r="AB17">
        <v>0</v>
      </c>
      <c r="AC17">
        <v>21</v>
      </c>
      <c r="AD17">
        <v>0</v>
      </c>
      <c r="AE17">
        <v>0</v>
      </c>
      <c r="AF17">
        <v>0</v>
      </c>
      <c r="AG17">
        <v>0</v>
      </c>
      <c r="AP17" t="s">
        <v>51</v>
      </c>
      <c r="AQ17">
        <v>0</v>
      </c>
      <c r="AR17">
        <v>237</v>
      </c>
      <c r="AS17">
        <v>0</v>
      </c>
      <c r="AT17">
        <v>124</v>
      </c>
      <c r="AU17">
        <v>0</v>
      </c>
      <c r="AV17">
        <v>0</v>
      </c>
      <c r="AW17">
        <v>0</v>
      </c>
      <c r="AX17" t="s">
        <v>45</v>
      </c>
      <c r="AY17">
        <v>0</v>
      </c>
      <c r="AZ17">
        <v>0</v>
      </c>
      <c r="BA17">
        <v>85</v>
      </c>
      <c r="BB17">
        <v>71</v>
      </c>
      <c r="BC17">
        <v>0</v>
      </c>
      <c r="BD17">
        <v>0</v>
      </c>
      <c r="BE17">
        <v>0</v>
      </c>
      <c r="BF17" t="s">
        <v>67</v>
      </c>
      <c r="BG17">
        <v>0</v>
      </c>
      <c r="BH17">
        <v>0</v>
      </c>
      <c r="BI17">
        <v>4</v>
      </c>
      <c r="BJ17">
        <v>0</v>
      </c>
      <c r="BK17">
        <v>0</v>
      </c>
      <c r="BL17">
        <v>0</v>
      </c>
      <c r="BM17">
        <v>0</v>
      </c>
      <c r="BN17" t="s">
        <v>68</v>
      </c>
      <c r="BO17">
        <v>0</v>
      </c>
      <c r="BP17">
        <v>0</v>
      </c>
      <c r="BQ17">
        <v>200</v>
      </c>
      <c r="BR17">
        <v>0</v>
      </c>
      <c r="BS17">
        <v>0</v>
      </c>
      <c r="BT17">
        <v>0</v>
      </c>
      <c r="BU17">
        <v>0</v>
      </c>
    </row>
    <row r="18" spans="2:73" x14ac:dyDescent="0.2">
      <c r="B18" t="s">
        <v>69</v>
      </c>
      <c r="C18">
        <v>0</v>
      </c>
      <c r="D18">
        <v>0</v>
      </c>
      <c r="E18">
        <v>0</v>
      </c>
      <c r="F18">
        <v>31</v>
      </c>
      <c r="G18">
        <v>0</v>
      </c>
      <c r="H18">
        <v>0</v>
      </c>
      <c r="I18">
        <v>0</v>
      </c>
      <c r="J18" t="s">
        <v>53</v>
      </c>
      <c r="K18">
        <v>0</v>
      </c>
      <c r="L18">
        <v>631</v>
      </c>
      <c r="M18">
        <v>741</v>
      </c>
      <c r="N18">
        <v>502</v>
      </c>
      <c r="O18">
        <v>0</v>
      </c>
      <c r="P18">
        <v>0</v>
      </c>
      <c r="Q18">
        <v>0</v>
      </c>
      <c r="R18" t="s">
        <v>70</v>
      </c>
      <c r="S18">
        <v>0</v>
      </c>
      <c r="T18">
        <v>0</v>
      </c>
      <c r="U18">
        <v>167</v>
      </c>
      <c r="V18">
        <v>167</v>
      </c>
      <c r="W18">
        <v>0</v>
      </c>
      <c r="X18">
        <v>0</v>
      </c>
      <c r="Y18">
        <v>0</v>
      </c>
      <c r="Z18" t="s">
        <v>65</v>
      </c>
      <c r="AA18">
        <v>0</v>
      </c>
      <c r="AB18">
        <v>48</v>
      </c>
      <c r="AC18">
        <v>0</v>
      </c>
      <c r="AD18">
        <v>0</v>
      </c>
      <c r="AE18">
        <v>0</v>
      </c>
      <c r="AF18">
        <v>0</v>
      </c>
      <c r="AG18">
        <v>0</v>
      </c>
      <c r="AP18" t="s">
        <v>50</v>
      </c>
      <c r="AQ18">
        <v>0</v>
      </c>
      <c r="AR18">
        <v>0</v>
      </c>
      <c r="AS18">
        <v>70</v>
      </c>
      <c r="AT18">
        <v>0</v>
      </c>
      <c r="AU18">
        <v>0</v>
      </c>
      <c r="AV18">
        <v>0</v>
      </c>
      <c r="AW18">
        <v>0</v>
      </c>
      <c r="AX18" t="s">
        <v>51</v>
      </c>
      <c r="AY18">
        <v>0</v>
      </c>
      <c r="AZ18">
        <v>0</v>
      </c>
      <c r="BA18">
        <v>0</v>
      </c>
      <c r="BB18">
        <v>64</v>
      </c>
      <c r="BC18">
        <v>0</v>
      </c>
      <c r="BD18">
        <v>0</v>
      </c>
      <c r="BE18">
        <v>0</v>
      </c>
      <c r="BF18" t="s">
        <v>71</v>
      </c>
      <c r="BG18">
        <v>0</v>
      </c>
      <c r="BH18">
        <v>0</v>
      </c>
      <c r="BI18">
        <v>4</v>
      </c>
      <c r="BJ18">
        <v>0</v>
      </c>
      <c r="BK18">
        <v>0</v>
      </c>
      <c r="BL18">
        <v>0</v>
      </c>
      <c r="BM18">
        <v>0</v>
      </c>
      <c r="BN18" t="s">
        <v>62</v>
      </c>
      <c r="BO18">
        <v>0</v>
      </c>
      <c r="BP18">
        <v>135</v>
      </c>
      <c r="BQ18">
        <v>0</v>
      </c>
      <c r="BR18">
        <v>100</v>
      </c>
      <c r="BS18">
        <v>0</v>
      </c>
      <c r="BT18">
        <v>0</v>
      </c>
      <c r="BU18">
        <v>0</v>
      </c>
    </row>
    <row r="19" spans="2:73" x14ac:dyDescent="0.2">
      <c r="B19" t="s">
        <v>66</v>
      </c>
      <c r="C19">
        <v>0</v>
      </c>
      <c r="D19">
        <v>0</v>
      </c>
      <c r="E19">
        <v>10</v>
      </c>
      <c r="F19">
        <v>0</v>
      </c>
      <c r="G19">
        <v>0</v>
      </c>
      <c r="H19">
        <v>0</v>
      </c>
      <c r="I19">
        <v>0</v>
      </c>
      <c r="J19" t="s">
        <v>56</v>
      </c>
      <c r="K19">
        <v>0</v>
      </c>
      <c r="L19">
        <v>211</v>
      </c>
      <c r="M19">
        <v>0</v>
      </c>
      <c r="N19">
        <v>0</v>
      </c>
      <c r="O19">
        <v>0</v>
      </c>
      <c r="P19">
        <v>0</v>
      </c>
      <c r="Q19">
        <v>0</v>
      </c>
      <c r="R19" t="s">
        <v>59</v>
      </c>
      <c r="S19">
        <v>0</v>
      </c>
      <c r="T19">
        <v>148</v>
      </c>
      <c r="U19">
        <v>85</v>
      </c>
      <c r="V19">
        <v>0</v>
      </c>
      <c r="W19">
        <v>0</v>
      </c>
      <c r="X19">
        <v>0</v>
      </c>
      <c r="Y19">
        <v>0</v>
      </c>
      <c r="Z19" t="s">
        <v>62</v>
      </c>
      <c r="AA19">
        <v>0</v>
      </c>
      <c r="AB19">
        <v>17</v>
      </c>
      <c r="AC19">
        <v>85</v>
      </c>
      <c r="AD19">
        <v>62</v>
      </c>
      <c r="AE19">
        <v>0</v>
      </c>
      <c r="AF19">
        <v>0</v>
      </c>
      <c r="AG19">
        <v>0</v>
      </c>
      <c r="AP19" t="s">
        <v>53</v>
      </c>
      <c r="AQ19">
        <v>0</v>
      </c>
      <c r="AR19">
        <v>387</v>
      </c>
      <c r="AS19">
        <v>516</v>
      </c>
      <c r="AT19">
        <v>246</v>
      </c>
      <c r="AU19">
        <v>0</v>
      </c>
      <c r="AV19">
        <v>59</v>
      </c>
      <c r="AW19">
        <v>52</v>
      </c>
      <c r="AX19" t="s">
        <v>50</v>
      </c>
      <c r="AY19">
        <v>0</v>
      </c>
      <c r="AZ19">
        <v>0</v>
      </c>
      <c r="BA19">
        <v>67</v>
      </c>
      <c r="BB19">
        <v>38</v>
      </c>
      <c r="BC19">
        <v>0</v>
      </c>
      <c r="BD19">
        <v>0</v>
      </c>
      <c r="BE19">
        <v>0</v>
      </c>
      <c r="BF19" t="s">
        <v>72</v>
      </c>
      <c r="BG19">
        <v>0</v>
      </c>
      <c r="BH19">
        <v>9</v>
      </c>
      <c r="BI19">
        <v>4</v>
      </c>
      <c r="BJ19">
        <v>19</v>
      </c>
      <c r="BK19">
        <v>0</v>
      </c>
      <c r="BL19">
        <v>0</v>
      </c>
      <c r="BM19">
        <v>0</v>
      </c>
      <c r="BN19" t="s">
        <v>73</v>
      </c>
      <c r="BO19">
        <v>0</v>
      </c>
      <c r="BP19">
        <v>0</v>
      </c>
      <c r="BQ19">
        <v>64</v>
      </c>
      <c r="BR19">
        <v>63</v>
      </c>
      <c r="BS19">
        <v>0</v>
      </c>
      <c r="BT19">
        <v>0</v>
      </c>
      <c r="BU19">
        <v>0</v>
      </c>
    </row>
    <row r="20" spans="2:73" x14ac:dyDescent="0.2">
      <c r="B20" t="s">
        <v>73</v>
      </c>
      <c r="C20">
        <v>0</v>
      </c>
      <c r="D20">
        <v>0</v>
      </c>
      <c r="E20">
        <v>0</v>
      </c>
      <c r="F20">
        <v>22</v>
      </c>
      <c r="G20">
        <v>0</v>
      </c>
      <c r="H20">
        <v>0</v>
      </c>
      <c r="I20">
        <v>0</v>
      </c>
      <c r="J20" t="s">
        <v>59</v>
      </c>
      <c r="K20">
        <v>0</v>
      </c>
      <c r="L20">
        <v>0</v>
      </c>
      <c r="M20">
        <v>233</v>
      </c>
      <c r="N20">
        <v>0</v>
      </c>
      <c r="O20">
        <v>0</v>
      </c>
      <c r="P20">
        <v>0</v>
      </c>
      <c r="Q20">
        <v>0</v>
      </c>
      <c r="R20" t="s">
        <v>64</v>
      </c>
      <c r="S20">
        <v>0</v>
      </c>
      <c r="T20">
        <v>130</v>
      </c>
      <c r="U20">
        <v>0</v>
      </c>
      <c r="V20">
        <v>188</v>
      </c>
      <c r="W20">
        <v>0</v>
      </c>
      <c r="X20">
        <v>0</v>
      </c>
      <c r="Y20">
        <v>0</v>
      </c>
      <c r="Z20" t="s">
        <v>69</v>
      </c>
      <c r="AA20">
        <v>0</v>
      </c>
      <c r="AB20">
        <v>0</v>
      </c>
      <c r="AC20">
        <v>0</v>
      </c>
      <c r="AD20">
        <v>15</v>
      </c>
      <c r="AE20">
        <v>0</v>
      </c>
      <c r="AF20">
        <v>0</v>
      </c>
      <c r="AG20">
        <v>0</v>
      </c>
      <c r="AP20" t="s">
        <v>56</v>
      </c>
      <c r="AQ20">
        <v>0</v>
      </c>
      <c r="AR20">
        <v>0</v>
      </c>
      <c r="AS20">
        <v>93</v>
      </c>
      <c r="AT20">
        <v>111</v>
      </c>
      <c r="AU20">
        <v>0</v>
      </c>
      <c r="AV20">
        <v>0</v>
      </c>
      <c r="AW20">
        <v>0</v>
      </c>
      <c r="AX20" t="s">
        <v>53</v>
      </c>
      <c r="AY20">
        <v>0</v>
      </c>
      <c r="AZ20">
        <v>140</v>
      </c>
      <c r="BA20">
        <v>50</v>
      </c>
      <c r="BB20">
        <v>109</v>
      </c>
      <c r="BC20">
        <v>0</v>
      </c>
      <c r="BD20">
        <v>0</v>
      </c>
      <c r="BE20">
        <v>0</v>
      </c>
      <c r="BF20" t="s">
        <v>74</v>
      </c>
      <c r="BG20">
        <v>0</v>
      </c>
      <c r="BH20">
        <v>0</v>
      </c>
      <c r="BI20">
        <v>0</v>
      </c>
      <c r="BJ20">
        <v>10</v>
      </c>
      <c r="BK20">
        <v>0</v>
      </c>
      <c r="BL20">
        <v>0</v>
      </c>
      <c r="BM20">
        <v>0</v>
      </c>
      <c r="BN20" t="s">
        <v>71</v>
      </c>
      <c r="BO20">
        <v>0</v>
      </c>
      <c r="BP20">
        <v>108</v>
      </c>
      <c r="BQ20">
        <v>203</v>
      </c>
      <c r="BR20">
        <v>0</v>
      </c>
      <c r="BS20">
        <v>0</v>
      </c>
      <c r="BT20">
        <v>0</v>
      </c>
      <c r="BU20">
        <v>0</v>
      </c>
    </row>
    <row r="21" spans="2:73" x14ac:dyDescent="0.2">
      <c r="B21" t="s">
        <v>71</v>
      </c>
      <c r="C21">
        <v>0</v>
      </c>
      <c r="D21">
        <v>4</v>
      </c>
      <c r="E21">
        <v>30</v>
      </c>
      <c r="F21">
        <v>0</v>
      </c>
      <c r="G21">
        <v>0</v>
      </c>
      <c r="H21">
        <v>0</v>
      </c>
      <c r="I21">
        <v>0</v>
      </c>
      <c r="J21" t="s">
        <v>75</v>
      </c>
      <c r="K21">
        <v>0</v>
      </c>
      <c r="L21">
        <v>131</v>
      </c>
      <c r="M21">
        <v>0</v>
      </c>
      <c r="N21">
        <v>0</v>
      </c>
      <c r="O21">
        <v>0</v>
      </c>
      <c r="P21">
        <v>0</v>
      </c>
      <c r="Q21">
        <v>0</v>
      </c>
      <c r="R21" t="s">
        <v>65</v>
      </c>
      <c r="S21">
        <v>0</v>
      </c>
      <c r="T21">
        <v>0</v>
      </c>
      <c r="U21">
        <v>0</v>
      </c>
      <c r="V21">
        <v>186</v>
      </c>
      <c r="W21">
        <v>0</v>
      </c>
      <c r="X21">
        <v>0</v>
      </c>
      <c r="Y21">
        <v>0</v>
      </c>
      <c r="Z21" t="s">
        <v>73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P21" t="s">
        <v>59</v>
      </c>
      <c r="AQ21">
        <v>0</v>
      </c>
      <c r="AR21">
        <v>0</v>
      </c>
      <c r="AS21">
        <v>209</v>
      </c>
      <c r="AT21">
        <v>128</v>
      </c>
      <c r="AU21">
        <v>0</v>
      </c>
      <c r="AV21">
        <v>0</v>
      </c>
      <c r="AW21">
        <v>0</v>
      </c>
      <c r="AX21" t="s">
        <v>56</v>
      </c>
      <c r="AY21">
        <v>0</v>
      </c>
      <c r="AZ21">
        <v>0</v>
      </c>
      <c r="BA21">
        <v>0</v>
      </c>
      <c r="BB21">
        <v>38</v>
      </c>
      <c r="BC21">
        <v>0</v>
      </c>
      <c r="BD21">
        <v>0</v>
      </c>
      <c r="BE21">
        <v>0</v>
      </c>
      <c r="BF21" t="s">
        <v>20</v>
      </c>
      <c r="BG21">
        <v>0</v>
      </c>
      <c r="BH21">
        <v>0</v>
      </c>
      <c r="BI21">
        <v>5</v>
      </c>
      <c r="BJ21">
        <v>0</v>
      </c>
      <c r="BK21">
        <v>0</v>
      </c>
      <c r="BL21">
        <v>0</v>
      </c>
      <c r="BM21">
        <v>0</v>
      </c>
      <c r="BN21" t="s">
        <v>72</v>
      </c>
      <c r="BO21">
        <v>0</v>
      </c>
      <c r="BP21">
        <v>223</v>
      </c>
      <c r="BQ21">
        <v>1105</v>
      </c>
      <c r="BR21">
        <v>992</v>
      </c>
      <c r="BS21">
        <v>0</v>
      </c>
      <c r="BT21">
        <v>0</v>
      </c>
      <c r="BU21">
        <v>27</v>
      </c>
    </row>
    <row r="22" spans="2:73" x14ac:dyDescent="0.2">
      <c r="B22" t="s">
        <v>72</v>
      </c>
      <c r="C22">
        <v>0</v>
      </c>
      <c r="D22">
        <v>104</v>
      </c>
      <c r="E22">
        <v>297</v>
      </c>
      <c r="F22">
        <v>439</v>
      </c>
      <c r="G22">
        <v>0</v>
      </c>
      <c r="H22">
        <v>0</v>
      </c>
      <c r="I22">
        <v>0</v>
      </c>
      <c r="J22" t="s">
        <v>62</v>
      </c>
      <c r="K22">
        <v>0</v>
      </c>
      <c r="L22">
        <v>112</v>
      </c>
      <c r="M22">
        <v>0</v>
      </c>
      <c r="N22">
        <v>135</v>
      </c>
      <c r="O22">
        <v>0</v>
      </c>
      <c r="P22">
        <v>91</v>
      </c>
      <c r="Q22">
        <v>0</v>
      </c>
      <c r="R22" t="s">
        <v>76</v>
      </c>
      <c r="S22">
        <v>0</v>
      </c>
      <c r="T22">
        <v>0</v>
      </c>
      <c r="U22">
        <v>0</v>
      </c>
      <c r="V22">
        <v>157</v>
      </c>
      <c r="W22">
        <v>0</v>
      </c>
      <c r="X22">
        <v>0</v>
      </c>
      <c r="Y22">
        <v>0</v>
      </c>
      <c r="Z22" t="s">
        <v>67</v>
      </c>
      <c r="AA22">
        <v>0</v>
      </c>
      <c r="AB22">
        <v>0</v>
      </c>
      <c r="AC22">
        <v>0</v>
      </c>
      <c r="AD22">
        <v>38</v>
      </c>
      <c r="AE22">
        <v>0</v>
      </c>
      <c r="AF22">
        <v>0</v>
      </c>
      <c r="AG22">
        <v>0</v>
      </c>
      <c r="AP22" t="s">
        <v>64</v>
      </c>
      <c r="AQ22">
        <v>0</v>
      </c>
      <c r="AR22">
        <v>0</v>
      </c>
      <c r="AS22">
        <v>102</v>
      </c>
      <c r="AT22">
        <v>0</v>
      </c>
      <c r="AU22">
        <v>0</v>
      </c>
      <c r="AV22">
        <v>0</v>
      </c>
      <c r="AW22">
        <v>0</v>
      </c>
      <c r="AX22" t="s">
        <v>59</v>
      </c>
      <c r="AY22">
        <v>0</v>
      </c>
      <c r="AZ22">
        <v>34</v>
      </c>
      <c r="BA22">
        <v>1</v>
      </c>
      <c r="BB22">
        <v>0</v>
      </c>
      <c r="BC22">
        <v>0</v>
      </c>
      <c r="BD22">
        <v>0</v>
      </c>
      <c r="BE22">
        <v>0</v>
      </c>
      <c r="BF22" t="s">
        <v>24</v>
      </c>
      <c r="BG22">
        <v>4</v>
      </c>
      <c r="BH22">
        <v>1</v>
      </c>
      <c r="BI22">
        <v>0</v>
      </c>
      <c r="BJ22">
        <v>1</v>
      </c>
      <c r="BK22">
        <v>2</v>
      </c>
      <c r="BL22">
        <v>1</v>
      </c>
      <c r="BM22">
        <v>0</v>
      </c>
      <c r="BN22" t="s">
        <v>77</v>
      </c>
      <c r="BO22">
        <v>0</v>
      </c>
      <c r="BP22">
        <v>66</v>
      </c>
      <c r="BQ22">
        <v>89</v>
      </c>
      <c r="BR22">
        <v>0</v>
      </c>
      <c r="BS22">
        <v>0</v>
      </c>
      <c r="BT22">
        <v>0</v>
      </c>
      <c r="BU22">
        <v>0</v>
      </c>
    </row>
    <row r="23" spans="2:73" x14ac:dyDescent="0.2">
      <c r="B23" t="s">
        <v>77</v>
      </c>
      <c r="C23">
        <v>0</v>
      </c>
      <c r="D23">
        <v>0</v>
      </c>
      <c r="E23">
        <v>0</v>
      </c>
      <c r="F23">
        <v>35</v>
      </c>
      <c r="G23">
        <v>0</v>
      </c>
      <c r="H23">
        <v>0</v>
      </c>
      <c r="I23">
        <v>0</v>
      </c>
      <c r="J23" t="s">
        <v>69</v>
      </c>
      <c r="K23">
        <v>0</v>
      </c>
      <c r="L23">
        <v>0</v>
      </c>
      <c r="M23">
        <v>137</v>
      </c>
      <c r="N23">
        <v>0</v>
      </c>
      <c r="O23">
        <v>0</v>
      </c>
      <c r="P23">
        <v>0</v>
      </c>
      <c r="Q23">
        <v>0</v>
      </c>
      <c r="R23" t="s">
        <v>62</v>
      </c>
      <c r="S23">
        <v>0</v>
      </c>
      <c r="T23">
        <v>156</v>
      </c>
      <c r="U23">
        <v>0</v>
      </c>
      <c r="V23">
        <v>325</v>
      </c>
      <c r="W23">
        <v>0</v>
      </c>
      <c r="X23">
        <v>0</v>
      </c>
      <c r="Y23">
        <v>0</v>
      </c>
      <c r="Z23" t="s">
        <v>71</v>
      </c>
      <c r="AA23">
        <v>0</v>
      </c>
      <c r="AB23">
        <v>0</v>
      </c>
      <c r="AC23">
        <v>0</v>
      </c>
      <c r="AD23">
        <v>64</v>
      </c>
      <c r="AE23">
        <v>0</v>
      </c>
      <c r="AF23">
        <v>0</v>
      </c>
      <c r="AG23">
        <v>0</v>
      </c>
      <c r="AP23" t="s">
        <v>62</v>
      </c>
      <c r="AQ23">
        <v>0</v>
      </c>
      <c r="AR23">
        <v>89</v>
      </c>
      <c r="AS23">
        <v>79</v>
      </c>
      <c r="AT23">
        <v>171</v>
      </c>
      <c r="AU23">
        <v>0</v>
      </c>
      <c r="AV23">
        <v>1</v>
      </c>
      <c r="AW23">
        <v>0</v>
      </c>
      <c r="AX23" t="s">
        <v>68</v>
      </c>
      <c r="AY23">
        <v>0</v>
      </c>
      <c r="AZ23">
        <v>0</v>
      </c>
      <c r="BA23">
        <v>77</v>
      </c>
      <c r="BB23">
        <v>62</v>
      </c>
      <c r="BC23">
        <v>0</v>
      </c>
      <c r="BD23">
        <v>0</v>
      </c>
      <c r="BE23">
        <v>0</v>
      </c>
      <c r="BN23" t="s">
        <v>78</v>
      </c>
      <c r="BO23">
        <v>0</v>
      </c>
      <c r="BP23">
        <v>69</v>
      </c>
      <c r="BQ23">
        <v>65</v>
      </c>
      <c r="BR23">
        <v>0</v>
      </c>
      <c r="BS23">
        <v>0</v>
      </c>
      <c r="BT23">
        <v>0</v>
      </c>
      <c r="BU23">
        <v>0</v>
      </c>
    </row>
    <row r="24" spans="2:73" x14ac:dyDescent="0.2">
      <c r="B24" t="s">
        <v>78</v>
      </c>
      <c r="C24">
        <v>0</v>
      </c>
      <c r="D24">
        <v>0</v>
      </c>
      <c r="E24">
        <v>21</v>
      </c>
      <c r="F24">
        <v>0</v>
      </c>
      <c r="G24">
        <v>0</v>
      </c>
      <c r="H24">
        <v>0</v>
      </c>
      <c r="I24">
        <v>0</v>
      </c>
      <c r="J24" t="s">
        <v>63</v>
      </c>
      <c r="K24">
        <v>0</v>
      </c>
      <c r="L24">
        <v>2</v>
      </c>
      <c r="M24">
        <v>0</v>
      </c>
      <c r="N24">
        <v>101</v>
      </c>
      <c r="O24">
        <v>0</v>
      </c>
      <c r="P24">
        <v>0</v>
      </c>
      <c r="Q24">
        <v>0</v>
      </c>
      <c r="R24" t="s">
        <v>69</v>
      </c>
      <c r="S24">
        <v>0</v>
      </c>
      <c r="T24">
        <v>153</v>
      </c>
      <c r="U24">
        <v>316</v>
      </c>
      <c r="V24">
        <v>2</v>
      </c>
      <c r="W24">
        <v>0</v>
      </c>
      <c r="X24">
        <v>0</v>
      </c>
      <c r="Y24">
        <v>0</v>
      </c>
      <c r="Z24" t="s">
        <v>72</v>
      </c>
      <c r="AA24">
        <v>0</v>
      </c>
      <c r="AB24">
        <v>316</v>
      </c>
      <c r="AC24">
        <v>526</v>
      </c>
      <c r="AD24">
        <v>705</v>
      </c>
      <c r="AE24">
        <v>0</v>
      </c>
      <c r="AF24">
        <v>0</v>
      </c>
      <c r="AG24">
        <v>0</v>
      </c>
      <c r="AP24" t="s">
        <v>69</v>
      </c>
      <c r="AQ24">
        <v>0</v>
      </c>
      <c r="AR24">
        <v>81</v>
      </c>
      <c r="AS24">
        <v>0</v>
      </c>
      <c r="AT24">
        <v>0</v>
      </c>
      <c r="AU24">
        <v>0</v>
      </c>
      <c r="AV24">
        <v>0</v>
      </c>
      <c r="AW24">
        <v>0</v>
      </c>
      <c r="AX24" t="s">
        <v>62</v>
      </c>
      <c r="AY24">
        <v>0</v>
      </c>
      <c r="AZ24">
        <v>68</v>
      </c>
      <c r="BA24">
        <v>196</v>
      </c>
      <c r="BB24">
        <v>244</v>
      </c>
      <c r="BC24">
        <v>0</v>
      </c>
      <c r="BD24">
        <v>0</v>
      </c>
      <c r="BE24">
        <v>0</v>
      </c>
      <c r="BN24" t="s">
        <v>74</v>
      </c>
      <c r="BO24">
        <v>0</v>
      </c>
      <c r="BP24">
        <v>40</v>
      </c>
      <c r="BQ24">
        <v>0</v>
      </c>
      <c r="BR24">
        <v>0</v>
      </c>
      <c r="BS24">
        <v>0</v>
      </c>
      <c r="BT24">
        <v>0</v>
      </c>
      <c r="BU24">
        <v>0</v>
      </c>
    </row>
    <row r="25" spans="2:73" x14ac:dyDescent="0.2">
      <c r="B25" t="s">
        <v>74</v>
      </c>
      <c r="C25">
        <v>0</v>
      </c>
      <c r="D25">
        <v>17</v>
      </c>
      <c r="E25">
        <v>28</v>
      </c>
      <c r="F25">
        <v>0</v>
      </c>
      <c r="G25">
        <v>0</v>
      </c>
      <c r="H25">
        <v>0</v>
      </c>
      <c r="I25">
        <v>0</v>
      </c>
      <c r="J25" t="s">
        <v>66</v>
      </c>
      <c r="K25">
        <v>0</v>
      </c>
      <c r="L25">
        <v>0</v>
      </c>
      <c r="M25">
        <v>131</v>
      </c>
      <c r="N25">
        <v>0</v>
      </c>
      <c r="O25">
        <v>0</v>
      </c>
      <c r="P25">
        <v>0</v>
      </c>
      <c r="Q25">
        <v>0</v>
      </c>
      <c r="R25" t="s">
        <v>63</v>
      </c>
      <c r="S25">
        <v>0</v>
      </c>
      <c r="T25">
        <v>0</v>
      </c>
      <c r="U25">
        <v>0</v>
      </c>
      <c r="V25">
        <v>168</v>
      </c>
      <c r="W25">
        <v>0</v>
      </c>
      <c r="X25">
        <v>0</v>
      </c>
      <c r="Y25">
        <v>69</v>
      </c>
      <c r="Z25" t="s">
        <v>78</v>
      </c>
      <c r="AA25">
        <v>0</v>
      </c>
      <c r="AB25">
        <v>0</v>
      </c>
      <c r="AC25">
        <v>0</v>
      </c>
      <c r="AD25">
        <v>40</v>
      </c>
      <c r="AE25">
        <v>0</v>
      </c>
      <c r="AF25">
        <v>0</v>
      </c>
      <c r="AG25">
        <v>0</v>
      </c>
      <c r="AP25" t="s">
        <v>63</v>
      </c>
      <c r="AQ25">
        <v>0</v>
      </c>
      <c r="AR25">
        <v>0</v>
      </c>
      <c r="AS25">
        <v>0</v>
      </c>
      <c r="AT25">
        <v>75</v>
      </c>
      <c r="AU25">
        <v>0</v>
      </c>
      <c r="AV25">
        <v>0</v>
      </c>
      <c r="AW25">
        <v>0</v>
      </c>
      <c r="AX25" t="s">
        <v>69</v>
      </c>
      <c r="AY25">
        <v>0</v>
      </c>
      <c r="AZ25">
        <v>41</v>
      </c>
      <c r="BA25">
        <v>51</v>
      </c>
      <c r="BB25">
        <v>0</v>
      </c>
      <c r="BC25">
        <v>0</v>
      </c>
      <c r="BD25">
        <v>0</v>
      </c>
      <c r="BE25">
        <v>0</v>
      </c>
      <c r="BN25" t="s">
        <v>20</v>
      </c>
      <c r="BO25">
        <v>4</v>
      </c>
      <c r="BP25">
        <v>0</v>
      </c>
      <c r="BQ25">
        <v>286</v>
      </c>
      <c r="BR25">
        <v>1</v>
      </c>
      <c r="BS25">
        <v>1</v>
      </c>
      <c r="BT25">
        <v>4</v>
      </c>
      <c r="BU25">
        <v>1</v>
      </c>
    </row>
    <row r="26" spans="2:73" x14ac:dyDescent="0.2">
      <c r="B26" t="s">
        <v>20</v>
      </c>
      <c r="C26">
        <v>0</v>
      </c>
      <c r="D26">
        <v>15</v>
      </c>
      <c r="E26">
        <v>55</v>
      </c>
      <c r="F26">
        <v>76</v>
      </c>
      <c r="G26">
        <v>0</v>
      </c>
      <c r="H26">
        <v>1</v>
      </c>
      <c r="I26">
        <v>0</v>
      </c>
      <c r="J26" t="s">
        <v>73</v>
      </c>
      <c r="K26">
        <v>0</v>
      </c>
      <c r="L26">
        <v>0</v>
      </c>
      <c r="M26">
        <v>0</v>
      </c>
      <c r="N26">
        <v>118</v>
      </c>
      <c r="O26">
        <v>0</v>
      </c>
      <c r="P26">
        <v>0</v>
      </c>
      <c r="Q26">
        <v>0</v>
      </c>
      <c r="R26" t="s">
        <v>73</v>
      </c>
      <c r="S26">
        <v>0</v>
      </c>
      <c r="T26">
        <v>0</v>
      </c>
      <c r="U26">
        <v>183</v>
      </c>
      <c r="V26">
        <v>0</v>
      </c>
      <c r="W26">
        <v>0</v>
      </c>
      <c r="X26">
        <v>0</v>
      </c>
      <c r="Y26">
        <v>0</v>
      </c>
      <c r="Z26" t="s">
        <v>74</v>
      </c>
      <c r="AA26">
        <v>0</v>
      </c>
      <c r="AB26">
        <v>0</v>
      </c>
      <c r="AC26">
        <v>0</v>
      </c>
      <c r="AD26">
        <v>78</v>
      </c>
      <c r="AE26">
        <v>0</v>
      </c>
      <c r="AF26">
        <v>0</v>
      </c>
      <c r="AG26">
        <v>0</v>
      </c>
      <c r="AP26" t="s">
        <v>66</v>
      </c>
      <c r="AQ26">
        <v>0</v>
      </c>
      <c r="AR26">
        <v>0</v>
      </c>
      <c r="AS26">
        <v>81</v>
      </c>
      <c r="AT26">
        <v>0</v>
      </c>
      <c r="AU26">
        <v>0</v>
      </c>
      <c r="AV26">
        <v>0</v>
      </c>
      <c r="AW26">
        <v>0</v>
      </c>
      <c r="AX26" t="s">
        <v>63</v>
      </c>
      <c r="AY26">
        <v>0</v>
      </c>
      <c r="AZ26">
        <v>0</v>
      </c>
      <c r="BA26">
        <v>0</v>
      </c>
      <c r="BB26">
        <v>23</v>
      </c>
      <c r="BC26">
        <v>0</v>
      </c>
      <c r="BD26">
        <v>0</v>
      </c>
      <c r="BE26">
        <v>0</v>
      </c>
      <c r="BN26" t="s">
        <v>24</v>
      </c>
      <c r="BO26">
        <v>62</v>
      </c>
      <c r="BP26">
        <v>1</v>
      </c>
      <c r="BQ26">
        <v>3</v>
      </c>
      <c r="BR26">
        <v>0</v>
      </c>
      <c r="BS26">
        <v>0</v>
      </c>
      <c r="BT26">
        <v>4</v>
      </c>
      <c r="BU26">
        <v>2</v>
      </c>
    </row>
    <row r="27" spans="2:73" x14ac:dyDescent="0.2">
      <c r="B27" t="s">
        <v>24</v>
      </c>
      <c r="C27">
        <v>4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 t="s">
        <v>71</v>
      </c>
      <c r="K27">
        <v>0</v>
      </c>
      <c r="L27">
        <v>107</v>
      </c>
      <c r="M27">
        <v>83</v>
      </c>
      <c r="N27">
        <v>158</v>
      </c>
      <c r="O27">
        <v>0</v>
      </c>
      <c r="P27">
        <v>0</v>
      </c>
      <c r="Q27">
        <v>0</v>
      </c>
      <c r="R27" t="s">
        <v>71</v>
      </c>
      <c r="S27">
        <v>0</v>
      </c>
      <c r="T27">
        <v>85</v>
      </c>
      <c r="U27">
        <v>694</v>
      </c>
      <c r="V27">
        <v>184</v>
      </c>
      <c r="W27">
        <v>0</v>
      </c>
      <c r="X27">
        <v>0</v>
      </c>
      <c r="Y27">
        <v>0</v>
      </c>
      <c r="Z27" t="s">
        <v>20</v>
      </c>
      <c r="AA27">
        <v>0</v>
      </c>
      <c r="AB27">
        <v>23</v>
      </c>
      <c r="AC27">
        <v>75</v>
      </c>
      <c r="AD27">
        <v>85</v>
      </c>
      <c r="AE27">
        <v>0</v>
      </c>
      <c r="AF27">
        <v>0</v>
      </c>
      <c r="AG27">
        <v>1</v>
      </c>
      <c r="AP27" t="s">
        <v>71</v>
      </c>
      <c r="AQ27">
        <v>0</v>
      </c>
      <c r="AR27">
        <v>86</v>
      </c>
      <c r="AS27">
        <v>0</v>
      </c>
      <c r="AT27">
        <v>0</v>
      </c>
      <c r="AU27">
        <v>0</v>
      </c>
      <c r="AV27">
        <v>0</v>
      </c>
      <c r="AW27">
        <v>0</v>
      </c>
      <c r="AX27" t="s">
        <v>67</v>
      </c>
      <c r="AY27">
        <v>0</v>
      </c>
      <c r="AZ27">
        <v>0</v>
      </c>
      <c r="BA27">
        <v>0</v>
      </c>
      <c r="BB27">
        <v>62</v>
      </c>
      <c r="BC27">
        <v>0</v>
      </c>
      <c r="BD27">
        <v>0</v>
      </c>
      <c r="BE27">
        <v>0</v>
      </c>
    </row>
    <row r="28" spans="2:73" x14ac:dyDescent="0.2">
      <c r="J28" t="s">
        <v>72</v>
      </c>
      <c r="K28">
        <v>0</v>
      </c>
      <c r="L28">
        <v>1245</v>
      </c>
      <c r="M28">
        <v>1360</v>
      </c>
      <c r="N28">
        <v>695</v>
      </c>
      <c r="O28">
        <v>0</v>
      </c>
      <c r="P28">
        <v>0</v>
      </c>
      <c r="Q28">
        <v>0</v>
      </c>
      <c r="R28" t="s">
        <v>72</v>
      </c>
      <c r="S28">
        <v>1</v>
      </c>
      <c r="T28">
        <v>495</v>
      </c>
      <c r="U28">
        <v>2035</v>
      </c>
      <c r="V28">
        <v>1187</v>
      </c>
      <c r="W28">
        <v>0</v>
      </c>
      <c r="X28">
        <v>0</v>
      </c>
      <c r="Y28">
        <v>0</v>
      </c>
      <c r="Z28" t="s">
        <v>24</v>
      </c>
      <c r="AA28">
        <v>5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0</v>
      </c>
      <c r="AP28" t="s">
        <v>72</v>
      </c>
      <c r="AQ28">
        <v>0</v>
      </c>
      <c r="AR28">
        <v>89</v>
      </c>
      <c r="AS28">
        <v>82</v>
      </c>
      <c r="AT28">
        <v>206</v>
      </c>
      <c r="AU28">
        <v>0</v>
      </c>
      <c r="AV28">
        <v>0</v>
      </c>
      <c r="AW28">
        <v>0</v>
      </c>
      <c r="AX28" t="s">
        <v>71</v>
      </c>
      <c r="AY28">
        <v>0</v>
      </c>
      <c r="AZ28">
        <v>0</v>
      </c>
      <c r="BA28">
        <v>203</v>
      </c>
      <c r="BB28">
        <v>172</v>
      </c>
      <c r="BC28">
        <v>0</v>
      </c>
      <c r="BD28">
        <v>0</v>
      </c>
      <c r="BE28">
        <v>0</v>
      </c>
    </row>
    <row r="29" spans="2:73" x14ac:dyDescent="0.2">
      <c r="J29" t="s">
        <v>77</v>
      </c>
      <c r="K29">
        <v>0</v>
      </c>
      <c r="L29">
        <v>80</v>
      </c>
      <c r="M29">
        <v>177</v>
      </c>
      <c r="N29">
        <v>0</v>
      </c>
      <c r="O29">
        <v>20</v>
      </c>
      <c r="P29">
        <v>0</v>
      </c>
      <c r="Q29">
        <v>0</v>
      </c>
      <c r="R29" t="s">
        <v>77</v>
      </c>
      <c r="S29">
        <v>0</v>
      </c>
      <c r="T29">
        <v>0</v>
      </c>
      <c r="U29">
        <v>121</v>
      </c>
      <c r="V29">
        <v>118</v>
      </c>
      <c r="W29">
        <v>0</v>
      </c>
      <c r="X29">
        <v>0</v>
      </c>
      <c r="Y29">
        <v>0</v>
      </c>
      <c r="AP29" t="s">
        <v>77</v>
      </c>
      <c r="AQ29">
        <v>0</v>
      </c>
      <c r="AR29">
        <v>78</v>
      </c>
      <c r="AS29">
        <v>70</v>
      </c>
      <c r="AT29">
        <v>1</v>
      </c>
      <c r="AU29">
        <v>0</v>
      </c>
      <c r="AV29">
        <v>0</v>
      </c>
      <c r="AW29">
        <v>0</v>
      </c>
      <c r="AX29" t="s">
        <v>72</v>
      </c>
      <c r="AY29">
        <v>0</v>
      </c>
      <c r="AZ29">
        <v>302</v>
      </c>
      <c r="BA29">
        <v>912</v>
      </c>
      <c r="BB29">
        <v>633</v>
      </c>
      <c r="BC29">
        <v>0</v>
      </c>
      <c r="BD29">
        <v>0</v>
      </c>
      <c r="BE29">
        <v>0</v>
      </c>
    </row>
    <row r="30" spans="2:73" x14ac:dyDescent="0.2">
      <c r="J30" t="s">
        <v>74</v>
      </c>
      <c r="K30">
        <v>0</v>
      </c>
      <c r="L30">
        <v>0</v>
      </c>
      <c r="M30">
        <v>0</v>
      </c>
      <c r="N30">
        <v>27</v>
      </c>
      <c r="O30">
        <v>0</v>
      </c>
      <c r="P30">
        <v>0</v>
      </c>
      <c r="Q30">
        <v>0</v>
      </c>
      <c r="R30" t="s">
        <v>78</v>
      </c>
      <c r="S30">
        <v>0</v>
      </c>
      <c r="T30">
        <v>0</v>
      </c>
      <c r="U30">
        <v>155</v>
      </c>
      <c r="V30">
        <v>0</v>
      </c>
      <c r="W30">
        <v>0</v>
      </c>
      <c r="X30">
        <v>0</v>
      </c>
      <c r="Y30">
        <v>0</v>
      </c>
      <c r="AP30" t="s">
        <v>78</v>
      </c>
      <c r="AQ30">
        <v>0</v>
      </c>
      <c r="AR30">
        <v>0</v>
      </c>
      <c r="AS30">
        <v>152</v>
      </c>
      <c r="AT30">
        <v>69</v>
      </c>
      <c r="AU30">
        <v>0</v>
      </c>
      <c r="AV30">
        <v>0</v>
      </c>
      <c r="AW30">
        <v>0</v>
      </c>
      <c r="AX30" t="s">
        <v>77</v>
      </c>
      <c r="AY30">
        <v>0</v>
      </c>
      <c r="AZ30">
        <v>0</v>
      </c>
      <c r="BA30">
        <v>35</v>
      </c>
      <c r="BB30">
        <v>51</v>
      </c>
      <c r="BC30">
        <v>0</v>
      </c>
      <c r="BD30">
        <v>0</v>
      </c>
      <c r="BE30">
        <v>0</v>
      </c>
    </row>
    <row r="31" spans="2:73" x14ac:dyDescent="0.2">
      <c r="J31" t="s">
        <v>20</v>
      </c>
      <c r="K31">
        <v>9</v>
      </c>
      <c r="L31">
        <v>125</v>
      </c>
      <c r="M31">
        <v>577</v>
      </c>
      <c r="N31">
        <v>455</v>
      </c>
      <c r="O31">
        <v>1</v>
      </c>
      <c r="P31">
        <v>0</v>
      </c>
      <c r="Q31">
        <v>0</v>
      </c>
      <c r="R31" t="s">
        <v>74</v>
      </c>
      <c r="S31">
        <v>0</v>
      </c>
      <c r="T31">
        <v>0</v>
      </c>
      <c r="U31">
        <v>121</v>
      </c>
      <c r="V31">
        <v>0</v>
      </c>
      <c r="W31">
        <v>0</v>
      </c>
      <c r="X31">
        <v>0</v>
      </c>
      <c r="Y31">
        <v>0</v>
      </c>
      <c r="AP31" t="s">
        <v>74</v>
      </c>
      <c r="AQ31">
        <v>0</v>
      </c>
      <c r="AR31">
        <v>0</v>
      </c>
      <c r="AS31">
        <v>95</v>
      </c>
      <c r="AT31">
        <v>210</v>
      </c>
      <c r="AU31">
        <v>0</v>
      </c>
      <c r="AV31">
        <v>0</v>
      </c>
      <c r="AW31">
        <v>0</v>
      </c>
      <c r="AX31" t="s">
        <v>78</v>
      </c>
      <c r="AY31">
        <v>0</v>
      </c>
      <c r="AZ31">
        <v>31</v>
      </c>
      <c r="BA31">
        <v>39</v>
      </c>
      <c r="BB31">
        <v>24</v>
      </c>
      <c r="BC31">
        <v>0</v>
      </c>
      <c r="BD31">
        <v>0</v>
      </c>
      <c r="BE31">
        <v>0</v>
      </c>
    </row>
    <row r="32" spans="2:73" x14ac:dyDescent="0.2">
      <c r="J32" t="s">
        <v>24</v>
      </c>
      <c r="K32">
        <v>187</v>
      </c>
      <c r="L32">
        <v>0</v>
      </c>
      <c r="M32">
        <v>0</v>
      </c>
      <c r="N32">
        <v>0</v>
      </c>
      <c r="O32">
        <v>3</v>
      </c>
      <c r="P32">
        <v>3</v>
      </c>
      <c r="Q32">
        <v>6</v>
      </c>
      <c r="R32" t="s">
        <v>20</v>
      </c>
      <c r="S32">
        <v>11</v>
      </c>
      <c r="T32">
        <v>283</v>
      </c>
      <c r="U32">
        <v>338</v>
      </c>
      <c r="V32">
        <v>761</v>
      </c>
      <c r="W32">
        <v>0</v>
      </c>
      <c r="X32">
        <v>4</v>
      </c>
      <c r="Y32">
        <v>3</v>
      </c>
      <c r="AP32" t="s">
        <v>20</v>
      </c>
      <c r="AQ32">
        <v>5</v>
      </c>
      <c r="AR32">
        <v>140</v>
      </c>
      <c r="AS32">
        <v>81</v>
      </c>
      <c r="AT32">
        <v>0</v>
      </c>
      <c r="AU32">
        <v>3</v>
      </c>
      <c r="AV32">
        <v>7</v>
      </c>
      <c r="AW32">
        <v>4</v>
      </c>
      <c r="AX32" t="s">
        <v>74</v>
      </c>
      <c r="AY32">
        <v>0</v>
      </c>
      <c r="AZ32">
        <v>71</v>
      </c>
      <c r="BA32">
        <v>84</v>
      </c>
      <c r="BB32">
        <v>52</v>
      </c>
      <c r="BC32">
        <v>0</v>
      </c>
      <c r="BD32">
        <v>0</v>
      </c>
      <c r="BE32">
        <v>0</v>
      </c>
    </row>
    <row r="33" spans="2:81" x14ac:dyDescent="0.2">
      <c r="AP33" t="s">
        <v>24</v>
      </c>
      <c r="AQ33">
        <v>46</v>
      </c>
      <c r="AR33">
        <v>0</v>
      </c>
      <c r="AS33">
        <v>0</v>
      </c>
      <c r="AT33">
        <v>0</v>
      </c>
      <c r="AU33">
        <v>2</v>
      </c>
      <c r="AV33">
        <v>3</v>
      </c>
      <c r="AW33">
        <v>4</v>
      </c>
      <c r="AX33" t="s">
        <v>20</v>
      </c>
      <c r="AY33">
        <v>0</v>
      </c>
      <c r="AZ33">
        <v>119</v>
      </c>
      <c r="BA33">
        <v>271</v>
      </c>
      <c r="BB33">
        <v>155</v>
      </c>
      <c r="BC33">
        <v>1</v>
      </c>
      <c r="BD33">
        <v>3</v>
      </c>
      <c r="BE33">
        <v>2</v>
      </c>
    </row>
    <row r="34" spans="2:81" x14ac:dyDescent="0.2">
      <c r="B34" t="s">
        <v>79</v>
      </c>
      <c r="C34">
        <v>2.8594065971413798E-2</v>
      </c>
      <c r="D34">
        <v>1.8660281787096</v>
      </c>
      <c r="E34">
        <v>1.75916145646362</v>
      </c>
      <c r="F34">
        <v>2.1048085587212202</v>
      </c>
      <c r="G34">
        <v>8.2723843489486502E-3</v>
      </c>
      <c r="H34">
        <v>4.4390719583349897E-3</v>
      </c>
      <c r="I34">
        <v>0</v>
      </c>
      <c r="J34" t="s">
        <v>79</v>
      </c>
      <c r="K34">
        <v>6.6561580755550798E-2</v>
      </c>
      <c r="L34">
        <v>2.0643310251633502</v>
      </c>
      <c r="M34">
        <v>2.18434521509664</v>
      </c>
      <c r="N34">
        <v>2.1430365652056</v>
      </c>
      <c r="O34">
        <v>4.3320409769058502E-2</v>
      </c>
      <c r="P34">
        <v>0.18163546873733599</v>
      </c>
      <c r="Q34">
        <v>0.12583637393802399</v>
      </c>
      <c r="R34" t="s">
        <v>79</v>
      </c>
      <c r="S34">
        <v>0.14583003217330001</v>
      </c>
      <c r="T34">
        <v>1.3375510695731401</v>
      </c>
      <c r="U34">
        <v>1.34729508774005</v>
      </c>
      <c r="V34">
        <v>1.45562230238955</v>
      </c>
      <c r="W34">
        <v>0.144571473021223</v>
      </c>
      <c r="X34">
        <v>7.2640581100767404E-2</v>
      </c>
      <c r="Y34">
        <v>0.17499593081250001</v>
      </c>
      <c r="Z34" t="s">
        <v>79</v>
      </c>
      <c r="AA34">
        <v>1.6840747579253201E-2</v>
      </c>
      <c r="AB34">
        <v>1.7835408784596101</v>
      </c>
      <c r="AC34">
        <v>1.7062628996910501</v>
      </c>
      <c r="AD34">
        <v>2.41204496241079</v>
      </c>
      <c r="AE34">
        <v>0</v>
      </c>
      <c r="AF34">
        <v>3.7493068852499298E-2</v>
      </c>
      <c r="AG34">
        <v>3.88993265500018E-3</v>
      </c>
      <c r="AH34" t="s">
        <v>79</v>
      </c>
      <c r="AI34">
        <v>1.53428153701417E-2</v>
      </c>
      <c r="AJ34">
        <v>0</v>
      </c>
      <c r="AK34">
        <v>4.1308473183936196E-3</v>
      </c>
      <c r="AL34">
        <v>0</v>
      </c>
      <c r="AM34">
        <v>0</v>
      </c>
      <c r="AN34">
        <v>4.6136553822976904E-3</v>
      </c>
      <c r="AO34">
        <v>5.1934636895041098E-3</v>
      </c>
      <c r="AP34" t="s">
        <v>79</v>
      </c>
      <c r="AQ34">
        <v>2.39969596193319E-2</v>
      </c>
      <c r="AR34">
        <v>1.5276486807737499</v>
      </c>
      <c r="AS34">
        <v>1.5472426624781499</v>
      </c>
      <c r="AT34">
        <v>1.43204949380243</v>
      </c>
      <c r="AU34">
        <v>5.0958922215999798E-2</v>
      </c>
      <c r="AV34">
        <v>6.1521309122160799E-2</v>
      </c>
      <c r="AW34">
        <v>4.9144316586867201E-2</v>
      </c>
      <c r="AX34" t="s">
        <v>79</v>
      </c>
      <c r="AY34">
        <v>3.8430597083142198E-2</v>
      </c>
      <c r="AZ34">
        <v>1.61355586681201</v>
      </c>
      <c r="BA34">
        <v>1.8336772870245099</v>
      </c>
      <c r="BB34">
        <v>1.91861990316941</v>
      </c>
      <c r="BC34">
        <v>3.2502862813498498E-2</v>
      </c>
      <c r="BD34">
        <v>1.00670871100764E-2</v>
      </c>
      <c r="BE34">
        <v>1.0258416527162801E-2</v>
      </c>
      <c r="BF34" t="s">
        <v>79</v>
      </c>
      <c r="BG34">
        <v>4.09338167462601E-2</v>
      </c>
      <c r="BH34">
        <v>1.18092860666558</v>
      </c>
      <c r="BI34">
        <v>1.8284568669724901</v>
      </c>
      <c r="BJ34">
        <v>1.5179040954732099</v>
      </c>
      <c r="BK34">
        <v>4.6291681707278903E-2</v>
      </c>
      <c r="BL34">
        <v>1.60598067284561E-2</v>
      </c>
      <c r="BM34">
        <v>0</v>
      </c>
      <c r="BN34" t="s">
        <v>79</v>
      </c>
      <c r="BO34">
        <v>2.33714808639102E-2</v>
      </c>
      <c r="BP34">
        <v>1.83905866478026</v>
      </c>
      <c r="BQ34">
        <v>2.0485549351019801</v>
      </c>
      <c r="BR34">
        <v>2.1029704467362902</v>
      </c>
      <c r="BS34">
        <v>3.40994406774892E-3</v>
      </c>
      <c r="BT34">
        <v>9.5818965131923006E-3</v>
      </c>
      <c r="BU34">
        <v>2.87695551858878E-2</v>
      </c>
      <c r="BV34" t="s">
        <v>79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</row>
    <row r="36" spans="2:81" x14ac:dyDescent="0.2">
      <c r="B36" s="1" t="s">
        <v>115</v>
      </c>
      <c r="C36">
        <f>SUM(C3:C32)/SUM(C2:C32)</f>
        <v>2.8964518464880519E-3</v>
      </c>
      <c r="D36">
        <f t="shared" ref="D36:I36" si="0">SUM(D3:D32)/SUM(D2:D32)</f>
        <v>0.70613614573346117</v>
      </c>
      <c r="E36">
        <f t="shared" si="0"/>
        <v>0.93903088391906286</v>
      </c>
      <c r="F36">
        <f t="shared" si="0"/>
        <v>0.904312379317743</v>
      </c>
      <c r="G36">
        <f t="shared" si="0"/>
        <v>6.93000693000693E-4</v>
      </c>
      <c r="H36">
        <f t="shared" si="0"/>
        <v>3.4270047978067172E-4</v>
      </c>
      <c r="I36">
        <f t="shared" si="0"/>
        <v>0</v>
      </c>
      <c r="K36">
        <f>SUM(K3:K32)/SUM(K2:K32)</f>
        <v>7.6128330614464385E-3</v>
      </c>
      <c r="L36">
        <f t="shared" ref="L36:Q36" si="1">SUM(L3:L32)/SUM(L2:L32)</f>
        <v>0.73268753502521811</v>
      </c>
      <c r="M36">
        <f t="shared" si="1"/>
        <v>0.93950560417626283</v>
      </c>
      <c r="N36">
        <f t="shared" si="1"/>
        <v>0.86792261723893449</v>
      </c>
      <c r="O36">
        <f t="shared" si="1"/>
        <v>4.2941492216854536E-3</v>
      </c>
      <c r="P36">
        <f t="shared" si="1"/>
        <v>2.1733880705143684E-2</v>
      </c>
      <c r="Q36">
        <f t="shared" si="1"/>
        <v>1.4982603138535824E-2</v>
      </c>
      <c r="S36">
        <f>SUM(S3:S32)/SUM(S2:S32)</f>
        <v>1.6262775599408627E-2</v>
      </c>
      <c r="T36">
        <f t="shared" ref="T36:Y36" si="2">SUM(T3:T32)/SUM(T2:T32)</f>
        <v>0.85849404250092132</v>
      </c>
      <c r="U36">
        <f t="shared" si="2"/>
        <v>0.93352689064012162</v>
      </c>
      <c r="V36">
        <f t="shared" si="2"/>
        <v>0.90817755750686846</v>
      </c>
      <c r="W36">
        <f t="shared" si="2"/>
        <v>1.7538032285923072E-2</v>
      </c>
      <c r="X36">
        <f t="shared" si="2"/>
        <v>7.3362554011626099E-3</v>
      </c>
      <c r="Y36">
        <f t="shared" si="2"/>
        <v>2.1569433032046014E-2</v>
      </c>
      <c r="AA36">
        <f>SUM(AA3:AA32)/SUM(AA2:AA32)</f>
        <v>1.5649452269170579E-3</v>
      </c>
      <c r="AB36">
        <f t="shared" ref="AB36:AG36" si="3">SUM(AB3:AB32)/SUM(AB2:AB32)</f>
        <v>0.52550448430493268</v>
      </c>
      <c r="AC36">
        <f t="shared" si="3"/>
        <v>0.9005416051206302</v>
      </c>
      <c r="AD36">
        <f t="shared" si="3"/>
        <v>0.88446579730038888</v>
      </c>
      <c r="AE36">
        <f t="shared" si="3"/>
        <v>0</v>
      </c>
      <c r="AF36">
        <f t="shared" si="3"/>
        <v>3.787878787878788E-3</v>
      </c>
      <c r="AG36">
        <f t="shared" si="3"/>
        <v>2.9542097488921711E-4</v>
      </c>
      <c r="AI36">
        <f>SUM(AI3:AI32)/SUM(AI2:AI32)</f>
        <v>1.2820512820512821E-3</v>
      </c>
      <c r="AJ36">
        <f t="shared" ref="AJ36:AO36" si="4">SUM(AJ3:AJ32)/SUM(AJ2:AJ32)</f>
        <v>0</v>
      </c>
      <c r="AK36">
        <f t="shared" si="4"/>
        <v>3.1605562579013909E-4</v>
      </c>
      <c r="AL36">
        <f t="shared" si="4"/>
        <v>0</v>
      </c>
      <c r="AM36">
        <f t="shared" si="4"/>
        <v>0</v>
      </c>
      <c r="AN36">
        <f t="shared" si="4"/>
        <v>3.5790980672870435E-4</v>
      </c>
      <c r="AO36">
        <f t="shared" si="4"/>
        <v>4.0899795501022495E-4</v>
      </c>
      <c r="AQ36">
        <f>SUM(AQ3:AQ32)/SUM(AQ2:AQ32)</f>
        <v>2.5562372188139062E-4</v>
      </c>
      <c r="AR36">
        <f t="shared" ref="AR36:AW36" si="5">SUM(AR3:AR32)/SUM(AR2:AR32)</f>
        <v>0.7821326149300426</v>
      </c>
      <c r="AS36">
        <f t="shared" si="5"/>
        <v>0.94365993192845243</v>
      </c>
      <c r="AT36">
        <f t="shared" si="5"/>
        <v>0.9036173440868801</v>
      </c>
      <c r="AU36">
        <f t="shared" si="5"/>
        <v>4.6429361043555158E-3</v>
      </c>
      <c r="AV36">
        <f t="shared" si="5"/>
        <v>6.1762536873156346E-3</v>
      </c>
      <c r="AW36">
        <f t="shared" si="5"/>
        <v>4.6940486169321036E-3</v>
      </c>
      <c r="AY36">
        <f>SUM(AY3:AY32)/SUM(AY2:AY32)</f>
        <v>3.6079006910047086E-3</v>
      </c>
      <c r="AZ36">
        <f t="shared" ref="AZ36:BE36" si="6">SUM(AZ3:AZ32)/SUM(AZ2:AZ32)</f>
        <v>0.55201698513800423</v>
      </c>
      <c r="BA36">
        <f t="shared" si="6"/>
        <v>0.86479454512829712</v>
      </c>
      <c r="BB36">
        <f t="shared" si="6"/>
        <v>0.84293488459373245</v>
      </c>
      <c r="BC36">
        <f t="shared" si="6"/>
        <v>2.7272727272727275E-3</v>
      </c>
      <c r="BD36">
        <f t="shared" si="6"/>
        <v>3.7960268252562319E-4</v>
      </c>
      <c r="BE36">
        <f t="shared" si="6"/>
        <v>5.3168864313058275E-4</v>
      </c>
      <c r="BG36">
        <f>SUM(BG3:BG32)/SUM(BG2:BG32)</f>
        <v>4.4198895027624313E-3</v>
      </c>
      <c r="BH36">
        <f t="shared" ref="BH36:BL36" si="7">SUM(BH3:BH32)/SUM(BH2:BH32)</f>
        <v>0.24929178470254956</v>
      </c>
      <c r="BI36">
        <f t="shared" si="7"/>
        <v>0.61614906832298133</v>
      </c>
      <c r="BJ36">
        <f t="shared" si="7"/>
        <v>0.63984674329501912</v>
      </c>
      <c r="BK36">
        <f t="shared" si="7"/>
        <v>5.1150895140664966E-3</v>
      </c>
      <c r="BL36">
        <f t="shared" si="7"/>
        <v>1.4814814814814814E-3</v>
      </c>
      <c r="BM36">
        <v>0</v>
      </c>
      <c r="BO36">
        <f>SUM(BO3:BO32)/SUM(BO2:BO32)</f>
        <v>2.2058086293907288E-3</v>
      </c>
      <c r="BP36">
        <f t="shared" ref="BP36:BU36" si="8">SUM(BP3:BP32)/SUM(BP2:BP32)</f>
        <v>0.45809852754044716</v>
      </c>
      <c r="BQ36">
        <f t="shared" si="8"/>
        <v>0.83489789196310937</v>
      </c>
      <c r="BR36">
        <f t="shared" si="8"/>
        <v>0.79764793727832739</v>
      </c>
      <c r="BS36">
        <f t="shared" si="8"/>
        <v>2.5484199796126404E-4</v>
      </c>
      <c r="BT36">
        <f t="shared" si="8"/>
        <v>7.4689571468583701E-4</v>
      </c>
      <c r="BU36">
        <f t="shared" si="8"/>
        <v>2.7359781121751026E-3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C33"/>
  <sheetViews>
    <sheetView workbookViewId="0"/>
  </sheetViews>
  <sheetFormatPr baseColWidth="10" defaultColWidth="8.83203125" defaultRowHeight="15" x14ac:dyDescent="0.2"/>
  <sheetData>
    <row r="1" spans="2:8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9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X1" t="s">
        <v>6</v>
      </c>
      <c r="Y1" t="s">
        <v>7</v>
      </c>
      <c r="Z1" t="s">
        <v>10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F1" t="s">
        <v>6</v>
      </c>
      <c r="AG1" t="s">
        <v>7</v>
      </c>
      <c r="AH1" t="s">
        <v>11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N1" t="s">
        <v>6</v>
      </c>
      <c r="AO1" t="s">
        <v>7</v>
      </c>
      <c r="AP1" t="s">
        <v>12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V1" t="s">
        <v>6</v>
      </c>
      <c r="AW1" t="s">
        <v>7</v>
      </c>
      <c r="AX1" t="s">
        <v>13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D1" t="s">
        <v>6</v>
      </c>
      <c r="BE1" t="s">
        <v>7</v>
      </c>
      <c r="BF1" t="s">
        <v>14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L1" t="s">
        <v>6</v>
      </c>
      <c r="BM1" t="s">
        <v>7</v>
      </c>
      <c r="BN1" t="s">
        <v>15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T1" t="s">
        <v>6</v>
      </c>
      <c r="BU1" t="s">
        <v>7</v>
      </c>
      <c r="BV1" t="s">
        <v>16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B1" t="s">
        <v>6</v>
      </c>
      <c r="CC1" t="s">
        <v>7</v>
      </c>
    </row>
    <row r="2" spans="2:81" x14ac:dyDescent="0.2">
      <c r="C2">
        <v>0</v>
      </c>
      <c r="D2">
        <v>2</v>
      </c>
      <c r="E2">
        <v>6</v>
      </c>
      <c r="F2">
        <v>10</v>
      </c>
      <c r="G2">
        <v>2</v>
      </c>
      <c r="H2">
        <v>6</v>
      </c>
      <c r="I2">
        <v>10</v>
      </c>
      <c r="K2">
        <v>0</v>
      </c>
      <c r="L2">
        <v>2</v>
      </c>
      <c r="M2">
        <v>6</v>
      </c>
      <c r="N2">
        <v>10</v>
      </c>
      <c r="O2">
        <v>2</v>
      </c>
      <c r="P2">
        <v>6</v>
      </c>
      <c r="Q2">
        <v>10</v>
      </c>
      <c r="S2">
        <v>0</v>
      </c>
      <c r="T2">
        <v>2</v>
      </c>
      <c r="U2">
        <v>6</v>
      </c>
      <c r="V2">
        <v>10</v>
      </c>
      <c r="W2">
        <v>2</v>
      </c>
      <c r="X2">
        <v>6</v>
      </c>
      <c r="Y2">
        <v>10</v>
      </c>
      <c r="AA2">
        <v>0</v>
      </c>
      <c r="AB2">
        <v>2</v>
      </c>
      <c r="AC2">
        <v>6</v>
      </c>
      <c r="AD2">
        <v>10</v>
      </c>
      <c r="AE2">
        <v>2</v>
      </c>
      <c r="AF2">
        <v>6</v>
      </c>
      <c r="AG2">
        <v>10</v>
      </c>
      <c r="AI2">
        <v>0</v>
      </c>
      <c r="AJ2">
        <v>2</v>
      </c>
      <c r="AK2">
        <v>6</v>
      </c>
      <c r="AL2">
        <v>10</v>
      </c>
      <c r="AM2">
        <v>2</v>
      </c>
      <c r="AN2">
        <v>6</v>
      </c>
      <c r="AO2">
        <v>10</v>
      </c>
      <c r="AQ2">
        <v>0</v>
      </c>
      <c r="AR2">
        <v>2</v>
      </c>
      <c r="AS2">
        <v>6</v>
      </c>
      <c r="AT2">
        <v>10</v>
      </c>
      <c r="AU2">
        <v>2</v>
      </c>
      <c r="AV2">
        <v>6</v>
      </c>
      <c r="AW2">
        <v>10</v>
      </c>
      <c r="AY2">
        <v>0</v>
      </c>
      <c r="AZ2">
        <v>2</v>
      </c>
      <c r="BA2">
        <v>6</v>
      </c>
      <c r="BB2">
        <v>10</v>
      </c>
      <c r="BC2">
        <v>2</v>
      </c>
      <c r="BD2">
        <v>6</v>
      </c>
      <c r="BE2">
        <v>10</v>
      </c>
      <c r="BG2">
        <v>0</v>
      </c>
      <c r="BH2">
        <v>2</v>
      </c>
      <c r="BI2">
        <v>6</v>
      </c>
      <c r="BJ2">
        <v>10</v>
      </c>
      <c r="BK2">
        <v>2</v>
      </c>
      <c r="BL2">
        <v>6</v>
      </c>
      <c r="BM2">
        <v>10</v>
      </c>
      <c r="BO2">
        <v>0</v>
      </c>
      <c r="BP2">
        <v>2</v>
      </c>
      <c r="BQ2">
        <v>6</v>
      </c>
      <c r="BR2">
        <v>10</v>
      </c>
      <c r="BS2">
        <v>2</v>
      </c>
      <c r="BT2">
        <v>6</v>
      </c>
      <c r="BU2">
        <v>10</v>
      </c>
    </row>
    <row r="3" spans="2:81" x14ac:dyDescent="0.2">
      <c r="B3" t="s">
        <v>17</v>
      </c>
      <c r="C3">
        <v>1862</v>
      </c>
      <c r="D3">
        <v>177</v>
      </c>
      <c r="E3">
        <v>51</v>
      </c>
      <c r="F3">
        <v>76</v>
      </c>
      <c r="G3">
        <v>1217</v>
      </c>
      <c r="H3">
        <v>3354</v>
      </c>
      <c r="I3">
        <v>3010</v>
      </c>
      <c r="J3" t="s">
        <v>17</v>
      </c>
      <c r="K3">
        <v>10356</v>
      </c>
      <c r="L3">
        <v>4080</v>
      </c>
      <c r="M3">
        <v>684</v>
      </c>
      <c r="N3">
        <v>716</v>
      </c>
      <c r="O3">
        <v>12792</v>
      </c>
      <c r="P3">
        <v>18802</v>
      </c>
      <c r="Q3">
        <v>17586</v>
      </c>
      <c r="R3" t="s">
        <v>17</v>
      </c>
      <c r="S3">
        <v>19232</v>
      </c>
      <c r="T3">
        <v>1071</v>
      </c>
      <c r="U3">
        <v>1337</v>
      </c>
      <c r="V3">
        <v>1678</v>
      </c>
      <c r="W3">
        <v>13678</v>
      </c>
      <c r="X3">
        <v>41386</v>
      </c>
      <c r="Y3">
        <v>43875</v>
      </c>
      <c r="Z3" t="s">
        <v>17</v>
      </c>
      <c r="AA3">
        <v>3177</v>
      </c>
      <c r="AB3">
        <v>611</v>
      </c>
      <c r="AC3">
        <v>250</v>
      </c>
      <c r="AD3">
        <v>237</v>
      </c>
      <c r="AE3">
        <v>2310</v>
      </c>
      <c r="AF3">
        <v>4101</v>
      </c>
      <c r="AG3">
        <v>3851</v>
      </c>
      <c r="AH3" t="s">
        <v>17</v>
      </c>
      <c r="AI3">
        <v>2105</v>
      </c>
      <c r="AJ3">
        <v>1781</v>
      </c>
      <c r="AK3">
        <v>1796</v>
      </c>
      <c r="AL3">
        <v>1749</v>
      </c>
      <c r="AM3">
        <v>1638</v>
      </c>
      <c r="AN3">
        <v>3103</v>
      </c>
      <c r="AO3">
        <v>3612</v>
      </c>
      <c r="AP3" t="s">
        <v>17</v>
      </c>
      <c r="AQ3">
        <v>8550</v>
      </c>
      <c r="AR3">
        <v>1829</v>
      </c>
      <c r="AS3">
        <v>753</v>
      </c>
      <c r="AT3">
        <v>783</v>
      </c>
      <c r="AU3">
        <v>8848</v>
      </c>
      <c r="AV3">
        <v>14988</v>
      </c>
      <c r="AW3">
        <v>16490</v>
      </c>
      <c r="AX3" t="s">
        <v>17</v>
      </c>
      <c r="AY3">
        <v>6840</v>
      </c>
      <c r="AZ3">
        <v>5611</v>
      </c>
      <c r="BA3">
        <v>880</v>
      </c>
      <c r="BB3">
        <v>1358</v>
      </c>
      <c r="BC3">
        <v>8902</v>
      </c>
      <c r="BD3">
        <v>11105</v>
      </c>
      <c r="BE3">
        <v>9630</v>
      </c>
      <c r="BF3" t="s">
        <v>17</v>
      </c>
      <c r="BG3">
        <v>720</v>
      </c>
      <c r="BH3">
        <v>1212</v>
      </c>
      <c r="BI3">
        <v>416</v>
      </c>
      <c r="BJ3">
        <v>367</v>
      </c>
      <c r="BK3">
        <v>842</v>
      </c>
      <c r="BL3">
        <v>1382</v>
      </c>
      <c r="BM3">
        <v>1067</v>
      </c>
      <c r="BN3" t="s">
        <v>17</v>
      </c>
      <c r="BO3">
        <v>7315</v>
      </c>
      <c r="BP3">
        <v>5920</v>
      </c>
      <c r="BQ3">
        <v>1707</v>
      </c>
      <c r="BR3">
        <v>1784</v>
      </c>
      <c r="BS3">
        <v>10547</v>
      </c>
      <c r="BT3">
        <v>14364</v>
      </c>
      <c r="BU3">
        <v>12582</v>
      </c>
    </row>
    <row r="4" spans="2:81" x14ac:dyDescent="0.2">
      <c r="B4" t="s">
        <v>18</v>
      </c>
      <c r="C4">
        <v>0</v>
      </c>
      <c r="D4">
        <v>302</v>
      </c>
      <c r="E4">
        <v>627</v>
      </c>
      <c r="F4">
        <v>886</v>
      </c>
      <c r="G4">
        <v>0</v>
      </c>
      <c r="H4">
        <v>11</v>
      </c>
      <c r="I4">
        <v>0</v>
      </c>
      <c r="J4" t="s">
        <v>18</v>
      </c>
      <c r="K4">
        <v>144</v>
      </c>
      <c r="L4">
        <v>4772</v>
      </c>
      <c r="M4">
        <v>5170</v>
      </c>
      <c r="N4">
        <v>5428</v>
      </c>
      <c r="O4">
        <v>310</v>
      </c>
      <c r="P4">
        <v>234</v>
      </c>
      <c r="Q4">
        <v>271</v>
      </c>
      <c r="R4" t="s">
        <v>19</v>
      </c>
      <c r="S4">
        <v>53</v>
      </c>
      <c r="T4">
        <v>2</v>
      </c>
      <c r="U4">
        <v>4</v>
      </c>
      <c r="V4">
        <v>5</v>
      </c>
      <c r="W4">
        <v>46</v>
      </c>
      <c r="X4">
        <v>126</v>
      </c>
      <c r="Y4">
        <v>120</v>
      </c>
      <c r="Z4" t="s">
        <v>18</v>
      </c>
      <c r="AA4">
        <v>0</v>
      </c>
      <c r="AB4">
        <v>542</v>
      </c>
      <c r="AC4">
        <v>1140</v>
      </c>
      <c r="AD4">
        <v>1863</v>
      </c>
      <c r="AE4">
        <v>0</v>
      </c>
      <c r="AF4">
        <v>0</v>
      </c>
      <c r="AG4">
        <v>0</v>
      </c>
      <c r="AH4" t="s">
        <v>62</v>
      </c>
      <c r="AI4">
        <v>0</v>
      </c>
      <c r="AJ4">
        <v>0</v>
      </c>
      <c r="AK4">
        <v>0</v>
      </c>
      <c r="AL4">
        <v>1</v>
      </c>
      <c r="AM4">
        <v>0</v>
      </c>
      <c r="AN4">
        <v>0</v>
      </c>
      <c r="AO4">
        <v>0</v>
      </c>
      <c r="AP4" t="s">
        <v>18</v>
      </c>
      <c r="AQ4">
        <v>82</v>
      </c>
      <c r="AR4">
        <v>5242</v>
      </c>
      <c r="AS4">
        <v>5615</v>
      </c>
      <c r="AT4">
        <v>7906</v>
      </c>
      <c r="AU4">
        <v>0</v>
      </c>
      <c r="AV4">
        <v>0</v>
      </c>
      <c r="AW4">
        <v>51</v>
      </c>
      <c r="AX4" t="s">
        <v>23</v>
      </c>
      <c r="AY4">
        <v>1</v>
      </c>
      <c r="AZ4">
        <v>0</v>
      </c>
      <c r="BA4">
        <v>0</v>
      </c>
      <c r="BB4">
        <v>0</v>
      </c>
      <c r="BC4">
        <v>2</v>
      </c>
      <c r="BD4">
        <v>0</v>
      </c>
      <c r="BE4">
        <v>1</v>
      </c>
      <c r="BF4" t="s">
        <v>18</v>
      </c>
      <c r="BG4">
        <v>0</v>
      </c>
      <c r="BH4">
        <v>373</v>
      </c>
      <c r="BI4">
        <v>601</v>
      </c>
      <c r="BJ4">
        <v>525</v>
      </c>
      <c r="BK4">
        <v>4</v>
      </c>
      <c r="BL4">
        <v>0</v>
      </c>
      <c r="BM4">
        <v>0</v>
      </c>
      <c r="BN4" t="s">
        <v>18</v>
      </c>
      <c r="BO4">
        <v>0</v>
      </c>
      <c r="BP4">
        <v>4070</v>
      </c>
      <c r="BQ4">
        <v>4916</v>
      </c>
      <c r="BR4">
        <v>3649</v>
      </c>
      <c r="BS4">
        <v>0</v>
      </c>
      <c r="BT4">
        <v>0</v>
      </c>
      <c r="BU4">
        <v>76</v>
      </c>
    </row>
    <row r="5" spans="2:81" x14ac:dyDescent="0.2">
      <c r="B5" t="s">
        <v>114</v>
      </c>
      <c r="C5">
        <v>0</v>
      </c>
      <c r="D5">
        <v>0</v>
      </c>
      <c r="E5">
        <v>0</v>
      </c>
      <c r="F5">
        <v>13</v>
      </c>
      <c r="G5">
        <v>0</v>
      </c>
      <c r="H5">
        <v>0</v>
      </c>
      <c r="I5">
        <v>0</v>
      </c>
      <c r="J5" t="s">
        <v>113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 t="s">
        <v>23</v>
      </c>
      <c r="S5">
        <v>4</v>
      </c>
      <c r="T5">
        <v>1</v>
      </c>
      <c r="U5">
        <v>1</v>
      </c>
      <c r="V5">
        <v>0</v>
      </c>
      <c r="W5">
        <v>6</v>
      </c>
      <c r="X5">
        <v>20</v>
      </c>
      <c r="Y5">
        <v>13</v>
      </c>
      <c r="Z5" t="s">
        <v>22</v>
      </c>
      <c r="AA5">
        <v>0</v>
      </c>
      <c r="AB5">
        <v>17</v>
      </c>
      <c r="AC5">
        <v>0</v>
      </c>
      <c r="AD5">
        <v>0</v>
      </c>
      <c r="AE5">
        <v>0</v>
      </c>
      <c r="AF5">
        <v>0</v>
      </c>
      <c r="AG5">
        <v>0</v>
      </c>
      <c r="AH5" t="s">
        <v>20</v>
      </c>
      <c r="AI5">
        <v>1</v>
      </c>
      <c r="AJ5">
        <v>0</v>
      </c>
      <c r="AK5">
        <v>0</v>
      </c>
      <c r="AL5">
        <v>0</v>
      </c>
      <c r="AM5">
        <v>0</v>
      </c>
      <c r="AN5">
        <v>2</v>
      </c>
      <c r="AO5">
        <v>0</v>
      </c>
      <c r="AP5" t="s">
        <v>112</v>
      </c>
      <c r="AQ5">
        <v>0</v>
      </c>
      <c r="AR5">
        <v>0</v>
      </c>
      <c r="AS5">
        <v>0</v>
      </c>
      <c r="AT5">
        <v>115</v>
      </c>
      <c r="AU5">
        <v>0</v>
      </c>
      <c r="AV5">
        <v>0</v>
      </c>
      <c r="AW5">
        <v>0</v>
      </c>
      <c r="AX5" t="s">
        <v>18</v>
      </c>
      <c r="AY5">
        <v>1</v>
      </c>
      <c r="AZ5">
        <v>4780</v>
      </c>
      <c r="BA5">
        <v>4829</v>
      </c>
      <c r="BB5">
        <v>7047</v>
      </c>
      <c r="BC5">
        <v>0</v>
      </c>
      <c r="BD5">
        <v>0</v>
      </c>
      <c r="BE5">
        <v>0</v>
      </c>
      <c r="BF5" t="s">
        <v>52</v>
      </c>
      <c r="BG5">
        <v>0</v>
      </c>
      <c r="BH5">
        <v>0</v>
      </c>
      <c r="BI5">
        <v>0</v>
      </c>
      <c r="BJ5">
        <v>7</v>
      </c>
      <c r="BK5">
        <v>0</v>
      </c>
      <c r="BL5">
        <v>0</v>
      </c>
      <c r="BM5">
        <v>0</v>
      </c>
      <c r="BN5" t="s">
        <v>30</v>
      </c>
      <c r="BO5">
        <v>0</v>
      </c>
      <c r="BP5">
        <v>0</v>
      </c>
      <c r="BQ5">
        <v>1</v>
      </c>
      <c r="BR5">
        <v>0</v>
      </c>
      <c r="BS5">
        <v>0</v>
      </c>
      <c r="BT5">
        <v>0</v>
      </c>
      <c r="BU5">
        <v>0</v>
      </c>
    </row>
    <row r="6" spans="2:81" x14ac:dyDescent="0.2">
      <c r="B6" t="s">
        <v>30</v>
      </c>
      <c r="C6">
        <v>0</v>
      </c>
      <c r="D6">
        <v>0</v>
      </c>
      <c r="E6">
        <v>24</v>
      </c>
      <c r="F6">
        <v>0</v>
      </c>
      <c r="G6">
        <v>0</v>
      </c>
      <c r="H6">
        <v>0</v>
      </c>
      <c r="I6">
        <v>0</v>
      </c>
      <c r="J6" t="s">
        <v>21</v>
      </c>
      <c r="K6">
        <v>0</v>
      </c>
      <c r="L6">
        <v>0</v>
      </c>
      <c r="M6">
        <v>0</v>
      </c>
      <c r="N6">
        <v>140</v>
      </c>
      <c r="O6">
        <v>0</v>
      </c>
      <c r="P6">
        <v>0</v>
      </c>
      <c r="Q6">
        <v>0</v>
      </c>
      <c r="R6" t="s">
        <v>28</v>
      </c>
      <c r="S6">
        <v>2</v>
      </c>
      <c r="T6">
        <v>0</v>
      </c>
      <c r="U6">
        <v>0</v>
      </c>
      <c r="V6">
        <v>0</v>
      </c>
      <c r="W6">
        <v>2</v>
      </c>
      <c r="X6">
        <v>4</v>
      </c>
      <c r="Y6">
        <v>8</v>
      </c>
      <c r="Z6" t="s">
        <v>111</v>
      </c>
      <c r="AA6">
        <v>0</v>
      </c>
      <c r="AB6">
        <v>0</v>
      </c>
      <c r="AC6">
        <v>15</v>
      </c>
      <c r="AD6">
        <v>0</v>
      </c>
      <c r="AE6">
        <v>0</v>
      </c>
      <c r="AF6">
        <v>0</v>
      </c>
      <c r="AG6">
        <v>0</v>
      </c>
      <c r="AH6" t="s">
        <v>24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2</v>
      </c>
      <c r="AP6" t="s">
        <v>30</v>
      </c>
      <c r="AQ6">
        <v>0</v>
      </c>
      <c r="AR6">
        <v>135</v>
      </c>
      <c r="AS6">
        <v>0</v>
      </c>
      <c r="AT6">
        <v>1</v>
      </c>
      <c r="AU6">
        <v>0</v>
      </c>
      <c r="AV6">
        <v>0</v>
      </c>
      <c r="AW6">
        <v>0</v>
      </c>
      <c r="AX6" t="s">
        <v>110</v>
      </c>
      <c r="AY6">
        <v>0</v>
      </c>
      <c r="AZ6">
        <v>103</v>
      </c>
      <c r="BA6">
        <v>33</v>
      </c>
      <c r="BB6">
        <v>0</v>
      </c>
      <c r="BC6">
        <v>0</v>
      </c>
      <c r="BD6">
        <v>0</v>
      </c>
      <c r="BE6">
        <v>0</v>
      </c>
      <c r="BF6" t="s">
        <v>45</v>
      </c>
      <c r="BG6">
        <v>0</v>
      </c>
      <c r="BH6">
        <v>0</v>
      </c>
      <c r="BI6">
        <v>0</v>
      </c>
      <c r="BJ6">
        <v>11</v>
      </c>
      <c r="BK6">
        <v>0</v>
      </c>
      <c r="BL6">
        <v>0</v>
      </c>
      <c r="BM6">
        <v>0</v>
      </c>
      <c r="BN6" t="s">
        <v>109</v>
      </c>
      <c r="BO6">
        <v>0</v>
      </c>
      <c r="BP6">
        <v>0</v>
      </c>
      <c r="BQ6">
        <v>61</v>
      </c>
      <c r="BR6">
        <v>0</v>
      </c>
      <c r="BS6">
        <v>0</v>
      </c>
      <c r="BT6">
        <v>0</v>
      </c>
      <c r="BU6">
        <v>0</v>
      </c>
    </row>
    <row r="7" spans="2:81" x14ac:dyDescent="0.2">
      <c r="B7" t="s">
        <v>108</v>
      </c>
      <c r="C7">
        <v>0</v>
      </c>
      <c r="D7">
        <v>0</v>
      </c>
      <c r="E7">
        <v>0</v>
      </c>
      <c r="F7">
        <v>6</v>
      </c>
      <c r="G7">
        <v>0</v>
      </c>
      <c r="H7">
        <v>0</v>
      </c>
      <c r="I7">
        <v>0</v>
      </c>
      <c r="J7" t="s">
        <v>30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 t="s">
        <v>18</v>
      </c>
      <c r="S7">
        <v>236</v>
      </c>
      <c r="T7">
        <v>7603</v>
      </c>
      <c r="U7">
        <v>14594</v>
      </c>
      <c r="V7">
        <v>13046</v>
      </c>
      <c r="W7">
        <v>151</v>
      </c>
      <c r="X7">
        <v>0</v>
      </c>
      <c r="Y7">
        <v>162</v>
      </c>
      <c r="Z7" t="s">
        <v>101</v>
      </c>
      <c r="AA7">
        <v>0</v>
      </c>
      <c r="AB7">
        <v>0</v>
      </c>
      <c r="AC7">
        <v>0</v>
      </c>
      <c r="AD7">
        <v>34</v>
      </c>
      <c r="AE7">
        <v>0</v>
      </c>
      <c r="AF7">
        <v>0</v>
      </c>
      <c r="AG7">
        <v>0</v>
      </c>
      <c r="AP7" t="s">
        <v>107</v>
      </c>
      <c r="AQ7">
        <v>0</v>
      </c>
      <c r="AR7">
        <v>0</v>
      </c>
      <c r="AS7">
        <v>0</v>
      </c>
      <c r="AT7">
        <v>74</v>
      </c>
      <c r="AU7">
        <v>0</v>
      </c>
      <c r="AV7">
        <v>0</v>
      </c>
      <c r="AW7">
        <v>0</v>
      </c>
      <c r="AX7" t="s">
        <v>30</v>
      </c>
      <c r="AY7">
        <v>0</v>
      </c>
      <c r="AZ7">
        <v>0</v>
      </c>
      <c r="BA7">
        <v>37</v>
      </c>
      <c r="BB7">
        <v>0</v>
      </c>
      <c r="BC7">
        <v>0</v>
      </c>
      <c r="BD7">
        <v>0</v>
      </c>
      <c r="BE7">
        <v>0</v>
      </c>
      <c r="BF7" t="s">
        <v>53</v>
      </c>
      <c r="BG7">
        <v>0</v>
      </c>
      <c r="BH7">
        <v>0</v>
      </c>
      <c r="BI7">
        <v>34</v>
      </c>
      <c r="BJ7">
        <v>37</v>
      </c>
      <c r="BK7">
        <v>0</v>
      </c>
      <c r="BL7">
        <v>0</v>
      </c>
      <c r="BM7">
        <v>0</v>
      </c>
      <c r="BN7" t="s">
        <v>106</v>
      </c>
      <c r="BO7">
        <v>0</v>
      </c>
      <c r="BP7">
        <v>0</v>
      </c>
      <c r="BQ7">
        <v>1</v>
      </c>
      <c r="BR7">
        <v>0</v>
      </c>
      <c r="BS7">
        <v>0</v>
      </c>
      <c r="BT7">
        <v>0</v>
      </c>
      <c r="BU7">
        <v>0</v>
      </c>
    </row>
    <row r="8" spans="2:81" x14ac:dyDescent="0.2">
      <c r="B8" t="s">
        <v>105</v>
      </c>
      <c r="C8">
        <v>0</v>
      </c>
      <c r="D8">
        <v>0</v>
      </c>
      <c r="E8">
        <v>5</v>
      </c>
      <c r="F8">
        <v>0</v>
      </c>
      <c r="G8">
        <v>0</v>
      </c>
      <c r="H8">
        <v>0</v>
      </c>
      <c r="I8">
        <v>0</v>
      </c>
      <c r="J8" t="s">
        <v>104</v>
      </c>
      <c r="K8">
        <v>0</v>
      </c>
      <c r="L8">
        <v>0</v>
      </c>
      <c r="M8">
        <v>113</v>
      </c>
      <c r="N8">
        <v>0</v>
      </c>
      <c r="O8">
        <v>0</v>
      </c>
      <c r="P8">
        <v>0</v>
      </c>
      <c r="Q8">
        <v>0</v>
      </c>
      <c r="R8" t="s">
        <v>22</v>
      </c>
      <c r="S8">
        <v>0</v>
      </c>
      <c r="T8">
        <v>0</v>
      </c>
      <c r="U8">
        <v>108</v>
      </c>
      <c r="V8">
        <v>0</v>
      </c>
      <c r="W8">
        <v>0</v>
      </c>
      <c r="X8">
        <v>0</v>
      </c>
      <c r="Y8">
        <v>0</v>
      </c>
      <c r="Z8" t="s">
        <v>32</v>
      </c>
      <c r="AA8">
        <v>0</v>
      </c>
      <c r="AB8">
        <v>0</v>
      </c>
      <c r="AC8">
        <v>0</v>
      </c>
      <c r="AD8">
        <v>30</v>
      </c>
      <c r="AE8">
        <v>0</v>
      </c>
      <c r="AF8">
        <v>0</v>
      </c>
      <c r="AG8">
        <v>0</v>
      </c>
      <c r="AP8" t="s">
        <v>103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 t="s">
        <v>25</v>
      </c>
      <c r="AY8">
        <v>0</v>
      </c>
      <c r="AZ8">
        <v>0</v>
      </c>
      <c r="BA8">
        <v>1</v>
      </c>
      <c r="BB8">
        <v>0</v>
      </c>
      <c r="BC8">
        <v>0</v>
      </c>
      <c r="BD8">
        <v>0</v>
      </c>
      <c r="BE8">
        <v>0</v>
      </c>
      <c r="BF8" t="s">
        <v>59</v>
      </c>
      <c r="BG8">
        <v>0</v>
      </c>
      <c r="BH8">
        <v>0</v>
      </c>
      <c r="BI8">
        <v>0</v>
      </c>
      <c r="BJ8">
        <v>15</v>
      </c>
      <c r="BK8">
        <v>0</v>
      </c>
      <c r="BL8">
        <v>0</v>
      </c>
      <c r="BM8">
        <v>0</v>
      </c>
      <c r="BN8" t="s">
        <v>25</v>
      </c>
      <c r="BO8">
        <v>0</v>
      </c>
      <c r="BP8">
        <v>0</v>
      </c>
      <c r="BQ8">
        <v>1</v>
      </c>
      <c r="BR8">
        <v>144</v>
      </c>
      <c r="BS8">
        <v>0</v>
      </c>
      <c r="BT8">
        <v>0</v>
      </c>
      <c r="BU8">
        <v>0</v>
      </c>
    </row>
    <row r="9" spans="2:81" x14ac:dyDescent="0.2">
      <c r="B9" t="s">
        <v>31</v>
      </c>
      <c r="C9">
        <v>0</v>
      </c>
      <c r="D9">
        <v>0</v>
      </c>
      <c r="E9">
        <v>10</v>
      </c>
      <c r="F9">
        <v>0</v>
      </c>
      <c r="G9">
        <v>0</v>
      </c>
      <c r="H9">
        <v>0</v>
      </c>
      <c r="I9">
        <v>0</v>
      </c>
      <c r="J9" t="s">
        <v>102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 t="s">
        <v>30</v>
      </c>
      <c r="S9">
        <v>0</v>
      </c>
      <c r="T9">
        <v>10</v>
      </c>
      <c r="U9">
        <v>128</v>
      </c>
      <c r="V9">
        <v>123</v>
      </c>
      <c r="W9">
        <v>4</v>
      </c>
      <c r="X9">
        <v>0</v>
      </c>
      <c r="Y9">
        <v>0</v>
      </c>
      <c r="Z9" t="s">
        <v>40</v>
      </c>
      <c r="AA9">
        <v>0</v>
      </c>
      <c r="AB9">
        <v>0</v>
      </c>
      <c r="AC9">
        <v>0</v>
      </c>
      <c r="AD9">
        <v>45</v>
      </c>
      <c r="AE9">
        <v>0</v>
      </c>
      <c r="AF9">
        <v>0</v>
      </c>
      <c r="AG9">
        <v>0</v>
      </c>
      <c r="AP9" t="s">
        <v>43</v>
      </c>
      <c r="AQ9">
        <v>0</v>
      </c>
      <c r="AR9">
        <v>0</v>
      </c>
      <c r="AS9">
        <v>64</v>
      </c>
      <c r="AT9">
        <v>0</v>
      </c>
      <c r="AU9">
        <v>0</v>
      </c>
      <c r="AV9">
        <v>0</v>
      </c>
      <c r="AW9">
        <v>0</v>
      </c>
      <c r="AX9" t="s">
        <v>40</v>
      </c>
      <c r="AY9">
        <v>0</v>
      </c>
      <c r="AZ9">
        <v>0</v>
      </c>
      <c r="BA9">
        <v>0</v>
      </c>
      <c r="BB9">
        <v>127</v>
      </c>
      <c r="BC9">
        <v>0</v>
      </c>
      <c r="BD9">
        <v>0</v>
      </c>
      <c r="BE9">
        <v>0</v>
      </c>
      <c r="BF9" t="s">
        <v>65</v>
      </c>
      <c r="BG9">
        <v>0</v>
      </c>
      <c r="BH9">
        <v>0</v>
      </c>
      <c r="BI9">
        <v>5</v>
      </c>
      <c r="BJ9">
        <v>0</v>
      </c>
      <c r="BK9">
        <v>0</v>
      </c>
      <c r="BL9">
        <v>0</v>
      </c>
      <c r="BM9">
        <v>0</v>
      </c>
      <c r="BN9" t="s">
        <v>32</v>
      </c>
      <c r="BO9">
        <v>0</v>
      </c>
      <c r="BP9">
        <v>0</v>
      </c>
      <c r="BQ9">
        <v>0</v>
      </c>
      <c r="BR9">
        <v>129</v>
      </c>
      <c r="BS9">
        <v>0</v>
      </c>
      <c r="BT9">
        <v>0</v>
      </c>
      <c r="BU9">
        <v>0</v>
      </c>
    </row>
    <row r="10" spans="2:81" x14ac:dyDescent="0.2">
      <c r="B10" t="s">
        <v>40</v>
      </c>
      <c r="C10">
        <v>0</v>
      </c>
      <c r="D10">
        <v>12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25</v>
      </c>
      <c r="K10">
        <v>0</v>
      </c>
      <c r="L10">
        <v>1</v>
      </c>
      <c r="M10">
        <v>2</v>
      </c>
      <c r="N10">
        <v>104</v>
      </c>
      <c r="O10">
        <v>0</v>
      </c>
      <c r="P10">
        <v>0</v>
      </c>
      <c r="Q10">
        <v>0</v>
      </c>
      <c r="R10" t="s">
        <v>101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 t="s">
        <v>45</v>
      </c>
      <c r="AA10">
        <v>0</v>
      </c>
      <c r="AB10">
        <v>0</v>
      </c>
      <c r="AC10">
        <v>28</v>
      </c>
      <c r="AD10">
        <v>0</v>
      </c>
      <c r="AE10">
        <v>0</v>
      </c>
      <c r="AF10">
        <v>0</v>
      </c>
      <c r="AG10">
        <v>0</v>
      </c>
      <c r="AP10" t="s">
        <v>33</v>
      </c>
      <c r="AQ10">
        <v>0</v>
      </c>
      <c r="AR10">
        <v>0</v>
      </c>
      <c r="AS10">
        <v>0</v>
      </c>
      <c r="AT10">
        <v>73</v>
      </c>
      <c r="AU10">
        <v>0</v>
      </c>
      <c r="AV10">
        <v>0</v>
      </c>
      <c r="AW10">
        <v>0</v>
      </c>
      <c r="AX10" t="s">
        <v>45</v>
      </c>
      <c r="AY10">
        <v>0</v>
      </c>
      <c r="AZ10">
        <v>0</v>
      </c>
      <c r="BA10">
        <v>22</v>
      </c>
      <c r="BB10">
        <v>46</v>
      </c>
      <c r="BC10">
        <v>0</v>
      </c>
      <c r="BD10">
        <v>0</v>
      </c>
      <c r="BE10">
        <v>0</v>
      </c>
      <c r="BF10" t="s">
        <v>76</v>
      </c>
      <c r="BG10">
        <v>0</v>
      </c>
      <c r="BH10">
        <v>0</v>
      </c>
      <c r="BI10">
        <v>10</v>
      </c>
      <c r="BJ10">
        <v>13</v>
      </c>
      <c r="BK10">
        <v>0</v>
      </c>
      <c r="BL10">
        <v>0</v>
      </c>
      <c r="BM10">
        <v>0</v>
      </c>
      <c r="BN10" t="s">
        <v>31</v>
      </c>
      <c r="BO10">
        <v>0</v>
      </c>
      <c r="BP10">
        <v>0</v>
      </c>
      <c r="BQ10">
        <v>74</v>
      </c>
      <c r="BR10">
        <v>108</v>
      </c>
      <c r="BS10">
        <v>0</v>
      </c>
      <c r="BT10">
        <v>0</v>
      </c>
      <c r="BU10">
        <v>0</v>
      </c>
    </row>
    <row r="11" spans="2:81" x14ac:dyDescent="0.2">
      <c r="B11" t="s">
        <v>45</v>
      </c>
      <c r="C11">
        <v>0</v>
      </c>
      <c r="D11">
        <v>0</v>
      </c>
      <c r="E11">
        <v>17</v>
      </c>
      <c r="F11">
        <v>9</v>
      </c>
      <c r="G11">
        <v>0</v>
      </c>
      <c r="H11">
        <v>0</v>
      </c>
      <c r="I11">
        <v>0</v>
      </c>
      <c r="J11" t="s">
        <v>100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 t="s">
        <v>99</v>
      </c>
      <c r="S11">
        <v>0</v>
      </c>
      <c r="T11">
        <v>0</v>
      </c>
      <c r="U11">
        <v>95</v>
      </c>
      <c r="V11">
        <v>0</v>
      </c>
      <c r="W11">
        <v>0</v>
      </c>
      <c r="X11">
        <v>0</v>
      </c>
      <c r="Y11">
        <v>0</v>
      </c>
      <c r="Z11" t="s">
        <v>50</v>
      </c>
      <c r="AA11">
        <v>0</v>
      </c>
      <c r="AB11">
        <v>14</v>
      </c>
      <c r="AC11">
        <v>13</v>
      </c>
      <c r="AD11">
        <v>0</v>
      </c>
      <c r="AE11">
        <v>0</v>
      </c>
      <c r="AF11">
        <v>0</v>
      </c>
      <c r="AG11">
        <v>0</v>
      </c>
      <c r="AP11" t="s">
        <v>98</v>
      </c>
      <c r="AQ11">
        <v>0</v>
      </c>
      <c r="AR11">
        <v>149</v>
      </c>
      <c r="AS11">
        <v>0</v>
      </c>
      <c r="AT11">
        <v>0</v>
      </c>
      <c r="AU11">
        <v>0</v>
      </c>
      <c r="AV11">
        <v>0</v>
      </c>
      <c r="AW11">
        <v>0</v>
      </c>
      <c r="AX11" t="s">
        <v>51</v>
      </c>
      <c r="AY11">
        <v>0</v>
      </c>
      <c r="AZ11">
        <v>0</v>
      </c>
      <c r="BA11">
        <v>71</v>
      </c>
      <c r="BB11">
        <v>103</v>
      </c>
      <c r="BC11">
        <v>0</v>
      </c>
      <c r="BD11">
        <v>0</v>
      </c>
      <c r="BE11">
        <v>0</v>
      </c>
      <c r="BF11" t="s">
        <v>62</v>
      </c>
      <c r="BG11">
        <v>0</v>
      </c>
      <c r="BH11">
        <v>0</v>
      </c>
      <c r="BI11">
        <v>29</v>
      </c>
      <c r="BJ11">
        <v>0</v>
      </c>
      <c r="BK11">
        <v>0</v>
      </c>
      <c r="BL11">
        <v>0</v>
      </c>
      <c r="BM11">
        <v>0</v>
      </c>
      <c r="BN11" t="s">
        <v>40</v>
      </c>
      <c r="BO11">
        <v>0</v>
      </c>
      <c r="BP11">
        <v>505</v>
      </c>
      <c r="BQ11">
        <v>78</v>
      </c>
      <c r="BR11">
        <v>0</v>
      </c>
      <c r="BS11">
        <v>0</v>
      </c>
      <c r="BT11">
        <v>0</v>
      </c>
      <c r="BU11">
        <v>0</v>
      </c>
    </row>
    <row r="12" spans="2:81" x14ac:dyDescent="0.2">
      <c r="B12" t="s">
        <v>50</v>
      </c>
      <c r="C12">
        <v>0</v>
      </c>
      <c r="D12">
        <v>5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97</v>
      </c>
      <c r="K12">
        <v>0</v>
      </c>
      <c r="L12">
        <v>0</v>
      </c>
      <c r="M12">
        <v>51</v>
      </c>
      <c r="N12">
        <v>0</v>
      </c>
      <c r="O12">
        <v>0</v>
      </c>
      <c r="P12">
        <v>0</v>
      </c>
      <c r="Q12">
        <v>0</v>
      </c>
      <c r="R12" t="s">
        <v>96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 t="s">
        <v>53</v>
      </c>
      <c r="AA12">
        <v>0</v>
      </c>
      <c r="AB12">
        <v>29</v>
      </c>
      <c r="AC12">
        <v>103</v>
      </c>
      <c r="AD12">
        <v>154</v>
      </c>
      <c r="AE12">
        <v>0</v>
      </c>
      <c r="AF12">
        <v>0</v>
      </c>
      <c r="AG12">
        <v>0</v>
      </c>
      <c r="AP12" t="s">
        <v>25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 t="s">
        <v>50</v>
      </c>
      <c r="AY12">
        <v>0</v>
      </c>
      <c r="AZ12">
        <v>0</v>
      </c>
      <c r="BA12">
        <v>54</v>
      </c>
      <c r="BB12">
        <v>0</v>
      </c>
      <c r="BC12">
        <v>0</v>
      </c>
      <c r="BD12">
        <v>0</v>
      </c>
      <c r="BE12">
        <v>0</v>
      </c>
      <c r="BF12" t="s">
        <v>63</v>
      </c>
      <c r="BG12">
        <v>0</v>
      </c>
      <c r="BH12">
        <v>0</v>
      </c>
      <c r="BI12">
        <v>0</v>
      </c>
      <c r="BJ12">
        <v>25</v>
      </c>
      <c r="BK12">
        <v>0</v>
      </c>
      <c r="BL12">
        <v>0</v>
      </c>
      <c r="BM12">
        <v>0</v>
      </c>
      <c r="BN12" t="s">
        <v>45</v>
      </c>
      <c r="BO12">
        <v>0</v>
      </c>
      <c r="BP12">
        <v>0</v>
      </c>
      <c r="BQ12">
        <v>93</v>
      </c>
      <c r="BR12">
        <v>198</v>
      </c>
      <c r="BS12">
        <v>0</v>
      </c>
      <c r="BT12">
        <v>0</v>
      </c>
      <c r="BU12">
        <v>0</v>
      </c>
    </row>
    <row r="13" spans="2:81" x14ac:dyDescent="0.2">
      <c r="B13" t="s">
        <v>53</v>
      </c>
      <c r="C13">
        <v>0</v>
      </c>
      <c r="D13">
        <v>19</v>
      </c>
      <c r="E13">
        <v>27</v>
      </c>
      <c r="F13">
        <v>46</v>
      </c>
      <c r="G13">
        <v>0</v>
      </c>
      <c r="H13">
        <v>0</v>
      </c>
      <c r="I13">
        <v>0</v>
      </c>
      <c r="J13" t="s">
        <v>31</v>
      </c>
      <c r="K13">
        <v>0</v>
      </c>
      <c r="L13">
        <v>0</v>
      </c>
      <c r="M13">
        <v>177</v>
      </c>
      <c r="N13">
        <v>143</v>
      </c>
      <c r="O13">
        <v>0</v>
      </c>
      <c r="P13">
        <v>0</v>
      </c>
      <c r="Q13">
        <v>66</v>
      </c>
      <c r="R13" t="s">
        <v>25</v>
      </c>
      <c r="S13">
        <v>0</v>
      </c>
      <c r="T13">
        <v>2</v>
      </c>
      <c r="U13">
        <v>3</v>
      </c>
      <c r="V13">
        <v>3</v>
      </c>
      <c r="W13">
        <v>0</v>
      </c>
      <c r="X13">
        <v>0</v>
      </c>
      <c r="Y13">
        <v>0</v>
      </c>
      <c r="Z13" t="s">
        <v>59</v>
      </c>
      <c r="AA13">
        <v>0</v>
      </c>
      <c r="AB13">
        <v>0</v>
      </c>
      <c r="AC13">
        <v>20</v>
      </c>
      <c r="AD13">
        <v>0</v>
      </c>
      <c r="AE13">
        <v>0</v>
      </c>
      <c r="AF13">
        <v>0</v>
      </c>
      <c r="AG13">
        <v>0</v>
      </c>
      <c r="AP13" t="s">
        <v>31</v>
      </c>
      <c r="AQ13">
        <v>0</v>
      </c>
      <c r="AR13">
        <v>47</v>
      </c>
      <c r="AS13">
        <v>0</v>
      </c>
      <c r="AT13">
        <v>1</v>
      </c>
      <c r="AU13">
        <v>0</v>
      </c>
      <c r="AV13">
        <v>0</v>
      </c>
      <c r="AW13">
        <v>0</v>
      </c>
      <c r="AX13" t="s">
        <v>53</v>
      </c>
      <c r="AY13">
        <v>0</v>
      </c>
      <c r="AZ13">
        <v>0</v>
      </c>
      <c r="BA13">
        <v>90</v>
      </c>
      <c r="BB13">
        <v>350</v>
      </c>
      <c r="BC13">
        <v>0</v>
      </c>
      <c r="BD13">
        <v>0</v>
      </c>
      <c r="BE13">
        <v>0</v>
      </c>
      <c r="BF13" t="s">
        <v>66</v>
      </c>
      <c r="BG13">
        <v>0</v>
      </c>
      <c r="BH13">
        <v>0</v>
      </c>
      <c r="BI13">
        <v>5</v>
      </c>
      <c r="BJ13">
        <v>0</v>
      </c>
      <c r="BK13">
        <v>0</v>
      </c>
      <c r="BL13">
        <v>0</v>
      </c>
      <c r="BM13">
        <v>0</v>
      </c>
      <c r="BN13" t="s">
        <v>51</v>
      </c>
      <c r="BO13">
        <v>0</v>
      </c>
      <c r="BP13">
        <v>0</v>
      </c>
      <c r="BQ13">
        <v>64</v>
      </c>
      <c r="BR13">
        <v>0</v>
      </c>
      <c r="BS13">
        <v>0</v>
      </c>
      <c r="BT13">
        <v>0</v>
      </c>
      <c r="BU13">
        <v>0</v>
      </c>
    </row>
    <row r="14" spans="2:81" x14ac:dyDescent="0.2">
      <c r="B14" t="s">
        <v>70</v>
      </c>
      <c r="C14">
        <v>0</v>
      </c>
      <c r="D14">
        <v>0</v>
      </c>
      <c r="E14">
        <v>0</v>
      </c>
      <c r="F14">
        <v>17</v>
      </c>
      <c r="G14">
        <v>0</v>
      </c>
      <c r="H14">
        <v>0</v>
      </c>
      <c r="I14">
        <v>0</v>
      </c>
      <c r="J14" t="s">
        <v>39</v>
      </c>
      <c r="K14">
        <v>0</v>
      </c>
      <c r="L14">
        <v>0</v>
      </c>
      <c r="M14">
        <v>104</v>
      </c>
      <c r="N14">
        <v>0</v>
      </c>
      <c r="O14">
        <v>0</v>
      </c>
      <c r="P14">
        <v>0</v>
      </c>
      <c r="Q14">
        <v>0</v>
      </c>
      <c r="R14" t="s">
        <v>31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 t="s">
        <v>65</v>
      </c>
      <c r="AA14">
        <v>0</v>
      </c>
      <c r="AB14">
        <v>0</v>
      </c>
      <c r="AC14">
        <v>19</v>
      </c>
      <c r="AD14">
        <v>0</v>
      </c>
      <c r="AE14">
        <v>0</v>
      </c>
      <c r="AF14">
        <v>0</v>
      </c>
      <c r="AG14">
        <v>0</v>
      </c>
      <c r="AP14" t="s">
        <v>40</v>
      </c>
      <c r="AQ14">
        <v>0</v>
      </c>
      <c r="AR14">
        <v>0</v>
      </c>
      <c r="AS14">
        <v>0</v>
      </c>
      <c r="AT14">
        <v>94</v>
      </c>
      <c r="AU14">
        <v>0</v>
      </c>
      <c r="AV14">
        <v>0</v>
      </c>
      <c r="AW14">
        <v>0</v>
      </c>
      <c r="AX14" t="s">
        <v>56</v>
      </c>
      <c r="AY14">
        <v>0</v>
      </c>
      <c r="AZ14">
        <v>111</v>
      </c>
      <c r="BA14">
        <v>50</v>
      </c>
      <c r="BB14">
        <v>0</v>
      </c>
      <c r="BC14">
        <v>0</v>
      </c>
      <c r="BD14">
        <v>0</v>
      </c>
      <c r="BE14">
        <v>0</v>
      </c>
      <c r="BF14" t="s">
        <v>71</v>
      </c>
      <c r="BG14">
        <v>0</v>
      </c>
      <c r="BH14">
        <v>0</v>
      </c>
      <c r="BI14">
        <v>0</v>
      </c>
      <c r="BJ14">
        <v>17</v>
      </c>
      <c r="BK14">
        <v>0</v>
      </c>
      <c r="BL14">
        <v>0</v>
      </c>
      <c r="BM14">
        <v>0</v>
      </c>
      <c r="BN14" t="s">
        <v>50</v>
      </c>
      <c r="BO14">
        <v>0</v>
      </c>
      <c r="BP14">
        <v>0</v>
      </c>
      <c r="BQ14">
        <v>73</v>
      </c>
      <c r="BR14">
        <v>0</v>
      </c>
      <c r="BS14">
        <v>0</v>
      </c>
      <c r="BT14">
        <v>0</v>
      </c>
      <c r="BU14">
        <v>0</v>
      </c>
    </row>
    <row r="15" spans="2:81" x14ac:dyDescent="0.2">
      <c r="B15" t="s">
        <v>59</v>
      </c>
      <c r="C15">
        <v>0</v>
      </c>
      <c r="D15">
        <v>0</v>
      </c>
      <c r="E15">
        <v>12</v>
      </c>
      <c r="F15">
        <v>0</v>
      </c>
      <c r="G15">
        <v>0</v>
      </c>
      <c r="H15">
        <v>0</v>
      </c>
      <c r="I15">
        <v>0</v>
      </c>
      <c r="J15" t="s">
        <v>45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19</v>
      </c>
      <c r="R15" t="s">
        <v>50</v>
      </c>
      <c r="S15">
        <v>0</v>
      </c>
      <c r="T15">
        <v>0</v>
      </c>
      <c r="U15">
        <v>7</v>
      </c>
      <c r="V15">
        <v>260</v>
      </c>
      <c r="W15">
        <v>0</v>
      </c>
      <c r="X15">
        <v>0</v>
      </c>
      <c r="Y15">
        <v>0</v>
      </c>
      <c r="Z15" t="s">
        <v>75</v>
      </c>
      <c r="AA15">
        <v>0</v>
      </c>
      <c r="AB15">
        <v>0</v>
      </c>
      <c r="AC15">
        <v>0</v>
      </c>
      <c r="AD15">
        <v>46</v>
      </c>
      <c r="AE15">
        <v>0</v>
      </c>
      <c r="AF15">
        <v>0</v>
      </c>
      <c r="AG15">
        <v>0</v>
      </c>
      <c r="AP15" t="s">
        <v>45</v>
      </c>
      <c r="AQ15">
        <v>0</v>
      </c>
      <c r="AR15">
        <v>0</v>
      </c>
      <c r="AS15">
        <v>70</v>
      </c>
      <c r="AT15">
        <v>0</v>
      </c>
      <c r="AU15">
        <v>0</v>
      </c>
      <c r="AV15">
        <v>0</v>
      </c>
      <c r="AW15">
        <v>0</v>
      </c>
      <c r="AX15" t="s">
        <v>95</v>
      </c>
      <c r="AY15">
        <v>0</v>
      </c>
      <c r="AZ15">
        <v>0</v>
      </c>
      <c r="BA15">
        <v>0</v>
      </c>
      <c r="BB15">
        <v>44</v>
      </c>
      <c r="BC15">
        <v>0</v>
      </c>
      <c r="BD15">
        <v>0</v>
      </c>
      <c r="BE15">
        <v>0</v>
      </c>
      <c r="BF15" t="s">
        <v>72</v>
      </c>
      <c r="BG15">
        <v>0</v>
      </c>
      <c r="BH15">
        <v>45</v>
      </c>
      <c r="BI15">
        <v>0</v>
      </c>
      <c r="BJ15">
        <v>19</v>
      </c>
      <c r="BK15">
        <v>0</v>
      </c>
      <c r="BL15">
        <v>0</v>
      </c>
      <c r="BM15">
        <v>0</v>
      </c>
      <c r="BN15" t="s">
        <v>53</v>
      </c>
      <c r="BO15">
        <v>0</v>
      </c>
      <c r="BP15">
        <v>260</v>
      </c>
      <c r="BQ15">
        <v>426</v>
      </c>
      <c r="BR15">
        <v>1</v>
      </c>
      <c r="BS15">
        <v>0</v>
      </c>
      <c r="BT15">
        <v>0</v>
      </c>
      <c r="BU15">
        <v>0</v>
      </c>
    </row>
    <row r="16" spans="2:81" x14ac:dyDescent="0.2">
      <c r="B16" t="s">
        <v>94</v>
      </c>
      <c r="C16">
        <v>0</v>
      </c>
      <c r="D16">
        <v>8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51</v>
      </c>
      <c r="K16">
        <v>0</v>
      </c>
      <c r="L16">
        <v>0</v>
      </c>
      <c r="M16">
        <v>94</v>
      </c>
      <c r="N16">
        <v>0</v>
      </c>
      <c r="O16">
        <v>0</v>
      </c>
      <c r="P16">
        <v>1</v>
      </c>
      <c r="Q16">
        <v>0</v>
      </c>
      <c r="R16" t="s">
        <v>53</v>
      </c>
      <c r="S16">
        <v>0</v>
      </c>
      <c r="T16">
        <v>401</v>
      </c>
      <c r="U16">
        <v>602</v>
      </c>
      <c r="V16">
        <v>386</v>
      </c>
      <c r="W16">
        <v>0</v>
      </c>
      <c r="X16">
        <v>0</v>
      </c>
      <c r="Y16">
        <v>0</v>
      </c>
      <c r="Z16" t="s">
        <v>62</v>
      </c>
      <c r="AA16">
        <v>0</v>
      </c>
      <c r="AB16">
        <v>21</v>
      </c>
      <c r="AC16">
        <v>0</v>
      </c>
      <c r="AD16">
        <v>93</v>
      </c>
      <c r="AE16">
        <v>0</v>
      </c>
      <c r="AF16">
        <v>0</v>
      </c>
      <c r="AG16">
        <v>0</v>
      </c>
      <c r="AP16" t="s">
        <v>53</v>
      </c>
      <c r="AQ16">
        <v>0</v>
      </c>
      <c r="AR16">
        <v>117</v>
      </c>
      <c r="AS16">
        <v>0</v>
      </c>
      <c r="AT16">
        <v>420</v>
      </c>
      <c r="AU16">
        <v>0</v>
      </c>
      <c r="AV16">
        <v>0</v>
      </c>
      <c r="AW16">
        <v>0</v>
      </c>
      <c r="AX16" t="s">
        <v>59</v>
      </c>
      <c r="AY16">
        <v>0</v>
      </c>
      <c r="AZ16">
        <v>0</v>
      </c>
      <c r="BA16">
        <v>31</v>
      </c>
      <c r="BB16">
        <v>52</v>
      </c>
      <c r="BC16">
        <v>0</v>
      </c>
      <c r="BD16">
        <v>0</v>
      </c>
      <c r="BE16">
        <v>0</v>
      </c>
      <c r="BF16" t="s">
        <v>74</v>
      </c>
      <c r="BG16">
        <v>0</v>
      </c>
      <c r="BH16">
        <v>0</v>
      </c>
      <c r="BI16">
        <v>0</v>
      </c>
      <c r="BJ16">
        <v>18</v>
      </c>
      <c r="BK16">
        <v>0</v>
      </c>
      <c r="BL16">
        <v>0</v>
      </c>
      <c r="BM16">
        <v>0</v>
      </c>
      <c r="BN16" t="s">
        <v>56</v>
      </c>
      <c r="BO16">
        <v>0</v>
      </c>
      <c r="BP16">
        <v>0</v>
      </c>
      <c r="BQ16">
        <v>60</v>
      </c>
      <c r="BR16">
        <v>108</v>
      </c>
      <c r="BS16">
        <v>0</v>
      </c>
      <c r="BT16">
        <v>0</v>
      </c>
      <c r="BU16">
        <v>0</v>
      </c>
    </row>
    <row r="17" spans="2:81" x14ac:dyDescent="0.2">
      <c r="B17" t="s">
        <v>68</v>
      </c>
      <c r="C17">
        <v>0</v>
      </c>
      <c r="D17">
        <v>0</v>
      </c>
      <c r="E17">
        <v>0</v>
      </c>
      <c r="F17">
        <v>7</v>
      </c>
      <c r="G17">
        <v>0</v>
      </c>
      <c r="H17">
        <v>0</v>
      </c>
      <c r="I17">
        <v>0</v>
      </c>
      <c r="J17" t="s">
        <v>50</v>
      </c>
      <c r="K17">
        <v>0</v>
      </c>
      <c r="L17">
        <v>0</v>
      </c>
      <c r="M17">
        <v>58</v>
      </c>
      <c r="N17">
        <v>0</v>
      </c>
      <c r="O17">
        <v>0</v>
      </c>
      <c r="P17">
        <v>0</v>
      </c>
      <c r="Q17">
        <v>0</v>
      </c>
      <c r="R17" t="s">
        <v>93</v>
      </c>
      <c r="S17">
        <v>0</v>
      </c>
      <c r="T17">
        <v>0</v>
      </c>
      <c r="U17">
        <v>0</v>
      </c>
      <c r="V17">
        <v>82</v>
      </c>
      <c r="W17">
        <v>0</v>
      </c>
      <c r="X17">
        <v>0</v>
      </c>
      <c r="Y17">
        <v>0</v>
      </c>
      <c r="Z17" t="s">
        <v>63</v>
      </c>
      <c r="AA17">
        <v>0</v>
      </c>
      <c r="AB17">
        <v>0</v>
      </c>
      <c r="AC17">
        <v>0</v>
      </c>
      <c r="AD17">
        <v>26</v>
      </c>
      <c r="AE17">
        <v>0</v>
      </c>
      <c r="AF17">
        <v>0</v>
      </c>
      <c r="AG17">
        <v>0</v>
      </c>
      <c r="AP17" t="s">
        <v>59</v>
      </c>
      <c r="AQ17">
        <v>0</v>
      </c>
      <c r="AR17">
        <v>0</v>
      </c>
      <c r="AS17">
        <v>0</v>
      </c>
      <c r="AT17">
        <v>1</v>
      </c>
      <c r="AU17">
        <v>0</v>
      </c>
      <c r="AV17">
        <v>0</v>
      </c>
      <c r="AW17">
        <v>0</v>
      </c>
      <c r="AX17" t="s">
        <v>65</v>
      </c>
      <c r="AY17">
        <v>0</v>
      </c>
      <c r="AZ17">
        <v>0</v>
      </c>
      <c r="BA17">
        <v>22</v>
      </c>
      <c r="BB17">
        <v>54</v>
      </c>
      <c r="BC17">
        <v>0</v>
      </c>
      <c r="BD17">
        <v>0</v>
      </c>
      <c r="BE17">
        <v>0</v>
      </c>
      <c r="BF17" t="s">
        <v>20</v>
      </c>
      <c r="BG17">
        <v>1</v>
      </c>
      <c r="BH17">
        <v>0</v>
      </c>
      <c r="BI17">
        <v>10</v>
      </c>
      <c r="BJ17">
        <v>26</v>
      </c>
      <c r="BK17">
        <v>0</v>
      </c>
      <c r="BL17">
        <v>1</v>
      </c>
      <c r="BM17">
        <v>0</v>
      </c>
      <c r="BN17" t="s">
        <v>64</v>
      </c>
      <c r="BO17">
        <v>0</v>
      </c>
      <c r="BP17">
        <v>0</v>
      </c>
      <c r="BQ17">
        <v>69</v>
      </c>
      <c r="BR17">
        <v>0</v>
      </c>
      <c r="BS17">
        <v>0</v>
      </c>
      <c r="BT17">
        <v>0</v>
      </c>
      <c r="BU17">
        <v>0</v>
      </c>
    </row>
    <row r="18" spans="2:81" x14ac:dyDescent="0.2">
      <c r="B18" t="s">
        <v>62</v>
      </c>
      <c r="C18">
        <v>0</v>
      </c>
      <c r="D18">
        <v>0</v>
      </c>
      <c r="E18">
        <v>11</v>
      </c>
      <c r="F18">
        <v>32</v>
      </c>
      <c r="G18">
        <v>0</v>
      </c>
      <c r="H18">
        <v>0</v>
      </c>
      <c r="I18">
        <v>0</v>
      </c>
      <c r="J18" t="s">
        <v>53</v>
      </c>
      <c r="K18">
        <v>0</v>
      </c>
      <c r="L18">
        <v>0</v>
      </c>
      <c r="M18">
        <v>453</v>
      </c>
      <c r="N18">
        <v>229</v>
      </c>
      <c r="O18">
        <v>0</v>
      </c>
      <c r="P18">
        <v>0</v>
      </c>
      <c r="Q18">
        <v>70</v>
      </c>
      <c r="R18" t="s">
        <v>59</v>
      </c>
      <c r="S18">
        <v>1</v>
      </c>
      <c r="T18">
        <v>0</v>
      </c>
      <c r="U18">
        <v>96</v>
      </c>
      <c r="V18">
        <v>0</v>
      </c>
      <c r="W18">
        <v>0</v>
      </c>
      <c r="X18">
        <v>0</v>
      </c>
      <c r="Y18">
        <v>0</v>
      </c>
      <c r="Z18" t="s">
        <v>73</v>
      </c>
      <c r="AA18">
        <v>0</v>
      </c>
      <c r="AB18">
        <v>34</v>
      </c>
      <c r="AC18">
        <v>0</v>
      </c>
      <c r="AD18">
        <v>0</v>
      </c>
      <c r="AE18">
        <v>0</v>
      </c>
      <c r="AF18">
        <v>0</v>
      </c>
      <c r="AG18">
        <v>0</v>
      </c>
      <c r="AP18" t="s">
        <v>75</v>
      </c>
      <c r="AQ18">
        <v>0</v>
      </c>
      <c r="AR18">
        <v>159</v>
      </c>
      <c r="AS18">
        <v>0</v>
      </c>
      <c r="AT18">
        <v>0</v>
      </c>
      <c r="AU18">
        <v>0</v>
      </c>
      <c r="AV18">
        <v>0</v>
      </c>
      <c r="AW18">
        <v>0</v>
      </c>
      <c r="AX18" t="s">
        <v>75</v>
      </c>
      <c r="AY18">
        <v>0</v>
      </c>
      <c r="AZ18">
        <v>122</v>
      </c>
      <c r="BA18">
        <v>0</v>
      </c>
      <c r="BB18">
        <v>0</v>
      </c>
      <c r="BC18">
        <v>0</v>
      </c>
      <c r="BD18">
        <v>0</v>
      </c>
      <c r="BE18">
        <v>0</v>
      </c>
      <c r="BF18" t="s">
        <v>24</v>
      </c>
      <c r="BG18">
        <v>0</v>
      </c>
      <c r="BH18">
        <v>0</v>
      </c>
      <c r="BI18">
        <v>0</v>
      </c>
      <c r="BJ18">
        <v>0</v>
      </c>
      <c r="BK18">
        <v>1</v>
      </c>
      <c r="BL18">
        <v>0</v>
      </c>
      <c r="BM18">
        <v>0</v>
      </c>
      <c r="BN18" t="s">
        <v>65</v>
      </c>
      <c r="BO18">
        <v>0</v>
      </c>
      <c r="BP18">
        <v>0</v>
      </c>
      <c r="BQ18">
        <v>85</v>
      </c>
      <c r="BR18">
        <v>0</v>
      </c>
      <c r="BS18">
        <v>0</v>
      </c>
      <c r="BT18">
        <v>0</v>
      </c>
      <c r="BU18">
        <v>0</v>
      </c>
    </row>
    <row r="19" spans="2:81" x14ac:dyDescent="0.2">
      <c r="B19" t="s">
        <v>69</v>
      </c>
      <c r="C19">
        <v>0</v>
      </c>
      <c r="D19">
        <v>0</v>
      </c>
      <c r="E19">
        <v>7</v>
      </c>
      <c r="F19">
        <v>0</v>
      </c>
      <c r="G19">
        <v>0</v>
      </c>
      <c r="H19">
        <v>0</v>
      </c>
      <c r="I19">
        <v>0</v>
      </c>
      <c r="J19" t="s">
        <v>56</v>
      </c>
      <c r="K19">
        <v>0</v>
      </c>
      <c r="L19">
        <v>0</v>
      </c>
      <c r="M19">
        <v>223</v>
      </c>
      <c r="N19">
        <v>0</v>
      </c>
      <c r="O19">
        <v>0</v>
      </c>
      <c r="P19">
        <v>0</v>
      </c>
      <c r="Q19">
        <v>50</v>
      </c>
      <c r="R19" t="s">
        <v>92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  <c r="Z19" t="s">
        <v>72</v>
      </c>
      <c r="AA19">
        <v>0</v>
      </c>
      <c r="AB19">
        <v>134</v>
      </c>
      <c r="AC19">
        <v>131</v>
      </c>
      <c r="AD19">
        <v>410</v>
      </c>
      <c r="AE19">
        <v>0</v>
      </c>
      <c r="AF19">
        <v>0</v>
      </c>
      <c r="AG19">
        <v>0</v>
      </c>
      <c r="AP19" t="s">
        <v>62</v>
      </c>
      <c r="AQ19">
        <v>0</v>
      </c>
      <c r="AR19">
        <v>0</v>
      </c>
      <c r="AS19">
        <v>97</v>
      </c>
      <c r="AT19">
        <v>0</v>
      </c>
      <c r="AU19">
        <v>0</v>
      </c>
      <c r="AV19">
        <v>0</v>
      </c>
      <c r="AW19">
        <v>0</v>
      </c>
      <c r="AX19" t="s">
        <v>68</v>
      </c>
      <c r="AY19">
        <v>0</v>
      </c>
      <c r="AZ19">
        <v>0</v>
      </c>
      <c r="BA19">
        <v>0</v>
      </c>
      <c r="BB19">
        <v>52</v>
      </c>
      <c r="BC19">
        <v>0</v>
      </c>
      <c r="BD19">
        <v>0</v>
      </c>
      <c r="BE19">
        <v>0</v>
      </c>
      <c r="BN19" t="s">
        <v>68</v>
      </c>
      <c r="BO19">
        <v>0</v>
      </c>
      <c r="BP19">
        <v>0</v>
      </c>
      <c r="BQ19">
        <v>0</v>
      </c>
      <c r="BR19">
        <v>109</v>
      </c>
      <c r="BS19">
        <v>0</v>
      </c>
      <c r="BT19">
        <v>0</v>
      </c>
      <c r="BU19">
        <v>0</v>
      </c>
    </row>
    <row r="20" spans="2:81" x14ac:dyDescent="0.2">
      <c r="B20" t="s">
        <v>66</v>
      </c>
      <c r="C20">
        <v>0</v>
      </c>
      <c r="D20">
        <v>0</v>
      </c>
      <c r="E20">
        <v>0</v>
      </c>
      <c r="F20">
        <v>16</v>
      </c>
      <c r="G20">
        <v>0</v>
      </c>
      <c r="H20">
        <v>0</v>
      </c>
      <c r="I20">
        <v>0</v>
      </c>
      <c r="J20" t="s">
        <v>59</v>
      </c>
      <c r="K20">
        <v>1</v>
      </c>
      <c r="L20">
        <v>1</v>
      </c>
      <c r="M20">
        <v>0</v>
      </c>
      <c r="N20">
        <v>116</v>
      </c>
      <c r="O20">
        <v>0</v>
      </c>
      <c r="P20">
        <v>0</v>
      </c>
      <c r="Q20">
        <v>0</v>
      </c>
      <c r="R20" t="s">
        <v>64</v>
      </c>
      <c r="S20">
        <v>0</v>
      </c>
      <c r="T20">
        <v>0</v>
      </c>
      <c r="U20">
        <v>106</v>
      </c>
      <c r="V20">
        <v>0</v>
      </c>
      <c r="W20">
        <v>0</v>
      </c>
      <c r="X20">
        <v>0</v>
      </c>
      <c r="Y20">
        <v>0</v>
      </c>
      <c r="Z20" t="s">
        <v>74</v>
      </c>
      <c r="AA20">
        <v>0</v>
      </c>
      <c r="AB20">
        <v>25</v>
      </c>
      <c r="AC20">
        <v>14</v>
      </c>
      <c r="AD20">
        <v>0</v>
      </c>
      <c r="AE20">
        <v>0</v>
      </c>
      <c r="AF20">
        <v>0</v>
      </c>
      <c r="AG20">
        <v>0</v>
      </c>
      <c r="AP20" t="s">
        <v>66</v>
      </c>
      <c r="AQ20">
        <v>0</v>
      </c>
      <c r="AR20">
        <v>0</v>
      </c>
      <c r="AS20">
        <v>65</v>
      </c>
      <c r="AT20">
        <v>0</v>
      </c>
      <c r="AU20">
        <v>0</v>
      </c>
      <c r="AV20">
        <v>0</v>
      </c>
      <c r="AW20">
        <v>0</v>
      </c>
      <c r="AX20" t="s">
        <v>62</v>
      </c>
      <c r="AY20">
        <v>0</v>
      </c>
      <c r="AZ20">
        <v>368</v>
      </c>
      <c r="BA20">
        <v>12</v>
      </c>
      <c r="BB20">
        <v>287</v>
      </c>
      <c r="BC20">
        <v>1</v>
      </c>
      <c r="BD20">
        <v>0</v>
      </c>
      <c r="BE20">
        <v>0</v>
      </c>
      <c r="BN20" t="s">
        <v>62</v>
      </c>
      <c r="BO20">
        <v>0</v>
      </c>
      <c r="BP20">
        <v>217</v>
      </c>
      <c r="BQ20">
        <v>0</v>
      </c>
      <c r="BR20">
        <v>76</v>
      </c>
      <c r="BS20">
        <v>0</v>
      </c>
      <c r="BT20">
        <v>0</v>
      </c>
      <c r="BU20">
        <v>0</v>
      </c>
    </row>
    <row r="21" spans="2:81" x14ac:dyDescent="0.2">
      <c r="B21" t="s">
        <v>71</v>
      </c>
      <c r="C21">
        <v>0</v>
      </c>
      <c r="D21">
        <v>0</v>
      </c>
      <c r="E21">
        <v>12</v>
      </c>
      <c r="F21">
        <v>7</v>
      </c>
      <c r="G21">
        <v>0</v>
      </c>
      <c r="H21">
        <v>0</v>
      </c>
      <c r="I21">
        <v>0</v>
      </c>
      <c r="J21" t="s">
        <v>61</v>
      </c>
      <c r="K21">
        <v>0</v>
      </c>
      <c r="L21">
        <v>0</v>
      </c>
      <c r="M21">
        <v>108</v>
      </c>
      <c r="N21">
        <v>0</v>
      </c>
      <c r="O21">
        <v>0</v>
      </c>
      <c r="P21">
        <v>0</v>
      </c>
      <c r="Q21">
        <v>0</v>
      </c>
      <c r="R21" t="s">
        <v>65</v>
      </c>
      <c r="S21">
        <v>0</v>
      </c>
      <c r="T21">
        <v>0</v>
      </c>
      <c r="U21">
        <v>84</v>
      </c>
      <c r="V21">
        <v>0</v>
      </c>
      <c r="W21">
        <v>0</v>
      </c>
      <c r="X21">
        <v>0</v>
      </c>
      <c r="Y21">
        <v>0</v>
      </c>
      <c r="Z21" t="s">
        <v>20</v>
      </c>
      <c r="AA21">
        <v>1</v>
      </c>
      <c r="AB21">
        <v>0</v>
      </c>
      <c r="AC21">
        <v>9</v>
      </c>
      <c r="AD21">
        <v>24</v>
      </c>
      <c r="AE21">
        <v>0</v>
      </c>
      <c r="AF21">
        <v>0</v>
      </c>
      <c r="AG21">
        <v>0</v>
      </c>
      <c r="AP21" t="s">
        <v>72</v>
      </c>
      <c r="AQ21">
        <v>0</v>
      </c>
      <c r="AR21">
        <v>0</v>
      </c>
      <c r="AS21">
        <v>68</v>
      </c>
      <c r="AT21">
        <v>55</v>
      </c>
      <c r="AU21">
        <v>0</v>
      </c>
      <c r="AV21">
        <v>0</v>
      </c>
      <c r="AW21">
        <v>0</v>
      </c>
      <c r="AX21" t="s">
        <v>63</v>
      </c>
      <c r="AY21">
        <v>0</v>
      </c>
      <c r="AZ21">
        <v>122</v>
      </c>
      <c r="BA21">
        <v>0</v>
      </c>
      <c r="BB21">
        <v>136</v>
      </c>
      <c r="BC21">
        <v>0</v>
      </c>
      <c r="BD21">
        <v>0</v>
      </c>
      <c r="BE21">
        <v>0</v>
      </c>
      <c r="BN21" t="s">
        <v>71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</row>
    <row r="22" spans="2:81" x14ac:dyDescent="0.2">
      <c r="B22" t="s">
        <v>72</v>
      </c>
      <c r="C22">
        <v>0</v>
      </c>
      <c r="D22">
        <v>41</v>
      </c>
      <c r="E22">
        <v>66</v>
      </c>
      <c r="F22">
        <v>130</v>
      </c>
      <c r="G22">
        <v>0</v>
      </c>
      <c r="H22">
        <v>0</v>
      </c>
      <c r="I22">
        <v>0</v>
      </c>
      <c r="J22" t="s">
        <v>68</v>
      </c>
      <c r="K22">
        <v>0</v>
      </c>
      <c r="L22">
        <v>0</v>
      </c>
      <c r="M22">
        <v>117</v>
      </c>
      <c r="N22">
        <v>0</v>
      </c>
      <c r="O22">
        <v>0</v>
      </c>
      <c r="P22">
        <v>0</v>
      </c>
      <c r="Q22">
        <v>0</v>
      </c>
      <c r="R22" t="s">
        <v>62</v>
      </c>
      <c r="S22">
        <v>118</v>
      </c>
      <c r="T22">
        <v>0</v>
      </c>
      <c r="U22">
        <v>310</v>
      </c>
      <c r="V22">
        <v>0</v>
      </c>
      <c r="W22">
        <v>0</v>
      </c>
      <c r="X22">
        <v>2</v>
      </c>
      <c r="Y22">
        <v>0</v>
      </c>
      <c r="Z22" t="s">
        <v>24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P22" t="s">
        <v>77</v>
      </c>
      <c r="AQ22">
        <v>0</v>
      </c>
      <c r="AR22">
        <v>158</v>
      </c>
      <c r="AS22">
        <v>217</v>
      </c>
      <c r="AT22">
        <v>0</v>
      </c>
      <c r="AU22">
        <v>0</v>
      </c>
      <c r="AV22">
        <v>0</v>
      </c>
      <c r="AW22">
        <v>0</v>
      </c>
      <c r="AX22" t="s">
        <v>66</v>
      </c>
      <c r="AY22">
        <v>0</v>
      </c>
      <c r="AZ22">
        <v>0</v>
      </c>
      <c r="BA22">
        <v>0</v>
      </c>
      <c r="BB22">
        <v>47</v>
      </c>
      <c r="BC22">
        <v>0</v>
      </c>
      <c r="BD22">
        <v>0</v>
      </c>
      <c r="BE22">
        <v>0</v>
      </c>
      <c r="BN22" t="s">
        <v>72</v>
      </c>
      <c r="BO22">
        <v>0</v>
      </c>
      <c r="BP22">
        <v>212</v>
      </c>
      <c r="BQ22">
        <v>726</v>
      </c>
      <c r="BR22">
        <v>589</v>
      </c>
      <c r="BS22">
        <v>0</v>
      </c>
      <c r="BT22">
        <v>0</v>
      </c>
      <c r="BU22">
        <v>0</v>
      </c>
    </row>
    <row r="23" spans="2:81" x14ac:dyDescent="0.2">
      <c r="B23" t="s">
        <v>77</v>
      </c>
      <c r="C23">
        <v>0</v>
      </c>
      <c r="D23">
        <v>0</v>
      </c>
      <c r="E23">
        <v>20</v>
      </c>
      <c r="F23">
        <v>0</v>
      </c>
      <c r="G23">
        <v>0</v>
      </c>
      <c r="H23">
        <v>0</v>
      </c>
      <c r="I23">
        <v>0</v>
      </c>
      <c r="J23" t="s">
        <v>62</v>
      </c>
      <c r="K23">
        <v>0</v>
      </c>
      <c r="L23">
        <v>77</v>
      </c>
      <c r="M23">
        <v>504</v>
      </c>
      <c r="N23">
        <v>0</v>
      </c>
      <c r="O23">
        <v>0</v>
      </c>
      <c r="P23">
        <v>0</v>
      </c>
      <c r="Q23">
        <v>0</v>
      </c>
      <c r="R23" t="s">
        <v>66</v>
      </c>
      <c r="S23">
        <v>0</v>
      </c>
      <c r="T23">
        <v>0</v>
      </c>
      <c r="U23">
        <v>0</v>
      </c>
      <c r="V23">
        <v>70</v>
      </c>
      <c r="W23">
        <v>0</v>
      </c>
      <c r="X23">
        <v>0</v>
      </c>
      <c r="Y23">
        <v>0</v>
      </c>
      <c r="AP23" t="s">
        <v>74</v>
      </c>
      <c r="AQ23">
        <v>0</v>
      </c>
      <c r="AR23">
        <v>0</v>
      </c>
      <c r="AS23">
        <v>0</v>
      </c>
      <c r="AT23">
        <v>176</v>
      </c>
      <c r="AU23">
        <v>0</v>
      </c>
      <c r="AV23">
        <v>0</v>
      </c>
      <c r="AW23">
        <v>0</v>
      </c>
      <c r="AX23" t="s">
        <v>73</v>
      </c>
      <c r="AY23">
        <v>0</v>
      </c>
      <c r="AZ23">
        <v>0</v>
      </c>
      <c r="BA23">
        <v>25</v>
      </c>
      <c r="BB23">
        <v>0</v>
      </c>
      <c r="BC23">
        <v>0</v>
      </c>
      <c r="BD23">
        <v>0</v>
      </c>
      <c r="BE23">
        <v>0</v>
      </c>
      <c r="BN23" t="s">
        <v>20</v>
      </c>
      <c r="BO23">
        <v>1</v>
      </c>
      <c r="BP23">
        <v>204</v>
      </c>
      <c r="BQ23">
        <v>122</v>
      </c>
      <c r="BR23">
        <v>132</v>
      </c>
      <c r="BS23">
        <v>2</v>
      </c>
      <c r="BT23">
        <v>2</v>
      </c>
      <c r="BU23">
        <v>2</v>
      </c>
    </row>
    <row r="24" spans="2:81" x14ac:dyDescent="0.2">
      <c r="B24" t="s">
        <v>20</v>
      </c>
      <c r="C24">
        <v>0</v>
      </c>
      <c r="D24">
        <v>10</v>
      </c>
      <c r="E24">
        <v>0</v>
      </c>
      <c r="F24">
        <v>18</v>
      </c>
      <c r="G24">
        <v>0</v>
      </c>
      <c r="H24">
        <v>1</v>
      </c>
      <c r="I24">
        <v>0</v>
      </c>
      <c r="J24" t="s">
        <v>71</v>
      </c>
      <c r="K24">
        <v>0</v>
      </c>
      <c r="L24">
        <v>0</v>
      </c>
      <c r="M24">
        <v>0</v>
      </c>
      <c r="N24">
        <v>260</v>
      </c>
      <c r="O24">
        <v>0</v>
      </c>
      <c r="P24">
        <v>0</v>
      </c>
      <c r="Q24">
        <v>0</v>
      </c>
      <c r="R24" t="s">
        <v>71</v>
      </c>
      <c r="S24">
        <v>0</v>
      </c>
      <c r="T24">
        <v>0</v>
      </c>
      <c r="U24">
        <v>187</v>
      </c>
      <c r="V24">
        <v>196</v>
      </c>
      <c r="W24">
        <v>0</v>
      </c>
      <c r="X24">
        <v>0</v>
      </c>
      <c r="Y24">
        <v>0</v>
      </c>
      <c r="AP24" t="s">
        <v>20</v>
      </c>
      <c r="AQ24">
        <v>2</v>
      </c>
      <c r="AR24">
        <v>3</v>
      </c>
      <c r="AS24">
        <v>70</v>
      </c>
      <c r="AT24">
        <v>81</v>
      </c>
      <c r="AU24">
        <v>7</v>
      </c>
      <c r="AV24">
        <v>9</v>
      </c>
      <c r="AW24">
        <v>3</v>
      </c>
      <c r="AX24" t="s">
        <v>67</v>
      </c>
      <c r="AY24">
        <v>0</v>
      </c>
      <c r="AZ24">
        <v>0</v>
      </c>
      <c r="BA24">
        <v>53</v>
      </c>
      <c r="BB24">
        <v>0</v>
      </c>
      <c r="BC24">
        <v>0</v>
      </c>
      <c r="BD24">
        <v>0</v>
      </c>
      <c r="BE24">
        <v>0</v>
      </c>
      <c r="BN24" t="s">
        <v>24</v>
      </c>
      <c r="BO24">
        <v>2</v>
      </c>
      <c r="BP24">
        <v>1</v>
      </c>
      <c r="BQ24">
        <v>1</v>
      </c>
      <c r="BR24">
        <v>0</v>
      </c>
      <c r="BS24">
        <v>6</v>
      </c>
      <c r="BT24">
        <v>2</v>
      </c>
      <c r="BU24">
        <v>2</v>
      </c>
    </row>
    <row r="25" spans="2:81" x14ac:dyDescent="0.2">
      <c r="B25" t="s">
        <v>24</v>
      </c>
      <c r="C25">
        <v>3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72</v>
      </c>
      <c r="K25">
        <v>128</v>
      </c>
      <c r="L25">
        <v>952</v>
      </c>
      <c r="M25">
        <v>350</v>
      </c>
      <c r="N25">
        <v>1098</v>
      </c>
      <c r="O25">
        <v>0</v>
      </c>
      <c r="P25">
        <v>0</v>
      </c>
      <c r="Q25">
        <v>0</v>
      </c>
      <c r="R25" t="s">
        <v>72</v>
      </c>
      <c r="S25">
        <v>0</v>
      </c>
      <c r="T25">
        <v>465</v>
      </c>
      <c r="U25">
        <v>895</v>
      </c>
      <c r="V25">
        <v>442</v>
      </c>
      <c r="W25">
        <v>0</v>
      </c>
      <c r="X25">
        <v>0</v>
      </c>
      <c r="Y25">
        <v>0</v>
      </c>
      <c r="AP25" t="s">
        <v>24</v>
      </c>
      <c r="AQ25">
        <v>1</v>
      </c>
      <c r="AR25">
        <v>0</v>
      </c>
      <c r="AS25">
        <v>0</v>
      </c>
      <c r="AT25">
        <v>0</v>
      </c>
      <c r="AU25">
        <v>2</v>
      </c>
      <c r="AV25">
        <v>5</v>
      </c>
      <c r="AW25">
        <v>8</v>
      </c>
      <c r="AX25" t="s">
        <v>71</v>
      </c>
      <c r="AY25">
        <v>0</v>
      </c>
      <c r="AZ25">
        <v>0</v>
      </c>
      <c r="BA25">
        <v>57</v>
      </c>
      <c r="BB25">
        <v>46</v>
      </c>
      <c r="BC25">
        <v>0</v>
      </c>
      <c r="BD25">
        <v>0</v>
      </c>
      <c r="BE25">
        <v>0</v>
      </c>
    </row>
    <row r="26" spans="2:81" x14ac:dyDescent="0.2">
      <c r="J26" t="s">
        <v>78</v>
      </c>
      <c r="K26">
        <v>0</v>
      </c>
      <c r="L26">
        <v>0</v>
      </c>
      <c r="M26">
        <v>0</v>
      </c>
      <c r="N26">
        <v>144</v>
      </c>
      <c r="O26">
        <v>0</v>
      </c>
      <c r="P26">
        <v>0</v>
      </c>
      <c r="Q26">
        <v>0</v>
      </c>
      <c r="R26" t="s">
        <v>78</v>
      </c>
      <c r="S26">
        <v>0</v>
      </c>
      <c r="T26">
        <v>0</v>
      </c>
      <c r="U26">
        <v>89</v>
      </c>
      <c r="V26">
        <v>0</v>
      </c>
      <c r="W26">
        <v>0</v>
      </c>
      <c r="X26">
        <v>0</v>
      </c>
      <c r="Y26">
        <v>0</v>
      </c>
      <c r="AX26" t="s">
        <v>72</v>
      </c>
      <c r="AY26">
        <v>0</v>
      </c>
      <c r="AZ26">
        <v>1000</v>
      </c>
      <c r="BA26">
        <v>384</v>
      </c>
      <c r="BB26">
        <v>519</v>
      </c>
      <c r="BC26">
        <v>0</v>
      </c>
      <c r="BD26">
        <v>0</v>
      </c>
      <c r="BE26">
        <v>0</v>
      </c>
    </row>
    <row r="27" spans="2:81" x14ac:dyDescent="0.2">
      <c r="J27" t="s">
        <v>74</v>
      </c>
      <c r="K27">
        <v>0</v>
      </c>
      <c r="L27">
        <v>0</v>
      </c>
      <c r="M27">
        <v>140</v>
      </c>
      <c r="N27">
        <v>135</v>
      </c>
      <c r="O27">
        <v>0</v>
      </c>
      <c r="P27">
        <v>0</v>
      </c>
      <c r="Q27">
        <v>0</v>
      </c>
      <c r="R27" t="s">
        <v>20</v>
      </c>
      <c r="S27">
        <v>4</v>
      </c>
      <c r="T27">
        <v>0</v>
      </c>
      <c r="U27">
        <v>0</v>
      </c>
      <c r="V27">
        <v>0</v>
      </c>
      <c r="W27">
        <v>0</v>
      </c>
      <c r="X27">
        <v>3</v>
      </c>
      <c r="Y27">
        <v>2</v>
      </c>
      <c r="AX27" t="s">
        <v>77</v>
      </c>
      <c r="AY27">
        <v>0</v>
      </c>
      <c r="AZ27">
        <v>0</v>
      </c>
      <c r="BA27">
        <v>30</v>
      </c>
      <c r="BB27">
        <v>65</v>
      </c>
      <c r="BC27">
        <v>0</v>
      </c>
      <c r="BD27">
        <v>0</v>
      </c>
      <c r="BE27">
        <v>0</v>
      </c>
    </row>
    <row r="28" spans="2:81" x14ac:dyDescent="0.2">
      <c r="J28" t="s">
        <v>20</v>
      </c>
      <c r="K28">
        <v>1</v>
      </c>
      <c r="L28">
        <v>629</v>
      </c>
      <c r="M28">
        <v>636</v>
      </c>
      <c r="N28">
        <v>278</v>
      </c>
      <c r="O28">
        <v>141</v>
      </c>
      <c r="P28">
        <v>5</v>
      </c>
      <c r="Q28">
        <v>3</v>
      </c>
      <c r="AX28" t="s">
        <v>78</v>
      </c>
      <c r="AY28">
        <v>0</v>
      </c>
      <c r="AZ28">
        <v>0</v>
      </c>
      <c r="BA28">
        <v>57</v>
      </c>
      <c r="BB28">
        <v>0</v>
      </c>
      <c r="BC28">
        <v>0</v>
      </c>
      <c r="BD28">
        <v>0</v>
      </c>
      <c r="BE28">
        <v>0</v>
      </c>
    </row>
    <row r="29" spans="2:81" x14ac:dyDescent="0.2">
      <c r="J29" t="s">
        <v>24</v>
      </c>
      <c r="K29">
        <v>6</v>
      </c>
      <c r="L29">
        <v>0</v>
      </c>
      <c r="M29">
        <v>2</v>
      </c>
      <c r="N29">
        <v>0</v>
      </c>
      <c r="O29">
        <v>2</v>
      </c>
      <c r="P29">
        <v>7</v>
      </c>
      <c r="Q29">
        <v>8</v>
      </c>
      <c r="AX29" t="s">
        <v>74</v>
      </c>
      <c r="AY29">
        <v>0</v>
      </c>
      <c r="AZ29">
        <v>0</v>
      </c>
      <c r="BA29">
        <v>27</v>
      </c>
      <c r="BB29">
        <v>35</v>
      </c>
      <c r="BC29">
        <v>0</v>
      </c>
      <c r="BD29">
        <v>0</v>
      </c>
      <c r="BE29">
        <v>0</v>
      </c>
    </row>
    <row r="30" spans="2:81" x14ac:dyDescent="0.2">
      <c r="AX30" t="s">
        <v>20</v>
      </c>
      <c r="AY30">
        <v>0</v>
      </c>
      <c r="AZ30">
        <v>117</v>
      </c>
      <c r="BA30">
        <v>119</v>
      </c>
      <c r="BB30">
        <v>161</v>
      </c>
      <c r="BC30">
        <v>3</v>
      </c>
      <c r="BD30">
        <v>6</v>
      </c>
      <c r="BE30">
        <v>21</v>
      </c>
    </row>
    <row r="31" spans="2:81" x14ac:dyDescent="0.2">
      <c r="B31" t="s">
        <v>79</v>
      </c>
      <c r="C31">
        <v>1.72464313481565E-2</v>
      </c>
      <c r="D31">
        <v>1.8095356026032099</v>
      </c>
      <c r="E31">
        <v>1.8124298061752799</v>
      </c>
      <c r="F31">
        <v>1.7382701355508501</v>
      </c>
      <c r="G31">
        <v>0</v>
      </c>
      <c r="H31">
        <v>3.5599979113719697E-2</v>
      </c>
      <c r="I31">
        <v>0</v>
      </c>
      <c r="J31" t="s">
        <v>79</v>
      </c>
      <c r="K31">
        <v>0.20685203260065599</v>
      </c>
      <c r="L31">
        <v>1.6608822304739499</v>
      </c>
      <c r="M31">
        <v>2.46059148609754</v>
      </c>
      <c r="N31">
        <v>2.0849088958464299</v>
      </c>
      <c r="O31">
        <v>0.24695820490412301</v>
      </c>
      <c r="P31">
        <v>0.10461459888454</v>
      </c>
      <c r="Q31">
        <v>0.23073500249416201</v>
      </c>
      <c r="R31" t="s">
        <v>79</v>
      </c>
      <c r="S31">
        <v>0.181382599361399</v>
      </c>
      <c r="T31">
        <v>1.03872991439824</v>
      </c>
      <c r="U31">
        <v>1.38169404857534</v>
      </c>
      <c r="V31">
        <v>1.16681897905621</v>
      </c>
      <c r="W31">
        <v>0.129818721099493</v>
      </c>
      <c r="X31">
        <v>3.9019710526390403E-2</v>
      </c>
      <c r="Y31">
        <v>6.9103635076321099E-2</v>
      </c>
      <c r="Z31" t="s">
        <v>79</v>
      </c>
      <c r="AA31">
        <v>8.2268628036677293E-3</v>
      </c>
      <c r="AB31">
        <v>1.9509607327284699</v>
      </c>
      <c r="AC31">
        <v>1.7720839174112999</v>
      </c>
      <c r="AD31">
        <v>1.9281592360695099</v>
      </c>
      <c r="AE31">
        <v>0</v>
      </c>
      <c r="AF31">
        <v>0</v>
      </c>
      <c r="AG31">
        <v>3.4667444825580902E-3</v>
      </c>
      <c r="AH31" t="s">
        <v>79</v>
      </c>
      <c r="AI31">
        <v>5.9271805258776303E-3</v>
      </c>
      <c r="AJ31">
        <v>6.8695689057698597E-3</v>
      </c>
      <c r="AK31">
        <v>0</v>
      </c>
      <c r="AL31">
        <v>6.9802411259937396E-3</v>
      </c>
      <c r="AM31">
        <v>0</v>
      </c>
      <c r="AN31">
        <v>7.7569132741512796E-3</v>
      </c>
      <c r="AO31">
        <v>6.7856538804102699E-3</v>
      </c>
      <c r="AP31" t="s">
        <v>79</v>
      </c>
      <c r="AQ31">
        <v>8.2242339749580604E-2</v>
      </c>
      <c r="AR31">
        <v>1.4544229397550199</v>
      </c>
      <c r="AS31">
        <v>1.1671103007835599</v>
      </c>
      <c r="AT31">
        <v>1.1896566274445901</v>
      </c>
      <c r="AU31">
        <v>1.2344991911923999E-2</v>
      </c>
      <c r="AV31">
        <v>1.16164164095467E-2</v>
      </c>
      <c r="AW31">
        <v>3.8674679224488202E-2</v>
      </c>
      <c r="AX31" t="s">
        <v>79</v>
      </c>
      <c r="AY31">
        <v>4.1457721573911702E-3</v>
      </c>
      <c r="AZ31">
        <v>1.8062710985289601</v>
      </c>
      <c r="BA31">
        <v>1.77492700901673</v>
      </c>
      <c r="BB31">
        <v>1.9269666324365899</v>
      </c>
      <c r="BC31">
        <v>9.05070520379056E-3</v>
      </c>
      <c r="BD31">
        <v>6.6404701563036097E-3</v>
      </c>
      <c r="BE31">
        <v>2.3898662858088001E-2</v>
      </c>
      <c r="BF31" t="s">
        <v>79</v>
      </c>
      <c r="BG31">
        <v>1.5167197704947601E-2</v>
      </c>
      <c r="BH31">
        <v>0.94770463791644199</v>
      </c>
      <c r="BI31">
        <v>1.49394767235283</v>
      </c>
      <c r="BJ31">
        <v>2.0291991971060401</v>
      </c>
      <c r="BK31">
        <v>5.6461904052499103E-2</v>
      </c>
      <c r="BL31">
        <v>8.5869550069126391E-3</v>
      </c>
      <c r="BM31">
        <v>0</v>
      </c>
      <c r="BN31" t="s">
        <v>79</v>
      </c>
      <c r="BO31">
        <v>5.5806093136584597E-3</v>
      </c>
      <c r="BP31">
        <v>1.66598265080441</v>
      </c>
      <c r="BQ31">
        <v>2.0608073142263699</v>
      </c>
      <c r="BR31">
        <v>2.1190328895371402</v>
      </c>
      <c r="BS31">
        <v>9.5644265285728305E-3</v>
      </c>
      <c r="BT31">
        <v>3.9680027384221498E-3</v>
      </c>
      <c r="BU31">
        <v>5.7373649637221399E-2</v>
      </c>
      <c r="BV31" t="s">
        <v>79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</row>
    <row r="33" spans="2:73" x14ac:dyDescent="0.2">
      <c r="B33" s="1" t="s">
        <v>115</v>
      </c>
      <c r="C33">
        <f t="shared" ref="C33:I33" si="0">SUM(C4:C30)/SUM(C3:C30)</f>
        <v>1.6085790884718498E-3</v>
      </c>
      <c r="D33">
        <f t="shared" si="0"/>
        <v>0.69163763066202089</v>
      </c>
      <c r="E33">
        <f t="shared" si="0"/>
        <v>0.94263217097862773</v>
      </c>
      <c r="F33">
        <f t="shared" si="0"/>
        <v>0.93982581155977829</v>
      </c>
      <c r="G33">
        <f t="shared" si="0"/>
        <v>0</v>
      </c>
      <c r="H33">
        <f t="shared" si="0"/>
        <v>3.5650623885918001E-3</v>
      </c>
      <c r="I33">
        <f t="shared" si="0"/>
        <v>0</v>
      </c>
      <c r="K33">
        <f t="shared" ref="K33:Q33" si="1">SUM(K4:K30)/SUM(K3:K30)</f>
        <v>2.6325686348251224E-2</v>
      </c>
      <c r="L33">
        <f t="shared" si="1"/>
        <v>0.61194597679284768</v>
      </c>
      <c r="M33">
        <f t="shared" si="1"/>
        <v>0.92389853137516686</v>
      </c>
      <c r="N33">
        <f t="shared" si="1"/>
        <v>0.91856232939035487</v>
      </c>
      <c r="O33">
        <f t="shared" si="1"/>
        <v>3.4201585503963759E-2</v>
      </c>
      <c r="P33">
        <f t="shared" si="1"/>
        <v>1.296655992440548E-2</v>
      </c>
      <c r="Q33">
        <f t="shared" si="1"/>
        <v>2.6946273446577768E-2</v>
      </c>
      <c r="S33">
        <f t="shared" ref="S33:Y33" si="2">SUM(S4:S30)/SUM(S3:S30)</f>
        <v>2.1272264631043258E-2</v>
      </c>
      <c r="T33">
        <f t="shared" si="2"/>
        <v>0.88792381749686056</v>
      </c>
      <c r="U33">
        <f t="shared" si="2"/>
        <v>0.92831099195710454</v>
      </c>
      <c r="V33">
        <f t="shared" si="2"/>
        <v>0.89699834264317724</v>
      </c>
      <c r="W33">
        <f t="shared" si="2"/>
        <v>1.5050046806365666E-2</v>
      </c>
      <c r="X33">
        <f t="shared" si="2"/>
        <v>3.731253460436677E-3</v>
      </c>
      <c r="Y33">
        <f t="shared" si="2"/>
        <v>6.9035762788592124E-3</v>
      </c>
      <c r="AA33">
        <f t="shared" ref="AA33:AG33" si="3">SUM(AA4:AA30)/SUM(AA3:AA30)</f>
        <v>6.2912865681031768E-4</v>
      </c>
      <c r="AB33">
        <f t="shared" si="3"/>
        <v>0.57182901191310442</v>
      </c>
      <c r="AC33">
        <f t="shared" si="3"/>
        <v>0.85648679678530426</v>
      </c>
      <c r="AD33">
        <f t="shared" si="3"/>
        <v>0.9199864956110736</v>
      </c>
      <c r="AE33">
        <f t="shared" si="3"/>
        <v>0</v>
      </c>
      <c r="AF33">
        <f t="shared" si="3"/>
        <v>0</v>
      </c>
      <c r="AG33">
        <f t="shared" si="3"/>
        <v>2.5960539979231567E-4</v>
      </c>
      <c r="AI33">
        <f t="shared" ref="AI33:AO33" si="4">SUM(AI4:AI30)/SUM(AI3:AI30)</f>
        <v>4.7483380816714152E-4</v>
      </c>
      <c r="AJ33">
        <f t="shared" si="4"/>
        <v>5.6116722783389455E-4</v>
      </c>
      <c r="AK33">
        <f t="shared" si="4"/>
        <v>0</v>
      </c>
      <c r="AL33">
        <f t="shared" si="4"/>
        <v>5.7142857142857147E-4</v>
      </c>
      <c r="AM33">
        <f t="shared" si="4"/>
        <v>0</v>
      </c>
      <c r="AN33">
        <f t="shared" si="4"/>
        <v>6.4412238325281806E-4</v>
      </c>
      <c r="AO33">
        <f t="shared" si="4"/>
        <v>5.5340343110127279E-4</v>
      </c>
      <c r="AQ33">
        <f t="shared" ref="AQ33:AW33" si="5">SUM(AQ4:AQ30)/SUM(AQ3:AQ30)</f>
        <v>9.8436595251881875E-3</v>
      </c>
      <c r="AR33">
        <f t="shared" si="5"/>
        <v>0.76667942339584128</v>
      </c>
      <c r="AS33">
        <f t="shared" si="5"/>
        <v>0.89273504273504278</v>
      </c>
      <c r="AT33">
        <f t="shared" si="5"/>
        <v>0.91994683570187097</v>
      </c>
      <c r="AU33">
        <f t="shared" si="5"/>
        <v>1.01614542170035E-3</v>
      </c>
      <c r="AV33">
        <f t="shared" si="5"/>
        <v>9.332089054792694E-4</v>
      </c>
      <c r="AW33">
        <f t="shared" si="5"/>
        <v>3.7457709038182696E-3</v>
      </c>
      <c r="AY33">
        <f t="shared" ref="AY33:BE33" si="6">SUM(AY4:AY30)/SUM(AY3:AY30)</f>
        <v>2.9231218941829873E-4</v>
      </c>
      <c r="AZ33">
        <f t="shared" si="6"/>
        <v>0.54507864439760012</v>
      </c>
      <c r="BA33">
        <f t="shared" si="6"/>
        <v>0.87216734456711209</v>
      </c>
      <c r="BB33">
        <f t="shared" si="6"/>
        <v>0.87102288916326331</v>
      </c>
      <c r="BC33">
        <f t="shared" si="6"/>
        <v>6.7355186349348905E-4</v>
      </c>
      <c r="BD33">
        <f t="shared" si="6"/>
        <v>5.4000540005400054E-4</v>
      </c>
      <c r="BE33">
        <f t="shared" si="6"/>
        <v>2.2793203481143802E-3</v>
      </c>
      <c r="BG33">
        <f t="shared" ref="BG33:BM33" si="7">SUM(BG4:BG30)/SUM(BG3:BG30)</f>
        <v>1.3869625520110957E-3</v>
      </c>
      <c r="BH33">
        <f t="shared" si="7"/>
        <v>0.25644171779141106</v>
      </c>
      <c r="BI33">
        <f t="shared" si="7"/>
        <v>0.62522522522522528</v>
      </c>
      <c r="BJ33">
        <f t="shared" si="7"/>
        <v>0.66018518518518521</v>
      </c>
      <c r="BK33">
        <f t="shared" si="7"/>
        <v>5.9031877213695395E-3</v>
      </c>
      <c r="BL33">
        <f t="shared" si="7"/>
        <v>7.2306579898770787E-4</v>
      </c>
      <c r="BM33">
        <f t="shared" si="7"/>
        <v>0</v>
      </c>
      <c r="BO33">
        <f t="shared" ref="BO33:BU33" si="8">SUM(BO4:BO30)/SUM(BO3:BO30)</f>
        <v>4.0994807324405577E-4</v>
      </c>
      <c r="BP33">
        <f t="shared" si="8"/>
        <v>0.48020019316884716</v>
      </c>
      <c r="BQ33">
        <f t="shared" si="8"/>
        <v>0.80053750876372987</v>
      </c>
      <c r="BR33">
        <f t="shared" si="8"/>
        <v>0.74615822424587364</v>
      </c>
      <c r="BS33">
        <f t="shared" si="8"/>
        <v>7.5793462813832308E-4</v>
      </c>
      <c r="BT33">
        <f t="shared" si="8"/>
        <v>2.7839643652561246E-4</v>
      </c>
      <c r="BU33">
        <f t="shared" si="8"/>
        <v>6.31811720107408E-3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B5808-57AD-4FEE-9A69-6704FB27938F}">
  <dimension ref="A1:Y15"/>
  <sheetViews>
    <sheetView zoomScaleNormal="100" workbookViewId="0"/>
  </sheetViews>
  <sheetFormatPr baseColWidth="10" defaultColWidth="8.6640625" defaultRowHeight="15" x14ac:dyDescent="0.2"/>
  <cols>
    <col min="2" max="3" width="12.33203125" bestFit="1" customWidth="1"/>
    <col min="4" max="4" width="15.1640625" bestFit="1" customWidth="1"/>
    <col min="6" max="6" width="15.6640625" bestFit="1" customWidth="1"/>
    <col min="7" max="7" width="11.5" bestFit="1" customWidth="1"/>
    <col min="8" max="8" width="16.83203125" bestFit="1" customWidth="1"/>
    <col min="10" max="10" width="10.1640625" bestFit="1" customWidth="1"/>
    <col min="12" max="12" width="10.1640625" bestFit="1" customWidth="1"/>
    <col min="16" max="16" width="11.1640625" bestFit="1" customWidth="1"/>
  </cols>
  <sheetData>
    <row r="1" spans="1:25" x14ac:dyDescent="0.2">
      <c r="B1" t="s">
        <v>146</v>
      </c>
      <c r="C1" t="s">
        <v>145</v>
      </c>
      <c r="D1" t="s">
        <v>144</v>
      </c>
      <c r="E1" t="s">
        <v>143</v>
      </c>
      <c r="F1" t="s">
        <v>142</v>
      </c>
      <c r="G1" t="s">
        <v>141</v>
      </c>
      <c r="H1" t="s">
        <v>140</v>
      </c>
      <c r="I1" t="s">
        <v>139</v>
      </c>
      <c r="J1" t="s">
        <v>138</v>
      </c>
      <c r="K1" t="s">
        <v>137</v>
      </c>
      <c r="L1" t="s">
        <v>136</v>
      </c>
      <c r="M1" t="s">
        <v>135</v>
      </c>
      <c r="N1" t="s">
        <v>134</v>
      </c>
      <c r="O1" t="s">
        <v>133</v>
      </c>
      <c r="P1" t="s">
        <v>132</v>
      </c>
      <c r="Q1" t="s">
        <v>131</v>
      </c>
      <c r="R1" t="s">
        <v>130</v>
      </c>
      <c r="S1" t="s">
        <v>129</v>
      </c>
      <c r="T1" t="s">
        <v>128</v>
      </c>
      <c r="U1" t="s">
        <v>127</v>
      </c>
      <c r="V1" t="s">
        <v>126</v>
      </c>
      <c r="W1" t="s">
        <v>125</v>
      </c>
      <c r="X1" t="s">
        <v>124</v>
      </c>
      <c r="Y1" t="s">
        <v>123</v>
      </c>
    </row>
    <row r="2" spans="1:25" ht="16" thickBot="1" x14ac:dyDescent="0.25">
      <c r="A2">
        <v>0</v>
      </c>
      <c r="B2">
        <f>83/4</f>
        <v>20.75</v>
      </c>
      <c r="C2">
        <f xml:space="preserve"> 87/4</f>
        <v>21.75</v>
      </c>
      <c r="D2">
        <f>GEOMEAN(B2:C2)*5</f>
        <v>106.22058416333438</v>
      </c>
      <c r="E2">
        <f>_xlfn.STDEV.S(B2:C2)*5</f>
        <v>3.5355339059327378</v>
      </c>
      <c r="F2">
        <f>76/4</f>
        <v>19</v>
      </c>
      <c r="G2">
        <f>92/4</f>
        <v>23</v>
      </c>
      <c r="H2">
        <f>GEOMEAN(F2:G2)*5</f>
        <v>104.52272480183437</v>
      </c>
      <c r="I2">
        <f>_xlfn.STDEV.S(F2:G2)*5</f>
        <v>14.142135623730951</v>
      </c>
      <c r="J2">
        <f>84/4</f>
        <v>21</v>
      </c>
      <c r="K2">
        <f>74/4</f>
        <v>18.5</v>
      </c>
      <c r="L2">
        <f>GEOMEAN(J2:K2)*5</f>
        <v>98.552016722135122</v>
      </c>
      <c r="M2">
        <f>_xlfn.STDEV.S(J2:K2)*5</f>
        <v>8.8388347648318444</v>
      </c>
      <c r="N2">
        <f>77/4</f>
        <v>19.25</v>
      </c>
      <c r="O2">
        <f>50/4</f>
        <v>12.5</v>
      </c>
      <c r="P2">
        <f>GEOMEAN(N2:O2)*5</f>
        <v>77.560460287442851</v>
      </c>
      <c r="Q2">
        <f>_xlfn.STDEV.S(N2:O2)*5</f>
        <v>23.86485386504598</v>
      </c>
      <c r="R2">
        <f>60/4</f>
        <v>15</v>
      </c>
      <c r="S2">
        <f>92/4</f>
        <v>23</v>
      </c>
      <c r="T2">
        <f>GEOMEAN(R2:S2)*5</f>
        <v>92.87087810503354</v>
      </c>
      <c r="U2">
        <f>_xlfn.STDEV.S(R2:S2)*5</f>
        <v>28.284271247461902</v>
      </c>
      <c r="V2">
        <f>74/4</f>
        <v>18.5</v>
      </c>
      <c r="W2">
        <f>71/4</f>
        <v>17.75</v>
      </c>
      <c r="X2">
        <f>GEOMEAN(V2:W2)*5</f>
        <v>90.605601372100608</v>
      </c>
      <c r="Y2">
        <f>_xlfn.STDEV.S(V2:W2)*5</f>
        <v>2.6516504294495529</v>
      </c>
    </row>
    <row r="3" spans="1:25" ht="16" thickBot="1" x14ac:dyDescent="0.25">
      <c r="A3">
        <v>12</v>
      </c>
      <c r="B3">
        <f>115/4</f>
        <v>28.75</v>
      </c>
      <c r="C3">
        <f>116/4</f>
        <v>29</v>
      </c>
      <c r="D3">
        <f>GEOMEAN(B3:C3)*5</f>
        <v>144.3736471798091</v>
      </c>
      <c r="E3">
        <f>_xlfn.STDEV.S(B3:C3)*5</f>
        <v>0.88388347648318444</v>
      </c>
      <c r="F3">
        <f>96/4</f>
        <v>24</v>
      </c>
      <c r="G3">
        <f>90/4</f>
        <v>22.5</v>
      </c>
      <c r="H3">
        <f>GEOMEAN(F3:G3)*5</f>
        <v>116.18950038622251</v>
      </c>
      <c r="I3">
        <f>_xlfn.STDEV.S(F3:G3)*5</f>
        <v>5.3033008588991057</v>
      </c>
      <c r="J3" s="2">
        <f>81/4</f>
        <v>20.25</v>
      </c>
      <c r="K3" s="3">
        <f>93/4</f>
        <v>23.25</v>
      </c>
      <c r="L3">
        <f>GEOMEAN(J3:K3)*5</f>
        <v>108.49107106117074</v>
      </c>
      <c r="M3">
        <f>_xlfn.STDEV.S(J3:K3)*5</f>
        <v>10.606601717798211</v>
      </c>
      <c r="N3">
        <f>62/4</f>
        <v>15.5</v>
      </c>
      <c r="O3">
        <f>67/4</f>
        <v>16.75</v>
      </c>
      <c r="P3">
        <f>GEOMEAN(N3:O3)*5</f>
        <v>80.564415221610091</v>
      </c>
      <c r="Q3">
        <f>_xlfn.STDEV.S(N3:O3)*5</f>
        <v>4.4194173824159222</v>
      </c>
      <c r="R3">
        <f>54/4</f>
        <v>13.5</v>
      </c>
      <c r="S3">
        <f>51/4</f>
        <v>12.75</v>
      </c>
      <c r="T3">
        <f>GEOMEAN(R3:S3)*5</f>
        <v>65.598208817009635</v>
      </c>
      <c r="U3">
        <f>_xlfn.STDEV.S(R3:S3)*5</f>
        <v>2.6516504294495529</v>
      </c>
      <c r="V3" s="2">
        <f>81/4</f>
        <v>20.25</v>
      </c>
      <c r="W3" s="3">
        <f>75/4</f>
        <v>18.75</v>
      </c>
      <c r="X3">
        <f>GEOMEAN(V3:W3)*5</f>
        <v>97.42785792574935</v>
      </c>
      <c r="Y3">
        <f>_xlfn.STDEV.S(V3:W3)*5</f>
        <v>5.3033008588991057</v>
      </c>
    </row>
    <row r="4" spans="1:25" ht="16" thickBot="1" x14ac:dyDescent="0.25">
      <c r="A4">
        <v>24</v>
      </c>
      <c r="B4" s="2">
        <f>196/4</f>
        <v>49</v>
      </c>
      <c r="C4" s="3">
        <f>230/4</f>
        <v>57.5</v>
      </c>
      <c r="D4">
        <f>GEOMEAN(B4:C4)*5</f>
        <v>265.40064054180425</v>
      </c>
      <c r="E4">
        <f>_xlfn.STDEV.S(B4:C4)*5</f>
        <v>30.052038200428267</v>
      </c>
      <c r="F4">
        <f>171/4</f>
        <v>42.75</v>
      </c>
      <c r="G4">
        <f>158/4</f>
        <v>39.5</v>
      </c>
      <c r="H4">
        <f>GEOMEAN(F4:G4)*5</f>
        <v>205.46441297704087</v>
      </c>
      <c r="I4">
        <f>_xlfn.STDEV.S(F4:G4)*5</f>
        <v>11.490485194281398</v>
      </c>
      <c r="J4">
        <f>192/4</f>
        <v>48</v>
      </c>
      <c r="K4">
        <f>153/4</f>
        <v>38.25</v>
      </c>
      <c r="L4">
        <f>GEOMEAN(J4:K4)*5</f>
        <v>214.24285285628548</v>
      </c>
      <c r="M4">
        <f>_xlfn.STDEV.S(J4:K4)*5</f>
        <v>34.471455582844193</v>
      </c>
      <c r="N4">
        <f>98/4</f>
        <v>24.5</v>
      </c>
      <c r="O4">
        <f>107/4</f>
        <v>26.75</v>
      </c>
      <c r="P4">
        <f>GEOMEAN(N4:O4)*5</f>
        <v>128.00146483536818</v>
      </c>
      <c r="Q4">
        <f>_xlfn.STDEV.S(N4:O4)*5</f>
        <v>7.9549512883486599</v>
      </c>
      <c r="R4">
        <f>34/4</f>
        <v>8.5</v>
      </c>
      <c r="S4">
        <f>44/4</f>
        <v>11</v>
      </c>
      <c r="T4">
        <f>GEOMEAN(R4:S4)*5</f>
        <v>48.347699014534285</v>
      </c>
      <c r="U4">
        <f>_xlfn.STDEV.S(R4:S4)*5</f>
        <v>8.8388347648318444</v>
      </c>
      <c r="V4">
        <f>75/4</f>
        <v>18.75</v>
      </c>
      <c r="W4">
        <f>57/4</f>
        <v>14.25</v>
      </c>
      <c r="X4">
        <f>GEOMEAN(V4:W4)*5</f>
        <v>81.729355191387626</v>
      </c>
      <c r="Y4">
        <f>_xlfn.STDEV.S(V4:W4)*5</f>
        <v>15.90990257669732</v>
      </c>
    </row>
    <row r="5" spans="1:25" ht="16" thickBot="1" x14ac:dyDescent="0.25">
      <c r="A5">
        <v>48</v>
      </c>
      <c r="B5">
        <f>264/2</f>
        <v>132</v>
      </c>
      <c r="C5">
        <f>276/2</f>
        <v>138</v>
      </c>
      <c r="D5">
        <f>GEOMEAN(B5:C5)*5</f>
        <v>674.83331275211958</v>
      </c>
      <c r="E5">
        <f>_xlfn.STDEV.S(B5:C5)*5</f>
        <v>21.213203435596423</v>
      </c>
      <c r="F5">
        <f>206/2</f>
        <v>103</v>
      </c>
      <c r="G5">
        <f>197/2</f>
        <v>98.5</v>
      </c>
      <c r="H5">
        <f>GEOMEAN(F5:G5)*5</f>
        <v>503.62436398569918</v>
      </c>
      <c r="I5">
        <f>_xlfn.STDEV.S(F5:G5)*5</f>
        <v>15.90990257669732</v>
      </c>
      <c r="J5">
        <f>190/2</f>
        <v>95</v>
      </c>
      <c r="K5">
        <f>200/2</f>
        <v>100</v>
      </c>
      <c r="L5">
        <f>GEOMEAN(J5:K5)*5</f>
        <v>487.33971724044818</v>
      </c>
      <c r="M5">
        <f>_xlfn.STDEV.S(J5:K5)*5</f>
        <v>17.677669529663689</v>
      </c>
      <c r="N5">
        <f>131/2</f>
        <v>65.5</v>
      </c>
      <c r="O5">
        <f>113/3*2</f>
        <v>75.333333333333329</v>
      </c>
      <c r="P5">
        <f>GEOMEAN(N5:O5)*5</f>
        <v>351.22405004972728</v>
      </c>
      <c r="Q5">
        <f>_xlfn.STDEV.S(N5:O5)*5</f>
        <v>34.766083408338567</v>
      </c>
      <c r="R5">
        <f>56/4</f>
        <v>14</v>
      </c>
      <c r="S5">
        <f>50/4</f>
        <v>12.5</v>
      </c>
      <c r="T5">
        <f>GEOMEAN(R5:S5)*5</f>
        <v>66.143782776614771</v>
      </c>
      <c r="U5">
        <f>_xlfn.STDEV.S(R5:S5)*5</f>
        <v>5.3033008588991057</v>
      </c>
      <c r="V5" s="2">
        <f>37/2</f>
        <v>18.5</v>
      </c>
      <c r="W5" s="3">
        <f>44/2</f>
        <v>22</v>
      </c>
      <c r="X5">
        <f>GEOMEAN(V5:W5)*5</f>
        <v>100.87120500916008</v>
      </c>
      <c r="Y5">
        <f>_xlfn.STDEV.S(V5:W5)*5</f>
        <v>12.374368670764582</v>
      </c>
    </row>
    <row r="6" spans="1:25" ht="16" thickBot="1" x14ac:dyDescent="0.25">
      <c r="A6">
        <v>72</v>
      </c>
      <c r="B6">
        <v>256</v>
      </c>
      <c r="C6">
        <v>238</v>
      </c>
      <c r="D6">
        <f>GEOMEAN(B6:C6)*5</f>
        <v>1234.1798896433211</v>
      </c>
      <c r="E6">
        <f>_xlfn.STDEV.S(B6:C6)*5</f>
        <v>63.63961030678928</v>
      </c>
      <c r="F6">
        <f>143/3*4</f>
        <v>190.66666666666666</v>
      </c>
      <c r="G6">
        <f>165/3*4</f>
        <v>220</v>
      </c>
      <c r="H6">
        <f>GEOMEAN(F6:G6)*5</f>
        <v>1024.0442698763891</v>
      </c>
      <c r="I6">
        <f>_xlfn.STDEV.S(F6:G6)*5</f>
        <v>103.708994574027</v>
      </c>
      <c r="J6" s="2">
        <v>140</v>
      </c>
      <c r="K6">
        <v>145</v>
      </c>
      <c r="L6">
        <f>GEOMEAN(J6:K6)*5</f>
        <v>712.39034243875039</v>
      </c>
      <c r="M6">
        <f>_xlfn.STDEV.S(J6:K6)*5</f>
        <v>17.677669529663689</v>
      </c>
      <c r="N6">
        <f>93/3*4</f>
        <v>124</v>
      </c>
      <c r="O6">
        <v>135</v>
      </c>
      <c r="P6">
        <f>GEOMEAN(N6:O6)*5</f>
        <v>646.91575958543467</v>
      </c>
      <c r="Q6">
        <f>_xlfn.STDEV.S(N6:O6)*5</f>
        <v>38.890872965260115</v>
      </c>
      <c r="R6">
        <f>42/4</f>
        <v>10.5</v>
      </c>
      <c r="S6">
        <f>51/4</f>
        <v>12.75</v>
      </c>
      <c r="T6">
        <f>GEOMEAN(R6:S6)*5</f>
        <v>57.852182327030668</v>
      </c>
      <c r="U6">
        <f>_xlfn.STDEV.S(R6:S6)*5</f>
        <v>7.9549512883486599</v>
      </c>
      <c r="V6">
        <f>75/4</f>
        <v>18.75</v>
      </c>
      <c r="W6">
        <f>80/4</f>
        <v>20</v>
      </c>
      <c r="X6">
        <f>GEOMEAN(V6:W6)*5</f>
        <v>96.824583655185421</v>
      </c>
      <c r="Y6">
        <f>_xlfn.STDEV.S(V6:W6)*5</f>
        <v>4.4194173824159222</v>
      </c>
    </row>
    <row r="10" spans="1:25" x14ac:dyDescent="0.2">
      <c r="C10" t="s">
        <v>122</v>
      </c>
      <c r="D10" t="s">
        <v>121</v>
      </c>
      <c r="F10" t="s">
        <v>120</v>
      </c>
      <c r="H10" t="s">
        <v>119</v>
      </c>
      <c r="J10" t="s">
        <v>118</v>
      </c>
      <c r="L10" t="s">
        <v>117</v>
      </c>
      <c r="N10" t="s">
        <v>116</v>
      </c>
    </row>
    <row r="11" spans="1:25" x14ac:dyDescent="0.2">
      <c r="C11">
        <v>0</v>
      </c>
      <c r="D11">
        <f t="shared" ref="D11:E15" si="0">D2/1000</f>
        <v>0.10622058416333438</v>
      </c>
      <c r="E11">
        <f t="shared" si="0"/>
        <v>3.5355339059327377E-3</v>
      </c>
      <c r="F11">
        <f t="shared" ref="F11:G15" si="1">H2/1000</f>
        <v>0.10452272480183437</v>
      </c>
      <c r="G11">
        <f t="shared" si="1"/>
        <v>1.4142135623730951E-2</v>
      </c>
      <c r="H11">
        <f t="shared" ref="H11:I15" si="2">L2/1000</f>
        <v>9.8552016722135122E-2</v>
      </c>
      <c r="I11">
        <f t="shared" si="2"/>
        <v>8.838834764831844E-3</v>
      </c>
      <c r="J11">
        <f t="shared" ref="J11:K15" si="3">P2/1000</f>
        <v>7.7560460287442845E-2</v>
      </c>
      <c r="K11">
        <f t="shared" si="3"/>
        <v>2.3864853865045981E-2</v>
      </c>
      <c r="L11">
        <f t="shared" ref="L11:M15" si="4">T2/1000</f>
        <v>9.2870878105033541E-2</v>
      </c>
      <c r="M11">
        <f t="shared" si="4"/>
        <v>2.8284271247461901E-2</v>
      </c>
      <c r="N11">
        <f t="shared" ref="N11:O15" si="5">X2/1000</f>
        <v>9.0605601372100608E-2</v>
      </c>
      <c r="O11">
        <f t="shared" si="5"/>
        <v>2.6516504294495529E-3</v>
      </c>
    </row>
    <row r="12" spans="1:25" x14ac:dyDescent="0.2">
      <c r="C12">
        <v>12</v>
      </c>
      <c r="D12">
        <f t="shared" si="0"/>
        <v>0.14437364717980911</v>
      </c>
      <c r="E12">
        <f t="shared" si="0"/>
        <v>8.8388347648318442E-4</v>
      </c>
      <c r="F12">
        <f t="shared" si="1"/>
        <v>0.1161895003862225</v>
      </c>
      <c r="G12">
        <f t="shared" si="1"/>
        <v>5.3033008588991059E-3</v>
      </c>
      <c r="H12">
        <f t="shared" si="2"/>
        <v>0.10849107106117074</v>
      </c>
      <c r="I12">
        <f t="shared" si="2"/>
        <v>1.0606601717798212E-2</v>
      </c>
      <c r="J12">
        <f t="shared" si="3"/>
        <v>8.0564415221610092E-2</v>
      </c>
      <c r="K12">
        <f t="shared" si="3"/>
        <v>4.419417382415922E-3</v>
      </c>
      <c r="L12">
        <f t="shared" si="4"/>
        <v>6.5598208817009632E-2</v>
      </c>
      <c r="M12">
        <f t="shared" si="4"/>
        <v>2.6516504294495529E-3</v>
      </c>
      <c r="N12">
        <f t="shared" si="5"/>
        <v>9.7427857925749345E-2</v>
      </c>
      <c r="O12">
        <f t="shared" si="5"/>
        <v>5.3033008588991059E-3</v>
      </c>
    </row>
    <row r="13" spans="1:25" x14ac:dyDescent="0.2">
      <c r="C13">
        <v>24</v>
      </c>
      <c r="D13">
        <f t="shared" si="0"/>
        <v>0.26540064054180423</v>
      </c>
      <c r="E13">
        <f t="shared" si="0"/>
        <v>3.0052038200428267E-2</v>
      </c>
      <c r="F13">
        <f t="shared" si="1"/>
        <v>0.20546441297704088</v>
      </c>
      <c r="G13">
        <f t="shared" si="1"/>
        <v>1.1490485194281398E-2</v>
      </c>
      <c r="H13">
        <f t="shared" si="2"/>
        <v>0.21424285285628547</v>
      </c>
      <c r="I13">
        <f t="shared" si="2"/>
        <v>3.4471455582844195E-2</v>
      </c>
      <c r="J13">
        <f t="shared" si="3"/>
        <v>0.12800146483536817</v>
      </c>
      <c r="K13">
        <f t="shared" si="3"/>
        <v>7.9549512883486592E-3</v>
      </c>
      <c r="L13">
        <f t="shared" si="4"/>
        <v>4.8347699014534284E-2</v>
      </c>
      <c r="M13">
        <f t="shared" si="4"/>
        <v>8.838834764831844E-3</v>
      </c>
      <c r="N13">
        <f t="shared" si="5"/>
        <v>8.1729355191387631E-2</v>
      </c>
      <c r="O13">
        <f t="shared" si="5"/>
        <v>1.5909902576697318E-2</v>
      </c>
    </row>
    <row r="14" spans="1:25" x14ac:dyDescent="0.2">
      <c r="C14">
        <v>48</v>
      </c>
      <c r="D14">
        <f t="shared" si="0"/>
        <v>0.67483331275211955</v>
      </c>
      <c r="E14">
        <f t="shared" si="0"/>
        <v>2.1213203435596423E-2</v>
      </c>
      <c r="F14">
        <f t="shared" si="1"/>
        <v>0.50362436398569921</v>
      </c>
      <c r="G14">
        <f t="shared" si="1"/>
        <v>1.5909902576697318E-2</v>
      </c>
      <c r="H14">
        <f t="shared" si="2"/>
        <v>0.48733971724044817</v>
      </c>
      <c r="I14">
        <f t="shared" si="2"/>
        <v>1.7677669529663688E-2</v>
      </c>
      <c r="J14">
        <f t="shared" si="3"/>
        <v>0.35122405004972729</v>
      </c>
      <c r="K14">
        <f t="shared" si="3"/>
        <v>3.4766083408338568E-2</v>
      </c>
      <c r="L14">
        <f t="shared" si="4"/>
        <v>6.6143782776614771E-2</v>
      </c>
      <c r="M14">
        <f t="shared" si="4"/>
        <v>5.3033008588991059E-3</v>
      </c>
      <c r="N14">
        <f t="shared" si="5"/>
        <v>0.10087120500916008</v>
      </c>
      <c r="O14">
        <f t="shared" si="5"/>
        <v>1.2374368670764583E-2</v>
      </c>
    </row>
    <row r="15" spans="1:25" x14ac:dyDescent="0.2">
      <c r="C15">
        <v>72</v>
      </c>
      <c r="D15">
        <f t="shared" si="0"/>
        <v>1.2341798896433211</v>
      </c>
      <c r="E15">
        <f t="shared" si="0"/>
        <v>6.3639610306789274E-2</v>
      </c>
      <c r="F15">
        <f t="shared" si="1"/>
        <v>1.0240442698763892</v>
      </c>
      <c r="G15">
        <f t="shared" si="1"/>
        <v>0.10370899457402701</v>
      </c>
      <c r="H15">
        <f t="shared" si="2"/>
        <v>0.71239034243875043</v>
      </c>
      <c r="I15">
        <f t="shared" si="2"/>
        <v>1.7677669529663688E-2</v>
      </c>
      <c r="J15">
        <f t="shared" si="3"/>
        <v>0.64691575958543468</v>
      </c>
      <c r="K15">
        <f t="shared" si="3"/>
        <v>3.8890872965260115E-2</v>
      </c>
      <c r="L15">
        <f t="shared" si="4"/>
        <v>5.7852182327030668E-2</v>
      </c>
      <c r="M15">
        <f t="shared" si="4"/>
        <v>7.9549512883486592E-3</v>
      </c>
      <c r="N15">
        <f t="shared" si="5"/>
        <v>9.6824583655185426E-2</v>
      </c>
      <c r="O15">
        <f t="shared" si="5"/>
        <v>4.419417382415922E-3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8300-DFD5-4AEF-885E-EB21DBB9A9F3}">
  <dimension ref="A1:E422"/>
  <sheetViews>
    <sheetView topLeftCell="A64" workbookViewId="0"/>
  </sheetViews>
  <sheetFormatPr baseColWidth="10" defaultColWidth="8.83203125" defaultRowHeight="15" x14ac:dyDescent="0.2"/>
  <sheetData>
    <row r="1" spans="1:5" x14ac:dyDescent="0.2">
      <c r="A1" s="5" t="s">
        <v>147</v>
      </c>
      <c r="B1" s="5" t="s">
        <v>148</v>
      </c>
      <c r="C1" s="5" t="s">
        <v>149</v>
      </c>
      <c r="D1" s="5" t="s">
        <v>150</v>
      </c>
      <c r="E1" s="5" t="s">
        <v>151</v>
      </c>
    </row>
    <row r="2" spans="1:5" x14ac:dyDescent="0.2">
      <c r="A2" s="4">
        <v>0</v>
      </c>
      <c r="B2" s="4">
        <v>3</v>
      </c>
      <c r="C2" s="4">
        <v>8</v>
      </c>
      <c r="D2" s="4">
        <v>26</v>
      </c>
      <c r="E2" s="4">
        <v>30</v>
      </c>
    </row>
    <row r="3" spans="1:5" x14ac:dyDescent="0.2">
      <c r="A3" s="4">
        <v>0</v>
      </c>
      <c r="B3" s="4">
        <v>12</v>
      </c>
      <c r="C3" s="4">
        <v>12</v>
      </c>
      <c r="D3" s="4">
        <v>29</v>
      </c>
      <c r="E3" s="4">
        <v>46</v>
      </c>
    </row>
    <row r="4" spans="1:5" x14ac:dyDescent="0.2">
      <c r="A4" s="4">
        <v>2</v>
      </c>
      <c r="B4" s="4">
        <v>4</v>
      </c>
      <c r="C4" s="4">
        <v>19</v>
      </c>
      <c r="D4" s="4">
        <v>49</v>
      </c>
      <c r="E4" s="4">
        <v>21</v>
      </c>
    </row>
    <row r="5" spans="1:5" x14ac:dyDescent="0.2">
      <c r="A5" s="4">
        <v>5</v>
      </c>
      <c r="B5" s="4">
        <v>11</v>
      </c>
      <c r="C5" s="4">
        <v>13</v>
      </c>
      <c r="D5" s="4">
        <v>14</v>
      </c>
      <c r="E5" s="4">
        <v>19</v>
      </c>
    </row>
    <row r="6" spans="1:5" x14ac:dyDescent="0.2">
      <c r="A6" s="4">
        <v>3</v>
      </c>
      <c r="B6" s="4">
        <v>16</v>
      </c>
      <c r="C6" s="4">
        <v>38</v>
      </c>
      <c r="D6" s="4">
        <v>84</v>
      </c>
      <c r="E6" s="4">
        <v>11</v>
      </c>
    </row>
    <row r="7" spans="1:5" x14ac:dyDescent="0.2">
      <c r="A7" s="4">
        <v>3</v>
      </c>
      <c r="B7" s="4">
        <v>5</v>
      </c>
      <c r="C7" s="4">
        <v>14</v>
      </c>
      <c r="D7" s="4">
        <v>20</v>
      </c>
      <c r="E7" s="4">
        <v>14</v>
      </c>
    </row>
    <row r="8" spans="1:5" x14ac:dyDescent="0.2">
      <c r="A8" s="4">
        <v>3</v>
      </c>
      <c r="B8" s="4">
        <v>12</v>
      </c>
      <c r="C8" s="4">
        <v>4</v>
      </c>
      <c r="D8" s="4">
        <v>4</v>
      </c>
      <c r="E8" s="4">
        <v>4</v>
      </c>
    </row>
    <row r="9" spans="1:5" x14ac:dyDescent="0.2">
      <c r="A9" s="4">
        <v>5</v>
      </c>
      <c r="B9" s="4">
        <v>47</v>
      </c>
      <c r="C9" s="4">
        <v>15</v>
      </c>
      <c r="D9" s="4">
        <v>25</v>
      </c>
      <c r="E9" s="4">
        <v>34</v>
      </c>
    </row>
    <row r="10" spans="1:5" x14ac:dyDescent="0.2">
      <c r="A10" s="4">
        <v>8</v>
      </c>
      <c r="B10" s="4">
        <v>21</v>
      </c>
      <c r="C10" s="4">
        <v>23</v>
      </c>
      <c r="D10" s="4">
        <v>43</v>
      </c>
      <c r="E10" s="4">
        <v>16</v>
      </c>
    </row>
    <row r="11" spans="1:5" x14ac:dyDescent="0.2">
      <c r="A11" s="4">
        <v>1</v>
      </c>
      <c r="B11" s="4">
        <v>22</v>
      </c>
      <c r="C11" s="4">
        <v>22</v>
      </c>
      <c r="D11" s="4">
        <v>13</v>
      </c>
      <c r="E11" s="4">
        <v>31</v>
      </c>
    </row>
    <row r="12" spans="1:5" x14ac:dyDescent="0.2">
      <c r="A12" s="4">
        <v>4</v>
      </c>
      <c r="B12" s="4">
        <v>30</v>
      </c>
      <c r="C12" s="4">
        <v>7</v>
      </c>
      <c r="D12" s="4">
        <v>47</v>
      </c>
      <c r="E12" s="4">
        <v>14</v>
      </c>
    </row>
    <row r="13" spans="1:5" x14ac:dyDescent="0.2">
      <c r="A13" s="4">
        <v>6</v>
      </c>
      <c r="B13" s="4">
        <v>45</v>
      </c>
      <c r="C13" s="4">
        <v>21</v>
      </c>
      <c r="D13" s="4">
        <v>36</v>
      </c>
      <c r="E13" s="4">
        <v>35</v>
      </c>
    </row>
    <row r="14" spans="1:5" x14ac:dyDescent="0.2">
      <c r="A14" s="4">
        <v>3</v>
      </c>
      <c r="B14" s="4">
        <v>39</v>
      </c>
      <c r="C14" s="4">
        <v>19</v>
      </c>
      <c r="D14" s="4">
        <v>12</v>
      </c>
      <c r="E14" s="4">
        <v>22</v>
      </c>
    </row>
    <row r="15" spans="1:5" x14ac:dyDescent="0.2">
      <c r="A15" s="4">
        <v>8</v>
      </c>
      <c r="B15" s="4">
        <v>2</v>
      </c>
      <c r="C15" s="4">
        <v>1</v>
      </c>
      <c r="D15" s="4">
        <v>21</v>
      </c>
      <c r="E15" s="4">
        <v>26</v>
      </c>
    </row>
    <row r="16" spans="1:5" x14ac:dyDescent="0.2">
      <c r="A16" s="4">
        <v>3</v>
      </c>
      <c r="B16" s="4">
        <v>23</v>
      </c>
      <c r="C16" s="4">
        <v>11</v>
      </c>
      <c r="D16" s="4">
        <v>18</v>
      </c>
      <c r="E16" s="4">
        <v>10</v>
      </c>
    </row>
    <row r="17" spans="1:5" x14ac:dyDescent="0.2">
      <c r="A17" s="4">
        <v>21</v>
      </c>
      <c r="B17" s="4">
        <v>6</v>
      </c>
      <c r="C17" s="4">
        <v>13</v>
      </c>
      <c r="D17" s="4">
        <v>27</v>
      </c>
      <c r="E17" s="4">
        <v>48</v>
      </c>
    </row>
    <row r="18" spans="1:5" x14ac:dyDescent="0.2">
      <c r="A18" s="4">
        <v>2</v>
      </c>
      <c r="B18" s="4">
        <v>16</v>
      </c>
      <c r="C18" s="4">
        <v>14</v>
      </c>
      <c r="D18" s="4">
        <v>21</v>
      </c>
      <c r="E18" s="4">
        <v>13</v>
      </c>
    </row>
    <row r="19" spans="1:5" x14ac:dyDescent="0.2">
      <c r="A19" s="4">
        <v>9</v>
      </c>
      <c r="B19" s="4">
        <v>33</v>
      </c>
      <c r="C19" s="4">
        <v>29</v>
      </c>
      <c r="D19" s="4">
        <v>0</v>
      </c>
      <c r="E19" s="4">
        <v>6</v>
      </c>
    </row>
    <row r="20" spans="1:5" x14ac:dyDescent="0.2">
      <c r="A20" s="4">
        <v>7</v>
      </c>
      <c r="B20" s="4">
        <v>17</v>
      </c>
      <c r="C20" s="4">
        <v>19</v>
      </c>
      <c r="D20" s="4">
        <v>30</v>
      </c>
      <c r="E20" s="4">
        <v>28</v>
      </c>
    </row>
    <row r="21" spans="1:5" x14ac:dyDescent="0.2">
      <c r="A21" s="4">
        <v>10</v>
      </c>
      <c r="B21" s="4">
        <v>19</v>
      </c>
      <c r="C21" s="4">
        <v>15</v>
      </c>
      <c r="D21" s="4">
        <v>84</v>
      </c>
      <c r="E21" s="4">
        <v>22</v>
      </c>
    </row>
    <row r="22" spans="1:5" x14ac:dyDescent="0.2">
      <c r="A22" s="4">
        <v>5</v>
      </c>
      <c r="B22" s="4">
        <v>29</v>
      </c>
      <c r="C22" s="4">
        <v>21</v>
      </c>
      <c r="D22" s="4">
        <v>10</v>
      </c>
      <c r="E22" s="4">
        <v>46</v>
      </c>
    </row>
    <row r="23" spans="1:5" x14ac:dyDescent="0.2">
      <c r="A23" s="4">
        <v>28</v>
      </c>
      <c r="B23" s="4">
        <v>36</v>
      </c>
      <c r="C23" s="4">
        <v>7</v>
      </c>
      <c r="D23" s="4">
        <v>56</v>
      </c>
      <c r="E23" s="4">
        <v>4</v>
      </c>
    </row>
    <row r="24" spans="1:5" x14ac:dyDescent="0.2">
      <c r="A24" s="4">
        <v>2</v>
      </c>
      <c r="B24" s="4">
        <v>30</v>
      </c>
      <c r="C24" s="4">
        <v>28</v>
      </c>
      <c r="D24" s="4">
        <v>23</v>
      </c>
      <c r="E24" s="4">
        <v>43</v>
      </c>
    </row>
    <row r="25" spans="1:5" x14ac:dyDescent="0.2">
      <c r="A25" s="4">
        <v>4</v>
      </c>
      <c r="B25" s="4">
        <v>22</v>
      </c>
      <c r="C25" s="4">
        <v>25</v>
      </c>
      <c r="D25" s="4">
        <v>27</v>
      </c>
      <c r="E25" s="4">
        <v>18</v>
      </c>
    </row>
    <row r="26" spans="1:5" x14ac:dyDescent="0.2">
      <c r="A26" s="4">
        <v>1</v>
      </c>
      <c r="B26" s="4">
        <v>48</v>
      </c>
      <c r="C26" s="4">
        <v>9</v>
      </c>
      <c r="D26" s="4">
        <v>30</v>
      </c>
      <c r="E26" s="4">
        <v>12</v>
      </c>
    </row>
    <row r="27" spans="1:5" x14ac:dyDescent="0.2">
      <c r="A27" s="4">
        <v>1</v>
      </c>
      <c r="B27" s="4">
        <v>29</v>
      </c>
      <c r="C27" s="4">
        <v>20</v>
      </c>
      <c r="D27" s="4">
        <v>15</v>
      </c>
      <c r="E27" s="4">
        <v>42</v>
      </c>
    </row>
    <row r="28" spans="1:5" x14ac:dyDescent="0.2">
      <c r="A28" s="4">
        <v>4</v>
      </c>
      <c r="B28" s="4">
        <v>14</v>
      </c>
      <c r="C28" s="4">
        <v>32</v>
      </c>
      <c r="D28" s="4">
        <v>32</v>
      </c>
      <c r="E28" s="4">
        <v>26</v>
      </c>
    </row>
    <row r="29" spans="1:5" x14ac:dyDescent="0.2">
      <c r="A29" s="4">
        <v>0</v>
      </c>
      <c r="B29" s="4">
        <v>32</v>
      </c>
      <c r="C29" s="4">
        <v>10</v>
      </c>
      <c r="D29" s="4">
        <v>50</v>
      </c>
      <c r="E29" s="4">
        <v>30</v>
      </c>
    </row>
    <row r="30" spans="1:5" x14ac:dyDescent="0.2">
      <c r="A30" s="4">
        <v>10</v>
      </c>
      <c r="B30" s="4">
        <v>6</v>
      </c>
      <c r="C30" s="4">
        <v>16</v>
      </c>
      <c r="D30" s="4">
        <v>26</v>
      </c>
      <c r="E30" s="4">
        <v>27</v>
      </c>
    </row>
    <row r="31" spans="1:5" x14ac:dyDescent="0.2">
      <c r="A31" s="4">
        <v>5</v>
      </c>
      <c r="B31" s="4">
        <v>0</v>
      </c>
      <c r="C31" s="4">
        <v>12</v>
      </c>
      <c r="D31" s="4">
        <v>24</v>
      </c>
      <c r="E31" s="4">
        <v>24</v>
      </c>
    </row>
    <row r="32" spans="1:5" x14ac:dyDescent="0.2">
      <c r="A32" s="4">
        <v>12</v>
      </c>
      <c r="B32" s="4">
        <v>5</v>
      </c>
      <c r="C32" s="4">
        <v>29</v>
      </c>
      <c r="D32" s="4">
        <v>26</v>
      </c>
      <c r="E32" s="4">
        <v>18</v>
      </c>
    </row>
    <row r="33" spans="1:5" x14ac:dyDescent="0.2">
      <c r="A33" s="4">
        <v>8</v>
      </c>
      <c r="B33" s="4">
        <v>11</v>
      </c>
      <c r="C33" s="4">
        <v>28</v>
      </c>
      <c r="D33" s="4">
        <v>29</v>
      </c>
      <c r="E33" s="4">
        <v>15</v>
      </c>
    </row>
    <row r="34" spans="1:5" x14ac:dyDescent="0.2">
      <c r="A34" s="4">
        <v>5</v>
      </c>
      <c r="B34" s="4">
        <v>14</v>
      </c>
      <c r="C34" s="4">
        <v>12</v>
      </c>
      <c r="D34" s="4">
        <v>21</v>
      </c>
      <c r="E34" s="4">
        <v>38</v>
      </c>
    </row>
    <row r="35" spans="1:5" x14ac:dyDescent="0.2">
      <c r="A35" s="4">
        <v>4</v>
      </c>
      <c r="B35" s="4">
        <v>48</v>
      </c>
      <c r="C35" s="4">
        <v>18</v>
      </c>
      <c r="D35" s="4">
        <v>34</v>
      </c>
      <c r="E35" s="4">
        <v>28</v>
      </c>
    </row>
    <row r="36" spans="1:5" x14ac:dyDescent="0.2">
      <c r="A36" s="4">
        <v>1</v>
      </c>
      <c r="B36" s="4">
        <v>6</v>
      </c>
      <c r="C36" s="4">
        <v>22</v>
      </c>
      <c r="D36" s="4">
        <v>26</v>
      </c>
      <c r="E36" s="4">
        <v>18</v>
      </c>
    </row>
    <row r="37" spans="1:5" x14ac:dyDescent="0.2">
      <c r="A37" s="4">
        <v>2</v>
      </c>
      <c r="B37" s="4">
        <v>32</v>
      </c>
      <c r="C37" s="4">
        <v>19</v>
      </c>
      <c r="D37" s="4">
        <v>28</v>
      </c>
      <c r="E37" s="4">
        <v>24</v>
      </c>
    </row>
    <row r="38" spans="1:5" x14ac:dyDescent="0.2">
      <c r="A38" s="4">
        <v>3</v>
      </c>
      <c r="B38" s="4">
        <v>28</v>
      </c>
      <c r="C38" s="4">
        <v>17</v>
      </c>
      <c r="D38" s="4">
        <v>38</v>
      </c>
      <c r="E38" s="4">
        <v>26</v>
      </c>
    </row>
    <row r="39" spans="1:5" x14ac:dyDescent="0.2">
      <c r="A39" s="4">
        <v>2</v>
      </c>
      <c r="B39" s="4">
        <v>1</v>
      </c>
      <c r="C39" s="4">
        <v>0</v>
      </c>
      <c r="D39" s="4">
        <v>65</v>
      </c>
      <c r="E39" s="4">
        <v>44</v>
      </c>
    </row>
    <row r="40" spans="1:5" x14ac:dyDescent="0.2">
      <c r="A40" s="4">
        <v>26</v>
      </c>
      <c r="B40" s="4">
        <v>13</v>
      </c>
      <c r="C40" s="4">
        <v>17</v>
      </c>
      <c r="D40" s="4">
        <v>47</v>
      </c>
      <c r="E40" s="4">
        <v>39</v>
      </c>
    </row>
    <row r="41" spans="1:5" x14ac:dyDescent="0.2">
      <c r="A41" s="4">
        <v>4</v>
      </c>
      <c r="B41" s="4">
        <v>26</v>
      </c>
      <c r="C41" s="4">
        <v>23</v>
      </c>
      <c r="D41" s="4">
        <v>55</v>
      </c>
      <c r="E41" s="4">
        <v>38</v>
      </c>
    </row>
    <row r="42" spans="1:5" x14ac:dyDescent="0.2">
      <c r="A42" s="4">
        <v>0</v>
      </c>
      <c r="B42" s="4">
        <v>40</v>
      </c>
      <c r="C42" s="4">
        <v>30</v>
      </c>
      <c r="D42" s="4">
        <v>62</v>
      </c>
      <c r="E42" s="4">
        <v>20</v>
      </c>
    </row>
    <row r="43" spans="1:5" x14ac:dyDescent="0.2">
      <c r="A43" s="4">
        <v>2</v>
      </c>
      <c r="B43" s="4">
        <v>6</v>
      </c>
      <c r="C43" s="4">
        <v>30</v>
      </c>
      <c r="D43" s="4">
        <v>53</v>
      </c>
      <c r="E43" s="4">
        <v>14</v>
      </c>
    </row>
    <row r="44" spans="1:5" x14ac:dyDescent="0.2">
      <c r="A44" s="4">
        <v>11</v>
      </c>
      <c r="B44" s="4">
        <v>14</v>
      </c>
      <c r="C44" s="4">
        <v>35</v>
      </c>
      <c r="D44" s="4">
        <v>44</v>
      </c>
      <c r="E44" s="4">
        <v>31</v>
      </c>
    </row>
    <row r="45" spans="1:5" x14ac:dyDescent="0.2">
      <c r="A45" s="4">
        <v>12</v>
      </c>
      <c r="B45" s="4">
        <v>23</v>
      </c>
      <c r="C45" s="4">
        <v>29</v>
      </c>
      <c r="D45" s="4">
        <v>37</v>
      </c>
      <c r="E45" s="4">
        <v>12</v>
      </c>
    </row>
    <row r="46" spans="1:5" x14ac:dyDescent="0.2">
      <c r="A46" s="4">
        <v>13</v>
      </c>
      <c r="B46" s="4">
        <v>22</v>
      </c>
      <c r="C46" s="4">
        <v>15</v>
      </c>
      <c r="D46" s="4">
        <v>28</v>
      </c>
      <c r="E46" s="4">
        <v>26</v>
      </c>
    </row>
    <row r="47" spans="1:5" x14ac:dyDescent="0.2">
      <c r="A47" s="4">
        <v>5</v>
      </c>
      <c r="B47" s="4">
        <v>6</v>
      </c>
      <c r="C47" s="4">
        <v>23</v>
      </c>
      <c r="D47" s="4">
        <v>28</v>
      </c>
      <c r="E47" s="4">
        <v>10</v>
      </c>
    </row>
    <row r="48" spans="1:5" x14ac:dyDescent="0.2">
      <c r="A48" s="4">
        <v>5</v>
      </c>
      <c r="B48" s="4">
        <v>49</v>
      </c>
      <c r="C48" s="4">
        <v>1</v>
      </c>
      <c r="D48" s="4">
        <v>26</v>
      </c>
      <c r="E48" s="4">
        <v>73</v>
      </c>
    </row>
    <row r="49" spans="1:5" x14ac:dyDescent="0.2">
      <c r="A49" s="4">
        <v>1</v>
      </c>
      <c r="B49" s="4">
        <v>1</v>
      </c>
      <c r="C49" s="4">
        <v>32</v>
      </c>
      <c r="D49" s="4">
        <v>39</v>
      </c>
      <c r="E49" s="4">
        <v>40</v>
      </c>
    </row>
    <row r="50" spans="1:5" x14ac:dyDescent="0.2">
      <c r="A50" s="4">
        <v>6</v>
      </c>
      <c r="B50" s="4">
        <v>8</v>
      </c>
      <c r="C50" s="4">
        <v>0</v>
      </c>
      <c r="D50" s="4">
        <v>1</v>
      </c>
      <c r="E50" s="4">
        <v>27</v>
      </c>
    </row>
    <row r="51" spans="1:5" x14ac:dyDescent="0.2">
      <c r="A51" s="4">
        <v>31</v>
      </c>
      <c r="B51" s="4">
        <v>28</v>
      </c>
      <c r="C51" s="4">
        <v>9</v>
      </c>
      <c r="D51" s="4">
        <v>57</v>
      </c>
      <c r="E51" s="4">
        <v>12</v>
      </c>
    </row>
    <row r="52" spans="1:5" x14ac:dyDescent="0.2">
      <c r="A52" s="4">
        <v>9</v>
      </c>
      <c r="B52" s="4">
        <v>29</v>
      </c>
      <c r="C52" s="4">
        <v>32</v>
      </c>
      <c r="D52" s="4">
        <v>22</v>
      </c>
      <c r="E52" s="4">
        <v>40</v>
      </c>
    </row>
    <row r="53" spans="1:5" x14ac:dyDescent="0.2">
      <c r="A53" s="4">
        <v>1</v>
      </c>
      <c r="B53" s="4">
        <v>3</v>
      </c>
      <c r="C53" s="4">
        <v>45</v>
      </c>
      <c r="D53" s="4">
        <v>56</v>
      </c>
      <c r="E53" s="4">
        <v>47</v>
      </c>
    </row>
    <row r="54" spans="1:5" x14ac:dyDescent="0.2">
      <c r="A54" s="4">
        <v>1</v>
      </c>
      <c r="B54" s="4">
        <v>2</v>
      </c>
      <c r="C54" s="4">
        <v>2</v>
      </c>
      <c r="D54" s="4">
        <v>40</v>
      </c>
      <c r="E54" s="4">
        <v>43</v>
      </c>
    </row>
    <row r="55" spans="1:5" x14ac:dyDescent="0.2">
      <c r="A55" s="4">
        <v>3</v>
      </c>
      <c r="B55" s="4">
        <v>39</v>
      </c>
      <c r="C55" s="4">
        <v>20</v>
      </c>
      <c r="D55" s="4">
        <v>56</v>
      </c>
      <c r="E55" s="4">
        <v>2</v>
      </c>
    </row>
    <row r="56" spans="1:5" x14ac:dyDescent="0.2">
      <c r="A56" s="4">
        <v>6</v>
      </c>
      <c r="B56" s="4">
        <v>7</v>
      </c>
      <c r="C56" s="4">
        <v>43</v>
      </c>
      <c r="D56" s="4">
        <v>16</v>
      </c>
      <c r="E56" s="4">
        <v>13</v>
      </c>
    </row>
    <row r="57" spans="1:5" x14ac:dyDescent="0.2">
      <c r="A57" s="4">
        <v>1</v>
      </c>
      <c r="B57" s="4">
        <v>18</v>
      </c>
      <c r="C57" s="4">
        <v>44</v>
      </c>
      <c r="D57" s="4">
        <v>0</v>
      </c>
      <c r="E57" s="4">
        <v>22</v>
      </c>
    </row>
    <row r="58" spans="1:5" x14ac:dyDescent="0.2">
      <c r="A58" s="4">
        <v>17</v>
      </c>
      <c r="B58" s="4">
        <v>8</v>
      </c>
      <c r="C58" s="4">
        <v>14</v>
      </c>
      <c r="D58" s="4">
        <v>61</v>
      </c>
      <c r="E58" s="4">
        <v>0</v>
      </c>
    </row>
    <row r="59" spans="1:5" x14ac:dyDescent="0.2">
      <c r="A59" s="4">
        <v>7</v>
      </c>
      <c r="B59" s="4">
        <v>7</v>
      </c>
      <c r="C59" s="4">
        <v>13</v>
      </c>
      <c r="D59" s="4">
        <v>36</v>
      </c>
      <c r="E59" s="4">
        <v>39</v>
      </c>
    </row>
    <row r="60" spans="1:5" x14ac:dyDescent="0.2">
      <c r="A60" s="4">
        <v>14</v>
      </c>
      <c r="B60" s="4">
        <v>0</v>
      </c>
      <c r="C60" s="4">
        <v>35</v>
      </c>
      <c r="D60" s="4">
        <v>36</v>
      </c>
      <c r="E60" s="4">
        <v>30</v>
      </c>
    </row>
    <row r="61" spans="1:5" x14ac:dyDescent="0.2">
      <c r="A61" s="4">
        <v>0</v>
      </c>
      <c r="B61" s="4">
        <v>8</v>
      </c>
      <c r="C61" s="4">
        <v>52</v>
      </c>
      <c r="D61" s="4">
        <v>79</v>
      </c>
      <c r="E61" s="4">
        <v>34</v>
      </c>
    </row>
    <row r="62" spans="1:5" x14ac:dyDescent="0.2">
      <c r="A62" s="4">
        <v>6</v>
      </c>
      <c r="B62" s="4">
        <v>19</v>
      </c>
      <c r="C62" s="4">
        <v>5</v>
      </c>
      <c r="D62" s="4">
        <v>0</v>
      </c>
      <c r="E62" s="4">
        <v>39</v>
      </c>
    </row>
    <row r="63" spans="1:5" x14ac:dyDescent="0.2">
      <c r="A63" s="4">
        <v>5</v>
      </c>
      <c r="B63" s="4">
        <v>4</v>
      </c>
      <c r="C63" s="4">
        <v>15</v>
      </c>
      <c r="D63" s="4">
        <v>29</v>
      </c>
      <c r="E63" s="4">
        <v>18</v>
      </c>
    </row>
    <row r="64" spans="1:5" x14ac:dyDescent="0.2">
      <c r="A64" s="4">
        <v>4</v>
      </c>
      <c r="B64" s="4">
        <v>36</v>
      </c>
      <c r="C64" s="4">
        <v>20</v>
      </c>
      <c r="D64" s="4">
        <v>40</v>
      </c>
      <c r="E64" s="4">
        <v>33</v>
      </c>
    </row>
    <row r="65" spans="1:5" x14ac:dyDescent="0.2">
      <c r="A65" s="4">
        <v>3</v>
      </c>
      <c r="B65" s="4">
        <v>8</v>
      </c>
      <c r="C65" s="4">
        <v>12</v>
      </c>
      <c r="D65" s="4">
        <v>33</v>
      </c>
      <c r="E65" s="4">
        <v>28</v>
      </c>
    </row>
    <row r="66" spans="1:5" x14ac:dyDescent="0.2">
      <c r="A66" s="4">
        <v>4</v>
      </c>
      <c r="B66" s="4">
        <v>22</v>
      </c>
      <c r="C66" s="4">
        <v>19</v>
      </c>
      <c r="D66" s="4">
        <v>67</v>
      </c>
      <c r="E66" s="4">
        <v>12</v>
      </c>
    </row>
    <row r="67" spans="1:5" x14ac:dyDescent="0.2">
      <c r="A67" s="4">
        <v>3</v>
      </c>
      <c r="B67" s="4">
        <v>5</v>
      </c>
      <c r="C67" s="4">
        <v>15</v>
      </c>
      <c r="D67" s="4">
        <v>53</v>
      </c>
      <c r="E67" s="4">
        <v>42</v>
      </c>
    </row>
    <row r="68" spans="1:5" x14ac:dyDescent="0.2">
      <c r="A68" s="4">
        <v>6</v>
      </c>
      <c r="B68" s="4">
        <v>14</v>
      </c>
      <c r="C68" s="4">
        <v>16</v>
      </c>
      <c r="D68" s="4">
        <v>38</v>
      </c>
      <c r="E68" s="4">
        <v>51</v>
      </c>
    </row>
    <row r="69" spans="1:5" x14ac:dyDescent="0.2">
      <c r="A69" s="4">
        <v>4</v>
      </c>
      <c r="B69" s="4">
        <v>23</v>
      </c>
      <c r="C69" s="4">
        <v>25</v>
      </c>
      <c r="D69" s="4">
        <v>35</v>
      </c>
      <c r="E69" s="4">
        <v>12</v>
      </c>
    </row>
    <row r="70" spans="1:5" x14ac:dyDescent="0.2">
      <c r="A70" s="4">
        <v>2</v>
      </c>
      <c r="B70" s="4">
        <v>18</v>
      </c>
      <c r="C70" s="4">
        <v>45</v>
      </c>
      <c r="D70" s="4">
        <v>29</v>
      </c>
      <c r="E70" s="4">
        <v>13</v>
      </c>
    </row>
    <row r="71" spans="1:5" x14ac:dyDescent="0.2">
      <c r="A71" s="4">
        <v>10</v>
      </c>
      <c r="B71" s="4">
        <v>26</v>
      </c>
      <c r="C71" s="4">
        <v>17</v>
      </c>
      <c r="D71" s="4">
        <v>46</v>
      </c>
      <c r="E71" s="4">
        <v>40</v>
      </c>
    </row>
    <row r="72" spans="1:5" x14ac:dyDescent="0.2">
      <c r="A72" s="4">
        <v>6</v>
      </c>
      <c r="B72" s="4">
        <v>23</v>
      </c>
      <c r="C72" s="4">
        <v>34</v>
      </c>
      <c r="D72" s="4">
        <v>68</v>
      </c>
      <c r="E72" s="4">
        <v>23</v>
      </c>
    </row>
    <row r="73" spans="1:5" x14ac:dyDescent="0.2">
      <c r="A73" s="4">
        <v>1</v>
      </c>
      <c r="B73" s="4">
        <v>58</v>
      </c>
      <c r="C73" s="4">
        <v>31</v>
      </c>
      <c r="D73" s="4">
        <v>35</v>
      </c>
      <c r="E73" s="4">
        <v>17</v>
      </c>
    </row>
    <row r="74" spans="1:5" x14ac:dyDescent="0.2">
      <c r="A74" s="4">
        <v>0</v>
      </c>
      <c r="B74" s="4">
        <v>13</v>
      </c>
      <c r="C74" s="4">
        <v>13</v>
      </c>
      <c r="D74" s="4">
        <v>37</v>
      </c>
      <c r="E74" s="4">
        <v>48</v>
      </c>
    </row>
    <row r="75" spans="1:5" x14ac:dyDescent="0.2">
      <c r="A75" s="4">
        <v>21</v>
      </c>
      <c r="B75" s="4">
        <v>10</v>
      </c>
      <c r="C75" s="4">
        <v>24</v>
      </c>
      <c r="D75" s="4">
        <v>27</v>
      </c>
      <c r="E75" s="4">
        <v>33</v>
      </c>
    </row>
    <row r="76" spans="1:5" x14ac:dyDescent="0.2">
      <c r="A76" s="4">
        <v>1</v>
      </c>
      <c r="B76" s="4">
        <v>6</v>
      </c>
      <c r="C76" s="4">
        <v>14</v>
      </c>
      <c r="D76" s="4">
        <v>19</v>
      </c>
      <c r="E76" s="4">
        <v>37</v>
      </c>
    </row>
    <row r="77" spans="1:5" x14ac:dyDescent="0.2">
      <c r="A77" s="4">
        <v>1</v>
      </c>
      <c r="B77" s="4">
        <v>38</v>
      </c>
      <c r="C77" s="4">
        <v>19</v>
      </c>
      <c r="D77" s="4">
        <v>0</v>
      </c>
      <c r="E77" s="4">
        <v>48</v>
      </c>
    </row>
    <row r="78" spans="1:5" x14ac:dyDescent="0.2">
      <c r="A78" s="4">
        <v>0</v>
      </c>
      <c r="B78" s="4">
        <v>36</v>
      </c>
      <c r="C78" s="4">
        <v>22</v>
      </c>
      <c r="D78" s="4">
        <v>17</v>
      </c>
      <c r="E78" s="4">
        <v>17</v>
      </c>
    </row>
    <row r="79" spans="1:5" x14ac:dyDescent="0.2">
      <c r="A79" s="4">
        <v>8</v>
      </c>
      <c r="B79" s="4">
        <v>25</v>
      </c>
      <c r="C79" s="4">
        <v>38</v>
      </c>
      <c r="D79" s="4">
        <v>1</v>
      </c>
      <c r="E79" s="4">
        <v>46</v>
      </c>
    </row>
    <row r="80" spans="1:5" x14ac:dyDescent="0.2">
      <c r="A80" s="4">
        <v>6</v>
      </c>
      <c r="B80" s="4">
        <v>8</v>
      </c>
      <c r="C80" s="4">
        <v>28</v>
      </c>
      <c r="D80" s="4">
        <v>28</v>
      </c>
      <c r="E80" s="4">
        <v>8</v>
      </c>
    </row>
    <row r="81" spans="1:5" x14ac:dyDescent="0.2">
      <c r="A81" s="4">
        <v>18</v>
      </c>
      <c r="B81" s="4">
        <v>30</v>
      </c>
      <c r="C81" s="4">
        <v>24</v>
      </c>
      <c r="D81" s="4">
        <v>16</v>
      </c>
      <c r="E81" s="4">
        <v>62</v>
      </c>
    </row>
    <row r="82" spans="1:5" x14ac:dyDescent="0.2">
      <c r="A82" s="4">
        <v>6</v>
      </c>
      <c r="B82" s="4">
        <v>19</v>
      </c>
      <c r="C82" s="4">
        <v>28</v>
      </c>
      <c r="D82" s="4">
        <v>13</v>
      </c>
      <c r="E82" s="4">
        <v>29</v>
      </c>
    </row>
    <row r="83" spans="1:5" x14ac:dyDescent="0.2">
      <c r="A83" s="4">
        <v>24</v>
      </c>
      <c r="B83" s="4">
        <v>10</v>
      </c>
      <c r="C83" s="4">
        <v>36</v>
      </c>
      <c r="D83" s="4">
        <v>73</v>
      </c>
      <c r="E83" s="4">
        <v>6</v>
      </c>
    </row>
    <row r="84" spans="1:5" x14ac:dyDescent="0.2">
      <c r="A84" s="4">
        <v>0</v>
      </c>
      <c r="B84" s="4">
        <v>47</v>
      </c>
      <c r="C84" s="4">
        <v>10</v>
      </c>
      <c r="D84" s="4">
        <v>56</v>
      </c>
      <c r="E84" s="4">
        <v>24</v>
      </c>
    </row>
    <row r="85" spans="1:5" x14ac:dyDescent="0.2">
      <c r="A85" s="4">
        <v>3</v>
      </c>
      <c r="B85" s="4">
        <v>41</v>
      </c>
      <c r="C85" s="4">
        <v>24</v>
      </c>
      <c r="D85" s="4">
        <v>24</v>
      </c>
      <c r="E85" s="4">
        <v>47</v>
      </c>
    </row>
    <row r="86" spans="1:5" x14ac:dyDescent="0.2">
      <c r="A86" s="4">
        <v>3</v>
      </c>
      <c r="B86" s="4">
        <v>49</v>
      </c>
      <c r="C86" s="4">
        <v>8</v>
      </c>
      <c r="D86" s="4">
        <v>45</v>
      </c>
      <c r="E86" s="4">
        <v>14</v>
      </c>
    </row>
    <row r="87" spans="1:5" x14ac:dyDescent="0.2">
      <c r="A87" s="4">
        <v>6</v>
      </c>
      <c r="B87" s="4">
        <v>7</v>
      </c>
      <c r="C87" s="4">
        <v>9</v>
      </c>
      <c r="D87" s="4">
        <v>24</v>
      </c>
      <c r="E87" s="4">
        <v>16</v>
      </c>
    </row>
    <row r="88" spans="1:5" x14ac:dyDescent="0.2">
      <c r="A88" s="4">
        <v>5</v>
      </c>
      <c r="B88" s="4">
        <v>47</v>
      </c>
      <c r="C88" s="4">
        <v>49</v>
      </c>
      <c r="D88" s="4">
        <v>41</v>
      </c>
      <c r="E88" s="4">
        <v>22</v>
      </c>
    </row>
    <row r="89" spans="1:5" x14ac:dyDescent="0.2">
      <c r="A89" s="4">
        <v>2</v>
      </c>
      <c r="B89" s="4">
        <v>64</v>
      </c>
      <c r="C89" s="4">
        <v>31</v>
      </c>
      <c r="D89" s="4">
        <v>33</v>
      </c>
      <c r="E89" s="4">
        <v>32</v>
      </c>
    </row>
    <row r="90" spans="1:5" x14ac:dyDescent="0.2">
      <c r="A90" s="4">
        <v>6</v>
      </c>
      <c r="B90" s="4">
        <v>41</v>
      </c>
      <c r="C90" s="4">
        <v>13</v>
      </c>
      <c r="D90" s="4">
        <v>54</v>
      </c>
      <c r="E90" s="4">
        <v>38</v>
      </c>
    </row>
    <row r="91" spans="1:5" x14ac:dyDescent="0.2">
      <c r="A91" s="4">
        <v>2</v>
      </c>
      <c r="B91" s="4">
        <v>33</v>
      </c>
      <c r="C91" s="4">
        <v>13</v>
      </c>
      <c r="D91" s="4">
        <v>32</v>
      </c>
      <c r="E91" s="4">
        <v>66</v>
      </c>
    </row>
    <row r="92" spans="1:5" x14ac:dyDescent="0.2">
      <c r="A92" s="4">
        <v>0</v>
      </c>
      <c r="B92" s="4">
        <v>8</v>
      </c>
      <c r="C92" s="4">
        <v>14</v>
      </c>
      <c r="D92" s="4">
        <v>8</v>
      </c>
      <c r="E92" s="4">
        <v>43</v>
      </c>
    </row>
    <row r="93" spans="1:5" x14ac:dyDescent="0.2">
      <c r="A93" s="4">
        <v>11</v>
      </c>
      <c r="B93" s="4">
        <v>55</v>
      </c>
      <c r="C93" s="4">
        <v>26</v>
      </c>
      <c r="D93" s="4">
        <v>44</v>
      </c>
      <c r="E93" s="4">
        <v>52</v>
      </c>
    </row>
    <row r="94" spans="1:5" x14ac:dyDescent="0.2">
      <c r="A94" s="4">
        <v>25</v>
      </c>
      <c r="B94" s="4">
        <v>11</v>
      </c>
      <c r="C94" s="4">
        <v>22</v>
      </c>
      <c r="D94" s="4">
        <v>70</v>
      </c>
      <c r="E94" s="4">
        <v>35</v>
      </c>
    </row>
    <row r="95" spans="1:5" x14ac:dyDescent="0.2">
      <c r="A95" s="4">
        <v>17</v>
      </c>
      <c r="B95" s="4">
        <v>28</v>
      </c>
      <c r="C95" s="4">
        <v>38</v>
      </c>
      <c r="D95" s="4">
        <v>62</v>
      </c>
      <c r="E95" s="4">
        <v>7</v>
      </c>
    </row>
    <row r="96" spans="1:5" x14ac:dyDescent="0.2">
      <c r="A96" s="4">
        <v>3</v>
      </c>
      <c r="B96" s="4">
        <v>0</v>
      </c>
      <c r="C96" s="4">
        <v>20</v>
      </c>
      <c r="D96" s="4">
        <v>55</v>
      </c>
      <c r="E96" s="4">
        <v>51</v>
      </c>
    </row>
    <row r="97" spans="1:5" x14ac:dyDescent="0.2">
      <c r="A97" s="4">
        <v>13</v>
      </c>
      <c r="B97" s="4">
        <v>11</v>
      </c>
      <c r="C97" s="4">
        <v>31</v>
      </c>
      <c r="D97" s="4">
        <v>69</v>
      </c>
      <c r="E97" s="4">
        <v>59</v>
      </c>
    </row>
    <row r="98" spans="1:5" x14ac:dyDescent="0.2">
      <c r="A98" s="4">
        <v>5</v>
      </c>
      <c r="B98" s="4">
        <v>34</v>
      </c>
      <c r="C98" s="4">
        <v>34</v>
      </c>
      <c r="D98" s="4">
        <v>39</v>
      </c>
      <c r="E98" s="4">
        <v>52</v>
      </c>
    </row>
    <row r="99" spans="1:5" x14ac:dyDescent="0.2">
      <c r="A99" s="4">
        <v>18</v>
      </c>
      <c r="B99" s="4">
        <v>41</v>
      </c>
      <c r="C99" s="4">
        <v>50</v>
      </c>
      <c r="D99" s="4">
        <v>70</v>
      </c>
      <c r="E99" s="4">
        <v>30</v>
      </c>
    </row>
    <row r="100" spans="1:5" x14ac:dyDescent="0.2">
      <c r="A100" s="4">
        <v>3</v>
      </c>
      <c r="B100" s="4">
        <v>6</v>
      </c>
      <c r="C100" s="4">
        <v>24</v>
      </c>
      <c r="D100" s="4">
        <v>19</v>
      </c>
      <c r="E100" s="4">
        <v>28</v>
      </c>
    </row>
    <row r="101" spans="1:5" x14ac:dyDescent="0.2">
      <c r="A101" s="4">
        <v>0</v>
      </c>
      <c r="B101" s="4">
        <v>21</v>
      </c>
      <c r="C101" s="4">
        <v>14</v>
      </c>
      <c r="D101" s="4">
        <v>31</v>
      </c>
      <c r="E101" s="4">
        <v>51</v>
      </c>
    </row>
    <row r="102" spans="1:5" x14ac:dyDescent="0.2">
      <c r="A102" s="4">
        <v>0</v>
      </c>
      <c r="B102" s="4">
        <v>10</v>
      </c>
      <c r="C102" s="4">
        <v>22</v>
      </c>
      <c r="D102" s="4">
        <v>36</v>
      </c>
      <c r="E102" s="4">
        <v>46</v>
      </c>
    </row>
    <row r="103" spans="1:5" x14ac:dyDescent="0.2">
      <c r="A103" s="4">
        <v>1</v>
      </c>
      <c r="B103" s="4">
        <v>23</v>
      </c>
      <c r="C103" s="4">
        <v>21</v>
      </c>
      <c r="D103" s="4">
        <v>31</v>
      </c>
      <c r="E103" s="4">
        <v>23</v>
      </c>
    </row>
    <row r="104" spans="1:5" x14ac:dyDescent="0.2">
      <c r="A104" s="4">
        <v>13</v>
      </c>
      <c r="B104" s="4">
        <v>11</v>
      </c>
      <c r="C104" s="4">
        <v>16</v>
      </c>
      <c r="D104" s="4">
        <v>57</v>
      </c>
      <c r="E104" s="4">
        <v>51</v>
      </c>
    </row>
    <row r="105" spans="1:5" x14ac:dyDescent="0.2">
      <c r="A105" s="4">
        <v>20</v>
      </c>
      <c r="B105" s="4">
        <v>21</v>
      </c>
      <c r="C105" s="4">
        <v>9</v>
      </c>
      <c r="D105" s="4">
        <v>19</v>
      </c>
      <c r="E105" s="4">
        <v>0</v>
      </c>
    </row>
    <row r="106" spans="1:5" x14ac:dyDescent="0.2">
      <c r="A106" s="4">
        <v>8</v>
      </c>
      <c r="B106" s="4">
        <v>9</v>
      </c>
      <c r="C106" s="4">
        <v>28</v>
      </c>
      <c r="D106" s="4">
        <v>68</v>
      </c>
      <c r="E106" s="4">
        <v>34</v>
      </c>
    </row>
    <row r="107" spans="1:5" x14ac:dyDescent="0.2">
      <c r="A107" s="4">
        <v>0</v>
      </c>
      <c r="B107" s="4">
        <v>36</v>
      </c>
      <c r="C107" s="4">
        <v>16</v>
      </c>
      <c r="D107" s="4">
        <v>80</v>
      </c>
      <c r="E107" s="4">
        <v>24</v>
      </c>
    </row>
    <row r="108" spans="1:5" x14ac:dyDescent="0.2">
      <c r="A108" s="4">
        <v>12</v>
      </c>
      <c r="B108" s="4">
        <v>0</v>
      </c>
      <c r="C108" s="4">
        <v>1</v>
      </c>
      <c r="D108" s="4">
        <v>71</v>
      </c>
      <c r="E108" s="4">
        <v>50</v>
      </c>
    </row>
    <row r="109" spans="1:5" x14ac:dyDescent="0.2">
      <c r="A109" s="4">
        <v>9</v>
      </c>
      <c r="B109" s="4">
        <v>36</v>
      </c>
      <c r="C109" s="4">
        <v>14</v>
      </c>
      <c r="D109" s="4">
        <v>58</v>
      </c>
      <c r="E109" s="4">
        <v>64</v>
      </c>
    </row>
    <row r="110" spans="1:5" x14ac:dyDescent="0.2">
      <c r="A110" s="4">
        <v>13</v>
      </c>
      <c r="B110" s="4">
        <v>38</v>
      </c>
      <c r="C110" s="4">
        <v>13</v>
      </c>
      <c r="D110" s="4">
        <v>46</v>
      </c>
      <c r="E110" s="4">
        <v>60</v>
      </c>
    </row>
    <row r="111" spans="1:5" x14ac:dyDescent="0.2">
      <c r="A111" s="4">
        <v>4</v>
      </c>
      <c r="B111" s="4">
        <v>8</v>
      </c>
      <c r="C111" s="4">
        <v>18</v>
      </c>
      <c r="D111" s="4">
        <v>83</v>
      </c>
      <c r="E111" s="4">
        <v>55</v>
      </c>
    </row>
    <row r="112" spans="1:5" x14ac:dyDescent="0.2">
      <c r="A112" s="4">
        <v>1</v>
      </c>
      <c r="B112" s="4">
        <v>9</v>
      </c>
      <c r="C112" s="4">
        <v>17</v>
      </c>
      <c r="D112" s="4">
        <v>35</v>
      </c>
      <c r="E112" s="4">
        <v>49</v>
      </c>
    </row>
    <row r="113" spans="1:5" x14ac:dyDescent="0.2">
      <c r="A113" s="4">
        <v>18</v>
      </c>
      <c r="B113" s="4">
        <v>11</v>
      </c>
      <c r="C113" s="4">
        <v>27</v>
      </c>
      <c r="D113" s="4">
        <v>45</v>
      </c>
      <c r="E113" s="4">
        <v>67</v>
      </c>
    </row>
    <row r="114" spans="1:5" x14ac:dyDescent="0.2">
      <c r="A114" s="4">
        <v>1</v>
      </c>
      <c r="B114" s="4">
        <v>51</v>
      </c>
      <c r="C114" s="4">
        <v>19</v>
      </c>
      <c r="D114" s="4">
        <v>30</v>
      </c>
      <c r="E114" s="4">
        <v>25</v>
      </c>
    </row>
    <row r="115" spans="1:5" x14ac:dyDescent="0.2">
      <c r="A115" s="4">
        <v>0</v>
      </c>
      <c r="B115" s="4">
        <v>51</v>
      </c>
      <c r="C115" s="4">
        <v>13</v>
      </c>
      <c r="D115" s="4">
        <v>77</v>
      </c>
      <c r="E115" s="4">
        <v>57</v>
      </c>
    </row>
    <row r="116" spans="1:5" x14ac:dyDescent="0.2">
      <c r="A116" s="4">
        <v>11</v>
      </c>
      <c r="B116" s="4">
        <v>13</v>
      </c>
      <c r="C116" s="4">
        <v>0</v>
      </c>
      <c r="D116" s="4">
        <v>22</v>
      </c>
      <c r="E116" s="4">
        <v>5</v>
      </c>
    </row>
    <row r="117" spans="1:5" x14ac:dyDescent="0.2">
      <c r="A117" s="4">
        <v>1</v>
      </c>
      <c r="B117" s="4">
        <v>54</v>
      </c>
      <c r="C117" s="4">
        <v>29</v>
      </c>
      <c r="D117" s="4">
        <v>45</v>
      </c>
      <c r="E117" s="4">
        <v>33</v>
      </c>
    </row>
    <row r="118" spans="1:5" x14ac:dyDescent="0.2">
      <c r="A118" s="4">
        <v>0</v>
      </c>
      <c r="B118" s="4">
        <v>10</v>
      </c>
      <c r="C118" s="4">
        <v>36</v>
      </c>
      <c r="D118" s="4">
        <v>54</v>
      </c>
      <c r="E118" s="4">
        <v>60</v>
      </c>
    </row>
    <row r="119" spans="1:5" x14ac:dyDescent="0.2">
      <c r="A119" s="4">
        <v>12</v>
      </c>
      <c r="B119" s="4">
        <v>8</v>
      </c>
      <c r="C119" s="4">
        <v>15</v>
      </c>
      <c r="D119" s="4">
        <v>42</v>
      </c>
      <c r="E119" s="4">
        <v>40</v>
      </c>
    </row>
    <row r="120" spans="1:5" x14ac:dyDescent="0.2">
      <c r="A120" s="4">
        <v>5</v>
      </c>
      <c r="B120" s="4">
        <v>10</v>
      </c>
      <c r="C120" s="4">
        <v>0</v>
      </c>
      <c r="D120" s="4">
        <v>33</v>
      </c>
      <c r="E120" s="4">
        <v>38</v>
      </c>
    </row>
    <row r="121" spans="1:5" x14ac:dyDescent="0.2">
      <c r="A121" s="4">
        <v>12</v>
      </c>
      <c r="B121" s="4">
        <v>32</v>
      </c>
      <c r="C121" s="4">
        <v>13</v>
      </c>
      <c r="D121" s="4">
        <v>31</v>
      </c>
      <c r="E121" s="4">
        <v>48</v>
      </c>
    </row>
    <row r="122" spans="1:5" x14ac:dyDescent="0.2">
      <c r="A122" s="4">
        <v>11</v>
      </c>
      <c r="B122" s="4">
        <v>19</v>
      </c>
      <c r="C122" s="4">
        <v>18</v>
      </c>
      <c r="D122" s="4">
        <v>75</v>
      </c>
      <c r="E122" s="4">
        <v>45</v>
      </c>
    </row>
    <row r="123" spans="1:5" x14ac:dyDescent="0.2">
      <c r="A123" s="4">
        <v>4</v>
      </c>
      <c r="B123" s="4">
        <v>4</v>
      </c>
      <c r="C123" s="4">
        <v>13</v>
      </c>
      <c r="D123" s="4">
        <v>41</v>
      </c>
      <c r="E123" s="4">
        <v>24</v>
      </c>
    </row>
    <row r="124" spans="1:5" x14ac:dyDescent="0.2">
      <c r="A124" s="4">
        <v>0</v>
      </c>
      <c r="B124" s="4">
        <v>54</v>
      </c>
      <c r="C124" s="4">
        <v>30</v>
      </c>
      <c r="D124" s="4">
        <v>25</v>
      </c>
      <c r="E124" s="4">
        <v>32</v>
      </c>
    </row>
    <row r="125" spans="1:5" x14ac:dyDescent="0.2">
      <c r="A125" s="4">
        <v>6</v>
      </c>
      <c r="B125" s="4">
        <v>33</v>
      </c>
      <c r="C125" s="4">
        <v>7</v>
      </c>
      <c r="D125" s="4">
        <v>64</v>
      </c>
      <c r="E125" s="4">
        <v>68</v>
      </c>
    </row>
    <row r="126" spans="1:5" x14ac:dyDescent="0.2">
      <c r="A126" s="4">
        <v>24</v>
      </c>
      <c r="B126" s="4">
        <v>6</v>
      </c>
      <c r="C126" s="4">
        <v>38</v>
      </c>
      <c r="D126" s="4">
        <v>69</v>
      </c>
      <c r="E126" s="4">
        <v>23</v>
      </c>
    </row>
    <row r="127" spans="1:5" x14ac:dyDescent="0.2">
      <c r="A127" s="4">
        <v>3</v>
      </c>
      <c r="B127" s="4">
        <v>24</v>
      </c>
      <c r="C127" s="4">
        <v>46</v>
      </c>
      <c r="D127" s="4">
        <v>27</v>
      </c>
      <c r="E127" s="4">
        <v>27</v>
      </c>
    </row>
    <row r="128" spans="1:5" x14ac:dyDescent="0.2">
      <c r="A128" s="4">
        <v>1</v>
      </c>
      <c r="B128" s="4">
        <v>48</v>
      </c>
      <c r="C128" s="4">
        <v>54</v>
      </c>
      <c r="D128" s="4">
        <v>58</v>
      </c>
      <c r="E128" s="4">
        <v>37</v>
      </c>
    </row>
    <row r="129" spans="1:5" x14ac:dyDescent="0.2">
      <c r="A129" s="4">
        <v>3</v>
      </c>
      <c r="B129" s="4">
        <v>13</v>
      </c>
      <c r="C129" s="4">
        <v>18</v>
      </c>
      <c r="D129" s="4">
        <v>77</v>
      </c>
      <c r="E129" s="4">
        <v>42</v>
      </c>
    </row>
    <row r="130" spans="1:5" x14ac:dyDescent="0.2">
      <c r="A130" s="4">
        <v>0</v>
      </c>
      <c r="B130" s="4">
        <v>24</v>
      </c>
      <c r="C130" s="4">
        <v>12</v>
      </c>
      <c r="D130" s="4">
        <v>0</v>
      </c>
      <c r="E130" s="4">
        <v>28</v>
      </c>
    </row>
    <row r="131" spans="1:5" x14ac:dyDescent="0.2">
      <c r="A131" s="4">
        <v>1</v>
      </c>
      <c r="B131" s="4">
        <v>6</v>
      </c>
      <c r="C131" s="4">
        <v>35</v>
      </c>
      <c r="D131" s="4">
        <v>53</v>
      </c>
      <c r="E131" s="4">
        <v>72</v>
      </c>
    </row>
    <row r="132" spans="1:5" x14ac:dyDescent="0.2">
      <c r="A132" s="4">
        <v>10</v>
      </c>
      <c r="B132" s="4">
        <v>12</v>
      </c>
      <c r="C132" s="4">
        <v>36</v>
      </c>
      <c r="D132" s="4">
        <v>66</v>
      </c>
      <c r="E132" s="4">
        <v>49</v>
      </c>
    </row>
    <row r="133" spans="1:5" x14ac:dyDescent="0.2">
      <c r="A133" s="4">
        <v>0</v>
      </c>
      <c r="B133" s="4">
        <v>8</v>
      </c>
      <c r="C133" s="4">
        <v>41</v>
      </c>
      <c r="D133" s="4">
        <v>30</v>
      </c>
      <c r="E133" s="4">
        <v>24</v>
      </c>
    </row>
    <row r="134" spans="1:5" x14ac:dyDescent="0.2">
      <c r="A134" s="4">
        <v>6</v>
      </c>
      <c r="B134" s="4">
        <v>11</v>
      </c>
      <c r="C134" s="4">
        <v>21</v>
      </c>
      <c r="D134" s="4">
        <v>42</v>
      </c>
      <c r="E134" s="4">
        <v>24</v>
      </c>
    </row>
    <row r="135" spans="1:5" x14ac:dyDescent="0.2">
      <c r="A135" s="4">
        <v>4</v>
      </c>
      <c r="B135" s="4">
        <v>61</v>
      </c>
      <c r="C135" s="4">
        <v>14</v>
      </c>
      <c r="D135" s="4">
        <v>42</v>
      </c>
      <c r="E135" s="4">
        <v>35</v>
      </c>
    </row>
    <row r="136" spans="1:5" x14ac:dyDescent="0.2">
      <c r="A136" s="4">
        <v>3</v>
      </c>
      <c r="B136" s="4">
        <v>6</v>
      </c>
      <c r="C136" s="4">
        <v>11</v>
      </c>
      <c r="D136" s="4">
        <v>77</v>
      </c>
      <c r="E136" s="4">
        <v>39</v>
      </c>
    </row>
    <row r="137" spans="1:5" x14ac:dyDescent="0.2">
      <c r="A137" s="4">
        <v>6</v>
      </c>
      <c r="B137" s="4">
        <v>31</v>
      </c>
      <c r="C137" s="4">
        <v>12</v>
      </c>
      <c r="D137" s="4">
        <v>71</v>
      </c>
      <c r="E137" s="4">
        <v>29</v>
      </c>
    </row>
    <row r="138" spans="1:5" x14ac:dyDescent="0.2">
      <c r="A138" s="4">
        <v>16</v>
      </c>
      <c r="B138" s="4">
        <v>13</v>
      </c>
      <c r="C138" s="4">
        <v>29</v>
      </c>
      <c r="D138" s="4">
        <v>27</v>
      </c>
      <c r="E138" s="4">
        <v>27</v>
      </c>
    </row>
    <row r="139" spans="1:5" x14ac:dyDescent="0.2">
      <c r="A139" s="4">
        <v>6</v>
      </c>
      <c r="B139" s="4">
        <v>12</v>
      </c>
      <c r="C139" s="4">
        <v>13</v>
      </c>
      <c r="D139" s="4">
        <v>68</v>
      </c>
      <c r="E139" s="4">
        <v>12</v>
      </c>
    </row>
    <row r="140" spans="1:5" x14ac:dyDescent="0.2">
      <c r="A140" s="4">
        <v>1</v>
      </c>
      <c r="B140" s="4">
        <v>11</v>
      </c>
      <c r="C140" s="4">
        <v>30</v>
      </c>
      <c r="D140" s="4">
        <v>80</v>
      </c>
      <c r="E140" s="4">
        <v>30</v>
      </c>
    </row>
    <row r="141" spans="1:5" x14ac:dyDescent="0.2">
      <c r="A141" s="4">
        <v>17</v>
      </c>
      <c r="B141" s="4">
        <v>16</v>
      </c>
      <c r="C141" s="4">
        <v>15</v>
      </c>
      <c r="D141" s="4">
        <v>17</v>
      </c>
      <c r="E141" s="4">
        <v>34</v>
      </c>
    </row>
    <row r="142" spans="1:5" x14ac:dyDescent="0.2">
      <c r="A142" s="4">
        <v>2</v>
      </c>
      <c r="B142" s="4">
        <v>27</v>
      </c>
      <c r="C142" s="4">
        <v>21</v>
      </c>
      <c r="D142" s="4">
        <v>26</v>
      </c>
      <c r="E142" s="4">
        <v>40</v>
      </c>
    </row>
    <row r="143" spans="1:5" x14ac:dyDescent="0.2">
      <c r="A143" s="4">
        <v>3</v>
      </c>
      <c r="B143" s="4">
        <v>8</v>
      </c>
      <c r="C143" s="4">
        <v>17</v>
      </c>
      <c r="D143" s="4">
        <v>31</v>
      </c>
      <c r="E143" s="4">
        <v>35</v>
      </c>
    </row>
    <row r="144" spans="1:5" x14ac:dyDescent="0.2">
      <c r="A144" s="4">
        <v>7</v>
      </c>
      <c r="B144" s="4">
        <v>51</v>
      </c>
      <c r="C144" s="4">
        <v>10</v>
      </c>
      <c r="D144" s="4">
        <v>12</v>
      </c>
      <c r="E144" s="4">
        <v>25</v>
      </c>
    </row>
    <row r="145" spans="1:5" x14ac:dyDescent="0.2">
      <c r="A145" s="4">
        <v>9</v>
      </c>
      <c r="B145" s="4">
        <v>6</v>
      </c>
      <c r="C145" s="4">
        <v>28</v>
      </c>
      <c r="D145" s="4">
        <v>18</v>
      </c>
      <c r="E145" s="4">
        <v>11</v>
      </c>
    </row>
    <row r="146" spans="1:5" x14ac:dyDescent="0.2">
      <c r="A146" s="4">
        <v>17</v>
      </c>
      <c r="B146" s="4">
        <v>4</v>
      </c>
      <c r="C146" s="4">
        <v>36</v>
      </c>
      <c r="D146" s="4">
        <v>32</v>
      </c>
      <c r="E146" s="4">
        <v>49</v>
      </c>
    </row>
    <row r="147" spans="1:5" x14ac:dyDescent="0.2">
      <c r="A147" s="4">
        <v>8</v>
      </c>
      <c r="B147" s="4">
        <v>20</v>
      </c>
      <c r="C147" s="4">
        <v>45</v>
      </c>
      <c r="D147" s="4">
        <v>46</v>
      </c>
      <c r="E147" s="4">
        <v>48</v>
      </c>
    </row>
    <row r="148" spans="1:5" x14ac:dyDescent="0.2">
      <c r="A148" s="4">
        <v>16</v>
      </c>
      <c r="B148" s="4">
        <v>29</v>
      </c>
      <c r="C148" s="4">
        <v>29</v>
      </c>
      <c r="D148" s="4">
        <v>28</v>
      </c>
      <c r="E148" s="4">
        <v>40</v>
      </c>
    </row>
    <row r="149" spans="1:5" x14ac:dyDescent="0.2">
      <c r="A149" s="4">
        <v>4</v>
      </c>
      <c r="B149" s="4">
        <v>19</v>
      </c>
      <c r="C149" s="4">
        <v>6</v>
      </c>
      <c r="D149" s="4">
        <v>0</v>
      </c>
      <c r="E149" s="4">
        <v>24</v>
      </c>
    </row>
    <row r="150" spans="1:5" x14ac:dyDescent="0.2">
      <c r="A150" s="4">
        <v>1</v>
      </c>
      <c r="B150" s="4">
        <v>3</v>
      </c>
      <c r="C150" s="4">
        <v>3</v>
      </c>
      <c r="D150" s="4">
        <v>84</v>
      </c>
      <c r="E150" s="4">
        <v>41</v>
      </c>
    </row>
    <row r="151" spans="1:5" x14ac:dyDescent="0.2">
      <c r="A151" s="4">
        <v>11</v>
      </c>
      <c r="B151" s="4">
        <v>32</v>
      </c>
      <c r="C151" s="4">
        <v>27</v>
      </c>
      <c r="D151" s="4">
        <v>36</v>
      </c>
      <c r="E151" s="4">
        <v>33</v>
      </c>
    </row>
    <row r="152" spans="1:5" x14ac:dyDescent="0.2">
      <c r="A152" s="4">
        <v>1</v>
      </c>
      <c r="B152" s="4">
        <v>14</v>
      </c>
      <c r="C152" s="4">
        <v>44</v>
      </c>
      <c r="D152" s="4">
        <v>70</v>
      </c>
      <c r="E152" s="4">
        <v>45</v>
      </c>
    </row>
    <row r="153" spans="1:5" x14ac:dyDescent="0.2">
      <c r="A153" s="4">
        <v>3</v>
      </c>
      <c r="B153" s="4">
        <v>27</v>
      </c>
      <c r="C153" s="4">
        <v>16</v>
      </c>
      <c r="D153" s="4">
        <v>81</v>
      </c>
      <c r="E153" s="4">
        <v>46</v>
      </c>
    </row>
    <row r="154" spans="1:5" x14ac:dyDescent="0.2">
      <c r="A154" s="4">
        <v>0</v>
      </c>
      <c r="B154" s="4">
        <v>15</v>
      </c>
      <c r="C154" s="4">
        <v>17</v>
      </c>
      <c r="D154" s="4">
        <v>22</v>
      </c>
      <c r="E154" s="4">
        <v>4</v>
      </c>
    </row>
    <row r="155" spans="1:5" x14ac:dyDescent="0.2">
      <c r="A155" s="4">
        <v>19</v>
      </c>
      <c r="B155" s="4">
        <v>30</v>
      </c>
      <c r="C155" s="4">
        <v>7</v>
      </c>
      <c r="D155" s="4">
        <v>24</v>
      </c>
      <c r="E155" s="4">
        <v>47</v>
      </c>
    </row>
    <row r="156" spans="1:5" x14ac:dyDescent="0.2">
      <c r="A156" s="4">
        <v>10</v>
      </c>
      <c r="B156" s="4">
        <v>42</v>
      </c>
      <c r="C156" s="4">
        <v>45</v>
      </c>
      <c r="D156" s="4">
        <v>86</v>
      </c>
      <c r="E156" s="4">
        <v>23</v>
      </c>
    </row>
    <row r="157" spans="1:5" x14ac:dyDescent="0.2">
      <c r="A157" s="4">
        <v>39</v>
      </c>
      <c r="B157" s="4">
        <v>31</v>
      </c>
      <c r="C157" s="4">
        <v>43</v>
      </c>
      <c r="D157" s="4">
        <v>30</v>
      </c>
      <c r="E157" s="4">
        <v>32</v>
      </c>
    </row>
    <row r="158" spans="1:5" x14ac:dyDescent="0.2">
      <c r="A158" s="4">
        <v>10</v>
      </c>
      <c r="B158" s="4">
        <v>41</v>
      </c>
      <c r="C158" s="4">
        <v>27</v>
      </c>
      <c r="D158" s="4">
        <v>80</v>
      </c>
      <c r="E158" s="4">
        <v>9</v>
      </c>
    </row>
    <row r="159" spans="1:5" x14ac:dyDescent="0.2">
      <c r="A159" s="4">
        <v>1</v>
      </c>
      <c r="B159" s="4">
        <v>26</v>
      </c>
      <c r="C159" s="4">
        <v>14</v>
      </c>
      <c r="D159" s="4">
        <v>72</v>
      </c>
      <c r="E159" s="4">
        <v>7</v>
      </c>
    </row>
    <row r="160" spans="1:5" x14ac:dyDescent="0.2">
      <c r="A160" s="4">
        <v>2</v>
      </c>
      <c r="B160" s="4">
        <v>21</v>
      </c>
      <c r="C160" s="4">
        <v>10</v>
      </c>
      <c r="D160" s="4">
        <v>40</v>
      </c>
      <c r="E160" s="4">
        <v>35</v>
      </c>
    </row>
    <row r="161" spans="1:5" x14ac:dyDescent="0.2">
      <c r="A161" s="4">
        <v>11</v>
      </c>
      <c r="B161" s="4">
        <v>31</v>
      </c>
      <c r="C161" s="4">
        <v>39</v>
      </c>
      <c r="D161" s="4">
        <v>45</v>
      </c>
      <c r="E161" s="4">
        <v>29</v>
      </c>
    </row>
    <row r="162" spans="1:5" x14ac:dyDescent="0.2">
      <c r="A162" s="4">
        <v>0</v>
      </c>
      <c r="B162" s="4">
        <v>19</v>
      </c>
      <c r="C162" s="4">
        <v>58</v>
      </c>
      <c r="D162" s="4">
        <v>52</v>
      </c>
      <c r="E162" s="4">
        <v>26</v>
      </c>
    </row>
    <row r="163" spans="1:5" x14ac:dyDescent="0.2">
      <c r="A163" s="4">
        <v>4</v>
      </c>
      <c r="B163" s="4">
        <v>23</v>
      </c>
      <c r="C163" s="4">
        <v>63</v>
      </c>
      <c r="D163" s="4">
        <v>50</v>
      </c>
      <c r="E163" s="4">
        <v>18</v>
      </c>
    </row>
    <row r="164" spans="1:5" x14ac:dyDescent="0.2">
      <c r="A164" s="4">
        <v>0</v>
      </c>
      <c r="B164" s="4">
        <v>14</v>
      </c>
      <c r="C164" s="4">
        <v>18</v>
      </c>
      <c r="D164" s="4">
        <v>41</v>
      </c>
      <c r="E164" s="4">
        <v>35</v>
      </c>
    </row>
    <row r="165" spans="1:5" x14ac:dyDescent="0.2">
      <c r="A165" s="4">
        <v>3</v>
      </c>
      <c r="B165" s="4">
        <v>32</v>
      </c>
      <c r="C165" s="4">
        <v>34</v>
      </c>
      <c r="D165" s="4">
        <v>52</v>
      </c>
      <c r="E165" s="4">
        <v>54</v>
      </c>
    </row>
    <row r="166" spans="1:5" x14ac:dyDescent="0.2">
      <c r="A166" s="4">
        <v>2</v>
      </c>
      <c r="B166" s="4">
        <v>28</v>
      </c>
      <c r="C166" s="4">
        <v>32</v>
      </c>
      <c r="D166" s="4">
        <v>40</v>
      </c>
      <c r="E166" s="4">
        <v>51</v>
      </c>
    </row>
    <row r="167" spans="1:5" x14ac:dyDescent="0.2">
      <c r="A167" s="4">
        <v>4</v>
      </c>
      <c r="B167" s="4">
        <v>34</v>
      </c>
      <c r="C167" s="4">
        <v>9</v>
      </c>
      <c r="D167" s="4">
        <v>43</v>
      </c>
      <c r="E167" s="4">
        <v>36</v>
      </c>
    </row>
    <row r="168" spans="1:5" x14ac:dyDescent="0.2">
      <c r="A168" s="4">
        <v>2</v>
      </c>
      <c r="B168" s="4">
        <v>0</v>
      </c>
      <c r="C168" s="4">
        <v>14</v>
      </c>
      <c r="D168" s="4">
        <v>56</v>
      </c>
      <c r="E168" s="4">
        <v>18</v>
      </c>
    </row>
    <row r="169" spans="1:5" x14ac:dyDescent="0.2">
      <c r="A169" s="4">
        <v>4</v>
      </c>
      <c r="B169" s="4">
        <v>46</v>
      </c>
      <c r="C169" s="4">
        <v>14</v>
      </c>
      <c r="D169" s="4">
        <v>32</v>
      </c>
      <c r="E169" s="4">
        <v>27</v>
      </c>
    </row>
    <row r="170" spans="1:5" x14ac:dyDescent="0.2">
      <c r="A170" s="4">
        <v>2</v>
      </c>
      <c r="B170" s="4">
        <v>34</v>
      </c>
      <c r="C170" s="4">
        <v>31</v>
      </c>
      <c r="D170" s="4">
        <v>39</v>
      </c>
      <c r="E170" s="4">
        <v>19</v>
      </c>
    </row>
    <row r="171" spans="1:5" x14ac:dyDescent="0.2">
      <c r="A171" s="4">
        <v>2</v>
      </c>
      <c r="B171" s="4">
        <v>11</v>
      </c>
      <c r="C171" s="4">
        <v>26</v>
      </c>
      <c r="D171" s="4">
        <v>36</v>
      </c>
      <c r="E171" s="4">
        <v>0</v>
      </c>
    </row>
    <row r="172" spans="1:5" x14ac:dyDescent="0.2">
      <c r="A172" s="4">
        <v>2</v>
      </c>
      <c r="B172" s="4">
        <v>24</v>
      </c>
      <c r="C172" s="4">
        <v>14</v>
      </c>
      <c r="D172" s="4">
        <v>44</v>
      </c>
      <c r="E172" s="4">
        <v>18</v>
      </c>
    </row>
    <row r="173" spans="1:5" x14ac:dyDescent="0.2">
      <c r="A173" s="4">
        <v>20</v>
      </c>
      <c r="B173" s="4">
        <v>4</v>
      </c>
      <c r="C173" s="4">
        <v>21</v>
      </c>
      <c r="D173" s="4">
        <v>35</v>
      </c>
      <c r="E173" s="4">
        <v>30</v>
      </c>
    </row>
    <row r="174" spans="1:5" x14ac:dyDescent="0.2">
      <c r="A174" s="4">
        <v>4</v>
      </c>
      <c r="B174" s="4">
        <v>7</v>
      </c>
      <c r="C174" s="4">
        <v>33</v>
      </c>
      <c r="D174" s="4">
        <v>31</v>
      </c>
      <c r="E174" s="4">
        <v>58</v>
      </c>
    </row>
    <row r="175" spans="1:5" x14ac:dyDescent="0.2">
      <c r="A175" s="4">
        <v>14</v>
      </c>
      <c r="B175" s="4">
        <v>9</v>
      </c>
      <c r="C175" s="4">
        <v>8</v>
      </c>
      <c r="D175" s="4">
        <v>32</v>
      </c>
      <c r="E175" s="4">
        <v>46</v>
      </c>
    </row>
    <row r="176" spans="1:5" x14ac:dyDescent="0.2">
      <c r="A176" s="4">
        <v>2</v>
      </c>
      <c r="B176" s="4">
        <v>0</v>
      </c>
      <c r="C176" s="4">
        <v>44</v>
      </c>
      <c r="D176" s="4">
        <v>24</v>
      </c>
      <c r="E176" s="4">
        <v>21</v>
      </c>
    </row>
    <row r="177" spans="1:5" x14ac:dyDescent="0.2">
      <c r="A177" s="4">
        <v>14</v>
      </c>
      <c r="B177" s="4">
        <v>11</v>
      </c>
      <c r="C177" s="4">
        <v>38</v>
      </c>
      <c r="D177" s="4">
        <v>30</v>
      </c>
      <c r="E177" s="4">
        <v>0</v>
      </c>
    </row>
    <row r="178" spans="1:5" x14ac:dyDescent="0.2">
      <c r="A178" s="4">
        <v>0</v>
      </c>
      <c r="B178" s="4">
        <v>23</v>
      </c>
      <c r="C178" s="4">
        <v>46</v>
      </c>
      <c r="D178" s="4">
        <v>87</v>
      </c>
      <c r="E178" s="4">
        <v>58</v>
      </c>
    </row>
    <row r="179" spans="1:5" x14ac:dyDescent="0.2">
      <c r="A179" s="4">
        <v>6</v>
      </c>
      <c r="B179" s="4">
        <v>30</v>
      </c>
      <c r="C179" s="4">
        <v>23</v>
      </c>
      <c r="D179" s="4">
        <v>50</v>
      </c>
      <c r="E179" s="4">
        <v>59</v>
      </c>
    </row>
    <row r="180" spans="1:5" x14ac:dyDescent="0.2">
      <c r="A180" s="4">
        <v>0</v>
      </c>
      <c r="B180" s="4">
        <v>6</v>
      </c>
      <c r="C180" s="4">
        <v>35</v>
      </c>
      <c r="D180" s="4">
        <v>72</v>
      </c>
      <c r="E180" s="4">
        <v>53</v>
      </c>
    </row>
    <row r="181" spans="1:5" x14ac:dyDescent="0.2">
      <c r="A181" s="4">
        <v>0</v>
      </c>
      <c r="B181" s="4">
        <v>12</v>
      </c>
      <c r="C181" s="4">
        <v>41</v>
      </c>
      <c r="D181" s="4">
        <v>52</v>
      </c>
      <c r="E181" s="4">
        <v>39</v>
      </c>
    </row>
    <row r="182" spans="1:5" x14ac:dyDescent="0.2">
      <c r="A182" s="4">
        <v>15</v>
      </c>
      <c r="B182" s="4">
        <v>9</v>
      </c>
      <c r="C182" s="4">
        <v>25</v>
      </c>
      <c r="D182" s="4">
        <v>21</v>
      </c>
      <c r="E182" s="4">
        <v>39</v>
      </c>
    </row>
    <row r="183" spans="1:5" x14ac:dyDescent="0.2">
      <c r="A183" s="4">
        <v>36</v>
      </c>
      <c r="B183" s="4">
        <v>10</v>
      </c>
      <c r="C183" s="4">
        <v>23</v>
      </c>
      <c r="D183" s="4">
        <v>100</v>
      </c>
      <c r="E183" s="4">
        <v>34</v>
      </c>
    </row>
    <row r="184" spans="1:5" x14ac:dyDescent="0.2">
      <c r="A184" s="4">
        <v>36</v>
      </c>
      <c r="B184" s="4">
        <v>28</v>
      </c>
      <c r="C184" s="4">
        <v>32</v>
      </c>
      <c r="D184" s="4">
        <v>42</v>
      </c>
      <c r="E184" s="4">
        <v>27</v>
      </c>
    </row>
    <row r="185" spans="1:5" x14ac:dyDescent="0.2">
      <c r="A185" s="4">
        <v>16</v>
      </c>
      <c r="B185" s="4">
        <v>42</v>
      </c>
      <c r="C185" s="4">
        <v>32</v>
      </c>
      <c r="D185" s="4">
        <v>58</v>
      </c>
      <c r="E185" s="4">
        <v>66</v>
      </c>
    </row>
    <row r="186" spans="1:5" x14ac:dyDescent="0.2">
      <c r="A186" s="4">
        <v>1</v>
      </c>
      <c r="B186" s="4">
        <v>13</v>
      </c>
      <c r="C186" s="4">
        <v>43</v>
      </c>
      <c r="D186" s="4">
        <v>42</v>
      </c>
      <c r="E186" s="4">
        <v>52</v>
      </c>
    </row>
    <row r="187" spans="1:5" x14ac:dyDescent="0.2">
      <c r="A187" s="4">
        <v>0</v>
      </c>
      <c r="B187" s="4">
        <v>23</v>
      </c>
      <c r="C187" s="4">
        <v>15</v>
      </c>
      <c r="D187" s="4">
        <v>46</v>
      </c>
      <c r="E187" s="4">
        <v>30</v>
      </c>
    </row>
    <row r="188" spans="1:5" x14ac:dyDescent="0.2">
      <c r="A188" s="4">
        <v>14</v>
      </c>
      <c r="B188" s="4">
        <v>6</v>
      </c>
      <c r="C188" s="4">
        <v>28</v>
      </c>
      <c r="D188" s="4">
        <v>44</v>
      </c>
      <c r="E188" s="4">
        <v>32</v>
      </c>
    </row>
    <row r="189" spans="1:5" x14ac:dyDescent="0.2">
      <c r="A189" s="4">
        <v>18</v>
      </c>
      <c r="B189" s="4">
        <v>8</v>
      </c>
      <c r="C189" s="4">
        <v>13</v>
      </c>
      <c r="D189" s="4">
        <v>88</v>
      </c>
      <c r="E189" s="4">
        <v>14</v>
      </c>
    </row>
    <row r="190" spans="1:5" x14ac:dyDescent="0.2">
      <c r="A190" s="4">
        <v>26</v>
      </c>
      <c r="B190" s="4">
        <v>38</v>
      </c>
      <c r="C190" s="4">
        <v>15</v>
      </c>
      <c r="D190" s="4">
        <v>90</v>
      </c>
      <c r="E190" s="4">
        <v>24</v>
      </c>
    </row>
    <row r="191" spans="1:5" x14ac:dyDescent="0.2">
      <c r="A191" s="4">
        <v>4</v>
      </c>
      <c r="B191" s="4">
        <v>36</v>
      </c>
      <c r="C191" s="4">
        <v>31</v>
      </c>
      <c r="D191" s="4">
        <v>65</v>
      </c>
      <c r="E191" s="4">
        <v>53</v>
      </c>
    </row>
    <row r="192" spans="1:5" x14ac:dyDescent="0.2">
      <c r="A192" s="4">
        <v>0</v>
      </c>
      <c r="B192" s="4">
        <v>7</v>
      </c>
      <c r="C192" s="4">
        <v>19</v>
      </c>
      <c r="D192" s="4">
        <v>58</v>
      </c>
      <c r="E192" s="4">
        <v>31</v>
      </c>
    </row>
    <row r="193" spans="1:5" x14ac:dyDescent="0.2">
      <c r="A193" s="4">
        <v>30</v>
      </c>
      <c r="B193" s="4">
        <v>28</v>
      </c>
      <c r="C193" s="4">
        <v>14</v>
      </c>
      <c r="D193" s="4">
        <v>62</v>
      </c>
      <c r="E193" s="4">
        <v>63</v>
      </c>
    </row>
    <row r="194" spans="1:5" x14ac:dyDescent="0.2">
      <c r="A194" s="4">
        <v>1</v>
      </c>
      <c r="B194" s="4">
        <v>6</v>
      </c>
      <c r="C194" s="4">
        <v>23</v>
      </c>
      <c r="D194" s="4">
        <v>19</v>
      </c>
      <c r="E194" s="4">
        <v>30</v>
      </c>
    </row>
    <row r="195" spans="1:5" x14ac:dyDescent="0.2">
      <c r="A195" s="4">
        <v>6</v>
      </c>
      <c r="B195" s="4">
        <v>5</v>
      </c>
      <c r="C195" s="4">
        <v>25</v>
      </c>
      <c r="D195" s="4">
        <v>40</v>
      </c>
      <c r="E195" s="4">
        <v>51</v>
      </c>
    </row>
    <row r="196" spans="1:5" x14ac:dyDescent="0.2">
      <c r="A196" s="4">
        <v>5</v>
      </c>
      <c r="B196" s="4">
        <v>21</v>
      </c>
      <c r="C196" s="4">
        <v>7</v>
      </c>
      <c r="D196" s="4">
        <v>57</v>
      </c>
      <c r="E196" s="4">
        <v>27</v>
      </c>
    </row>
    <row r="197" spans="1:5" x14ac:dyDescent="0.2">
      <c r="A197" s="4">
        <v>0</v>
      </c>
      <c r="B197" s="4">
        <v>1</v>
      </c>
      <c r="C197" s="4">
        <v>24</v>
      </c>
      <c r="D197" s="4">
        <v>45</v>
      </c>
      <c r="E197" s="4">
        <v>45</v>
      </c>
    </row>
    <row r="198" spans="1:5" x14ac:dyDescent="0.2">
      <c r="A198" s="4">
        <v>8</v>
      </c>
      <c r="B198" s="4">
        <v>42</v>
      </c>
      <c r="C198" s="4">
        <v>46</v>
      </c>
      <c r="D198" s="4">
        <v>46</v>
      </c>
      <c r="E198" s="4">
        <v>67</v>
      </c>
    </row>
    <row r="199" spans="1:5" x14ac:dyDescent="0.2">
      <c r="A199" s="4">
        <v>6</v>
      </c>
      <c r="B199" s="4">
        <v>21</v>
      </c>
      <c r="C199" s="4">
        <v>0</v>
      </c>
      <c r="D199" s="4">
        <v>34</v>
      </c>
      <c r="E199" s="4">
        <v>38</v>
      </c>
    </row>
    <row r="200" spans="1:5" x14ac:dyDescent="0.2">
      <c r="A200" s="4">
        <v>13</v>
      </c>
      <c r="B200" s="4">
        <v>10</v>
      </c>
      <c r="C200" s="4">
        <v>32</v>
      </c>
      <c r="D200" s="4">
        <v>91</v>
      </c>
      <c r="E200" s="4">
        <v>68</v>
      </c>
    </row>
    <row r="201" spans="1:5" x14ac:dyDescent="0.2">
      <c r="A201" s="4">
        <v>1</v>
      </c>
      <c r="B201" s="4">
        <v>29</v>
      </c>
      <c r="C201" s="4">
        <v>41</v>
      </c>
      <c r="D201" s="4">
        <v>46</v>
      </c>
      <c r="E201" s="4">
        <v>34</v>
      </c>
    </row>
    <row r="202" spans="1:5" x14ac:dyDescent="0.2">
      <c r="A202" s="4">
        <v>6</v>
      </c>
      <c r="B202" s="4">
        <v>10</v>
      </c>
      <c r="C202" s="4">
        <v>18</v>
      </c>
      <c r="D202" s="4">
        <v>63</v>
      </c>
      <c r="E202" s="4">
        <v>33</v>
      </c>
    </row>
    <row r="203" spans="1:5" x14ac:dyDescent="0.2">
      <c r="A203" s="4">
        <v>1</v>
      </c>
      <c r="B203" s="4">
        <v>27</v>
      </c>
      <c r="C203" s="4">
        <v>36</v>
      </c>
      <c r="D203" s="4">
        <v>22</v>
      </c>
      <c r="E203" s="4">
        <v>35</v>
      </c>
    </row>
    <row r="204" spans="1:5" x14ac:dyDescent="0.2">
      <c r="A204" s="4">
        <v>3</v>
      </c>
      <c r="B204" s="4">
        <v>28</v>
      </c>
      <c r="C204" s="4">
        <v>19</v>
      </c>
      <c r="D204" s="4">
        <v>57</v>
      </c>
      <c r="E204" s="4">
        <v>49</v>
      </c>
    </row>
    <row r="205" spans="1:5" x14ac:dyDescent="0.2">
      <c r="A205" s="4">
        <v>27</v>
      </c>
      <c r="B205" s="4">
        <v>26</v>
      </c>
      <c r="C205" s="4">
        <v>11</v>
      </c>
      <c r="D205" s="4">
        <v>51</v>
      </c>
      <c r="E205" s="4">
        <v>75</v>
      </c>
    </row>
    <row r="206" spans="1:5" x14ac:dyDescent="0.2">
      <c r="A206" s="4">
        <v>38</v>
      </c>
      <c r="B206" s="4">
        <v>7</v>
      </c>
      <c r="C206" s="4">
        <v>22</v>
      </c>
      <c r="D206" s="4">
        <v>45</v>
      </c>
      <c r="E206" s="4">
        <v>24</v>
      </c>
    </row>
    <row r="207" spans="1:5" x14ac:dyDescent="0.2">
      <c r="A207" s="4">
        <v>0</v>
      </c>
      <c r="B207" s="4">
        <v>28</v>
      </c>
      <c r="C207" s="4">
        <v>32</v>
      </c>
      <c r="D207" s="4">
        <v>58</v>
      </c>
      <c r="E207" s="4">
        <v>64</v>
      </c>
    </row>
    <row r="208" spans="1:5" x14ac:dyDescent="0.2">
      <c r="A208" s="4">
        <v>9</v>
      </c>
      <c r="B208" s="4">
        <v>34</v>
      </c>
      <c r="C208" s="4">
        <v>30</v>
      </c>
      <c r="D208" s="4">
        <v>39</v>
      </c>
      <c r="E208" s="4">
        <v>17</v>
      </c>
    </row>
    <row r="209" spans="1:5" x14ac:dyDescent="0.2">
      <c r="A209" s="4">
        <v>9</v>
      </c>
      <c r="B209" s="4">
        <v>20</v>
      </c>
      <c r="C209" s="4">
        <v>46</v>
      </c>
      <c r="D209" s="4">
        <v>83</v>
      </c>
      <c r="E209" s="4">
        <v>12</v>
      </c>
    </row>
    <row r="210" spans="1:5" x14ac:dyDescent="0.2">
      <c r="A210" s="4">
        <v>0</v>
      </c>
      <c r="B210" s="4">
        <v>33</v>
      </c>
      <c r="C210" s="4">
        <v>34</v>
      </c>
      <c r="D210" s="4">
        <v>0</v>
      </c>
      <c r="E210" s="4">
        <v>17</v>
      </c>
    </row>
    <row r="211" spans="1:5" x14ac:dyDescent="0.2">
      <c r="A211" s="4">
        <v>8</v>
      </c>
      <c r="B211" s="4">
        <v>35</v>
      </c>
      <c r="C211" s="4">
        <v>18</v>
      </c>
      <c r="D211" s="4">
        <v>41</v>
      </c>
      <c r="E211" s="4">
        <v>1</v>
      </c>
    </row>
    <row r="212" spans="1:5" x14ac:dyDescent="0.2">
      <c r="A212" s="4">
        <v>17</v>
      </c>
      <c r="B212" s="4">
        <v>13</v>
      </c>
      <c r="C212" s="4">
        <v>36</v>
      </c>
      <c r="D212" s="4">
        <v>89</v>
      </c>
      <c r="E212" s="4">
        <v>29</v>
      </c>
    </row>
    <row r="213" spans="1:5" x14ac:dyDescent="0.2">
      <c r="A213" s="4">
        <v>12</v>
      </c>
      <c r="B213" s="4">
        <v>26</v>
      </c>
      <c r="C213" s="4">
        <v>12</v>
      </c>
      <c r="D213" s="4">
        <v>19</v>
      </c>
      <c r="E213" s="4">
        <v>31</v>
      </c>
    </row>
    <row r="214" spans="1:5" x14ac:dyDescent="0.2">
      <c r="A214" s="4">
        <v>6</v>
      </c>
      <c r="B214" s="4">
        <v>14</v>
      </c>
      <c r="C214" s="4">
        <v>30</v>
      </c>
      <c r="D214" s="4">
        <v>25</v>
      </c>
      <c r="E214" s="4">
        <v>59</v>
      </c>
    </row>
    <row r="215" spans="1:5" x14ac:dyDescent="0.2">
      <c r="A215" s="4">
        <v>1</v>
      </c>
      <c r="B215" s="4">
        <v>26</v>
      </c>
      <c r="C215" s="4">
        <v>15</v>
      </c>
      <c r="D215" s="4">
        <v>33</v>
      </c>
      <c r="E215" s="4">
        <v>45</v>
      </c>
    </row>
    <row r="216" spans="1:5" x14ac:dyDescent="0.2">
      <c r="A216" s="4">
        <v>0</v>
      </c>
      <c r="B216" s="4">
        <v>41</v>
      </c>
      <c r="C216" s="4">
        <v>24</v>
      </c>
      <c r="D216" s="4">
        <v>50</v>
      </c>
      <c r="E216" s="4">
        <v>34</v>
      </c>
    </row>
    <row r="217" spans="1:5" x14ac:dyDescent="0.2">
      <c r="A217" s="4">
        <v>12</v>
      </c>
      <c r="B217" s="4">
        <v>28</v>
      </c>
      <c r="C217" s="4">
        <v>21</v>
      </c>
      <c r="D217" s="4">
        <v>44</v>
      </c>
      <c r="E217" s="4">
        <v>26</v>
      </c>
    </row>
    <row r="218" spans="1:5" x14ac:dyDescent="0.2">
      <c r="A218" s="4">
        <v>3</v>
      </c>
      <c r="B218" s="4">
        <v>7</v>
      </c>
      <c r="C218" s="4">
        <v>35</v>
      </c>
      <c r="D218" s="4">
        <v>26</v>
      </c>
      <c r="E218" s="4">
        <v>0</v>
      </c>
    </row>
    <row r="219" spans="1:5" x14ac:dyDescent="0.2">
      <c r="A219" s="4">
        <v>1</v>
      </c>
      <c r="B219" s="4">
        <v>41</v>
      </c>
      <c r="C219" s="4">
        <v>35</v>
      </c>
      <c r="D219" s="4">
        <v>68</v>
      </c>
      <c r="E219" s="4">
        <v>48</v>
      </c>
    </row>
    <row r="220" spans="1:5" x14ac:dyDescent="0.2">
      <c r="A220" s="4">
        <v>8</v>
      </c>
      <c r="B220" s="4">
        <v>37</v>
      </c>
      <c r="C220" s="4">
        <v>39</v>
      </c>
      <c r="D220" s="4">
        <v>84</v>
      </c>
      <c r="E220" s="4">
        <v>56</v>
      </c>
    </row>
    <row r="221" spans="1:5" x14ac:dyDescent="0.2">
      <c r="A221" s="4">
        <v>2</v>
      </c>
      <c r="B221" s="4">
        <v>4</v>
      </c>
      <c r="C221" s="4">
        <v>48</v>
      </c>
      <c r="D221" s="4">
        <v>34</v>
      </c>
      <c r="E221" s="4">
        <v>24</v>
      </c>
    </row>
    <row r="222" spans="1:5" x14ac:dyDescent="0.2">
      <c r="A222" s="4">
        <v>9</v>
      </c>
      <c r="B222" s="4">
        <v>27</v>
      </c>
      <c r="C222" s="4">
        <v>2</v>
      </c>
      <c r="D222" s="4">
        <v>25</v>
      </c>
      <c r="E222" s="4">
        <v>40</v>
      </c>
    </row>
    <row r="223" spans="1:5" x14ac:dyDescent="0.2">
      <c r="A223" s="4">
        <v>30</v>
      </c>
      <c r="B223" s="4">
        <v>13</v>
      </c>
      <c r="C223" s="4">
        <v>27</v>
      </c>
      <c r="D223" s="4">
        <v>40</v>
      </c>
      <c r="E223" s="4">
        <v>62</v>
      </c>
    </row>
    <row r="224" spans="1:5" x14ac:dyDescent="0.2">
      <c r="A224" s="4">
        <v>16</v>
      </c>
      <c r="B224" s="4">
        <v>9</v>
      </c>
      <c r="C224" s="4">
        <v>25</v>
      </c>
      <c r="D224" s="4">
        <v>80</v>
      </c>
      <c r="E224" s="4">
        <v>53</v>
      </c>
    </row>
    <row r="225" spans="1:5" x14ac:dyDescent="0.2">
      <c r="A225" s="4">
        <v>26</v>
      </c>
      <c r="B225" s="4">
        <v>43</v>
      </c>
      <c r="C225" s="4">
        <v>15</v>
      </c>
      <c r="D225" s="4">
        <v>42</v>
      </c>
      <c r="E225" s="4">
        <v>25</v>
      </c>
    </row>
    <row r="226" spans="1:5" x14ac:dyDescent="0.2">
      <c r="A226" s="4">
        <v>0</v>
      </c>
      <c r="B226" s="4">
        <v>44</v>
      </c>
      <c r="C226" s="4">
        <v>32</v>
      </c>
      <c r="D226" s="4">
        <v>28</v>
      </c>
      <c r="E226" s="4">
        <v>29</v>
      </c>
    </row>
    <row r="227" spans="1:5" x14ac:dyDescent="0.2">
      <c r="A227" s="4">
        <v>0</v>
      </c>
      <c r="B227" s="4">
        <v>4</v>
      </c>
      <c r="C227" s="4">
        <v>26</v>
      </c>
      <c r="D227" s="4">
        <v>8</v>
      </c>
      <c r="E227" s="4">
        <v>23</v>
      </c>
    </row>
    <row r="228" spans="1:5" x14ac:dyDescent="0.2">
      <c r="A228" s="4">
        <v>24</v>
      </c>
      <c r="B228" s="4">
        <v>8</v>
      </c>
      <c r="C228" s="4">
        <v>29</v>
      </c>
      <c r="D228" s="4">
        <v>30</v>
      </c>
      <c r="E228" s="4">
        <v>20</v>
      </c>
    </row>
    <row r="229" spans="1:5" x14ac:dyDescent="0.2">
      <c r="A229" s="4">
        <v>9</v>
      </c>
      <c r="B229" s="4">
        <v>15</v>
      </c>
      <c r="C229" s="4">
        <v>9</v>
      </c>
      <c r="D229" s="4">
        <v>26</v>
      </c>
      <c r="E229" s="4">
        <v>67</v>
      </c>
    </row>
    <row r="230" spans="1:5" x14ac:dyDescent="0.2">
      <c r="A230" s="4">
        <v>0</v>
      </c>
      <c r="B230" s="4">
        <v>18</v>
      </c>
      <c r="C230" s="4">
        <v>32</v>
      </c>
      <c r="D230" s="4">
        <v>34</v>
      </c>
      <c r="E230" s="4">
        <v>31</v>
      </c>
    </row>
    <row r="231" spans="1:5" x14ac:dyDescent="0.2">
      <c r="A231" s="4">
        <v>20</v>
      </c>
      <c r="B231" s="4">
        <v>21</v>
      </c>
      <c r="C231" s="4">
        <v>56</v>
      </c>
      <c r="D231" s="4">
        <v>49</v>
      </c>
      <c r="E231" s="4">
        <v>47</v>
      </c>
    </row>
    <row r="232" spans="1:5" x14ac:dyDescent="0.2">
      <c r="A232" s="4">
        <v>3</v>
      </c>
      <c r="B232" s="4">
        <v>17</v>
      </c>
      <c r="C232" s="4">
        <v>10</v>
      </c>
      <c r="D232" s="4">
        <v>74</v>
      </c>
      <c r="E232" s="4">
        <v>38</v>
      </c>
    </row>
    <row r="233" spans="1:5" x14ac:dyDescent="0.2">
      <c r="A233" s="4">
        <v>11</v>
      </c>
      <c r="B233" s="4">
        <v>13</v>
      </c>
      <c r="C233" s="4">
        <v>0</v>
      </c>
      <c r="D233" s="4">
        <v>26</v>
      </c>
      <c r="E233" s="4">
        <v>25</v>
      </c>
    </row>
    <row r="234" spans="1:5" x14ac:dyDescent="0.2">
      <c r="A234" s="4">
        <v>14</v>
      </c>
      <c r="B234" s="4">
        <v>10</v>
      </c>
      <c r="C234" s="4">
        <v>38</v>
      </c>
      <c r="D234" s="4">
        <v>28</v>
      </c>
      <c r="E234" s="4">
        <v>42</v>
      </c>
    </row>
    <row r="235" spans="1:5" x14ac:dyDescent="0.2">
      <c r="A235" s="4">
        <v>3</v>
      </c>
      <c r="B235" s="4">
        <v>16</v>
      </c>
      <c r="C235" s="4">
        <v>41</v>
      </c>
      <c r="D235" s="4">
        <v>57</v>
      </c>
      <c r="E235" s="4">
        <v>50</v>
      </c>
    </row>
    <row r="236" spans="1:5" x14ac:dyDescent="0.2">
      <c r="A236" s="4">
        <v>10</v>
      </c>
      <c r="B236" s="4">
        <v>23</v>
      </c>
      <c r="C236" s="4">
        <v>0</v>
      </c>
      <c r="D236" s="4">
        <v>32</v>
      </c>
      <c r="E236" s="4">
        <v>28</v>
      </c>
    </row>
    <row r="237" spans="1:5" x14ac:dyDescent="0.2">
      <c r="A237" s="4">
        <v>0</v>
      </c>
      <c r="B237" s="4">
        <v>8</v>
      </c>
      <c r="C237" s="4">
        <v>37</v>
      </c>
      <c r="D237" s="4">
        <v>27</v>
      </c>
      <c r="E237" s="4">
        <v>18</v>
      </c>
    </row>
    <row r="238" spans="1:5" x14ac:dyDescent="0.2">
      <c r="A238" s="4">
        <v>27</v>
      </c>
      <c r="B238" s="4">
        <v>12</v>
      </c>
      <c r="C238" s="4">
        <v>18</v>
      </c>
      <c r="D238" s="4">
        <v>59</v>
      </c>
      <c r="E238" s="4">
        <v>29</v>
      </c>
    </row>
    <row r="239" spans="1:5" x14ac:dyDescent="0.2">
      <c r="A239" s="4">
        <v>4</v>
      </c>
      <c r="B239" s="4">
        <v>14</v>
      </c>
      <c r="C239" s="4">
        <v>31</v>
      </c>
      <c r="D239" s="4">
        <v>85</v>
      </c>
      <c r="E239" s="4">
        <v>41</v>
      </c>
    </row>
    <row r="240" spans="1:5" x14ac:dyDescent="0.2">
      <c r="A240" s="4">
        <v>6</v>
      </c>
      <c r="B240" s="4">
        <v>10</v>
      </c>
      <c r="C240" s="4">
        <v>5</v>
      </c>
      <c r="D240" s="4">
        <v>44</v>
      </c>
      <c r="E240" s="4">
        <v>58</v>
      </c>
    </row>
    <row r="241" spans="1:5" x14ac:dyDescent="0.2">
      <c r="A241" s="4">
        <v>10</v>
      </c>
      <c r="B241" s="4">
        <v>16</v>
      </c>
      <c r="C241" s="4">
        <v>9</v>
      </c>
      <c r="D241" s="4">
        <v>62</v>
      </c>
      <c r="E241" s="4">
        <v>16</v>
      </c>
    </row>
    <row r="242" spans="1:5" x14ac:dyDescent="0.2">
      <c r="A242" s="4">
        <v>4</v>
      </c>
      <c r="B242" s="4">
        <v>14</v>
      </c>
      <c r="C242" s="4">
        <v>59</v>
      </c>
      <c r="D242" s="4">
        <v>70</v>
      </c>
      <c r="E242" s="4">
        <v>37</v>
      </c>
    </row>
    <row r="243" spans="1:5" x14ac:dyDescent="0.2">
      <c r="A243" s="4">
        <v>1</v>
      </c>
      <c r="B243" s="4">
        <v>12</v>
      </c>
      <c r="C243" s="4">
        <v>33</v>
      </c>
      <c r="D243" s="4">
        <v>32</v>
      </c>
      <c r="E243" s="4">
        <v>25</v>
      </c>
    </row>
    <row r="244" spans="1:5" x14ac:dyDescent="0.2">
      <c r="A244" s="4">
        <v>1</v>
      </c>
      <c r="B244" s="4">
        <v>7</v>
      </c>
      <c r="C244" s="4">
        <v>30</v>
      </c>
      <c r="D244" s="4">
        <v>78</v>
      </c>
      <c r="E244" s="4">
        <v>34</v>
      </c>
    </row>
    <row r="245" spans="1:5" x14ac:dyDescent="0.2">
      <c r="A245" s="4">
        <v>2</v>
      </c>
      <c r="B245" s="4">
        <v>11</v>
      </c>
      <c r="C245" s="4">
        <v>9</v>
      </c>
      <c r="D245" s="4">
        <v>44</v>
      </c>
      <c r="E245" s="4">
        <v>0</v>
      </c>
    </row>
    <row r="246" spans="1:5" x14ac:dyDescent="0.2">
      <c r="A246" s="4">
        <v>2</v>
      </c>
      <c r="B246" s="4">
        <v>20</v>
      </c>
      <c r="C246" s="4">
        <v>8</v>
      </c>
      <c r="D246" s="4">
        <v>24</v>
      </c>
      <c r="E246" s="4">
        <v>32</v>
      </c>
    </row>
    <row r="247" spans="1:5" x14ac:dyDescent="0.2">
      <c r="A247" s="4">
        <v>20</v>
      </c>
      <c r="B247" s="4">
        <v>35</v>
      </c>
      <c r="C247" s="4">
        <v>20</v>
      </c>
      <c r="D247" s="4">
        <v>38</v>
      </c>
      <c r="E247" s="4">
        <v>34</v>
      </c>
    </row>
    <row r="248" spans="1:5" x14ac:dyDescent="0.2">
      <c r="A248" s="4">
        <v>10</v>
      </c>
      <c r="B248" s="4">
        <v>6</v>
      </c>
      <c r="C248" s="4">
        <v>7</v>
      </c>
      <c r="D248" s="4">
        <v>12</v>
      </c>
      <c r="E248" s="4">
        <v>33</v>
      </c>
    </row>
    <row r="249" spans="1:5" x14ac:dyDescent="0.2">
      <c r="A249" s="4">
        <v>12</v>
      </c>
      <c r="B249" s="4">
        <v>42</v>
      </c>
      <c r="C249" s="4">
        <v>1</v>
      </c>
      <c r="D249" s="4">
        <v>37</v>
      </c>
      <c r="E249" s="4">
        <v>21</v>
      </c>
    </row>
    <row r="250" spans="1:5" x14ac:dyDescent="0.2">
      <c r="A250" s="4">
        <v>12</v>
      </c>
      <c r="B250" s="4">
        <v>47</v>
      </c>
      <c r="C250" s="4">
        <v>26</v>
      </c>
      <c r="D250" s="4">
        <v>42</v>
      </c>
      <c r="E250" s="4">
        <v>30</v>
      </c>
    </row>
    <row r="251" spans="1:5" x14ac:dyDescent="0.2">
      <c r="A251" s="4">
        <v>0</v>
      </c>
      <c r="B251" s="4">
        <v>7</v>
      </c>
      <c r="C251" s="4">
        <v>32</v>
      </c>
      <c r="D251" s="4">
        <v>54</v>
      </c>
      <c r="E251" s="4">
        <v>42</v>
      </c>
    </row>
    <row r="252" spans="1:5" x14ac:dyDescent="0.2">
      <c r="A252" s="4">
        <v>5</v>
      </c>
      <c r="B252" s="4">
        <v>14</v>
      </c>
      <c r="C252" s="4">
        <v>28</v>
      </c>
      <c r="D252" s="4">
        <v>34</v>
      </c>
      <c r="E252" s="4">
        <v>32</v>
      </c>
    </row>
    <row r="253" spans="1:5" x14ac:dyDescent="0.2">
      <c r="A253" s="4">
        <v>14</v>
      </c>
      <c r="B253" s="4">
        <v>16</v>
      </c>
      <c r="C253" s="4">
        <v>45</v>
      </c>
      <c r="D253" s="4">
        <v>28</v>
      </c>
      <c r="E253" s="4">
        <v>19</v>
      </c>
    </row>
    <row r="254" spans="1:5" x14ac:dyDescent="0.2">
      <c r="A254" s="4">
        <v>2</v>
      </c>
      <c r="B254" s="4">
        <v>8</v>
      </c>
      <c r="C254" s="4">
        <v>22</v>
      </c>
      <c r="D254" s="4">
        <v>15</v>
      </c>
      <c r="E254" s="4">
        <v>11</v>
      </c>
    </row>
    <row r="255" spans="1:5" x14ac:dyDescent="0.2">
      <c r="A255" s="4">
        <v>0</v>
      </c>
      <c r="B255" s="4">
        <v>6</v>
      </c>
      <c r="C255" s="4">
        <v>2</v>
      </c>
      <c r="D255" s="4">
        <v>34</v>
      </c>
      <c r="E255" s="4">
        <v>30</v>
      </c>
    </row>
    <row r="256" spans="1:5" x14ac:dyDescent="0.2">
      <c r="A256" s="4">
        <v>2</v>
      </c>
      <c r="B256" s="4">
        <v>26</v>
      </c>
      <c r="C256" s="4">
        <v>20</v>
      </c>
      <c r="D256" s="4">
        <v>22</v>
      </c>
      <c r="E256" s="4">
        <v>9</v>
      </c>
    </row>
    <row r="257" spans="1:5" x14ac:dyDescent="0.2">
      <c r="A257" s="4">
        <v>23</v>
      </c>
      <c r="B257" s="4">
        <v>20</v>
      </c>
      <c r="C257" s="4">
        <v>12</v>
      </c>
      <c r="D257" s="4">
        <v>33</v>
      </c>
      <c r="E257" s="4">
        <v>53</v>
      </c>
    </row>
    <row r="258" spans="1:5" x14ac:dyDescent="0.2">
      <c r="A258" s="4">
        <v>9</v>
      </c>
      <c r="B258" s="4">
        <v>22</v>
      </c>
      <c r="C258" s="4">
        <v>15</v>
      </c>
      <c r="D258" s="4">
        <v>63</v>
      </c>
      <c r="E258" s="4">
        <v>48</v>
      </c>
    </row>
    <row r="259" spans="1:5" x14ac:dyDescent="0.2">
      <c r="A259" s="4">
        <v>0</v>
      </c>
      <c r="B259" s="4">
        <v>11</v>
      </c>
      <c r="C259" s="4">
        <v>41</v>
      </c>
      <c r="D259" s="4">
        <v>53</v>
      </c>
      <c r="E259" s="4">
        <v>36</v>
      </c>
    </row>
    <row r="260" spans="1:5" x14ac:dyDescent="0.2">
      <c r="A260" s="4">
        <v>7</v>
      </c>
      <c r="B260" s="4">
        <v>18</v>
      </c>
      <c r="C260" s="4">
        <v>30</v>
      </c>
      <c r="D260" s="4">
        <v>26</v>
      </c>
      <c r="E260" s="4">
        <v>28</v>
      </c>
    </row>
    <row r="261" spans="1:5" x14ac:dyDescent="0.2">
      <c r="A261" s="4">
        <v>22</v>
      </c>
      <c r="B261" s="4">
        <v>19</v>
      </c>
      <c r="C261" s="4">
        <v>14</v>
      </c>
      <c r="D261" s="4">
        <v>19</v>
      </c>
      <c r="E261" s="4">
        <v>49</v>
      </c>
    </row>
    <row r="262" spans="1:5" x14ac:dyDescent="0.2">
      <c r="A262" s="4">
        <v>17</v>
      </c>
      <c r="B262" s="4">
        <v>18</v>
      </c>
      <c r="C262" s="4">
        <v>18</v>
      </c>
      <c r="D262" s="4">
        <v>54</v>
      </c>
      <c r="E262" s="4">
        <v>17</v>
      </c>
    </row>
    <row r="263" spans="1:5" x14ac:dyDescent="0.2">
      <c r="A263" s="4">
        <v>5</v>
      </c>
      <c r="B263" s="4">
        <v>29</v>
      </c>
      <c r="C263" s="4">
        <v>14</v>
      </c>
      <c r="D263" s="4">
        <v>46</v>
      </c>
      <c r="E263" s="4">
        <v>27</v>
      </c>
    </row>
    <row r="264" spans="1:5" x14ac:dyDescent="0.2">
      <c r="A264" s="4">
        <v>12</v>
      </c>
      <c r="B264" s="4">
        <v>16</v>
      </c>
      <c r="C264" s="4">
        <v>30</v>
      </c>
      <c r="D264" s="4">
        <v>63</v>
      </c>
      <c r="E264" s="4">
        <v>46</v>
      </c>
    </row>
    <row r="265" spans="1:5" x14ac:dyDescent="0.2">
      <c r="A265" s="4">
        <v>12</v>
      </c>
      <c r="B265" s="4">
        <v>48</v>
      </c>
      <c r="C265" s="4">
        <v>35</v>
      </c>
      <c r="D265" s="4">
        <v>62</v>
      </c>
      <c r="E265" s="4">
        <v>41</v>
      </c>
    </row>
    <row r="266" spans="1:5" x14ac:dyDescent="0.2">
      <c r="A266" s="4">
        <v>6</v>
      </c>
      <c r="B266" s="4">
        <v>22</v>
      </c>
      <c r="C266" s="4">
        <v>12</v>
      </c>
      <c r="D266" s="4">
        <v>56</v>
      </c>
      <c r="E266" s="4">
        <v>17</v>
      </c>
    </row>
    <row r="267" spans="1:5" x14ac:dyDescent="0.2">
      <c r="A267" s="4">
        <v>2</v>
      </c>
      <c r="B267" s="4">
        <v>0</v>
      </c>
      <c r="C267" s="4">
        <v>0</v>
      </c>
      <c r="D267" s="4">
        <v>3</v>
      </c>
      <c r="E267" s="4">
        <v>8</v>
      </c>
    </row>
    <row r="268" spans="1:5" x14ac:dyDescent="0.2">
      <c r="A268" s="4">
        <v>10</v>
      </c>
      <c r="B268" s="4">
        <v>35</v>
      </c>
      <c r="C268" s="4">
        <v>24</v>
      </c>
      <c r="D268" s="4">
        <v>58</v>
      </c>
      <c r="E268" s="4">
        <v>32</v>
      </c>
    </row>
    <row r="269" spans="1:5" x14ac:dyDescent="0.2">
      <c r="A269" s="4">
        <v>4</v>
      </c>
      <c r="B269" s="4">
        <v>5</v>
      </c>
      <c r="C269" s="4">
        <v>14</v>
      </c>
      <c r="D269" s="4">
        <v>47</v>
      </c>
      <c r="E269" s="4">
        <v>17</v>
      </c>
    </row>
    <row r="270" spans="1:5" x14ac:dyDescent="0.2">
      <c r="A270" s="4">
        <v>9</v>
      </c>
      <c r="B270" s="4">
        <v>13</v>
      </c>
      <c r="C270" s="4">
        <v>8</v>
      </c>
      <c r="D270" s="4">
        <v>66</v>
      </c>
      <c r="E270" s="4">
        <v>11</v>
      </c>
    </row>
    <row r="271" spans="1:5" x14ac:dyDescent="0.2">
      <c r="A271" s="4">
        <v>0</v>
      </c>
      <c r="B271" s="4">
        <v>10</v>
      </c>
      <c r="C271" s="4">
        <v>27</v>
      </c>
      <c r="D271" s="4">
        <v>68</v>
      </c>
      <c r="E271" s="4">
        <v>44</v>
      </c>
    </row>
    <row r="272" spans="1:5" x14ac:dyDescent="0.2">
      <c r="A272" s="4">
        <v>5</v>
      </c>
      <c r="B272" s="4">
        <v>39</v>
      </c>
      <c r="C272" s="4">
        <v>14</v>
      </c>
      <c r="D272" s="4">
        <v>22</v>
      </c>
      <c r="E272" s="4">
        <v>52</v>
      </c>
    </row>
    <row r="273" spans="1:5" x14ac:dyDescent="0.2">
      <c r="A273" s="4">
        <v>0</v>
      </c>
      <c r="B273" s="4">
        <v>10</v>
      </c>
      <c r="C273" s="4">
        <v>6</v>
      </c>
      <c r="D273" s="4">
        <v>22</v>
      </c>
      <c r="E273" s="4">
        <v>28</v>
      </c>
    </row>
    <row r="274" spans="1:5" x14ac:dyDescent="0.2">
      <c r="A274" s="4">
        <v>21</v>
      </c>
      <c r="B274" s="4">
        <v>39</v>
      </c>
      <c r="C274" s="4">
        <v>28</v>
      </c>
      <c r="D274" s="4">
        <v>28</v>
      </c>
      <c r="E274" s="4">
        <v>48</v>
      </c>
    </row>
    <row r="275" spans="1:5" x14ac:dyDescent="0.2">
      <c r="A275" s="4">
        <v>0</v>
      </c>
      <c r="B275" s="4">
        <v>20</v>
      </c>
      <c r="C275" s="4">
        <v>30</v>
      </c>
      <c r="D275" s="4">
        <v>30</v>
      </c>
      <c r="E275" s="4">
        <v>9</v>
      </c>
    </row>
    <row r="276" spans="1:5" x14ac:dyDescent="0.2">
      <c r="A276" s="4">
        <v>1</v>
      </c>
      <c r="B276" s="4">
        <v>10</v>
      </c>
      <c r="C276" s="4">
        <v>17</v>
      </c>
      <c r="D276" s="4">
        <v>30</v>
      </c>
      <c r="E276" s="4">
        <v>29</v>
      </c>
    </row>
    <row r="277" spans="1:5" x14ac:dyDescent="0.2">
      <c r="A277" s="4">
        <v>0</v>
      </c>
      <c r="B277" s="4">
        <v>42</v>
      </c>
      <c r="C277" s="4">
        <v>2</v>
      </c>
      <c r="D277" s="4">
        <v>11</v>
      </c>
      <c r="E277" s="4">
        <v>38</v>
      </c>
    </row>
    <row r="278" spans="1:5" x14ac:dyDescent="0.2">
      <c r="A278" s="4">
        <v>17</v>
      </c>
      <c r="B278" s="4">
        <v>35</v>
      </c>
      <c r="C278" s="4">
        <v>32</v>
      </c>
      <c r="D278" s="4">
        <v>1</v>
      </c>
      <c r="E278" s="4">
        <v>48</v>
      </c>
    </row>
    <row r="279" spans="1:5" x14ac:dyDescent="0.2">
      <c r="A279" s="4">
        <v>3</v>
      </c>
      <c r="B279" s="4">
        <v>5</v>
      </c>
      <c r="C279" s="4">
        <v>27</v>
      </c>
      <c r="D279" s="4">
        <v>32</v>
      </c>
      <c r="E279" s="4">
        <v>60</v>
      </c>
    </row>
    <row r="280" spans="1:5" x14ac:dyDescent="0.2">
      <c r="A280" s="4">
        <v>6</v>
      </c>
      <c r="B280" s="4">
        <v>47</v>
      </c>
      <c r="C280" s="4">
        <v>29</v>
      </c>
      <c r="D280" s="4">
        <v>36</v>
      </c>
      <c r="E280" s="4">
        <v>32</v>
      </c>
    </row>
    <row r="281" spans="1:5" x14ac:dyDescent="0.2">
      <c r="A281" s="4">
        <v>4</v>
      </c>
      <c r="B281" s="4">
        <v>1</v>
      </c>
      <c r="C281" s="4">
        <v>44</v>
      </c>
      <c r="D281" s="4">
        <v>1</v>
      </c>
      <c r="E281" s="4">
        <v>8</v>
      </c>
    </row>
    <row r="282" spans="1:5" x14ac:dyDescent="0.2">
      <c r="A282" s="4">
        <v>20</v>
      </c>
      <c r="B282" s="4">
        <v>18</v>
      </c>
      <c r="C282" s="4">
        <v>1</v>
      </c>
      <c r="D282" s="4">
        <v>20</v>
      </c>
      <c r="E282" s="4">
        <v>38</v>
      </c>
    </row>
    <row r="283" spans="1:5" x14ac:dyDescent="0.2">
      <c r="A283" s="4">
        <v>7</v>
      </c>
      <c r="B283" s="4">
        <v>37</v>
      </c>
      <c r="C283" s="4">
        <v>26</v>
      </c>
      <c r="D283" s="4">
        <v>56</v>
      </c>
      <c r="E283" s="4">
        <v>62</v>
      </c>
    </row>
    <row r="284" spans="1:5" x14ac:dyDescent="0.2">
      <c r="A284" s="4">
        <v>8</v>
      </c>
      <c r="B284" s="4">
        <v>11</v>
      </c>
      <c r="C284" s="4">
        <v>35</v>
      </c>
      <c r="D284" s="4">
        <v>45</v>
      </c>
      <c r="E284" s="4">
        <v>0</v>
      </c>
    </row>
    <row r="285" spans="1:5" x14ac:dyDescent="0.2">
      <c r="A285" s="4">
        <v>0</v>
      </c>
      <c r="B285" s="4">
        <v>24</v>
      </c>
      <c r="C285" s="4">
        <v>25</v>
      </c>
      <c r="D285" s="4">
        <v>23</v>
      </c>
      <c r="E285" s="4">
        <v>59</v>
      </c>
    </row>
    <row r="286" spans="1:5" x14ac:dyDescent="0.2">
      <c r="A286" s="4">
        <v>10</v>
      </c>
      <c r="B286" s="4">
        <v>7</v>
      </c>
      <c r="C286" s="4">
        <v>22</v>
      </c>
      <c r="D286" s="4">
        <v>19</v>
      </c>
      <c r="E286" s="4">
        <v>49</v>
      </c>
    </row>
    <row r="287" spans="1:5" x14ac:dyDescent="0.2">
      <c r="A287" s="4">
        <v>12</v>
      </c>
      <c r="B287" s="4">
        <v>55</v>
      </c>
      <c r="C287" s="4">
        <v>27</v>
      </c>
      <c r="D287" s="4">
        <v>17</v>
      </c>
      <c r="E287" s="4">
        <v>24</v>
      </c>
    </row>
    <row r="288" spans="1:5" x14ac:dyDescent="0.2">
      <c r="A288" s="4">
        <v>0</v>
      </c>
      <c r="B288" s="4">
        <v>16</v>
      </c>
      <c r="C288" s="4">
        <v>0</v>
      </c>
      <c r="D288" s="4">
        <v>47</v>
      </c>
      <c r="E288" s="4">
        <v>0</v>
      </c>
    </row>
    <row r="289" spans="1:5" x14ac:dyDescent="0.2">
      <c r="A289" s="4">
        <v>1</v>
      </c>
      <c r="B289" s="4">
        <v>13</v>
      </c>
      <c r="C289" s="4">
        <v>22</v>
      </c>
      <c r="D289" s="4">
        <v>70</v>
      </c>
      <c r="E289" s="4">
        <v>31</v>
      </c>
    </row>
    <row r="290" spans="1:5" x14ac:dyDescent="0.2">
      <c r="A290" s="4">
        <v>3</v>
      </c>
      <c r="B290" s="4">
        <v>0</v>
      </c>
      <c r="C290" s="4">
        <v>14</v>
      </c>
      <c r="D290" s="4">
        <v>91</v>
      </c>
      <c r="E290" s="4">
        <v>17</v>
      </c>
    </row>
    <row r="291" spans="1:5" x14ac:dyDescent="0.2">
      <c r="A291" s="4">
        <v>6</v>
      </c>
      <c r="B291" s="4">
        <v>9</v>
      </c>
      <c r="C291" s="4">
        <v>21</v>
      </c>
      <c r="D291" s="4">
        <v>51</v>
      </c>
      <c r="E291" s="4">
        <v>22</v>
      </c>
    </row>
    <row r="292" spans="1:5" x14ac:dyDescent="0.2">
      <c r="A292" s="4">
        <v>0</v>
      </c>
      <c r="B292" s="4">
        <v>20</v>
      </c>
      <c r="C292" s="4">
        <v>15</v>
      </c>
      <c r="D292" s="4">
        <v>45</v>
      </c>
      <c r="E292" s="4">
        <v>30</v>
      </c>
    </row>
    <row r="293" spans="1:5" x14ac:dyDescent="0.2">
      <c r="A293" s="4">
        <v>14</v>
      </c>
      <c r="B293" s="4">
        <v>8</v>
      </c>
      <c r="C293" s="4">
        <v>8</v>
      </c>
      <c r="D293" s="4">
        <v>28</v>
      </c>
      <c r="E293" s="4">
        <v>22</v>
      </c>
    </row>
    <row r="294" spans="1:5" x14ac:dyDescent="0.2">
      <c r="A294" s="4">
        <v>2</v>
      </c>
      <c r="B294" s="4">
        <v>28</v>
      </c>
      <c r="C294" s="4">
        <v>45</v>
      </c>
      <c r="D294" s="4">
        <v>26</v>
      </c>
      <c r="E294" s="4">
        <v>19</v>
      </c>
    </row>
    <row r="295" spans="1:5" x14ac:dyDescent="0.2">
      <c r="A295" s="4">
        <v>4</v>
      </c>
      <c r="B295" s="4">
        <v>11</v>
      </c>
      <c r="C295" s="4">
        <v>26</v>
      </c>
      <c r="D295" s="4">
        <v>24</v>
      </c>
      <c r="E295" s="4">
        <v>15</v>
      </c>
    </row>
    <row r="296" spans="1:5" x14ac:dyDescent="0.2">
      <c r="A296" s="4">
        <v>3</v>
      </c>
      <c r="B296" s="4">
        <v>0</v>
      </c>
      <c r="C296" s="4">
        <v>14</v>
      </c>
      <c r="D296" s="4">
        <v>18</v>
      </c>
      <c r="E296" s="4">
        <v>28</v>
      </c>
    </row>
    <row r="297" spans="1:5" x14ac:dyDescent="0.2">
      <c r="A297" s="4">
        <v>0</v>
      </c>
      <c r="B297" s="4">
        <v>19</v>
      </c>
      <c r="C297" s="4">
        <v>26</v>
      </c>
      <c r="D297" s="4">
        <v>24</v>
      </c>
      <c r="E297" s="4">
        <v>7</v>
      </c>
    </row>
    <row r="298" spans="1:5" x14ac:dyDescent="0.2">
      <c r="A298" s="4">
        <v>0</v>
      </c>
      <c r="B298" s="4">
        <v>29</v>
      </c>
      <c r="C298" s="4">
        <v>36</v>
      </c>
      <c r="D298" s="4">
        <v>26</v>
      </c>
      <c r="E298" s="4">
        <v>65</v>
      </c>
    </row>
    <row r="299" spans="1:5" x14ac:dyDescent="0.2">
      <c r="A299" s="4">
        <v>1</v>
      </c>
      <c r="B299" s="4">
        <v>7</v>
      </c>
      <c r="C299" s="4">
        <v>11</v>
      </c>
      <c r="D299" s="4">
        <v>40</v>
      </c>
      <c r="E299" s="4">
        <v>7</v>
      </c>
    </row>
    <row r="300" spans="1:5" x14ac:dyDescent="0.2">
      <c r="A300" s="4">
        <v>5</v>
      </c>
      <c r="B300" s="4">
        <v>32</v>
      </c>
      <c r="C300" s="4">
        <v>40</v>
      </c>
      <c r="D300" s="4">
        <v>53</v>
      </c>
      <c r="E300" s="4">
        <v>30</v>
      </c>
    </row>
    <row r="301" spans="1:5" x14ac:dyDescent="0.2">
      <c r="A301" s="4">
        <v>1</v>
      </c>
      <c r="B301" s="4">
        <v>32</v>
      </c>
      <c r="C301" s="4">
        <v>21</v>
      </c>
      <c r="D301" s="4">
        <v>54</v>
      </c>
      <c r="E301" s="4">
        <v>26</v>
      </c>
    </row>
    <row r="302" spans="1:5" x14ac:dyDescent="0.2">
      <c r="A302" s="4">
        <v>10</v>
      </c>
      <c r="B302" s="4">
        <v>27</v>
      </c>
      <c r="C302" s="4">
        <v>3</v>
      </c>
      <c r="D302" s="4">
        <v>32</v>
      </c>
      <c r="E302" s="4">
        <v>10</v>
      </c>
    </row>
    <row r="303" spans="1:5" x14ac:dyDescent="0.2">
      <c r="A303" s="4">
        <v>11</v>
      </c>
      <c r="B303" s="4">
        <v>8</v>
      </c>
      <c r="C303" s="4">
        <v>25</v>
      </c>
      <c r="D303" s="4">
        <v>8</v>
      </c>
      <c r="E303" s="4">
        <v>51</v>
      </c>
    </row>
    <row r="304" spans="1:5" x14ac:dyDescent="0.2">
      <c r="A304" s="4">
        <v>1</v>
      </c>
      <c r="B304" s="4">
        <v>9</v>
      </c>
      <c r="C304" s="4">
        <v>21</v>
      </c>
      <c r="D304" s="4">
        <v>22</v>
      </c>
      <c r="E304" s="4">
        <v>39</v>
      </c>
    </row>
    <row r="305" spans="1:5" x14ac:dyDescent="0.2">
      <c r="A305" s="4">
        <v>9</v>
      </c>
      <c r="B305" s="4">
        <v>5</v>
      </c>
      <c r="C305" s="4">
        <v>27</v>
      </c>
      <c r="D305" s="4">
        <v>50</v>
      </c>
      <c r="E305" s="4">
        <v>7</v>
      </c>
    </row>
    <row r="306" spans="1:5" x14ac:dyDescent="0.2">
      <c r="A306" s="4">
        <v>8</v>
      </c>
      <c r="B306" s="4">
        <v>7</v>
      </c>
      <c r="C306" s="4">
        <v>1</v>
      </c>
      <c r="D306" s="4">
        <v>5</v>
      </c>
      <c r="E306" s="4">
        <v>37</v>
      </c>
    </row>
    <row r="307" spans="1:5" x14ac:dyDescent="0.2">
      <c r="A307" s="4">
        <v>9</v>
      </c>
      <c r="B307" s="4">
        <v>8</v>
      </c>
      <c r="C307" s="4">
        <v>19</v>
      </c>
      <c r="D307" s="4">
        <v>54</v>
      </c>
      <c r="E307" s="4">
        <v>21</v>
      </c>
    </row>
    <row r="308" spans="1:5" x14ac:dyDescent="0.2">
      <c r="A308" s="4">
        <v>2</v>
      </c>
      <c r="B308" s="4">
        <v>34</v>
      </c>
      <c r="C308" s="4">
        <v>15</v>
      </c>
      <c r="D308" s="4">
        <v>19</v>
      </c>
      <c r="E308" s="4">
        <v>37</v>
      </c>
    </row>
    <row r="309" spans="1:5" x14ac:dyDescent="0.2">
      <c r="A309" s="4">
        <v>2</v>
      </c>
      <c r="B309" s="4">
        <v>36</v>
      </c>
      <c r="C309" s="4">
        <v>29</v>
      </c>
      <c r="D309" s="4">
        <v>19</v>
      </c>
      <c r="E309" s="4">
        <v>34</v>
      </c>
    </row>
    <row r="310" spans="1:5" x14ac:dyDescent="0.2">
      <c r="A310" s="4">
        <v>2</v>
      </c>
      <c r="B310" s="4">
        <v>3</v>
      </c>
      <c r="C310" s="4">
        <v>6</v>
      </c>
      <c r="D310" s="4">
        <v>20</v>
      </c>
      <c r="E310" s="4">
        <v>13</v>
      </c>
    </row>
    <row r="311" spans="1:5" x14ac:dyDescent="0.2">
      <c r="A311" s="4">
        <v>10</v>
      </c>
      <c r="B311" s="4">
        <v>0</v>
      </c>
      <c r="C311" s="4">
        <v>25</v>
      </c>
      <c r="D311" s="4"/>
      <c r="E311" s="4">
        <v>35</v>
      </c>
    </row>
    <row r="312" spans="1:5" x14ac:dyDescent="0.2">
      <c r="A312" s="4">
        <v>2</v>
      </c>
      <c r="B312" s="4">
        <v>10</v>
      </c>
      <c r="C312" s="4">
        <v>12</v>
      </c>
      <c r="D312" s="4"/>
      <c r="E312" s="4">
        <v>10</v>
      </c>
    </row>
    <row r="313" spans="1:5" x14ac:dyDescent="0.2">
      <c r="A313" s="4">
        <v>10</v>
      </c>
      <c r="B313" s="4">
        <v>3</v>
      </c>
      <c r="C313" s="4">
        <v>14</v>
      </c>
      <c r="D313" s="4"/>
      <c r="E313" s="4">
        <v>50</v>
      </c>
    </row>
    <row r="314" spans="1:5" x14ac:dyDescent="0.2">
      <c r="A314" s="4">
        <v>6</v>
      </c>
      <c r="B314" s="4">
        <v>17</v>
      </c>
      <c r="C314" s="4">
        <v>9</v>
      </c>
      <c r="D314" s="4"/>
      <c r="E314" s="4">
        <v>29</v>
      </c>
    </row>
    <row r="315" spans="1:5" x14ac:dyDescent="0.2">
      <c r="A315" s="4">
        <v>11</v>
      </c>
      <c r="B315" s="4">
        <v>8</v>
      </c>
      <c r="C315" s="4">
        <v>17</v>
      </c>
      <c r="D315" s="4"/>
      <c r="E315" s="4">
        <v>53</v>
      </c>
    </row>
    <row r="316" spans="1:5" x14ac:dyDescent="0.2">
      <c r="A316" s="4">
        <v>5</v>
      </c>
      <c r="B316" s="4">
        <v>12</v>
      </c>
      <c r="C316" s="4">
        <v>16</v>
      </c>
      <c r="D316" s="4"/>
      <c r="E316" s="4">
        <v>15</v>
      </c>
    </row>
    <row r="317" spans="1:5" x14ac:dyDescent="0.2">
      <c r="A317" s="4">
        <v>23</v>
      </c>
      <c r="B317" s="4">
        <v>18</v>
      </c>
      <c r="C317" s="4">
        <v>23</v>
      </c>
      <c r="D317" s="4"/>
      <c r="E317" s="4">
        <v>2</v>
      </c>
    </row>
    <row r="318" spans="1:5" x14ac:dyDescent="0.2">
      <c r="A318" s="4">
        <v>3</v>
      </c>
      <c r="B318" s="4">
        <v>8</v>
      </c>
      <c r="C318" s="4">
        <v>36</v>
      </c>
      <c r="D318" s="4"/>
      <c r="E318" s="4">
        <v>9</v>
      </c>
    </row>
    <row r="319" spans="1:5" x14ac:dyDescent="0.2">
      <c r="A319" s="4">
        <v>26</v>
      </c>
      <c r="B319" s="4">
        <v>28</v>
      </c>
      <c r="C319" s="4">
        <v>33</v>
      </c>
      <c r="D319" s="4"/>
      <c r="E319" s="4">
        <v>56</v>
      </c>
    </row>
    <row r="320" spans="1:5" x14ac:dyDescent="0.2">
      <c r="A320" s="4">
        <v>4</v>
      </c>
      <c r="B320" s="4">
        <v>36</v>
      </c>
      <c r="C320" s="4">
        <v>7</v>
      </c>
      <c r="D320" s="4"/>
      <c r="E320" s="4">
        <v>48</v>
      </c>
    </row>
    <row r="321" spans="1:5" x14ac:dyDescent="0.2">
      <c r="A321" s="4">
        <v>1</v>
      </c>
      <c r="B321" s="4">
        <v>0</v>
      </c>
      <c r="C321" s="4">
        <v>9</v>
      </c>
      <c r="D321" s="4"/>
      <c r="E321" s="4">
        <v>21</v>
      </c>
    </row>
    <row r="322" spans="1:5" x14ac:dyDescent="0.2">
      <c r="A322" s="4">
        <v>7</v>
      </c>
      <c r="B322" s="4">
        <v>13</v>
      </c>
      <c r="C322" s="4">
        <v>27</v>
      </c>
      <c r="D322" s="4"/>
      <c r="E322" s="4">
        <v>55</v>
      </c>
    </row>
    <row r="323" spans="1:5" x14ac:dyDescent="0.2">
      <c r="A323" s="4">
        <v>2</v>
      </c>
      <c r="B323" s="4">
        <v>21</v>
      </c>
      <c r="C323" s="4">
        <v>8</v>
      </c>
      <c r="D323" s="4"/>
      <c r="E323" s="4">
        <v>32</v>
      </c>
    </row>
    <row r="324" spans="1:5" x14ac:dyDescent="0.2">
      <c r="A324" s="4">
        <v>1</v>
      </c>
      <c r="B324" s="4">
        <v>8</v>
      </c>
      <c r="C324" s="4">
        <v>19</v>
      </c>
      <c r="D324" s="4"/>
      <c r="E324" s="4">
        <v>62</v>
      </c>
    </row>
    <row r="325" spans="1:5" x14ac:dyDescent="0.2">
      <c r="A325" s="4">
        <v>31</v>
      </c>
      <c r="B325" s="4">
        <v>37</v>
      </c>
      <c r="C325" s="4">
        <v>27</v>
      </c>
      <c r="D325" s="4"/>
      <c r="E325" s="4">
        <v>10</v>
      </c>
    </row>
    <row r="326" spans="1:5" x14ac:dyDescent="0.2">
      <c r="A326" s="4">
        <v>2</v>
      </c>
      <c r="B326" s="4">
        <v>36</v>
      </c>
      <c r="C326" s="4">
        <v>5</v>
      </c>
      <c r="D326" s="4"/>
      <c r="E326" s="4">
        <v>34</v>
      </c>
    </row>
    <row r="327" spans="1:5" x14ac:dyDescent="0.2">
      <c r="A327" s="4">
        <v>13</v>
      </c>
      <c r="B327" s="4">
        <v>20</v>
      </c>
      <c r="C327" s="4">
        <v>13</v>
      </c>
      <c r="D327" s="4"/>
      <c r="E327" s="4">
        <v>49</v>
      </c>
    </row>
    <row r="328" spans="1:5" x14ac:dyDescent="0.2">
      <c r="A328" s="4">
        <v>6</v>
      </c>
      <c r="B328" s="4">
        <v>17</v>
      </c>
      <c r="C328" s="4">
        <v>5</v>
      </c>
      <c r="D328" s="4"/>
      <c r="E328" s="4">
        <v>54</v>
      </c>
    </row>
    <row r="329" spans="1:5" x14ac:dyDescent="0.2">
      <c r="A329" s="4">
        <v>5</v>
      </c>
      <c r="B329" s="4">
        <v>0</v>
      </c>
      <c r="C329" s="4">
        <v>24</v>
      </c>
      <c r="D329" s="4"/>
      <c r="E329" s="4">
        <v>15</v>
      </c>
    </row>
    <row r="330" spans="1:5" x14ac:dyDescent="0.2">
      <c r="A330" s="4">
        <v>5</v>
      </c>
      <c r="B330" s="4">
        <v>22</v>
      </c>
      <c r="C330" s="4">
        <v>15</v>
      </c>
      <c r="D330" s="4"/>
      <c r="E330" s="4">
        <v>22</v>
      </c>
    </row>
    <row r="331" spans="1:5" x14ac:dyDescent="0.2">
      <c r="A331" s="4">
        <v>0</v>
      </c>
      <c r="B331" s="4">
        <v>8</v>
      </c>
      <c r="C331" s="4">
        <v>12</v>
      </c>
      <c r="D331" s="4"/>
      <c r="E331" s="4">
        <v>34</v>
      </c>
    </row>
    <row r="332" spans="1:5" x14ac:dyDescent="0.2">
      <c r="A332" s="4">
        <v>0</v>
      </c>
      <c r="B332" s="4">
        <v>9</v>
      </c>
      <c r="C332" s="4">
        <v>19</v>
      </c>
      <c r="D332" s="4"/>
      <c r="E332" s="4">
        <v>35</v>
      </c>
    </row>
    <row r="333" spans="1:5" x14ac:dyDescent="0.2">
      <c r="A333" s="4">
        <v>6</v>
      </c>
      <c r="B333" s="4">
        <v>5</v>
      </c>
      <c r="C333" s="4">
        <v>16</v>
      </c>
      <c r="D333" s="4"/>
      <c r="E333" s="4">
        <v>21</v>
      </c>
    </row>
    <row r="334" spans="1:5" x14ac:dyDescent="0.2">
      <c r="A334" s="4">
        <v>11</v>
      </c>
      <c r="B334" s="4">
        <v>15</v>
      </c>
      <c r="C334" s="4">
        <v>25</v>
      </c>
      <c r="D334" s="4"/>
      <c r="E334" s="4">
        <v>4</v>
      </c>
    </row>
    <row r="335" spans="1:5" x14ac:dyDescent="0.2">
      <c r="A335" s="4">
        <v>12</v>
      </c>
      <c r="B335" s="4">
        <v>0</v>
      </c>
      <c r="C335" s="4">
        <v>10</v>
      </c>
      <c r="D335" s="4"/>
      <c r="E335" s="4">
        <v>43</v>
      </c>
    </row>
    <row r="336" spans="1:5" x14ac:dyDescent="0.2">
      <c r="A336" s="4">
        <v>1</v>
      </c>
      <c r="B336" s="4">
        <v>8</v>
      </c>
      <c r="C336" s="4">
        <v>6</v>
      </c>
      <c r="D336" s="4"/>
      <c r="E336" s="4">
        <v>15</v>
      </c>
    </row>
    <row r="337" spans="1:5" x14ac:dyDescent="0.2">
      <c r="A337" s="4">
        <v>18</v>
      </c>
      <c r="B337" s="4">
        <v>43</v>
      </c>
      <c r="C337" s="4">
        <v>14</v>
      </c>
      <c r="D337" s="4"/>
      <c r="E337" s="4">
        <v>37</v>
      </c>
    </row>
    <row r="338" spans="1:5" x14ac:dyDescent="0.2">
      <c r="A338" s="4">
        <v>0</v>
      </c>
      <c r="B338" s="4">
        <v>6</v>
      </c>
      <c r="C338" s="4">
        <v>10</v>
      </c>
      <c r="D338" s="4"/>
      <c r="E338" s="4">
        <v>39</v>
      </c>
    </row>
    <row r="339" spans="1:5" x14ac:dyDescent="0.2">
      <c r="A339" s="4">
        <v>4</v>
      </c>
      <c r="B339" s="4">
        <v>20</v>
      </c>
      <c r="C339" s="4">
        <v>20</v>
      </c>
      <c r="D339" s="4"/>
      <c r="E339" s="4">
        <v>26</v>
      </c>
    </row>
    <row r="340" spans="1:5" x14ac:dyDescent="0.2">
      <c r="A340" s="4">
        <v>2</v>
      </c>
      <c r="B340" s="4">
        <v>15</v>
      </c>
      <c r="C340" s="4">
        <v>27</v>
      </c>
      <c r="D340" s="4"/>
      <c r="E340" s="4">
        <v>35</v>
      </c>
    </row>
    <row r="341" spans="1:5" x14ac:dyDescent="0.2">
      <c r="A341" s="4">
        <v>4</v>
      </c>
      <c r="B341" s="4">
        <v>6</v>
      </c>
      <c r="C341" s="4">
        <v>14</v>
      </c>
      <c r="D341" s="4"/>
      <c r="E341" s="4">
        <v>12</v>
      </c>
    </row>
    <row r="342" spans="1:5" x14ac:dyDescent="0.2">
      <c r="A342" s="4">
        <v>4</v>
      </c>
      <c r="B342" s="4">
        <v>10</v>
      </c>
      <c r="C342" s="4">
        <v>19</v>
      </c>
      <c r="D342" s="4"/>
      <c r="E342" s="4">
        <v>46</v>
      </c>
    </row>
    <row r="343" spans="1:5" x14ac:dyDescent="0.2">
      <c r="A343" s="4">
        <v>3</v>
      </c>
      <c r="B343" s="4">
        <v>2</v>
      </c>
      <c r="C343" s="4">
        <v>30</v>
      </c>
      <c r="D343" s="4"/>
      <c r="E343" s="4">
        <v>30</v>
      </c>
    </row>
    <row r="344" spans="1:5" x14ac:dyDescent="0.2">
      <c r="A344" s="4">
        <v>3</v>
      </c>
      <c r="B344" s="4">
        <v>14</v>
      </c>
      <c r="C344" s="4">
        <v>20</v>
      </c>
      <c r="D344" s="4"/>
      <c r="E344" s="4">
        <v>37</v>
      </c>
    </row>
    <row r="345" spans="1:5" x14ac:dyDescent="0.2">
      <c r="A345" s="4">
        <v>1</v>
      </c>
      <c r="B345" s="4">
        <v>7</v>
      </c>
      <c r="C345" s="4">
        <v>10</v>
      </c>
      <c r="D345" s="4"/>
      <c r="E345" s="4">
        <v>34</v>
      </c>
    </row>
    <row r="346" spans="1:5" x14ac:dyDescent="0.2">
      <c r="A346" s="4">
        <v>15</v>
      </c>
      <c r="B346" s="4">
        <v>0</v>
      </c>
      <c r="C346" s="4">
        <v>5</v>
      </c>
      <c r="D346" s="4"/>
      <c r="E346" s="4">
        <v>46</v>
      </c>
    </row>
    <row r="347" spans="1:5" x14ac:dyDescent="0.2">
      <c r="A347" s="4">
        <v>0</v>
      </c>
      <c r="B347" s="4">
        <v>26</v>
      </c>
      <c r="C347" s="4">
        <v>11</v>
      </c>
      <c r="D347" s="4"/>
      <c r="E347" s="4">
        <v>43</v>
      </c>
    </row>
    <row r="348" spans="1:5" x14ac:dyDescent="0.2">
      <c r="A348" s="4"/>
      <c r="B348" s="4">
        <v>34</v>
      </c>
      <c r="C348" s="4">
        <v>6</v>
      </c>
      <c r="D348" s="4"/>
      <c r="E348" s="4">
        <v>16</v>
      </c>
    </row>
    <row r="349" spans="1:5" x14ac:dyDescent="0.2">
      <c r="A349" s="4"/>
      <c r="B349" s="4">
        <v>6</v>
      </c>
      <c r="C349" s="4">
        <v>15</v>
      </c>
      <c r="D349" s="4"/>
      <c r="E349" s="4">
        <v>48</v>
      </c>
    </row>
    <row r="350" spans="1:5" x14ac:dyDescent="0.2">
      <c r="A350" s="4"/>
      <c r="B350" s="4">
        <v>8</v>
      </c>
      <c r="C350" s="4">
        <v>6</v>
      </c>
      <c r="D350" s="4"/>
      <c r="E350" s="4">
        <v>23</v>
      </c>
    </row>
    <row r="351" spans="1:5" x14ac:dyDescent="0.2">
      <c r="A351" s="4"/>
      <c r="B351" s="4">
        <v>25</v>
      </c>
      <c r="C351" s="4">
        <v>19</v>
      </c>
      <c r="D351" s="4"/>
      <c r="E351" s="4">
        <v>26</v>
      </c>
    </row>
    <row r="352" spans="1:5" x14ac:dyDescent="0.2">
      <c r="A352" s="4"/>
      <c r="B352" s="4">
        <v>8</v>
      </c>
      <c r="C352" s="4">
        <v>24</v>
      </c>
      <c r="D352" s="4"/>
      <c r="E352" s="4">
        <v>28</v>
      </c>
    </row>
    <row r="353" spans="1:5" x14ac:dyDescent="0.2">
      <c r="A353" s="4"/>
      <c r="B353" s="4">
        <v>13</v>
      </c>
      <c r="C353" s="4">
        <v>15</v>
      </c>
      <c r="D353" s="4"/>
      <c r="E353" s="4">
        <v>14</v>
      </c>
    </row>
    <row r="354" spans="1:5" x14ac:dyDescent="0.2">
      <c r="A354" s="4"/>
      <c r="B354" s="4">
        <v>4</v>
      </c>
      <c r="C354" s="4">
        <v>3</v>
      </c>
      <c r="D354" s="4"/>
      <c r="E354" s="4">
        <v>20</v>
      </c>
    </row>
    <row r="355" spans="1:5" x14ac:dyDescent="0.2">
      <c r="A355" s="4"/>
      <c r="B355" s="4">
        <v>3</v>
      </c>
      <c r="C355" s="4">
        <v>10</v>
      </c>
      <c r="D355" s="4"/>
      <c r="E355" s="4">
        <v>38</v>
      </c>
    </row>
    <row r="356" spans="1:5" x14ac:dyDescent="0.2">
      <c r="A356" s="4"/>
      <c r="B356" s="4">
        <v>24</v>
      </c>
      <c r="C356" s="4">
        <v>25</v>
      </c>
      <c r="D356" s="4"/>
      <c r="E356" s="4">
        <v>26</v>
      </c>
    </row>
    <row r="357" spans="1:5" x14ac:dyDescent="0.2">
      <c r="A357" s="4"/>
      <c r="B357" s="4">
        <v>4</v>
      </c>
      <c r="C357" s="4">
        <v>15</v>
      </c>
      <c r="D357" s="4"/>
      <c r="E357" s="4">
        <v>41</v>
      </c>
    </row>
    <row r="358" spans="1:5" x14ac:dyDescent="0.2">
      <c r="A358" s="4"/>
      <c r="B358" s="4">
        <v>20</v>
      </c>
      <c r="C358" s="4">
        <v>4</v>
      </c>
      <c r="D358" s="4"/>
      <c r="E358" s="4">
        <v>13</v>
      </c>
    </row>
    <row r="359" spans="1:5" x14ac:dyDescent="0.2">
      <c r="A359" s="4"/>
      <c r="B359" s="4">
        <v>11</v>
      </c>
      <c r="C359" s="4">
        <v>34</v>
      </c>
      <c r="D359" s="4"/>
      <c r="E359" s="4">
        <v>29</v>
      </c>
    </row>
    <row r="360" spans="1:5" x14ac:dyDescent="0.2">
      <c r="A360" s="4"/>
      <c r="B360" s="4">
        <v>16</v>
      </c>
      <c r="C360" s="4">
        <v>18</v>
      </c>
      <c r="D360" s="4"/>
      <c r="E360" s="4">
        <v>51</v>
      </c>
    </row>
    <row r="361" spans="1:5" x14ac:dyDescent="0.2">
      <c r="A361" s="4"/>
      <c r="B361" s="4">
        <v>22</v>
      </c>
      <c r="C361" s="4">
        <v>23</v>
      </c>
      <c r="D361" s="4"/>
      <c r="E361" s="4">
        <v>34</v>
      </c>
    </row>
    <row r="362" spans="1:5" x14ac:dyDescent="0.2">
      <c r="A362" s="4"/>
      <c r="B362" s="4">
        <v>3</v>
      </c>
      <c r="C362" s="4">
        <v>7</v>
      </c>
      <c r="D362" s="4"/>
      <c r="E362" s="4">
        <v>31</v>
      </c>
    </row>
    <row r="363" spans="1:5" x14ac:dyDescent="0.2">
      <c r="A363" s="4"/>
      <c r="B363" s="4">
        <v>4</v>
      </c>
      <c r="C363" s="4">
        <v>29</v>
      </c>
      <c r="D363" s="4"/>
      <c r="E363" s="4">
        <v>33</v>
      </c>
    </row>
    <row r="364" spans="1:5" x14ac:dyDescent="0.2">
      <c r="A364" s="4"/>
      <c r="B364" s="4">
        <v>2</v>
      </c>
      <c r="C364" s="4">
        <v>13</v>
      </c>
      <c r="D364" s="4"/>
      <c r="E364" s="4">
        <v>16</v>
      </c>
    </row>
    <row r="365" spans="1:5" x14ac:dyDescent="0.2">
      <c r="A365" s="4"/>
      <c r="B365" s="4">
        <v>45</v>
      </c>
      <c r="C365" s="4">
        <v>21</v>
      </c>
      <c r="D365" s="4"/>
      <c r="E365" s="4">
        <v>44</v>
      </c>
    </row>
    <row r="366" spans="1:5" x14ac:dyDescent="0.2">
      <c r="A366" s="4"/>
      <c r="B366" s="4">
        <v>15</v>
      </c>
      <c r="C366" s="4">
        <v>5</v>
      </c>
      <c r="D366" s="4"/>
      <c r="E366" s="4">
        <v>17</v>
      </c>
    </row>
    <row r="367" spans="1:5" x14ac:dyDescent="0.2">
      <c r="A367" s="4"/>
      <c r="B367" s="4">
        <v>6</v>
      </c>
      <c r="C367" s="4">
        <v>0</v>
      </c>
      <c r="D367" s="4"/>
      <c r="E367" s="4">
        <v>49</v>
      </c>
    </row>
    <row r="368" spans="1:5" x14ac:dyDescent="0.2">
      <c r="A368" s="4"/>
      <c r="B368" s="4">
        <v>18</v>
      </c>
      <c r="C368" s="4">
        <v>13</v>
      </c>
      <c r="D368" s="4"/>
      <c r="E368" s="4">
        <v>25</v>
      </c>
    </row>
    <row r="369" spans="1:5" x14ac:dyDescent="0.2">
      <c r="A369" s="4"/>
      <c r="B369" s="4">
        <v>1</v>
      </c>
      <c r="C369" s="4">
        <v>19</v>
      </c>
      <c r="D369" s="4"/>
      <c r="E369" s="4">
        <v>20</v>
      </c>
    </row>
    <row r="370" spans="1:5" x14ac:dyDescent="0.2">
      <c r="A370" s="4"/>
      <c r="B370" s="4">
        <v>6</v>
      </c>
      <c r="C370" s="4">
        <v>11</v>
      </c>
      <c r="D370" s="4"/>
      <c r="E370" s="4">
        <v>35</v>
      </c>
    </row>
    <row r="371" spans="1:5" x14ac:dyDescent="0.2">
      <c r="A371" s="4"/>
      <c r="B371" s="4">
        <v>11</v>
      </c>
      <c r="C371" s="4">
        <v>0</v>
      </c>
      <c r="D371" s="4"/>
      <c r="E371" s="4">
        <v>21</v>
      </c>
    </row>
    <row r="372" spans="1:5" x14ac:dyDescent="0.2">
      <c r="A372" s="4"/>
      <c r="B372" s="4">
        <v>18</v>
      </c>
      <c r="C372" s="4">
        <v>33</v>
      </c>
      <c r="D372" s="4"/>
      <c r="E372" s="4">
        <v>33</v>
      </c>
    </row>
    <row r="373" spans="1:5" x14ac:dyDescent="0.2">
      <c r="A373" s="4"/>
      <c r="B373" s="4">
        <v>9</v>
      </c>
      <c r="C373" s="4">
        <v>8</v>
      </c>
      <c r="D373" s="4"/>
      <c r="E373" s="4">
        <v>26</v>
      </c>
    </row>
    <row r="374" spans="1:5" x14ac:dyDescent="0.2">
      <c r="A374" s="4"/>
      <c r="B374" s="4">
        <v>20</v>
      </c>
      <c r="C374" s="4">
        <v>33</v>
      </c>
      <c r="D374" s="4"/>
      <c r="E374" s="4">
        <v>19</v>
      </c>
    </row>
    <row r="375" spans="1:5" x14ac:dyDescent="0.2">
      <c r="A375" s="4"/>
      <c r="B375" s="4">
        <v>9</v>
      </c>
      <c r="C375" s="4">
        <v>9</v>
      </c>
      <c r="D375" s="4"/>
      <c r="E375" s="4">
        <v>55</v>
      </c>
    </row>
    <row r="376" spans="1:5" x14ac:dyDescent="0.2">
      <c r="A376" s="4"/>
      <c r="B376" s="4">
        <v>3</v>
      </c>
      <c r="C376" s="4">
        <v>13</v>
      </c>
      <c r="D376" s="4"/>
      <c r="E376" s="4">
        <v>14</v>
      </c>
    </row>
    <row r="377" spans="1:5" x14ac:dyDescent="0.2">
      <c r="A377" s="4"/>
      <c r="B377" s="4">
        <v>13</v>
      </c>
      <c r="C377" s="4">
        <v>2</v>
      </c>
      <c r="D377" s="4"/>
      <c r="E377" s="4">
        <v>24</v>
      </c>
    </row>
    <row r="378" spans="1:5" x14ac:dyDescent="0.2">
      <c r="A378" s="4"/>
      <c r="B378" s="4">
        <v>17</v>
      </c>
      <c r="C378" s="4">
        <v>8</v>
      </c>
      <c r="D378" s="4"/>
      <c r="E378" s="4">
        <v>17</v>
      </c>
    </row>
    <row r="379" spans="1:5" x14ac:dyDescent="0.2">
      <c r="A379" s="4"/>
      <c r="B379" s="4">
        <v>3</v>
      </c>
      <c r="C379" s="4">
        <v>5</v>
      </c>
      <c r="D379" s="4"/>
      <c r="E379" s="4">
        <v>29</v>
      </c>
    </row>
    <row r="380" spans="1:5" x14ac:dyDescent="0.2">
      <c r="A380" s="4"/>
      <c r="B380" s="4"/>
      <c r="C380" s="4">
        <v>12</v>
      </c>
      <c r="D380" s="4"/>
      <c r="E380" s="4">
        <v>12</v>
      </c>
    </row>
    <row r="381" spans="1:5" x14ac:dyDescent="0.2">
      <c r="A381" s="4"/>
      <c r="B381" s="4"/>
      <c r="C381" s="4">
        <v>6</v>
      </c>
      <c r="D381" s="4"/>
      <c r="E381" s="4">
        <v>53</v>
      </c>
    </row>
    <row r="382" spans="1:5" x14ac:dyDescent="0.2">
      <c r="A382" s="4"/>
      <c r="B382" s="4"/>
      <c r="C382" s="4">
        <v>6</v>
      </c>
      <c r="D382" s="4"/>
      <c r="E382" s="4">
        <v>22</v>
      </c>
    </row>
    <row r="383" spans="1:5" x14ac:dyDescent="0.2">
      <c r="A383" s="4"/>
      <c r="B383" s="4"/>
      <c r="C383" s="4">
        <v>16</v>
      </c>
      <c r="D383" s="4"/>
      <c r="E383" s="4">
        <v>35</v>
      </c>
    </row>
    <row r="384" spans="1:5" x14ac:dyDescent="0.2">
      <c r="A384" s="4"/>
      <c r="B384" s="4"/>
      <c r="C384" s="4">
        <v>12</v>
      </c>
      <c r="D384" s="4"/>
      <c r="E384" s="4">
        <v>8</v>
      </c>
    </row>
    <row r="385" spans="1:5" x14ac:dyDescent="0.2">
      <c r="A385" s="4"/>
      <c r="B385" s="4"/>
      <c r="C385" s="4">
        <v>29</v>
      </c>
      <c r="D385" s="4"/>
      <c r="E385" s="4">
        <v>35</v>
      </c>
    </row>
    <row r="386" spans="1:5" x14ac:dyDescent="0.2">
      <c r="A386" s="4"/>
      <c r="B386" s="4"/>
      <c r="C386" s="4">
        <v>21</v>
      </c>
      <c r="D386" s="4"/>
      <c r="E386" s="4">
        <v>7</v>
      </c>
    </row>
    <row r="387" spans="1:5" x14ac:dyDescent="0.2">
      <c r="A387" s="4"/>
      <c r="B387" s="4"/>
      <c r="C387" s="4">
        <v>9</v>
      </c>
      <c r="D387" s="4"/>
      <c r="E387" s="4"/>
    </row>
    <row r="388" spans="1:5" x14ac:dyDescent="0.2">
      <c r="A388" s="4"/>
      <c r="B388" s="4"/>
      <c r="C388" s="4">
        <v>10</v>
      </c>
      <c r="D388" s="4"/>
      <c r="E388" s="4"/>
    </row>
    <row r="389" spans="1:5" x14ac:dyDescent="0.2">
      <c r="A389" s="4"/>
      <c r="B389" s="4"/>
      <c r="C389" s="4">
        <v>11</v>
      </c>
      <c r="D389" s="4"/>
      <c r="E389" s="4"/>
    </row>
    <row r="390" spans="1:5" x14ac:dyDescent="0.2">
      <c r="A390" s="4"/>
      <c r="B390" s="4"/>
      <c r="C390" s="4">
        <v>17</v>
      </c>
      <c r="D390" s="4"/>
      <c r="E390" s="4"/>
    </row>
    <row r="391" spans="1:5" x14ac:dyDescent="0.2">
      <c r="A391" s="4"/>
      <c r="B391" s="4"/>
      <c r="C391" s="4">
        <v>23</v>
      </c>
      <c r="D391" s="4"/>
      <c r="E391" s="4"/>
    </row>
    <row r="392" spans="1:5" x14ac:dyDescent="0.2">
      <c r="A392" s="4"/>
      <c r="B392" s="4"/>
      <c r="C392" s="4">
        <v>0</v>
      </c>
      <c r="D392" s="4"/>
      <c r="E392" s="4"/>
    </row>
    <row r="393" spans="1:5" x14ac:dyDescent="0.2">
      <c r="A393" s="4"/>
      <c r="B393" s="4"/>
      <c r="C393" s="4">
        <v>8</v>
      </c>
      <c r="D393" s="4"/>
      <c r="E393" s="4"/>
    </row>
    <row r="394" spans="1:5" x14ac:dyDescent="0.2">
      <c r="A394" s="4"/>
      <c r="B394" s="4"/>
      <c r="C394" s="4">
        <v>15</v>
      </c>
      <c r="D394" s="4"/>
      <c r="E394" s="4"/>
    </row>
    <row r="395" spans="1:5" x14ac:dyDescent="0.2">
      <c r="A395" s="4"/>
      <c r="B395" s="4"/>
      <c r="C395" s="4">
        <v>3</v>
      </c>
      <c r="D395" s="4"/>
      <c r="E395" s="4"/>
    </row>
    <row r="396" spans="1:5" x14ac:dyDescent="0.2">
      <c r="A396" s="4"/>
      <c r="B396" s="4"/>
      <c r="C396" s="4">
        <v>8</v>
      </c>
      <c r="D396" s="4"/>
      <c r="E396" s="4"/>
    </row>
    <row r="397" spans="1:5" x14ac:dyDescent="0.2">
      <c r="A397" s="4"/>
      <c r="B397" s="4"/>
      <c r="C397" s="4">
        <v>4</v>
      </c>
      <c r="D397" s="4"/>
      <c r="E397" s="4"/>
    </row>
    <row r="398" spans="1:5" x14ac:dyDescent="0.2">
      <c r="A398" s="4"/>
      <c r="B398" s="4"/>
      <c r="C398" s="4">
        <v>12</v>
      </c>
      <c r="D398" s="4"/>
      <c r="E398" s="4"/>
    </row>
    <row r="399" spans="1:5" x14ac:dyDescent="0.2">
      <c r="A399" s="4"/>
      <c r="B399" s="4"/>
      <c r="C399" s="4">
        <v>8</v>
      </c>
      <c r="D399" s="4"/>
      <c r="E399" s="4"/>
    </row>
    <row r="400" spans="1:5" x14ac:dyDescent="0.2">
      <c r="A400" s="4"/>
      <c r="B400" s="4"/>
      <c r="C400" s="4">
        <v>3</v>
      </c>
      <c r="D400" s="4"/>
      <c r="E400" s="4"/>
    </row>
    <row r="401" spans="1:5" x14ac:dyDescent="0.2">
      <c r="A401" s="4"/>
      <c r="B401" s="4"/>
      <c r="C401" s="4">
        <v>0</v>
      </c>
      <c r="D401" s="4"/>
      <c r="E401" s="4"/>
    </row>
    <row r="402" spans="1:5" x14ac:dyDescent="0.2">
      <c r="A402" s="4"/>
      <c r="B402" s="4"/>
      <c r="C402" s="4">
        <v>7</v>
      </c>
      <c r="D402" s="4"/>
      <c r="E402" s="4"/>
    </row>
    <row r="403" spans="1:5" x14ac:dyDescent="0.2">
      <c r="A403" s="4"/>
      <c r="B403" s="4"/>
      <c r="C403" s="4">
        <v>4</v>
      </c>
      <c r="D403" s="4"/>
      <c r="E403" s="4"/>
    </row>
    <row r="404" spans="1:5" x14ac:dyDescent="0.2">
      <c r="A404" s="4"/>
      <c r="B404" s="4"/>
      <c r="C404" s="4">
        <v>17</v>
      </c>
      <c r="D404" s="4"/>
      <c r="E404" s="4"/>
    </row>
    <row r="405" spans="1:5" x14ac:dyDescent="0.2">
      <c r="A405" s="4"/>
      <c r="B405" s="4"/>
      <c r="C405" s="4">
        <v>19</v>
      </c>
      <c r="D405" s="4"/>
      <c r="E405" s="4"/>
    </row>
    <row r="406" spans="1:5" x14ac:dyDescent="0.2">
      <c r="A406" s="4"/>
      <c r="B406" s="4"/>
      <c r="C406" s="4">
        <v>1</v>
      </c>
      <c r="D406" s="4"/>
      <c r="E406" s="4"/>
    </row>
    <row r="407" spans="1:5" x14ac:dyDescent="0.2">
      <c r="A407" s="4"/>
      <c r="B407" s="4"/>
      <c r="C407" s="4">
        <v>0</v>
      </c>
      <c r="D407" s="4"/>
      <c r="E407" s="4"/>
    </row>
    <row r="408" spans="1:5" x14ac:dyDescent="0.2">
      <c r="A408" s="4"/>
      <c r="B408" s="4"/>
      <c r="C408" s="4">
        <v>9</v>
      </c>
      <c r="D408" s="4"/>
      <c r="E408" s="4"/>
    </row>
    <row r="409" spans="1:5" x14ac:dyDescent="0.2">
      <c r="A409" s="4"/>
      <c r="B409" s="4"/>
      <c r="C409" s="4">
        <v>11</v>
      </c>
      <c r="D409" s="4"/>
      <c r="E409" s="4"/>
    </row>
    <row r="410" spans="1:5" x14ac:dyDescent="0.2">
      <c r="A410" s="4"/>
      <c r="B410" s="4"/>
      <c r="C410" s="4">
        <v>7</v>
      </c>
      <c r="D410" s="4"/>
      <c r="E410" s="4"/>
    </row>
    <row r="411" spans="1:5" x14ac:dyDescent="0.2">
      <c r="A411" s="4"/>
      <c r="B411" s="4"/>
      <c r="C411" s="4">
        <v>0</v>
      </c>
      <c r="D411" s="4"/>
      <c r="E411" s="4"/>
    </row>
    <row r="412" spans="1:5" x14ac:dyDescent="0.2">
      <c r="A412" s="4"/>
      <c r="B412" s="4"/>
      <c r="C412" s="4">
        <v>0</v>
      </c>
      <c r="D412" s="4"/>
      <c r="E412" s="4"/>
    </row>
    <row r="413" spans="1:5" x14ac:dyDescent="0.2">
      <c r="A413" s="4"/>
      <c r="B413" s="4"/>
      <c r="C413" s="4">
        <v>9</v>
      </c>
      <c r="D413" s="4"/>
      <c r="E413" s="4"/>
    </row>
    <row r="414" spans="1:5" x14ac:dyDescent="0.2">
      <c r="A414" s="4"/>
      <c r="B414" s="4"/>
      <c r="C414" s="4">
        <v>9</v>
      </c>
      <c r="D414" s="4"/>
      <c r="E414" s="4"/>
    </row>
    <row r="415" spans="1:5" x14ac:dyDescent="0.2">
      <c r="A415" s="4"/>
      <c r="B415" s="4"/>
      <c r="C415" s="4">
        <v>2</v>
      </c>
      <c r="D415" s="4"/>
      <c r="E415" s="4"/>
    </row>
    <row r="416" spans="1:5" x14ac:dyDescent="0.2">
      <c r="A416" s="4"/>
      <c r="B416" s="4"/>
      <c r="C416" s="4">
        <v>6</v>
      </c>
      <c r="D416" s="4"/>
      <c r="E416" s="4"/>
    </row>
    <row r="417" spans="1:5" x14ac:dyDescent="0.2">
      <c r="A417" s="4"/>
      <c r="B417" s="4"/>
      <c r="C417" s="4">
        <v>0</v>
      </c>
      <c r="D417" s="4"/>
      <c r="E417" s="4"/>
    </row>
    <row r="418" spans="1:5" x14ac:dyDescent="0.2">
      <c r="A418" s="4"/>
      <c r="B418" s="4"/>
      <c r="C418" s="4">
        <v>9</v>
      </c>
      <c r="D418" s="4"/>
      <c r="E418" s="4"/>
    </row>
    <row r="419" spans="1:5" x14ac:dyDescent="0.2">
      <c r="A419" s="4"/>
      <c r="B419" s="4"/>
      <c r="C419" s="4">
        <v>11</v>
      </c>
      <c r="D419" s="4"/>
      <c r="E419" s="4"/>
    </row>
    <row r="420" spans="1:5" x14ac:dyDescent="0.2">
      <c r="A420" s="4"/>
      <c r="B420" s="4"/>
      <c r="C420" s="4">
        <v>4</v>
      </c>
      <c r="D420" s="4"/>
      <c r="E420" s="4"/>
    </row>
    <row r="421" spans="1:5" x14ac:dyDescent="0.2">
      <c r="A421" s="4"/>
      <c r="B421" s="4"/>
      <c r="C421" s="4">
        <v>12</v>
      </c>
      <c r="D421" s="4"/>
      <c r="E421" s="4"/>
    </row>
    <row r="422" spans="1:5" x14ac:dyDescent="0.2">
      <c r="A422" s="4"/>
      <c r="B422" s="4"/>
      <c r="C422" s="4">
        <v>3</v>
      </c>
      <c r="D422" s="4"/>
      <c r="E4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7</vt:lpstr>
      <vt:lpstr>summary_ct10</vt:lpstr>
      <vt:lpstr>ct10_R1</vt:lpstr>
      <vt:lpstr>ct10_R2</vt:lpstr>
      <vt:lpstr>Sheet1</vt:lpstr>
      <vt:lpstr>foci_counts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Roger S Zou</cp:lastModifiedBy>
  <dcterms:created xsi:type="dcterms:W3CDTF">2021-11-05T13:49:20Z</dcterms:created>
  <dcterms:modified xsi:type="dcterms:W3CDTF">2022-07-05T14:25:18Z</dcterms:modified>
</cp:coreProperties>
</file>