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13_ncr:1_{D9C9A024-83F9-4A0D-B3B5-4936FCB233BD}" xr6:coauthVersionLast="47" xr6:coauthVersionMax="47" xr10:uidLastSave="{00000000-0000-0000-0000-000000000000}"/>
  <bookViews>
    <workbookView xWindow="-98" yWindow="-98" windowWidth="20715" windowHeight="13155" tabRatio="873" xr2:uid="{00000000-000D-0000-FFFF-FFFF00000000}"/>
  </bookViews>
  <sheets>
    <sheet name="Fig. 3a" sheetId="11" r:id="rId1"/>
    <sheet name="Fig. 3b" sheetId="12" r:id="rId2"/>
    <sheet name="Fig. 3c" sheetId="13" r:id="rId3"/>
    <sheet name="Fig. 3d" sheetId="14" r:id="rId4"/>
    <sheet name="Fig. 3g" sheetId="15" r:id="rId5"/>
    <sheet name="Fig. 3h" sheetId="16" r:id="rId6"/>
    <sheet name="Fig. 3i" sheetId="17" r:id="rId7"/>
    <sheet name="Fig. 3m" sheetId="18" r:id="rId8"/>
    <sheet name="Fig. 3o" sheetId="1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9" l="1"/>
  <c r="R13" i="19"/>
  <c r="R11" i="19"/>
  <c r="AB10" i="13"/>
  <c r="AA10" i="13"/>
  <c r="Q5" i="19"/>
  <c r="Q14" i="19"/>
  <c r="Q13" i="19"/>
  <c r="Q12" i="19"/>
  <c r="Q11" i="19"/>
  <c r="Q8" i="19"/>
  <c r="Q7" i="19"/>
  <c r="Q6" i="19"/>
  <c r="F5" i="18"/>
  <c r="F5" i="17"/>
  <c r="L6" i="15"/>
  <c r="L5" i="15"/>
  <c r="K6" i="15"/>
  <c r="K5" i="15"/>
  <c r="AA9" i="13"/>
  <c r="R12" i="19"/>
  <c r="R8" i="19"/>
  <c r="R7" i="19"/>
  <c r="R6" i="19"/>
  <c r="R5" i="19"/>
  <c r="G8" i="18"/>
  <c r="F8" i="18"/>
  <c r="G7" i="18"/>
  <c r="F7" i="18"/>
  <c r="G6" i="18"/>
  <c r="F6" i="18"/>
  <c r="G5" i="18"/>
  <c r="G6" i="17"/>
  <c r="F6" i="17"/>
  <c r="G5" i="17"/>
  <c r="J6" i="15"/>
  <c r="I6" i="15"/>
  <c r="H6" i="15"/>
  <c r="J5" i="15"/>
  <c r="I5" i="15"/>
  <c r="H5" i="15"/>
  <c r="G6" i="14"/>
  <c r="F6" i="14"/>
  <c r="G5" i="14"/>
  <c r="F5" i="14"/>
  <c r="AB9" i="13"/>
  <c r="AB6" i="13"/>
  <c r="AA6" i="13"/>
  <c r="AB5" i="13"/>
  <c r="AA5" i="13"/>
  <c r="Y6" i="12"/>
  <c r="X6" i="12"/>
  <c r="Y5" i="12"/>
  <c r="X5" i="12"/>
  <c r="Y6" i="11" l="1"/>
  <c r="Y5" i="11"/>
  <c r="X5" i="11"/>
  <c r="X6" i="11"/>
</calcChain>
</file>

<file path=xl/sharedStrings.xml><?xml version="1.0" encoding="utf-8"?>
<sst xmlns="http://schemas.openxmlformats.org/spreadsheetml/2006/main" count="461" uniqueCount="211">
  <si>
    <t>Source Data Fig. 3</t>
    <phoneticPr fontId="2" type="noConversion"/>
  </si>
  <si>
    <t>Fig. 3h</t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</si>
  <si>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rFont val="Times New Roman"/>
        <family val="1"/>
      </rPr>
      <t>–/–</t>
    </r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</si>
  <si>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vertAlign val="superscript"/>
        <sz val="12"/>
        <color theme="1"/>
        <rFont val="Times New Roman"/>
        <family val="1"/>
      </rPr>
      <t>+/+</t>
    </r>
    <phoneticPr fontId="1" type="noConversion"/>
  </si>
  <si>
    <t>SEM</t>
    <phoneticPr fontId="1" type="noConversion"/>
  </si>
  <si>
    <t>Mean</t>
    <phoneticPr fontId="1" type="noConversion"/>
  </si>
  <si>
    <t>Replicate 10</t>
  </si>
  <si>
    <t>Replicate 9</t>
  </si>
  <si>
    <t>Replicate 8</t>
  </si>
  <si>
    <t>Replicate 7</t>
  </si>
  <si>
    <t>Replicate 6</t>
  </si>
  <si>
    <t>Replicate 5</t>
    <phoneticPr fontId="1" type="noConversion"/>
  </si>
  <si>
    <t>Replicate 4</t>
    <phoneticPr fontId="1" type="noConversion"/>
  </si>
  <si>
    <t>Replicate 3</t>
    <phoneticPr fontId="1" type="noConversion"/>
  </si>
  <si>
    <t>Replicate 2</t>
    <phoneticPr fontId="1" type="noConversion"/>
  </si>
  <si>
    <t>Replicate 1</t>
    <phoneticPr fontId="1" type="noConversion"/>
  </si>
  <si>
    <t>Hindlimb clasping test Score</t>
    <phoneticPr fontId="1" type="noConversion"/>
  </si>
  <si>
    <t>Fig. 3a</t>
    <phoneticPr fontId="2" type="noConversion"/>
  </si>
  <si>
    <t>Replicate 11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</si>
  <si>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</si>
  <si>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</si>
  <si>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</si>
  <si>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</si>
  <si>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</si>
  <si>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</si>
  <si>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</si>
  <si>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</si>
  <si>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Replicate 20</t>
  </si>
  <si>
    <t>Replicate 21</t>
  </si>
  <si>
    <t>Replicate 22</t>
  </si>
  <si>
    <t>Fig. 3b</t>
    <phoneticPr fontId="2" type="noConversion"/>
  </si>
  <si>
    <t>Fig. 3c</t>
    <phoneticPr fontId="2" type="noConversion"/>
  </si>
  <si>
    <t>Latency to fall (s)</t>
    <phoneticPr fontId="1" type="noConversion"/>
  </si>
  <si>
    <t>Fore-Hindlimbs grip force (N)</t>
    <phoneticPr fontId="1" type="noConversion"/>
  </si>
  <si>
    <t>Forelimbs grip force (N)</t>
    <phoneticPr fontId="1" type="noConversion"/>
  </si>
  <si>
    <t>MEPs (μV)</t>
    <phoneticPr fontId="1" type="noConversion"/>
  </si>
  <si>
    <t>Fig. 3g</t>
    <phoneticPr fontId="2" type="noConversion"/>
  </si>
  <si>
    <t>ND</t>
    <phoneticPr fontId="2" type="noConversion"/>
  </si>
  <si>
    <t>Replicate 23</t>
  </si>
  <si>
    <t>Replicate 24</t>
  </si>
  <si>
    <t>Replicate 25</t>
  </si>
  <si>
    <t>Total NMJ</t>
    <phoneticPr fontId="1" type="noConversion"/>
  </si>
  <si>
    <r>
      <t>Average Lys48-Ub puncta number/mm</t>
    </r>
    <r>
      <rPr>
        <b/>
        <vertAlign val="superscript"/>
        <sz val="12"/>
        <color theme="1"/>
        <rFont val="Times New Roman"/>
        <family val="1"/>
      </rPr>
      <t>2</t>
    </r>
    <phoneticPr fontId="1" type="noConversion"/>
  </si>
  <si>
    <t>Fig. 3i</t>
    <phoneticPr fontId="1" type="noConversion"/>
  </si>
  <si>
    <t>Puncta 155</t>
  </si>
  <si>
    <t>Puncta 154</t>
  </si>
  <si>
    <t>Puncta 153</t>
  </si>
  <si>
    <t>Puncta 152</t>
  </si>
  <si>
    <t>Puncta 151</t>
  </si>
  <si>
    <t>Puncta 150</t>
  </si>
  <si>
    <t>Puncta 149</t>
  </si>
  <si>
    <t>Puncta 148</t>
  </si>
  <si>
    <t>Puncta 147</t>
  </si>
  <si>
    <t>Puncta 146</t>
  </si>
  <si>
    <t>Puncta 145</t>
  </si>
  <si>
    <t>Puncta 144</t>
  </si>
  <si>
    <t>Puncta 143</t>
  </si>
  <si>
    <t>Puncta 142</t>
  </si>
  <si>
    <t>Puncta 141</t>
  </si>
  <si>
    <t>Puncta 140</t>
  </si>
  <si>
    <t>Puncta 139</t>
  </si>
  <si>
    <t>Puncta 138</t>
  </si>
  <si>
    <t>Puncta 137</t>
  </si>
  <si>
    <t>Puncta 136</t>
  </si>
  <si>
    <t>Puncta 135</t>
  </si>
  <si>
    <t>Puncta 134</t>
  </si>
  <si>
    <t>Puncta 133</t>
  </si>
  <si>
    <t>Puncta 132</t>
  </si>
  <si>
    <t>Puncta 131</t>
  </si>
  <si>
    <t>Puncta 130</t>
  </si>
  <si>
    <t>Puncta 129</t>
  </si>
  <si>
    <t>Puncta 128</t>
  </si>
  <si>
    <t>Puncta 127</t>
  </si>
  <si>
    <t>Puncta 126</t>
  </si>
  <si>
    <t>Puncta 125</t>
  </si>
  <si>
    <t>Puncta 124</t>
  </si>
  <si>
    <t>Puncta 123</t>
  </si>
  <si>
    <t>Puncta 122</t>
  </si>
  <si>
    <t>Puncta 121</t>
  </si>
  <si>
    <t>Puncta 120</t>
  </si>
  <si>
    <t>Puncta 119</t>
  </si>
  <si>
    <t>Puncta 118</t>
  </si>
  <si>
    <t>Puncta 117</t>
  </si>
  <si>
    <t>Puncta 116</t>
  </si>
  <si>
    <t>Puncta 115</t>
  </si>
  <si>
    <t>Puncta 114</t>
  </si>
  <si>
    <t>Puncta 113</t>
  </si>
  <si>
    <t>Puncta 112</t>
  </si>
  <si>
    <t>Puncta 111</t>
  </si>
  <si>
    <t>Puncta 110</t>
  </si>
  <si>
    <t>Puncta 109</t>
  </si>
  <si>
    <t>Puncta 108</t>
  </si>
  <si>
    <t>Puncta 107</t>
  </si>
  <si>
    <t>Puncta 106</t>
  </si>
  <si>
    <t>Puncta 105</t>
  </si>
  <si>
    <t>Puncta 104</t>
  </si>
  <si>
    <t>Puncta 103</t>
  </si>
  <si>
    <t>Puncta 102</t>
  </si>
  <si>
    <t>Puncta 101</t>
  </si>
  <si>
    <t>Puncta 100</t>
  </si>
  <si>
    <t>Puncta 99</t>
  </si>
  <si>
    <t>Puncta 98</t>
  </si>
  <si>
    <t>Puncta 97</t>
  </si>
  <si>
    <t>Puncta 96</t>
  </si>
  <si>
    <t>Puncta 95</t>
  </si>
  <si>
    <t>Puncta 94</t>
  </si>
  <si>
    <t>Puncta 93</t>
  </si>
  <si>
    <t>Puncta 92</t>
  </si>
  <si>
    <t>Puncta 91</t>
  </si>
  <si>
    <t>Puncta 90</t>
  </si>
  <si>
    <t>Puncta 89</t>
  </si>
  <si>
    <t>Puncta 88</t>
  </si>
  <si>
    <t>Puncta 87</t>
  </si>
  <si>
    <t>Puncta 86</t>
  </si>
  <si>
    <t>Puncta 85</t>
  </si>
  <si>
    <t>Puncta 84</t>
  </si>
  <si>
    <t>Puncta 83</t>
  </si>
  <si>
    <t>Puncta 82</t>
  </si>
  <si>
    <t>Puncta 81</t>
  </si>
  <si>
    <t>Puncta 80</t>
  </si>
  <si>
    <t>Puncta 79</t>
  </si>
  <si>
    <t>Puncta 78</t>
  </si>
  <si>
    <t>Puncta 77</t>
  </si>
  <si>
    <t>Puncta 76</t>
  </si>
  <si>
    <t>Puncta 75</t>
  </si>
  <si>
    <t>Puncta 74</t>
  </si>
  <si>
    <t>Puncta 73</t>
  </si>
  <si>
    <t>Puncta 72</t>
  </si>
  <si>
    <t>Puncta 71</t>
  </si>
  <si>
    <t>Puncta 70</t>
  </si>
  <si>
    <t>Puncta 69</t>
  </si>
  <si>
    <t>Puncta 68</t>
  </si>
  <si>
    <t>Puncta 67</t>
  </si>
  <si>
    <t>Puncta 66</t>
  </si>
  <si>
    <t>Puncta 65</t>
  </si>
  <si>
    <t>Puncta 64</t>
  </si>
  <si>
    <t>Puncta 63</t>
  </si>
  <si>
    <t>Puncta 62</t>
  </si>
  <si>
    <t>Puncta 61</t>
  </si>
  <si>
    <t>Puncta 60</t>
  </si>
  <si>
    <t>Puncta 59</t>
  </si>
  <si>
    <t>Puncta 58</t>
  </si>
  <si>
    <t>Puncta 57</t>
  </si>
  <si>
    <t>Puncta 56</t>
  </si>
  <si>
    <t>Puncta 55</t>
  </si>
  <si>
    <t>Puncta 54</t>
  </si>
  <si>
    <t>Puncta 53</t>
  </si>
  <si>
    <t>Puncta 52</t>
  </si>
  <si>
    <t>Puncta 51</t>
  </si>
  <si>
    <t>Puncta 50</t>
  </si>
  <si>
    <t>Puncta 49</t>
  </si>
  <si>
    <t>Puncta 48</t>
  </si>
  <si>
    <t>Puncta 47</t>
  </si>
  <si>
    <t>Puncta 46</t>
  </si>
  <si>
    <t>Puncta 45</t>
  </si>
  <si>
    <t>Puncta 44</t>
  </si>
  <si>
    <t>Puncta 43</t>
  </si>
  <si>
    <t>Puncta 42</t>
  </si>
  <si>
    <t>Puncta 41</t>
  </si>
  <si>
    <t>Puncta 40</t>
  </si>
  <si>
    <t>Puncta 39</t>
  </si>
  <si>
    <t>Puncta 38</t>
  </si>
  <si>
    <t>Puncta 37</t>
  </si>
  <si>
    <t>Puncta 36</t>
  </si>
  <si>
    <t>Puncta 35</t>
  </si>
  <si>
    <t>Puncta 34</t>
  </si>
  <si>
    <t>Puncta 33</t>
  </si>
  <si>
    <t>Puncta 32</t>
  </si>
  <si>
    <t>Puncta 31</t>
  </si>
  <si>
    <t>Puncta 30</t>
  </si>
  <si>
    <t>Puncta 29</t>
  </si>
  <si>
    <t>Puncta 28</t>
  </si>
  <si>
    <t>Puncta 27</t>
  </si>
  <si>
    <t>Puncta 26</t>
  </si>
  <si>
    <t>Puncta 25</t>
  </si>
  <si>
    <t>Puncta 24</t>
  </si>
  <si>
    <t>Puncta 23</t>
  </si>
  <si>
    <t>Puncta 22</t>
  </si>
  <si>
    <t>Puncta 21</t>
  </si>
  <si>
    <t>Puncta 20</t>
  </si>
  <si>
    <t>Puncta 19</t>
  </si>
  <si>
    <t>Puncta 18</t>
  </si>
  <si>
    <t>Puncta 17</t>
  </si>
  <si>
    <t>Puncta 16</t>
  </si>
  <si>
    <t>Puncta 15</t>
  </si>
  <si>
    <t>Puncta 14</t>
  </si>
  <si>
    <t>Puncta 13</t>
  </si>
  <si>
    <t>Puncta 12</t>
  </si>
  <si>
    <t>Puncta 11</t>
  </si>
  <si>
    <t>Puncta 10</t>
  </si>
  <si>
    <t>Puncta 9</t>
  </si>
  <si>
    <t>Puncta 8</t>
  </si>
  <si>
    <t>Puncta 7</t>
  </si>
  <si>
    <t>Puncta 6</t>
  </si>
  <si>
    <t>Puncta 5</t>
  </si>
  <si>
    <t>Puncta 4</t>
  </si>
  <si>
    <t>Puncta 3</t>
  </si>
  <si>
    <t>Puncta 2</t>
  </si>
  <si>
    <t>Puncta 1</t>
    <phoneticPr fontId="1" type="noConversion"/>
  </si>
  <si>
    <r>
      <t>Size (μm</t>
    </r>
    <r>
      <rPr>
        <b/>
        <vertAlign val="super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)</t>
    </r>
    <phoneticPr fontId="1" type="noConversion"/>
  </si>
  <si>
    <t xml:space="preserve"> Lys48-Ub puncta</t>
    <phoneticPr fontId="1" type="noConversion"/>
  </si>
  <si>
    <t>Fig. 3m</t>
    <phoneticPr fontId="1" type="noConversion"/>
  </si>
  <si>
    <t>AAV-GFP</t>
    <phoneticPr fontId="1" type="noConversion"/>
  </si>
  <si>
    <t>AAV-GFP-TDP-43</t>
    <phoneticPr fontId="1" type="noConversion"/>
  </si>
  <si>
    <t>Replicate 4</t>
  </si>
  <si>
    <t>Replicate 5</t>
  </si>
  <si>
    <t>Fragmentation number</t>
    <phoneticPr fontId="1" type="noConversion"/>
  </si>
  <si>
    <t>Fragmentation number/NMJ</t>
    <phoneticPr fontId="1" type="noConversion"/>
  </si>
  <si>
    <t>Fig. 3o</t>
    <phoneticPr fontId="1" type="noConversion"/>
  </si>
  <si>
    <t>Fig. 3d</t>
    <phoneticPr fontId="2" type="noConversion"/>
  </si>
  <si>
    <r>
      <t>Primary motor cortex GFP number/mm</t>
    </r>
    <r>
      <rPr>
        <b/>
        <vertAlign val="superscript"/>
        <sz val="12"/>
        <color theme="1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</si>
</sst>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8" fillId="0" borderId="0" xfId="0" applyFont="1"/>
    <xf numFmtId="1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AE8A-AC49-4F63-822C-C80D02B793D7}">
  <dimension ref="A1:Y207"/>
  <sheetViews>
    <sheetView tabSelected="1" zoomScaleNormal="100" workbookViewId="0">
      <selection sqref="A1:H1"/>
    </sheetView>
  </sheetViews>
  <sheetFormatPr defaultColWidth="12.59765625" defaultRowHeight="15.4" x14ac:dyDescent="0.45"/>
  <cols>
    <col min="1" max="16384" width="12.59765625" style="1"/>
  </cols>
  <sheetData>
    <row r="1" spans="1:25" ht="30" customHeight="1" x14ac:dyDescent="0.45">
      <c r="A1" s="11" t="s">
        <v>0</v>
      </c>
      <c r="B1" s="12"/>
      <c r="C1" s="12"/>
      <c r="D1" s="12"/>
      <c r="E1" s="12"/>
      <c r="F1" s="12"/>
      <c r="G1" s="12"/>
      <c r="H1" s="12"/>
    </row>
    <row r="2" spans="1:25" x14ac:dyDescent="0.45">
      <c r="A2" s="5" t="s">
        <v>17</v>
      </c>
      <c r="B2" s="5"/>
    </row>
    <row r="3" spans="1:25" x14ac:dyDescent="0.45">
      <c r="B3" s="13" t="s">
        <v>16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45">
      <c r="B4" s="2" t="s">
        <v>15</v>
      </c>
      <c r="C4" s="2" t="s">
        <v>14</v>
      </c>
      <c r="D4" s="2" t="s">
        <v>13</v>
      </c>
      <c r="E4" s="2" t="s">
        <v>12</v>
      </c>
      <c r="F4" s="2" t="s">
        <v>11</v>
      </c>
      <c r="G4" s="2" t="s">
        <v>10</v>
      </c>
      <c r="H4" s="2" t="s">
        <v>9</v>
      </c>
      <c r="I4" s="2" t="s">
        <v>8</v>
      </c>
      <c r="J4" s="2" t="s">
        <v>7</v>
      </c>
      <c r="K4" s="2" t="s">
        <v>6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6" t="s">
        <v>5</v>
      </c>
      <c r="Y4" s="6" t="s">
        <v>4</v>
      </c>
    </row>
    <row r="5" spans="1:25" ht="17.25" x14ac:dyDescent="0.45">
      <c r="A5" s="5" t="s">
        <v>3</v>
      </c>
      <c r="B5" s="4">
        <v>1</v>
      </c>
      <c r="C5" s="4">
        <v>0</v>
      </c>
      <c r="D5" s="4">
        <v>0</v>
      </c>
      <c r="E5" s="4">
        <v>0</v>
      </c>
      <c r="F5" s="4">
        <v>1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4">
        <v>2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2</v>
      </c>
      <c r="T5" s="4">
        <v>1</v>
      </c>
      <c r="U5" s="4">
        <v>0</v>
      </c>
      <c r="V5" s="4">
        <v>0</v>
      </c>
      <c r="W5" s="4">
        <v>1</v>
      </c>
      <c r="X5" s="3">
        <f>AVERAGE(B5:W5)</f>
        <v>0.40909090909090912</v>
      </c>
      <c r="Y5" s="3">
        <f>STDEV(B5:W5)/SQRT(22)</f>
        <v>0.14201839569111904</v>
      </c>
    </row>
    <row r="6" spans="1:25" ht="17.25" x14ac:dyDescent="0.45">
      <c r="A6" s="5" t="s">
        <v>2</v>
      </c>
      <c r="B6" s="4">
        <v>1</v>
      </c>
      <c r="C6" s="4">
        <v>1</v>
      </c>
      <c r="D6" s="4">
        <v>1</v>
      </c>
      <c r="E6" s="4">
        <v>0</v>
      </c>
      <c r="F6" s="4">
        <v>1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2</v>
      </c>
      <c r="P6" s="4">
        <v>2</v>
      </c>
      <c r="Q6" s="4">
        <v>2</v>
      </c>
      <c r="R6" s="4">
        <v>0</v>
      </c>
      <c r="S6" s="4">
        <v>1</v>
      </c>
      <c r="T6" s="4">
        <v>1</v>
      </c>
      <c r="U6" s="4">
        <v>1</v>
      </c>
      <c r="V6" s="4">
        <v>3</v>
      </c>
      <c r="W6" s="4" t="s">
        <v>37</v>
      </c>
      <c r="X6" s="3">
        <f>AVERAGE(B6:V6)</f>
        <v>1</v>
      </c>
      <c r="Y6" s="3">
        <f>STDEV(B6:V6)/SQRT(21)</f>
        <v>0.16903085094570333</v>
      </c>
    </row>
    <row r="84" spans="1:8" x14ac:dyDescent="0.45">
      <c r="A84" s="4"/>
      <c r="B84" s="4"/>
      <c r="C84" s="4"/>
      <c r="D84" s="4"/>
      <c r="E84" s="4"/>
      <c r="F84" s="4"/>
      <c r="G84" s="4"/>
      <c r="H84" s="4"/>
    </row>
    <row r="92" spans="1:8" x14ac:dyDescent="0.45">
      <c r="G92" s="7"/>
      <c r="H92" s="7"/>
    </row>
    <row r="100" spans="2:2" x14ac:dyDescent="0.45">
      <c r="B100" s="9"/>
    </row>
    <row r="101" spans="2:2" x14ac:dyDescent="0.45">
      <c r="B101" s="9"/>
    </row>
    <row r="115" spans="2:2" x14ac:dyDescent="0.45">
      <c r="B115" s="4"/>
    </row>
    <row r="116" spans="2:2" x14ac:dyDescent="0.45">
      <c r="B116" s="4"/>
    </row>
    <row r="117" spans="2:2" x14ac:dyDescent="0.45">
      <c r="B117" s="4"/>
    </row>
    <row r="118" spans="2:2" x14ac:dyDescent="0.45">
      <c r="B118" s="4"/>
    </row>
    <row r="119" spans="2:2" x14ac:dyDescent="0.45">
      <c r="B119" s="4"/>
    </row>
    <row r="120" spans="2:2" x14ac:dyDescent="0.45">
      <c r="B120" s="4"/>
    </row>
    <row r="121" spans="2:2" x14ac:dyDescent="0.45">
      <c r="B121" s="4"/>
    </row>
    <row r="122" spans="2:2" x14ac:dyDescent="0.45">
      <c r="B122" s="4"/>
    </row>
    <row r="123" spans="2:2" x14ac:dyDescent="0.45">
      <c r="B123" s="4"/>
    </row>
    <row r="124" spans="2:2" x14ac:dyDescent="0.45">
      <c r="B124" s="4"/>
    </row>
    <row r="125" spans="2:2" x14ac:dyDescent="0.45">
      <c r="B125" s="4"/>
    </row>
    <row r="126" spans="2:2" x14ac:dyDescent="0.45">
      <c r="B126" s="4"/>
    </row>
    <row r="127" spans="2:2" x14ac:dyDescent="0.45">
      <c r="B127" s="4"/>
    </row>
    <row r="128" spans="2:2" x14ac:dyDescent="0.45">
      <c r="B128" s="4"/>
    </row>
    <row r="129" spans="2:2" x14ac:dyDescent="0.45">
      <c r="B129" s="4"/>
    </row>
    <row r="130" spans="2:2" x14ac:dyDescent="0.45">
      <c r="B130" s="4"/>
    </row>
    <row r="131" spans="2:2" x14ac:dyDescent="0.45">
      <c r="B131" s="4"/>
    </row>
    <row r="132" spans="2:2" x14ac:dyDescent="0.45">
      <c r="B132" s="4"/>
    </row>
    <row r="133" spans="2:2" x14ac:dyDescent="0.45">
      <c r="B133" s="4"/>
    </row>
    <row r="134" spans="2:2" x14ac:dyDescent="0.45">
      <c r="B134" s="4"/>
    </row>
    <row r="135" spans="2:2" x14ac:dyDescent="0.45">
      <c r="B135" s="4"/>
    </row>
    <row r="136" spans="2:2" x14ac:dyDescent="0.45">
      <c r="B136" s="4"/>
    </row>
    <row r="137" spans="2:2" x14ac:dyDescent="0.45">
      <c r="B137" s="4"/>
    </row>
    <row r="138" spans="2:2" x14ac:dyDescent="0.45">
      <c r="B138" s="4"/>
    </row>
    <row r="139" spans="2:2" x14ac:dyDescent="0.45">
      <c r="B139" s="4"/>
    </row>
    <row r="140" spans="2:2" x14ac:dyDescent="0.45">
      <c r="B140" s="4"/>
    </row>
    <row r="141" spans="2:2" x14ac:dyDescent="0.45">
      <c r="B141" s="4"/>
    </row>
    <row r="142" spans="2:2" x14ac:dyDescent="0.45">
      <c r="B142" s="4"/>
    </row>
    <row r="143" spans="2:2" x14ac:dyDescent="0.45">
      <c r="B143" s="4"/>
    </row>
    <row r="144" spans="2:2" x14ac:dyDescent="0.45">
      <c r="B144" s="4"/>
    </row>
    <row r="145" spans="2:2" x14ac:dyDescent="0.45">
      <c r="B145" s="4"/>
    </row>
    <row r="146" spans="2:2" x14ac:dyDescent="0.45">
      <c r="B146" s="4"/>
    </row>
    <row r="147" spans="2:2" x14ac:dyDescent="0.45">
      <c r="B147" s="4"/>
    </row>
    <row r="148" spans="2:2" x14ac:dyDescent="0.45">
      <c r="B148" s="4"/>
    </row>
    <row r="149" spans="2:2" x14ac:dyDescent="0.45">
      <c r="B149" s="4"/>
    </row>
    <row r="150" spans="2:2" x14ac:dyDescent="0.45">
      <c r="B150" s="4"/>
    </row>
    <row r="151" spans="2:2" x14ac:dyDescent="0.45">
      <c r="B151" s="4"/>
    </row>
    <row r="152" spans="2:2" x14ac:dyDescent="0.45">
      <c r="B152" s="4"/>
    </row>
    <row r="153" spans="2:2" x14ac:dyDescent="0.45">
      <c r="B153" s="4"/>
    </row>
    <row r="154" spans="2:2" x14ac:dyDescent="0.45">
      <c r="B154" s="4"/>
    </row>
    <row r="155" spans="2:2" x14ac:dyDescent="0.45">
      <c r="B155" s="4"/>
    </row>
    <row r="156" spans="2:2" x14ac:dyDescent="0.45">
      <c r="B156" s="4"/>
    </row>
    <row r="157" spans="2:2" x14ac:dyDescent="0.45">
      <c r="B157" s="4"/>
    </row>
    <row r="158" spans="2:2" x14ac:dyDescent="0.45">
      <c r="B158" s="4"/>
    </row>
    <row r="159" spans="2:2" x14ac:dyDescent="0.45">
      <c r="B159" s="4"/>
    </row>
    <row r="160" spans="2:2" x14ac:dyDescent="0.45">
      <c r="B160" s="4"/>
    </row>
    <row r="161" spans="2:2" x14ac:dyDescent="0.45">
      <c r="B161" s="4"/>
    </row>
    <row r="162" spans="2:2" x14ac:dyDescent="0.45">
      <c r="B162" s="4"/>
    </row>
    <row r="163" spans="2:2" x14ac:dyDescent="0.45">
      <c r="B163" s="4"/>
    </row>
    <row r="164" spans="2:2" x14ac:dyDescent="0.45">
      <c r="B164" s="4"/>
    </row>
    <row r="165" spans="2:2" x14ac:dyDescent="0.45">
      <c r="B165" s="4"/>
    </row>
    <row r="166" spans="2:2" x14ac:dyDescent="0.45">
      <c r="B166" s="4"/>
    </row>
    <row r="167" spans="2:2" x14ac:dyDescent="0.45">
      <c r="B167" s="4"/>
    </row>
    <row r="168" spans="2:2" x14ac:dyDescent="0.45">
      <c r="B168" s="4"/>
    </row>
    <row r="169" spans="2:2" x14ac:dyDescent="0.45">
      <c r="B169" s="4"/>
    </row>
    <row r="170" spans="2:2" x14ac:dyDescent="0.45">
      <c r="B170" s="4"/>
    </row>
    <row r="171" spans="2:2" x14ac:dyDescent="0.45">
      <c r="B171" s="4"/>
    </row>
    <row r="172" spans="2:2" x14ac:dyDescent="0.45">
      <c r="B172" s="4"/>
    </row>
    <row r="173" spans="2:2" x14ac:dyDescent="0.45">
      <c r="B173" s="4"/>
    </row>
    <row r="174" spans="2:2" x14ac:dyDescent="0.45">
      <c r="B174" s="4"/>
    </row>
    <row r="175" spans="2:2" x14ac:dyDescent="0.45">
      <c r="B175" s="4"/>
    </row>
    <row r="176" spans="2:2" x14ac:dyDescent="0.45">
      <c r="B176" s="4"/>
    </row>
    <row r="177" spans="2:2" x14ac:dyDescent="0.45">
      <c r="B177" s="4"/>
    </row>
    <row r="178" spans="2:2" x14ac:dyDescent="0.45">
      <c r="B178" s="4"/>
    </row>
    <row r="179" spans="2:2" x14ac:dyDescent="0.45">
      <c r="B179" s="4"/>
    </row>
    <row r="180" spans="2:2" x14ac:dyDescent="0.45">
      <c r="B180" s="4"/>
    </row>
    <row r="181" spans="2:2" x14ac:dyDescent="0.45">
      <c r="B181" s="4"/>
    </row>
    <row r="182" spans="2:2" x14ac:dyDescent="0.45">
      <c r="B182" s="4"/>
    </row>
    <row r="183" spans="2:2" x14ac:dyDescent="0.45">
      <c r="B183" s="4"/>
    </row>
    <row r="184" spans="2:2" x14ac:dyDescent="0.45">
      <c r="B184" s="4"/>
    </row>
    <row r="185" spans="2:2" x14ac:dyDescent="0.45">
      <c r="B185" s="4"/>
    </row>
    <row r="186" spans="2:2" x14ac:dyDescent="0.45">
      <c r="B186" s="4"/>
    </row>
    <row r="187" spans="2:2" x14ac:dyDescent="0.45">
      <c r="B187" s="4"/>
    </row>
    <row r="188" spans="2:2" x14ac:dyDescent="0.45">
      <c r="B188" s="4"/>
    </row>
    <row r="189" spans="2:2" x14ac:dyDescent="0.45">
      <c r="B189" s="4"/>
    </row>
    <row r="190" spans="2:2" x14ac:dyDescent="0.45">
      <c r="B190" s="4"/>
    </row>
    <row r="191" spans="2:2" x14ac:dyDescent="0.45">
      <c r="B191" s="4"/>
    </row>
    <row r="192" spans="2:2" x14ac:dyDescent="0.45">
      <c r="B192" s="4"/>
    </row>
    <row r="193" spans="2:2" x14ac:dyDescent="0.45">
      <c r="B193" s="4"/>
    </row>
    <row r="194" spans="2:2" x14ac:dyDescent="0.45">
      <c r="B194" s="4"/>
    </row>
    <row r="195" spans="2:2" x14ac:dyDescent="0.45">
      <c r="B195" s="4"/>
    </row>
    <row r="196" spans="2:2" x14ac:dyDescent="0.45">
      <c r="B196" s="4"/>
    </row>
    <row r="197" spans="2:2" x14ac:dyDescent="0.45">
      <c r="B197" s="4"/>
    </row>
    <row r="198" spans="2:2" x14ac:dyDescent="0.45">
      <c r="B198" s="4"/>
    </row>
    <row r="199" spans="2:2" x14ac:dyDescent="0.45">
      <c r="B199" s="4"/>
    </row>
    <row r="200" spans="2:2" x14ac:dyDescent="0.45">
      <c r="B200" s="4"/>
    </row>
    <row r="201" spans="2:2" x14ac:dyDescent="0.45">
      <c r="B201" s="4"/>
    </row>
    <row r="202" spans="2:2" x14ac:dyDescent="0.45">
      <c r="B202" s="4"/>
    </row>
    <row r="203" spans="2:2" x14ac:dyDescent="0.45">
      <c r="B203" s="4"/>
    </row>
    <row r="204" spans="2:2" x14ac:dyDescent="0.45">
      <c r="B204" s="4"/>
    </row>
    <row r="205" spans="2:2" x14ac:dyDescent="0.45">
      <c r="B205" s="4"/>
    </row>
    <row r="206" spans="2:2" x14ac:dyDescent="0.45">
      <c r="B206" s="4"/>
    </row>
    <row r="207" spans="2:2" x14ac:dyDescent="0.45">
      <c r="B207" s="4"/>
    </row>
  </sheetData>
  <mergeCells count="2">
    <mergeCell ref="A1:H1"/>
    <mergeCell ref="B3:Y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65F9-1F11-4A37-897B-A3A965EB5F55}">
  <dimension ref="A1:Y6"/>
  <sheetViews>
    <sheetView workbookViewId="0">
      <selection sqref="A1:H1"/>
    </sheetView>
  </sheetViews>
  <sheetFormatPr defaultColWidth="12.59765625" defaultRowHeight="13.9" x14ac:dyDescent="0.4"/>
  <sheetData>
    <row r="1" spans="1:25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25" s="1" customFormat="1" ht="15.4" x14ac:dyDescent="0.45">
      <c r="A2" s="5" t="s">
        <v>30</v>
      </c>
    </row>
    <row r="3" spans="1:25" s="1" customFormat="1" ht="15.4" x14ac:dyDescent="0.45">
      <c r="B3" s="13" t="s">
        <v>32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s="1" customFormat="1" ht="15.4" x14ac:dyDescent="0.45">
      <c r="B4" s="2" t="s">
        <v>15</v>
      </c>
      <c r="C4" s="2" t="s">
        <v>14</v>
      </c>
      <c r="D4" s="2" t="s">
        <v>13</v>
      </c>
      <c r="E4" s="2" t="s">
        <v>12</v>
      </c>
      <c r="F4" s="2" t="s">
        <v>11</v>
      </c>
      <c r="G4" s="2" t="s">
        <v>10</v>
      </c>
      <c r="H4" s="2" t="s">
        <v>9</v>
      </c>
      <c r="I4" s="2" t="s">
        <v>8</v>
      </c>
      <c r="J4" s="2" t="s">
        <v>7</v>
      </c>
      <c r="K4" s="2" t="s">
        <v>6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6" t="s">
        <v>5</v>
      </c>
      <c r="Y4" s="6" t="s">
        <v>4</v>
      </c>
    </row>
    <row r="5" spans="1:25" s="1" customFormat="1" ht="17.25" x14ac:dyDescent="0.45">
      <c r="A5" s="5" t="s">
        <v>3</v>
      </c>
      <c r="B5" s="4">
        <v>187</v>
      </c>
      <c r="C5" s="4">
        <v>226</v>
      </c>
      <c r="D5" s="4">
        <v>178</v>
      </c>
      <c r="E5" s="4">
        <v>223</v>
      </c>
      <c r="F5" s="4">
        <v>289</v>
      </c>
      <c r="G5" s="4">
        <v>240</v>
      </c>
      <c r="H5" s="4">
        <v>204</v>
      </c>
      <c r="I5" s="4">
        <v>193</v>
      </c>
      <c r="J5" s="4">
        <v>169</v>
      </c>
      <c r="K5" s="4">
        <v>122</v>
      </c>
      <c r="L5" s="4">
        <v>209</v>
      </c>
      <c r="M5" s="4">
        <v>122</v>
      </c>
      <c r="N5" s="4">
        <v>112</v>
      </c>
      <c r="O5" s="4">
        <v>242</v>
      </c>
      <c r="P5" s="4">
        <v>212</v>
      </c>
      <c r="Q5" s="4">
        <v>153</v>
      </c>
      <c r="R5" s="4">
        <v>164</v>
      </c>
      <c r="S5" s="4">
        <v>110</v>
      </c>
      <c r="T5" s="4">
        <v>96</v>
      </c>
      <c r="U5" s="4">
        <v>217</v>
      </c>
      <c r="V5" s="4" t="s">
        <v>37</v>
      </c>
      <c r="W5" s="4" t="s">
        <v>37</v>
      </c>
      <c r="X5" s="3">
        <f>AVERAGE(B5:U5)</f>
        <v>183.4</v>
      </c>
      <c r="Y5" s="3">
        <f>STDEV(B5:U5)/SQRT(20)</f>
        <v>11.642119539345966</v>
      </c>
    </row>
    <row r="6" spans="1:25" s="1" customFormat="1" ht="17.25" x14ac:dyDescent="0.45">
      <c r="A6" s="5" t="s">
        <v>2</v>
      </c>
      <c r="B6" s="4">
        <v>207</v>
      </c>
      <c r="C6" s="4">
        <v>196</v>
      </c>
      <c r="D6" s="4">
        <v>143</v>
      </c>
      <c r="E6" s="4">
        <v>136</v>
      </c>
      <c r="F6" s="4">
        <v>182</v>
      </c>
      <c r="G6" s="4">
        <v>161</v>
      </c>
      <c r="H6" s="4">
        <v>156</v>
      </c>
      <c r="I6" s="4">
        <v>201</v>
      </c>
      <c r="J6" s="4">
        <v>219</v>
      </c>
      <c r="K6" s="4">
        <v>167</v>
      </c>
      <c r="L6" s="4">
        <v>143</v>
      </c>
      <c r="M6" s="4">
        <v>90</v>
      </c>
      <c r="N6" s="4">
        <v>105</v>
      </c>
      <c r="O6" s="4">
        <v>132</v>
      </c>
      <c r="P6" s="4">
        <v>150</v>
      </c>
      <c r="Q6" s="4">
        <v>122</v>
      </c>
      <c r="R6" s="4">
        <v>142</v>
      </c>
      <c r="S6" s="4">
        <v>152</v>
      </c>
      <c r="T6" s="4">
        <v>85</v>
      </c>
      <c r="U6" s="4">
        <v>123</v>
      </c>
      <c r="V6" s="4">
        <v>138</v>
      </c>
      <c r="W6" s="4">
        <v>133</v>
      </c>
      <c r="X6" s="3">
        <f>AVERAGE(B6:W6)</f>
        <v>149.22727272727272</v>
      </c>
      <c r="Y6" s="3">
        <f>STDEV(B6:W6)/SQRT(22)</f>
        <v>7.5972573708693503</v>
      </c>
    </row>
  </sheetData>
  <mergeCells count="2">
    <mergeCell ref="A1:H1"/>
    <mergeCell ref="B3:Y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CDC6-8157-440A-8032-7F7AE40E9EA6}">
  <dimension ref="A1:AB10"/>
  <sheetViews>
    <sheetView workbookViewId="0">
      <selection sqref="A1:H1"/>
    </sheetView>
  </sheetViews>
  <sheetFormatPr defaultColWidth="12.59765625" defaultRowHeight="13.9" x14ac:dyDescent="0.4"/>
  <sheetData>
    <row r="1" spans="1:28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28" s="1" customFormat="1" ht="15.4" x14ac:dyDescent="0.45">
      <c r="A2" s="5" t="s">
        <v>31</v>
      </c>
    </row>
    <row r="3" spans="1:28" s="1" customFormat="1" ht="15.4" x14ac:dyDescent="0.45">
      <c r="B3" s="13" t="s">
        <v>33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8" s="1" customFormat="1" ht="15.4" x14ac:dyDescent="0.45">
      <c r="B4" s="2" t="s">
        <v>15</v>
      </c>
      <c r="C4" s="2" t="s">
        <v>14</v>
      </c>
      <c r="D4" s="2" t="s">
        <v>13</v>
      </c>
      <c r="E4" s="2" t="s">
        <v>12</v>
      </c>
      <c r="F4" s="2" t="s">
        <v>11</v>
      </c>
      <c r="G4" s="2" t="s">
        <v>10</v>
      </c>
      <c r="H4" s="2" t="s">
        <v>9</v>
      </c>
      <c r="I4" s="2" t="s">
        <v>8</v>
      </c>
      <c r="J4" s="2" t="s">
        <v>7</v>
      </c>
      <c r="K4" s="2" t="s">
        <v>6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38</v>
      </c>
      <c r="Y4" s="2" t="s">
        <v>39</v>
      </c>
      <c r="Z4" s="2" t="s">
        <v>40</v>
      </c>
      <c r="AA4" s="6" t="s">
        <v>5</v>
      </c>
      <c r="AB4" s="6" t="s">
        <v>4</v>
      </c>
    </row>
    <row r="5" spans="1:28" s="1" customFormat="1" ht="17.25" x14ac:dyDescent="0.45">
      <c r="A5" s="5" t="s">
        <v>3</v>
      </c>
      <c r="B5" s="4">
        <v>2.0299999999999998</v>
      </c>
      <c r="C5" s="4">
        <v>1.93</v>
      </c>
      <c r="D5" s="4">
        <v>2.11</v>
      </c>
      <c r="E5" s="4">
        <v>1.92</v>
      </c>
      <c r="F5" s="4">
        <v>1.88</v>
      </c>
      <c r="G5" s="4">
        <v>1.96</v>
      </c>
      <c r="H5" s="4">
        <v>2.06</v>
      </c>
      <c r="I5" s="4">
        <v>1.97</v>
      </c>
      <c r="J5" s="4">
        <v>1.76</v>
      </c>
      <c r="K5" s="4">
        <v>1.81</v>
      </c>
      <c r="L5" s="4">
        <v>2</v>
      </c>
      <c r="M5" s="4">
        <v>2.0499999999999998</v>
      </c>
      <c r="N5" s="4">
        <v>1.86</v>
      </c>
      <c r="O5" s="4">
        <v>1.9</v>
      </c>
      <c r="P5" s="4">
        <v>2</v>
      </c>
      <c r="Q5" s="4">
        <v>1.9</v>
      </c>
      <c r="R5" s="4">
        <v>1.95</v>
      </c>
      <c r="S5" s="4">
        <v>2.12</v>
      </c>
      <c r="T5" s="4">
        <v>1.98</v>
      </c>
      <c r="U5" s="4">
        <v>2.27</v>
      </c>
      <c r="V5" s="4">
        <v>2.29</v>
      </c>
      <c r="W5" s="4">
        <v>1.89</v>
      </c>
      <c r="X5" s="4" t="s">
        <v>37</v>
      </c>
      <c r="Y5" s="4" t="s">
        <v>37</v>
      </c>
      <c r="Z5" s="4" t="s">
        <v>37</v>
      </c>
      <c r="AA5" s="3">
        <f>AVERAGE(B5:W5)</f>
        <v>1.9836363636363636</v>
      </c>
      <c r="AB5" s="3">
        <f>STDEV(B5:W5)/SQRT(22)</f>
        <v>2.7957492893572137E-2</v>
      </c>
    </row>
    <row r="6" spans="1:28" s="1" customFormat="1" ht="17.25" x14ac:dyDescent="0.45">
      <c r="A6" s="5" t="s">
        <v>2</v>
      </c>
      <c r="B6" s="4">
        <v>1.64</v>
      </c>
      <c r="C6" s="4">
        <v>1.94</v>
      </c>
      <c r="D6" s="4">
        <v>1.87</v>
      </c>
      <c r="E6" s="4">
        <v>1.64</v>
      </c>
      <c r="F6" s="4">
        <v>1.95</v>
      </c>
      <c r="G6" s="4">
        <v>1.87</v>
      </c>
      <c r="H6" s="4">
        <v>1.93</v>
      </c>
      <c r="I6" s="4">
        <v>1.9</v>
      </c>
      <c r="J6" s="4">
        <v>1.85</v>
      </c>
      <c r="K6" s="4">
        <v>1.86</v>
      </c>
      <c r="L6" s="4">
        <v>1.84</v>
      </c>
      <c r="M6" s="4">
        <v>1.82</v>
      </c>
      <c r="N6" s="4">
        <v>1.67</v>
      </c>
      <c r="O6" s="4">
        <v>1.9</v>
      </c>
      <c r="P6" s="4">
        <v>1.86</v>
      </c>
      <c r="Q6" s="4">
        <v>1.82</v>
      </c>
      <c r="R6" s="4">
        <v>2.0099999999999998</v>
      </c>
      <c r="S6" s="4">
        <v>1.88</v>
      </c>
      <c r="T6" s="4">
        <v>1.88</v>
      </c>
      <c r="U6" s="4">
        <v>1.76</v>
      </c>
      <c r="V6" s="4">
        <v>1.92</v>
      </c>
      <c r="W6" s="4">
        <v>1.95</v>
      </c>
      <c r="X6" s="1">
        <v>1.93</v>
      </c>
      <c r="Y6" s="1">
        <v>1.96</v>
      </c>
      <c r="Z6" s="1">
        <v>1.87</v>
      </c>
      <c r="AA6" s="3">
        <f>AVERAGE(B6:Z6)</f>
        <v>1.8608000000000002</v>
      </c>
      <c r="AB6" s="3">
        <f>STDEV(B6:Z6)/SQRT(25)</f>
        <v>1.9121715404220405E-2</v>
      </c>
    </row>
    <row r="7" spans="1:28" s="1" customFormat="1" ht="15.4" x14ac:dyDescent="0.45">
      <c r="B7" s="13" t="s">
        <v>34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8" s="1" customFormat="1" ht="15.4" x14ac:dyDescent="0.45">
      <c r="B8" s="2" t="s">
        <v>15</v>
      </c>
      <c r="C8" s="2" t="s">
        <v>14</v>
      </c>
      <c r="D8" s="2" t="s">
        <v>13</v>
      </c>
      <c r="E8" s="2" t="s">
        <v>12</v>
      </c>
      <c r="F8" s="2" t="s">
        <v>11</v>
      </c>
      <c r="G8" s="2" t="s">
        <v>10</v>
      </c>
      <c r="H8" s="2" t="s">
        <v>9</v>
      </c>
      <c r="I8" s="2" t="s">
        <v>8</v>
      </c>
      <c r="J8" s="2" t="s">
        <v>7</v>
      </c>
      <c r="K8" s="2" t="s">
        <v>6</v>
      </c>
      <c r="L8" s="2" t="s">
        <v>18</v>
      </c>
      <c r="M8" s="2" t="s">
        <v>19</v>
      </c>
      <c r="N8" s="2" t="s">
        <v>20</v>
      </c>
      <c r="O8" s="2" t="s">
        <v>21</v>
      </c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38</v>
      </c>
      <c r="Y8" s="2" t="s">
        <v>39</v>
      </c>
      <c r="Z8" s="2" t="s">
        <v>40</v>
      </c>
      <c r="AA8" s="6" t="s">
        <v>5</v>
      </c>
      <c r="AB8" s="6" t="s">
        <v>4</v>
      </c>
    </row>
    <row r="9" spans="1:28" s="1" customFormat="1" ht="17.25" x14ac:dyDescent="0.45">
      <c r="A9" s="5" t="s">
        <v>3</v>
      </c>
      <c r="B9" s="4">
        <v>0.79</v>
      </c>
      <c r="C9" s="4">
        <v>0.96</v>
      </c>
      <c r="D9" s="4">
        <v>0.95</v>
      </c>
      <c r="E9" s="4">
        <v>0.91</v>
      </c>
      <c r="F9" s="4">
        <v>0.85</v>
      </c>
      <c r="G9" s="4">
        <v>0.84</v>
      </c>
      <c r="H9" s="4">
        <v>0.84</v>
      </c>
      <c r="I9" s="4">
        <v>0.88</v>
      </c>
      <c r="J9" s="4">
        <v>0.98</v>
      </c>
      <c r="K9" s="4">
        <v>1</v>
      </c>
      <c r="L9" s="4">
        <v>0.95</v>
      </c>
      <c r="M9" s="4">
        <v>1.02</v>
      </c>
      <c r="N9" s="4">
        <v>0.96</v>
      </c>
      <c r="O9" s="4">
        <v>0.8</v>
      </c>
      <c r="P9" s="4">
        <v>0.75</v>
      </c>
      <c r="Q9" s="4">
        <v>0.75</v>
      </c>
      <c r="R9" s="4">
        <v>0.82</v>
      </c>
      <c r="S9" s="4">
        <v>1.1000000000000001</v>
      </c>
      <c r="T9" s="4">
        <v>0.87</v>
      </c>
      <c r="U9" s="4">
        <v>0.89</v>
      </c>
      <c r="V9" s="4">
        <v>0.98</v>
      </c>
      <c r="W9" s="4">
        <v>0.88</v>
      </c>
      <c r="X9" s="4" t="s">
        <v>37</v>
      </c>
      <c r="Y9" s="4" t="s">
        <v>37</v>
      </c>
      <c r="Z9" s="4" t="s">
        <v>37</v>
      </c>
      <c r="AA9" s="3">
        <f>AVERAGE(B9:W9)</f>
        <v>0.89863636363636379</v>
      </c>
      <c r="AB9" s="3">
        <f>STDEV(B9:W9)/SQRT(22)</f>
        <v>1.9432371957375846E-2</v>
      </c>
    </row>
    <row r="10" spans="1:28" s="1" customFormat="1" ht="17.25" x14ac:dyDescent="0.45">
      <c r="A10" s="5" t="s">
        <v>2</v>
      </c>
      <c r="B10" s="4">
        <v>0.97</v>
      </c>
      <c r="C10" s="4">
        <v>0.84</v>
      </c>
      <c r="D10" s="4">
        <v>0.81</v>
      </c>
      <c r="E10" s="4">
        <v>0.7</v>
      </c>
      <c r="F10" s="4">
        <v>0.85</v>
      </c>
      <c r="G10" s="4">
        <v>0.81</v>
      </c>
      <c r="H10" s="4">
        <v>0.67</v>
      </c>
      <c r="I10" s="4">
        <v>0.72</v>
      </c>
      <c r="J10" s="4">
        <v>0.81</v>
      </c>
      <c r="K10" s="4">
        <v>0.78</v>
      </c>
      <c r="L10" s="4">
        <v>0.74</v>
      </c>
      <c r="M10" s="4">
        <v>0.75</v>
      </c>
      <c r="N10" s="4">
        <v>0.77</v>
      </c>
      <c r="O10" s="4">
        <v>0.57999999999999996</v>
      </c>
      <c r="P10" s="4">
        <v>0.84</v>
      </c>
      <c r="Q10" s="4">
        <v>0.93</v>
      </c>
      <c r="R10" s="4">
        <v>0.84</v>
      </c>
      <c r="S10" s="4">
        <v>0.72</v>
      </c>
      <c r="T10" s="4">
        <v>0.75</v>
      </c>
      <c r="U10" s="4">
        <v>0.97</v>
      </c>
      <c r="V10" s="4">
        <v>0.82</v>
      </c>
      <c r="W10" s="4">
        <v>0.68</v>
      </c>
      <c r="X10" s="1">
        <v>0.74</v>
      </c>
      <c r="Y10" s="1">
        <v>0.82</v>
      </c>
      <c r="Z10" s="1">
        <v>0.77</v>
      </c>
      <c r="AA10" s="3">
        <f>AVERAGE(B10:Z10)</f>
        <v>0.7871999999999999</v>
      </c>
      <c r="AB10" s="3">
        <f>STDEV(B10:Z10)/SQRT(25)</f>
        <v>1.8069495473495477E-2</v>
      </c>
    </row>
  </sheetData>
  <mergeCells count="3">
    <mergeCell ref="A1:H1"/>
    <mergeCell ref="B3:Y3"/>
    <mergeCell ref="B7:Y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D15C-2A19-47F7-9B2F-C59467169BD3}">
  <dimension ref="A1:Y6"/>
  <sheetViews>
    <sheetView workbookViewId="0">
      <selection activeCell="A2" sqref="A2"/>
    </sheetView>
  </sheetViews>
  <sheetFormatPr defaultColWidth="12.59765625" defaultRowHeight="13.9" x14ac:dyDescent="0.4"/>
  <sheetData>
    <row r="1" spans="1:25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25" s="1" customFormat="1" ht="15.4" x14ac:dyDescent="0.45">
      <c r="A2" s="5" t="s">
        <v>209</v>
      </c>
    </row>
    <row r="3" spans="1:25" s="1" customFormat="1" ht="15.4" x14ac:dyDescent="0.45">
      <c r="B3" s="13" t="s">
        <v>35</v>
      </c>
      <c r="C3" s="13"/>
      <c r="D3" s="13"/>
      <c r="E3" s="13"/>
      <c r="F3" s="13"/>
      <c r="G3" s="1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ht="15.4" x14ac:dyDescent="0.45">
      <c r="B4" s="2" t="s">
        <v>15</v>
      </c>
      <c r="C4" s="2" t="s">
        <v>14</v>
      </c>
      <c r="D4" s="2" t="s">
        <v>13</v>
      </c>
      <c r="E4" s="2" t="s">
        <v>12</v>
      </c>
      <c r="F4" s="6" t="s">
        <v>5</v>
      </c>
      <c r="G4" s="6" t="s">
        <v>4</v>
      </c>
    </row>
    <row r="5" spans="1:25" s="1" customFormat="1" ht="17.25" x14ac:dyDescent="0.45">
      <c r="A5" s="5" t="s">
        <v>3</v>
      </c>
      <c r="B5" s="4">
        <v>303.46100000000001</v>
      </c>
      <c r="C5" s="4">
        <v>202.65600000000001</v>
      </c>
      <c r="D5" s="4">
        <v>155.387</v>
      </c>
      <c r="E5" s="4">
        <v>362.17750000000001</v>
      </c>
      <c r="F5" s="3">
        <f>AVERAGE(B5:E5)</f>
        <v>255.92037500000001</v>
      </c>
      <c r="G5" s="3">
        <f>STDEV(B5:E5)/SQRT(4)</f>
        <v>46.988243894694492</v>
      </c>
    </row>
    <row r="6" spans="1:25" s="1" customFormat="1" ht="17.25" x14ac:dyDescent="0.45">
      <c r="A6" s="5" t="s">
        <v>2</v>
      </c>
      <c r="B6" s="4">
        <v>54.317100000000003</v>
      </c>
      <c r="C6" s="4">
        <v>107.592</v>
      </c>
      <c r="D6" s="4">
        <v>134.55070000000001</v>
      </c>
      <c r="E6" s="4">
        <v>48.404699999999998</v>
      </c>
      <c r="F6" s="3">
        <f>AVERAGE(B6:E6)</f>
        <v>86.216124999999991</v>
      </c>
      <c r="G6" s="3">
        <f>STDEV(B6:E6)/SQRT(4)</f>
        <v>20.897389846835551</v>
      </c>
    </row>
  </sheetData>
  <mergeCells count="2">
    <mergeCell ref="A1:H1"/>
    <mergeCell ref="B3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F491A-E30C-4C27-821B-8232A67FC672}">
  <dimension ref="A1:L6"/>
  <sheetViews>
    <sheetView workbookViewId="0">
      <selection sqref="A1:H1"/>
    </sheetView>
  </sheetViews>
  <sheetFormatPr defaultColWidth="12.59765625" defaultRowHeight="13.9" x14ac:dyDescent="0.4"/>
  <sheetData>
    <row r="1" spans="1:12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12" s="1" customFormat="1" ht="15.4" x14ac:dyDescent="0.45">
      <c r="A2" s="5" t="s">
        <v>36</v>
      </c>
    </row>
    <row r="3" spans="1:12" s="1" customFormat="1" ht="15.4" x14ac:dyDescent="0.45">
      <c r="B3" s="14" t="s">
        <v>206</v>
      </c>
      <c r="C3" s="14"/>
      <c r="D3" s="14"/>
      <c r="E3" s="13" t="s">
        <v>41</v>
      </c>
      <c r="F3" s="13"/>
      <c r="G3" s="13"/>
      <c r="H3" s="14" t="s">
        <v>207</v>
      </c>
      <c r="I3" s="14"/>
      <c r="J3" s="14"/>
      <c r="K3" s="5"/>
      <c r="L3" s="5"/>
    </row>
    <row r="4" spans="1:12" s="1" customFormat="1" ht="15.4" x14ac:dyDescent="0.45">
      <c r="B4" s="2" t="s">
        <v>15</v>
      </c>
      <c r="C4" s="2" t="s">
        <v>14</v>
      </c>
      <c r="D4" s="2" t="s">
        <v>13</v>
      </c>
      <c r="E4" s="2" t="s">
        <v>15</v>
      </c>
      <c r="F4" s="2" t="s">
        <v>14</v>
      </c>
      <c r="G4" s="2" t="s">
        <v>13</v>
      </c>
      <c r="H4" s="2" t="s">
        <v>15</v>
      </c>
      <c r="I4" s="2" t="s">
        <v>14</v>
      </c>
      <c r="J4" s="2" t="s">
        <v>13</v>
      </c>
      <c r="K4" s="6" t="s">
        <v>5</v>
      </c>
      <c r="L4" s="6" t="s">
        <v>4</v>
      </c>
    </row>
    <row r="5" spans="1:12" s="1" customFormat="1" ht="17.25" x14ac:dyDescent="0.45">
      <c r="A5" s="5" t="s">
        <v>3</v>
      </c>
      <c r="B5" s="4">
        <v>8</v>
      </c>
      <c r="C5" s="4">
        <v>8</v>
      </c>
      <c r="D5" s="4">
        <v>6</v>
      </c>
      <c r="E5" s="4">
        <v>62</v>
      </c>
      <c r="F5" s="4">
        <v>48</v>
      </c>
      <c r="G5" s="4">
        <v>46</v>
      </c>
      <c r="H5" s="8">
        <f t="shared" ref="H5:J6" si="0">B5/E5</f>
        <v>0.12903225806451613</v>
      </c>
      <c r="I5" s="8">
        <f t="shared" si="0"/>
        <v>0.16666666666666666</v>
      </c>
      <c r="J5" s="8">
        <f t="shared" si="0"/>
        <v>0.13043478260869565</v>
      </c>
      <c r="K5" s="8">
        <f>AVERAGE(H5:J5)</f>
        <v>0.1420445691132928</v>
      </c>
      <c r="L5" s="3">
        <f>STDEV(H5:J5)/SQRT(3)</f>
        <v>1.2317704530744189E-2</v>
      </c>
    </row>
    <row r="6" spans="1:12" s="1" customFormat="1" ht="17.25" x14ac:dyDescent="0.45">
      <c r="A6" s="5" t="s">
        <v>2</v>
      </c>
      <c r="B6" s="4">
        <v>20</v>
      </c>
      <c r="C6" s="4">
        <v>17</v>
      </c>
      <c r="D6" s="4">
        <v>18</v>
      </c>
      <c r="E6" s="4">
        <v>53</v>
      </c>
      <c r="F6" s="4">
        <v>55</v>
      </c>
      <c r="G6" s="4">
        <v>54</v>
      </c>
      <c r="H6" s="8">
        <f t="shared" si="0"/>
        <v>0.37735849056603776</v>
      </c>
      <c r="I6" s="8">
        <f t="shared" si="0"/>
        <v>0.30909090909090908</v>
      </c>
      <c r="J6" s="8">
        <f t="shared" si="0"/>
        <v>0.33333333333333331</v>
      </c>
      <c r="K6" s="8">
        <f>AVERAGE(H6:J6)</f>
        <v>0.33992757766342674</v>
      </c>
      <c r="L6" s="3">
        <f>STDEV(H6:J6)/SQRT(3)</f>
        <v>1.998106365061313E-2</v>
      </c>
    </row>
  </sheetData>
  <mergeCells count="4">
    <mergeCell ref="A1:H1"/>
    <mergeCell ref="B3:D3"/>
    <mergeCell ref="E3:G3"/>
    <mergeCell ref="H3:J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8EBD5-CA0B-4E3E-80B4-3B3B0359D084}">
  <dimension ref="A1:J45"/>
  <sheetViews>
    <sheetView workbookViewId="0">
      <selection sqref="A1:H1"/>
    </sheetView>
  </sheetViews>
  <sheetFormatPr defaultColWidth="12.59765625" defaultRowHeight="13.9" x14ac:dyDescent="0.4"/>
  <sheetData>
    <row r="1" spans="1:10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10" s="1" customFormat="1" ht="15.4" x14ac:dyDescent="0.45">
      <c r="A2" s="5" t="s">
        <v>1</v>
      </c>
      <c r="G2" s="7"/>
      <c r="H2" s="7"/>
    </row>
    <row r="3" spans="1:10" s="1" customFormat="1" ht="17.25" x14ac:dyDescent="0.45">
      <c r="A3" s="13" t="s">
        <v>3</v>
      </c>
      <c r="B3" s="13"/>
      <c r="C3" s="13" t="s">
        <v>2</v>
      </c>
      <c r="D3" s="13"/>
      <c r="E3" s="13"/>
      <c r="F3" s="13"/>
      <c r="G3" s="13"/>
      <c r="H3" s="13"/>
      <c r="I3" s="13"/>
      <c r="J3" s="13"/>
    </row>
    <row r="4" spans="1:10" s="1" customFormat="1" ht="17.25" x14ac:dyDescent="0.45">
      <c r="A4" s="2" t="s">
        <v>200</v>
      </c>
      <c r="B4" s="2" t="s">
        <v>199</v>
      </c>
      <c r="C4" s="2" t="s">
        <v>200</v>
      </c>
      <c r="D4" s="2" t="s">
        <v>199</v>
      </c>
      <c r="E4" s="2" t="s">
        <v>200</v>
      </c>
      <c r="F4" s="2" t="s">
        <v>199</v>
      </c>
      <c r="G4" s="2" t="s">
        <v>200</v>
      </c>
      <c r="H4" s="2" t="s">
        <v>199</v>
      </c>
      <c r="I4" s="2" t="s">
        <v>200</v>
      </c>
      <c r="J4" s="2" t="s">
        <v>199</v>
      </c>
    </row>
    <row r="5" spans="1:10" s="1" customFormat="1" ht="15.4" x14ac:dyDescent="0.45">
      <c r="A5" s="4" t="s">
        <v>198</v>
      </c>
      <c r="B5" s="4">
        <v>1.8882716160000002</v>
      </c>
      <c r="C5" s="4" t="s">
        <v>198</v>
      </c>
      <c r="D5" s="4">
        <v>2.4461700479999999</v>
      </c>
      <c r="E5" s="4" t="s">
        <v>157</v>
      </c>
      <c r="F5" s="4">
        <v>5.267848656</v>
      </c>
      <c r="G5" s="4" t="s">
        <v>116</v>
      </c>
      <c r="H5" s="4">
        <v>2.0277462239999999</v>
      </c>
      <c r="I5" s="4" t="s">
        <v>75</v>
      </c>
      <c r="J5" s="4">
        <v>19.644462096000002</v>
      </c>
    </row>
    <row r="6" spans="1:10" s="1" customFormat="1" ht="15.4" x14ac:dyDescent="0.45">
      <c r="A6" s="4" t="s">
        <v>197</v>
      </c>
      <c r="B6" s="4">
        <v>1.9097292480000001</v>
      </c>
      <c r="C6" s="4" t="s">
        <v>197</v>
      </c>
      <c r="D6" s="4">
        <v>1.7380681920000001</v>
      </c>
      <c r="E6" s="4" t="s">
        <v>156</v>
      </c>
      <c r="F6" s="4">
        <v>3.7228991520000001</v>
      </c>
      <c r="G6" s="4" t="s">
        <v>115</v>
      </c>
      <c r="H6" s="4">
        <v>2.1672208319999999</v>
      </c>
      <c r="I6" s="4" t="s">
        <v>74</v>
      </c>
      <c r="J6" s="4">
        <v>2.478356496</v>
      </c>
    </row>
    <row r="7" spans="1:10" s="1" customFormat="1" ht="15.4" x14ac:dyDescent="0.45">
      <c r="A7" s="4" t="s">
        <v>196</v>
      </c>
      <c r="B7" s="4">
        <v>1.952644512</v>
      </c>
      <c r="C7" s="4" t="s">
        <v>196</v>
      </c>
      <c r="D7" s="4">
        <v>5.8364759040000003</v>
      </c>
      <c r="E7" s="4" t="s">
        <v>155</v>
      </c>
      <c r="F7" s="4">
        <v>2.821678608</v>
      </c>
      <c r="G7" s="4" t="s">
        <v>114</v>
      </c>
      <c r="H7" s="4">
        <v>1.6093224000000002</v>
      </c>
      <c r="I7" s="4" t="s">
        <v>73</v>
      </c>
      <c r="J7" s="4">
        <v>1.5556783199999999</v>
      </c>
    </row>
    <row r="8" spans="1:10" s="1" customFormat="1" ht="15.4" x14ac:dyDescent="0.45">
      <c r="A8" s="4" t="s">
        <v>195</v>
      </c>
      <c r="B8" s="4">
        <v>1.5771359520000001</v>
      </c>
      <c r="C8" s="4" t="s">
        <v>195</v>
      </c>
      <c r="D8" s="4">
        <v>1.8346275360000002</v>
      </c>
      <c r="E8" s="4" t="s">
        <v>154</v>
      </c>
      <c r="F8" s="4">
        <v>1.6629664800000001</v>
      </c>
      <c r="G8" s="4" t="s">
        <v>113</v>
      </c>
      <c r="H8" s="4">
        <v>3.0469837440000003</v>
      </c>
      <c r="I8" s="4" t="s">
        <v>72</v>
      </c>
      <c r="J8" s="4">
        <v>1.6629664800000001</v>
      </c>
    </row>
    <row r="9" spans="1:10" s="1" customFormat="1" ht="15.4" x14ac:dyDescent="0.45">
      <c r="A9" s="4" t="s">
        <v>194</v>
      </c>
      <c r="B9" s="4">
        <v>2.0813903040000001</v>
      </c>
      <c r="C9" s="4" t="s">
        <v>194</v>
      </c>
      <c r="D9" s="4">
        <v>4.0554924479999999</v>
      </c>
      <c r="E9" s="4" t="s">
        <v>153</v>
      </c>
      <c r="F9" s="4">
        <v>2.9826108480000002</v>
      </c>
      <c r="G9" s="4" t="s">
        <v>112</v>
      </c>
      <c r="H9" s="4">
        <v>3.0040684799999999</v>
      </c>
      <c r="I9" s="4" t="s">
        <v>71</v>
      </c>
      <c r="J9" s="4">
        <v>2.0062885920000002</v>
      </c>
    </row>
    <row r="10" spans="1:10" s="1" customFormat="1" ht="15.4" x14ac:dyDescent="0.45">
      <c r="A10" s="4" t="s">
        <v>193</v>
      </c>
      <c r="B10" s="4">
        <v>2.19940728</v>
      </c>
      <c r="C10" s="4" t="s">
        <v>193</v>
      </c>
      <c r="D10" s="4">
        <v>6.7913405280000001</v>
      </c>
      <c r="E10" s="4" t="s">
        <v>152</v>
      </c>
      <c r="F10" s="4">
        <v>3.068441376</v>
      </c>
      <c r="G10" s="4" t="s">
        <v>111</v>
      </c>
      <c r="H10" s="4">
        <v>8.3899341120000006</v>
      </c>
      <c r="I10" s="4" t="s">
        <v>70</v>
      </c>
      <c r="J10" s="4">
        <v>1.641508848</v>
      </c>
    </row>
    <row r="11" spans="1:10" s="1" customFormat="1" ht="15.4" x14ac:dyDescent="0.45">
      <c r="A11" s="4" t="s">
        <v>192</v>
      </c>
      <c r="B11" s="4">
        <v>1.641508848</v>
      </c>
      <c r="C11" s="4" t="s">
        <v>192</v>
      </c>
      <c r="D11" s="4">
        <v>9.2911546559999998</v>
      </c>
      <c r="E11" s="4" t="s">
        <v>151</v>
      </c>
      <c r="F11" s="4">
        <v>1.759525824</v>
      </c>
      <c r="G11" s="4" t="s">
        <v>110</v>
      </c>
      <c r="H11" s="4">
        <v>3.1971871680000001</v>
      </c>
      <c r="I11" s="4" t="s">
        <v>69</v>
      </c>
      <c r="J11" s="4">
        <v>2.7036616320000002</v>
      </c>
    </row>
    <row r="12" spans="1:10" s="1" customFormat="1" ht="15.4" x14ac:dyDescent="0.45">
      <c r="A12" s="4" t="s">
        <v>191</v>
      </c>
      <c r="B12" s="4">
        <v>2.09211912</v>
      </c>
      <c r="C12" s="4" t="s">
        <v>191</v>
      </c>
      <c r="D12" s="4">
        <v>1.7917122720000001</v>
      </c>
      <c r="E12" s="4" t="s">
        <v>150</v>
      </c>
      <c r="F12" s="4">
        <v>4.0447636320000004</v>
      </c>
      <c r="G12" s="4" t="s">
        <v>109</v>
      </c>
      <c r="H12" s="4">
        <v>2.7465768960000001</v>
      </c>
      <c r="I12" s="4" t="s">
        <v>68</v>
      </c>
      <c r="J12" s="4">
        <v>1.7380681920000001</v>
      </c>
    </row>
    <row r="13" spans="1:10" s="1" customFormat="1" ht="15.4" x14ac:dyDescent="0.45">
      <c r="A13" s="4" t="s">
        <v>190</v>
      </c>
      <c r="B13" s="4">
        <v>1.5985935840000001</v>
      </c>
      <c r="C13" s="4" t="s">
        <v>190</v>
      </c>
      <c r="D13" s="4">
        <v>4.495373904</v>
      </c>
      <c r="E13" s="4" t="s">
        <v>149</v>
      </c>
      <c r="F13" s="4">
        <v>2.6071022880000001</v>
      </c>
      <c r="G13" s="4" t="s">
        <v>108</v>
      </c>
      <c r="H13" s="4">
        <v>6.6840523680000006</v>
      </c>
      <c r="I13" s="4" t="s">
        <v>67</v>
      </c>
      <c r="J13" s="4">
        <v>2.0277462239999999</v>
      </c>
    </row>
    <row r="14" spans="1:10" s="1" customFormat="1" ht="15.4" x14ac:dyDescent="0.45">
      <c r="A14" s="4" t="s">
        <v>189</v>
      </c>
      <c r="B14" s="4">
        <v>3.2830176959999999</v>
      </c>
      <c r="C14" s="4" t="s">
        <v>189</v>
      </c>
      <c r="D14" s="4">
        <v>5.4073232640000004</v>
      </c>
      <c r="E14" s="4" t="s">
        <v>148</v>
      </c>
      <c r="F14" s="4">
        <v>1.50203424</v>
      </c>
      <c r="G14" s="4" t="s">
        <v>107</v>
      </c>
      <c r="H14" s="4">
        <v>3.068441376</v>
      </c>
      <c r="I14" s="4" t="s">
        <v>66</v>
      </c>
      <c r="J14" s="4">
        <v>1.5449495040000001</v>
      </c>
    </row>
    <row r="15" spans="1:10" s="1" customFormat="1" ht="15.4" x14ac:dyDescent="0.45">
      <c r="A15" s="4" t="s">
        <v>188</v>
      </c>
      <c r="B15" s="4">
        <v>1.587864768</v>
      </c>
      <c r="C15" s="4" t="s">
        <v>188</v>
      </c>
      <c r="D15" s="4">
        <v>2.5856446559999999</v>
      </c>
      <c r="E15" s="4" t="s">
        <v>147</v>
      </c>
      <c r="F15" s="4">
        <v>3.4332211200000002</v>
      </c>
      <c r="G15" s="4" t="s">
        <v>106</v>
      </c>
      <c r="H15" s="4">
        <v>1.587864768</v>
      </c>
      <c r="I15" s="4" t="s">
        <v>65</v>
      </c>
      <c r="J15" s="4">
        <v>2.8002209760000003</v>
      </c>
    </row>
    <row r="16" spans="1:10" s="1" customFormat="1" ht="15.4" x14ac:dyDescent="0.45">
      <c r="A16" s="4" t="s">
        <v>187</v>
      </c>
      <c r="B16" s="4">
        <v>3.2937465120000002</v>
      </c>
      <c r="C16" s="4" t="s">
        <v>187</v>
      </c>
      <c r="D16" s="4">
        <v>8.5830528000000008</v>
      </c>
      <c r="E16" s="4" t="s">
        <v>146</v>
      </c>
      <c r="F16" s="4">
        <v>8.6474256960000009</v>
      </c>
      <c r="G16" s="4" t="s">
        <v>105</v>
      </c>
      <c r="H16" s="4">
        <v>5.4287808960000001</v>
      </c>
      <c r="I16" s="4" t="s">
        <v>64</v>
      </c>
      <c r="J16" s="4">
        <v>4.5812044319999998</v>
      </c>
    </row>
    <row r="17" spans="1:10" s="1" customFormat="1" ht="15.4" x14ac:dyDescent="0.45">
      <c r="A17" s="4" t="s">
        <v>186</v>
      </c>
      <c r="B17" s="4">
        <v>1.5556783199999999</v>
      </c>
      <c r="C17" s="4" t="s">
        <v>186</v>
      </c>
      <c r="D17" s="4">
        <v>3.6799838880000002</v>
      </c>
      <c r="E17" s="4" t="s">
        <v>145</v>
      </c>
      <c r="F17" s="4">
        <v>3.905289024</v>
      </c>
      <c r="G17" s="4" t="s">
        <v>104</v>
      </c>
      <c r="H17" s="4">
        <v>2.3496107040000003</v>
      </c>
      <c r="I17" s="4" t="s">
        <v>63</v>
      </c>
      <c r="J17" s="4">
        <v>1.6522376640000001</v>
      </c>
    </row>
    <row r="18" spans="1:10" s="1" customFormat="1" ht="15.4" x14ac:dyDescent="0.45">
      <c r="A18" s="4" t="s">
        <v>185</v>
      </c>
      <c r="B18" s="4">
        <v>2.3281530720000001</v>
      </c>
      <c r="C18" s="4" t="s">
        <v>185</v>
      </c>
      <c r="D18" s="4">
        <v>1.9741021440000002</v>
      </c>
      <c r="E18" s="4" t="s">
        <v>144</v>
      </c>
      <c r="F18" s="4">
        <v>2.2959666240000001</v>
      </c>
      <c r="G18" s="4" t="s">
        <v>103</v>
      </c>
      <c r="H18" s="4">
        <v>2.5963734720000002</v>
      </c>
      <c r="I18" s="4" t="s">
        <v>62</v>
      </c>
      <c r="J18" s="4">
        <v>1.9741021440000002</v>
      </c>
    </row>
    <row r="19" spans="1:10" s="1" customFormat="1" ht="15.4" x14ac:dyDescent="0.45">
      <c r="A19" s="4" t="s">
        <v>184</v>
      </c>
      <c r="B19" s="4">
        <v>2.0492038560000001</v>
      </c>
      <c r="C19" s="4" t="s">
        <v>184</v>
      </c>
      <c r="D19" s="4">
        <v>6.6518659200000005</v>
      </c>
      <c r="E19" s="4" t="s">
        <v>143</v>
      </c>
      <c r="F19" s="4">
        <v>2.231593728</v>
      </c>
      <c r="G19" s="4" t="s">
        <v>102</v>
      </c>
      <c r="H19" s="4">
        <v>3.9589331040000002</v>
      </c>
      <c r="I19" s="4" t="s">
        <v>61</v>
      </c>
      <c r="J19" s="4">
        <v>3.658526256</v>
      </c>
    </row>
    <row r="20" spans="1:10" s="1" customFormat="1" ht="15.4" x14ac:dyDescent="0.45">
      <c r="A20" s="4" t="s">
        <v>183</v>
      </c>
      <c r="B20" s="4">
        <v>3.1971871680000001</v>
      </c>
      <c r="C20" s="4" t="s">
        <v>183</v>
      </c>
      <c r="D20" s="4">
        <v>1.5449495040000001</v>
      </c>
      <c r="E20" s="4" t="s">
        <v>142</v>
      </c>
      <c r="F20" s="4">
        <v>5.267848656</v>
      </c>
      <c r="G20" s="4" t="s">
        <v>101</v>
      </c>
      <c r="H20" s="4">
        <v>3.4439499360000001</v>
      </c>
      <c r="I20" s="4" t="s">
        <v>60</v>
      </c>
      <c r="J20" s="4">
        <v>1.9741021440000002</v>
      </c>
    </row>
    <row r="21" spans="1:10" s="1" customFormat="1" ht="15.4" x14ac:dyDescent="0.45">
      <c r="A21" s="4" t="s">
        <v>182</v>
      </c>
      <c r="B21" s="4">
        <v>1.705881744</v>
      </c>
      <c r="C21" s="4" t="s">
        <v>182</v>
      </c>
      <c r="D21" s="4">
        <v>7.2955948800000003</v>
      </c>
      <c r="E21" s="4" t="s">
        <v>141</v>
      </c>
      <c r="F21" s="4">
        <v>1.641508848</v>
      </c>
      <c r="G21" s="4" t="s">
        <v>100</v>
      </c>
      <c r="H21" s="4">
        <v>14.440986336</v>
      </c>
      <c r="I21" s="4" t="s">
        <v>59</v>
      </c>
      <c r="J21" s="4">
        <v>1.6093224000000002</v>
      </c>
    </row>
    <row r="22" spans="1:10" s="1" customFormat="1" ht="15.4" x14ac:dyDescent="0.45">
      <c r="A22" s="4" t="s">
        <v>181</v>
      </c>
      <c r="B22" s="4">
        <v>5.3751368160000004</v>
      </c>
      <c r="C22" s="4" t="s">
        <v>181</v>
      </c>
      <c r="D22" s="4">
        <v>3.0147972960000002</v>
      </c>
      <c r="E22" s="4" t="s">
        <v>140</v>
      </c>
      <c r="F22" s="4">
        <v>4.4202721920000005</v>
      </c>
      <c r="G22" s="4" t="s">
        <v>99</v>
      </c>
      <c r="H22" s="4">
        <v>1.6629664800000001</v>
      </c>
      <c r="I22" s="4" t="s">
        <v>58</v>
      </c>
      <c r="J22" s="4">
        <v>9.0980359679999996</v>
      </c>
    </row>
    <row r="23" spans="1:10" s="1" customFormat="1" ht="15.4" x14ac:dyDescent="0.45">
      <c r="A23" s="4" t="s">
        <v>180</v>
      </c>
      <c r="B23" s="4">
        <v>3.2937465120000002</v>
      </c>
      <c r="C23" s="4" t="s">
        <v>180</v>
      </c>
      <c r="D23" s="4">
        <v>4.5919332480000001</v>
      </c>
      <c r="E23" s="4" t="s">
        <v>139</v>
      </c>
      <c r="F23" s="4">
        <v>2.2423225439999999</v>
      </c>
      <c r="G23" s="4" t="s">
        <v>98</v>
      </c>
      <c r="H23" s="4">
        <v>3.8194584960000002</v>
      </c>
      <c r="I23" s="4" t="s">
        <v>57</v>
      </c>
      <c r="J23" s="4">
        <v>2.6392887360000001</v>
      </c>
    </row>
    <row r="24" spans="1:10" s="1" customFormat="1" ht="15.4" x14ac:dyDescent="0.45">
      <c r="A24" s="4" t="s">
        <v>179</v>
      </c>
      <c r="B24" s="4">
        <v>6.2334420960000001</v>
      </c>
      <c r="C24" s="4" t="s">
        <v>179</v>
      </c>
      <c r="D24" s="4">
        <v>6.6840523680000006</v>
      </c>
      <c r="E24" s="4" t="s">
        <v>138</v>
      </c>
      <c r="F24" s="4">
        <v>4.152051792</v>
      </c>
      <c r="G24" s="4" t="s">
        <v>97</v>
      </c>
      <c r="H24" s="4">
        <v>2.0062885920000002</v>
      </c>
      <c r="I24" s="4" t="s">
        <v>56</v>
      </c>
      <c r="J24" s="4">
        <v>1.9311868800000001</v>
      </c>
    </row>
    <row r="25" spans="1:10" s="1" customFormat="1" ht="15.4" x14ac:dyDescent="0.45">
      <c r="A25" s="4" t="s">
        <v>178</v>
      </c>
      <c r="B25" s="4">
        <v>2.4461700479999999</v>
      </c>
      <c r="C25" s="4" t="s">
        <v>178</v>
      </c>
      <c r="D25" s="4">
        <v>2.6929328159999999</v>
      </c>
      <c r="E25" s="4" t="s">
        <v>137</v>
      </c>
      <c r="F25" s="4">
        <v>3.8623737600000001</v>
      </c>
      <c r="G25" s="4" t="s">
        <v>96</v>
      </c>
      <c r="H25" s="4">
        <v>3.5834245440000001</v>
      </c>
      <c r="I25" s="4" t="s">
        <v>55</v>
      </c>
      <c r="J25" s="4">
        <v>1.5449495040000001</v>
      </c>
    </row>
    <row r="26" spans="1:10" s="1" customFormat="1" ht="15.4" x14ac:dyDescent="0.45">
      <c r="A26" s="4" t="s">
        <v>177</v>
      </c>
      <c r="B26" s="4">
        <v>2.2745089919999999</v>
      </c>
      <c r="C26" s="4" t="s">
        <v>177</v>
      </c>
      <c r="D26" s="4">
        <v>3.1328142720000001</v>
      </c>
      <c r="E26" s="4" t="s">
        <v>136</v>
      </c>
      <c r="F26" s="4">
        <v>4.2486111360000001</v>
      </c>
      <c r="G26" s="4" t="s">
        <v>95</v>
      </c>
      <c r="H26" s="4">
        <v>1.759525824</v>
      </c>
      <c r="I26" s="4" t="s">
        <v>54</v>
      </c>
      <c r="J26" s="4">
        <v>2.0384750400000002</v>
      </c>
    </row>
    <row r="27" spans="1:10" s="1" customFormat="1" ht="15.4" x14ac:dyDescent="0.45">
      <c r="A27" s="4" t="s">
        <v>176</v>
      </c>
      <c r="B27" s="4">
        <v>1.866813984</v>
      </c>
      <c r="C27" s="4" t="s">
        <v>176</v>
      </c>
      <c r="D27" s="4">
        <v>3.175729536</v>
      </c>
      <c r="E27" s="4" t="s">
        <v>135</v>
      </c>
      <c r="F27" s="4">
        <v>2.0492038560000001</v>
      </c>
      <c r="G27" s="4" t="s">
        <v>94</v>
      </c>
      <c r="H27" s="4">
        <v>5.7506453760000005</v>
      </c>
      <c r="I27" s="4" t="s">
        <v>53</v>
      </c>
      <c r="J27" s="4">
        <v>16.930071648000002</v>
      </c>
    </row>
    <row r="28" spans="1:10" s="1" customFormat="1" ht="15.4" x14ac:dyDescent="0.45">
      <c r="A28" s="4" t="s">
        <v>175</v>
      </c>
      <c r="B28" s="4">
        <v>6.5123913120000001</v>
      </c>
      <c r="C28" s="4" t="s">
        <v>175</v>
      </c>
      <c r="D28" s="4">
        <v>2.0706614880000003</v>
      </c>
      <c r="E28" s="4" t="s">
        <v>134</v>
      </c>
      <c r="F28" s="4">
        <v>3.6692550720000003</v>
      </c>
      <c r="G28" s="4" t="s">
        <v>93</v>
      </c>
      <c r="H28" s="4">
        <v>5.0961876000000004</v>
      </c>
      <c r="I28" s="4" t="s">
        <v>52</v>
      </c>
      <c r="J28" s="4">
        <v>2.0170174080000001</v>
      </c>
    </row>
    <row r="29" spans="1:10" s="1" customFormat="1" ht="15.4" x14ac:dyDescent="0.45">
      <c r="A29" s="4" t="s">
        <v>174</v>
      </c>
      <c r="B29" s="4">
        <v>2.4676276800000001</v>
      </c>
      <c r="C29" s="4" t="s">
        <v>174</v>
      </c>
      <c r="D29" s="4">
        <v>6.3407302560000005</v>
      </c>
      <c r="E29" s="4" t="s">
        <v>133</v>
      </c>
      <c r="F29" s="4">
        <v>1.845356352</v>
      </c>
      <c r="G29" s="4" t="s">
        <v>92</v>
      </c>
      <c r="H29" s="4">
        <v>2.5320005760000002</v>
      </c>
      <c r="I29" s="4" t="s">
        <v>51</v>
      </c>
      <c r="J29" s="4">
        <v>1.5449495040000001</v>
      </c>
    </row>
    <row r="30" spans="1:10" s="1" customFormat="1" ht="15.4" x14ac:dyDescent="0.45">
      <c r="A30" s="4" t="s">
        <v>173</v>
      </c>
      <c r="B30" s="4">
        <v>2.124305568</v>
      </c>
      <c r="C30" s="4" t="s">
        <v>173</v>
      </c>
      <c r="D30" s="4">
        <v>2.89678032</v>
      </c>
      <c r="E30" s="4" t="s">
        <v>132</v>
      </c>
      <c r="F30" s="4">
        <v>6.5445777600000001</v>
      </c>
      <c r="G30" s="4" t="s">
        <v>91</v>
      </c>
      <c r="H30" s="4">
        <v>2.371068336</v>
      </c>
      <c r="I30" s="4" t="s">
        <v>50</v>
      </c>
      <c r="J30" s="4">
        <v>4.9674418080000002</v>
      </c>
    </row>
    <row r="31" spans="1:10" s="1" customFormat="1" ht="15.4" x14ac:dyDescent="0.45">
      <c r="A31" s="4" t="s">
        <v>172</v>
      </c>
      <c r="B31" s="4">
        <v>5.0425435200000006</v>
      </c>
      <c r="C31" s="4" t="s">
        <v>172</v>
      </c>
      <c r="D31" s="4">
        <v>1.620051216</v>
      </c>
      <c r="E31" s="4" t="s">
        <v>131</v>
      </c>
      <c r="F31" s="4">
        <v>2.6285599200000003</v>
      </c>
      <c r="G31" s="4" t="s">
        <v>90</v>
      </c>
      <c r="H31" s="4">
        <v>1.6629664800000001</v>
      </c>
      <c r="I31" s="4" t="s">
        <v>49</v>
      </c>
      <c r="J31" s="4">
        <v>2.3281530720000001</v>
      </c>
    </row>
    <row r="32" spans="1:10" s="1" customFormat="1" ht="15.4" x14ac:dyDescent="0.45">
      <c r="A32" s="4" t="s">
        <v>171</v>
      </c>
      <c r="B32" s="4">
        <v>2.4676276800000001</v>
      </c>
      <c r="C32" s="4" t="s">
        <v>171</v>
      </c>
      <c r="D32" s="4">
        <v>2.5534582079999999</v>
      </c>
      <c r="E32" s="4" t="s">
        <v>130</v>
      </c>
      <c r="F32" s="4">
        <v>4.1735094240000006</v>
      </c>
      <c r="G32" s="4" t="s">
        <v>89</v>
      </c>
      <c r="H32" s="4">
        <v>3.9160178400000003</v>
      </c>
      <c r="I32" s="4" t="s">
        <v>48</v>
      </c>
      <c r="J32" s="4">
        <v>3.4761363840000001</v>
      </c>
    </row>
    <row r="33" spans="1:10" s="1" customFormat="1" ht="15.4" x14ac:dyDescent="0.45">
      <c r="A33" s="4" t="s">
        <v>170</v>
      </c>
      <c r="B33" s="4">
        <v>1.7702546400000001</v>
      </c>
      <c r="C33" s="4" t="s">
        <v>170</v>
      </c>
      <c r="D33" s="4">
        <v>4.7957807519999998</v>
      </c>
      <c r="E33" s="4" t="s">
        <v>129</v>
      </c>
      <c r="F33" s="4">
        <v>3.7872720480000002</v>
      </c>
      <c r="G33" s="4" t="s">
        <v>88</v>
      </c>
      <c r="H33" s="4">
        <v>2.8431362400000002</v>
      </c>
      <c r="I33" s="4" t="s">
        <v>47</v>
      </c>
      <c r="J33" s="4">
        <v>5.2463910240000002</v>
      </c>
    </row>
    <row r="34" spans="1:10" s="1" customFormat="1" ht="15.4" x14ac:dyDescent="0.45">
      <c r="A34" s="4" t="s">
        <v>169</v>
      </c>
      <c r="B34" s="4">
        <v>6.2978149920000002</v>
      </c>
      <c r="C34" s="4" t="s">
        <v>169</v>
      </c>
      <c r="D34" s="4">
        <v>6.7913405280000001</v>
      </c>
      <c r="E34" s="4" t="s">
        <v>128</v>
      </c>
      <c r="F34" s="4">
        <v>2.059932672</v>
      </c>
      <c r="G34" s="4" t="s">
        <v>87</v>
      </c>
      <c r="H34" s="4">
        <v>6.5874930240000005</v>
      </c>
      <c r="I34" s="4" t="s">
        <v>46</v>
      </c>
      <c r="J34" s="4">
        <v>4.5275603520000001</v>
      </c>
    </row>
    <row r="35" spans="1:10" s="1" customFormat="1" ht="15.4" x14ac:dyDescent="0.45">
      <c r="A35" s="4" t="s">
        <v>168</v>
      </c>
      <c r="B35" s="4">
        <v>2.5320005760000002</v>
      </c>
      <c r="C35" s="4" t="s">
        <v>168</v>
      </c>
      <c r="D35" s="4">
        <v>9.5379174239999998</v>
      </c>
      <c r="E35" s="4" t="s">
        <v>127</v>
      </c>
      <c r="F35" s="4">
        <v>5.021085888</v>
      </c>
      <c r="G35" s="4" t="s">
        <v>86</v>
      </c>
      <c r="H35" s="4">
        <v>1.5771359520000001</v>
      </c>
      <c r="I35" s="4" t="s">
        <v>45</v>
      </c>
      <c r="J35" s="4">
        <v>1.727339376</v>
      </c>
    </row>
    <row r="36" spans="1:10" s="1" customFormat="1" ht="15.4" x14ac:dyDescent="0.45">
      <c r="A36" s="4" t="s">
        <v>167</v>
      </c>
      <c r="B36" s="4">
        <v>1.566407136</v>
      </c>
      <c r="C36" s="4" t="s">
        <v>167</v>
      </c>
      <c r="D36" s="4">
        <v>4.0125771840000004</v>
      </c>
      <c r="E36" s="4" t="s">
        <v>126</v>
      </c>
      <c r="F36" s="4">
        <v>2.09211912</v>
      </c>
      <c r="G36" s="4" t="s">
        <v>85</v>
      </c>
      <c r="H36" s="4">
        <v>3.2830176959999999</v>
      </c>
      <c r="I36" s="4" t="s">
        <v>44</v>
      </c>
      <c r="J36" s="4">
        <v>5.2034757599999999</v>
      </c>
    </row>
    <row r="37" spans="1:10" s="1" customFormat="1" ht="15.4" x14ac:dyDescent="0.45">
      <c r="A37" s="4" t="s">
        <v>166</v>
      </c>
      <c r="B37" s="4">
        <v>1.5449495040000001</v>
      </c>
      <c r="C37" s="4" t="s">
        <v>166</v>
      </c>
      <c r="D37" s="4">
        <v>1.952644512</v>
      </c>
      <c r="E37" s="4" t="s">
        <v>125</v>
      </c>
      <c r="F37" s="4">
        <v>5.4073232640000004</v>
      </c>
      <c r="G37" s="4" t="s">
        <v>84</v>
      </c>
      <c r="H37" s="4">
        <v>1.727339376</v>
      </c>
    </row>
    <row r="38" spans="1:10" s="1" customFormat="1" ht="15.4" x14ac:dyDescent="0.45">
      <c r="A38" s="4" t="s">
        <v>165</v>
      </c>
      <c r="B38" s="4">
        <v>1.5771359520000001</v>
      </c>
      <c r="C38" s="4" t="s">
        <v>165</v>
      </c>
      <c r="D38" s="4">
        <v>2.2423225439999999</v>
      </c>
      <c r="E38" s="4" t="s">
        <v>124</v>
      </c>
      <c r="F38" s="4">
        <v>1.5127630560000001</v>
      </c>
      <c r="G38" s="4" t="s">
        <v>83</v>
      </c>
      <c r="H38" s="4">
        <v>4.4202721920000005</v>
      </c>
    </row>
    <row r="39" spans="1:10" s="1" customFormat="1" ht="15.4" x14ac:dyDescent="0.45">
      <c r="A39" s="4" t="s">
        <v>164</v>
      </c>
      <c r="B39" s="4">
        <v>1.7166105600000001</v>
      </c>
      <c r="C39" s="4" t="s">
        <v>164</v>
      </c>
      <c r="D39" s="4">
        <v>2.09211912</v>
      </c>
      <c r="E39" s="4" t="s">
        <v>123</v>
      </c>
      <c r="F39" s="4">
        <v>2.1135767520000002</v>
      </c>
      <c r="G39" s="4" t="s">
        <v>82</v>
      </c>
      <c r="H39" s="4">
        <v>1.566407136</v>
      </c>
    </row>
    <row r="40" spans="1:10" s="1" customFormat="1" ht="15.4" x14ac:dyDescent="0.45">
      <c r="A40" s="4" t="s">
        <v>163</v>
      </c>
      <c r="B40" s="4">
        <v>1.6522376640000001</v>
      </c>
      <c r="C40" s="4" t="s">
        <v>163</v>
      </c>
      <c r="D40" s="4">
        <v>2.2208649120000001</v>
      </c>
      <c r="E40" s="4" t="s">
        <v>122</v>
      </c>
      <c r="F40" s="4">
        <v>3.0577125600000001</v>
      </c>
      <c r="G40" s="4" t="s">
        <v>81</v>
      </c>
      <c r="H40" s="4">
        <v>3.0577125600000001</v>
      </c>
    </row>
    <row r="41" spans="1:10" s="1" customFormat="1" ht="15.4" x14ac:dyDescent="0.45">
      <c r="A41" s="4" t="s">
        <v>162</v>
      </c>
      <c r="B41" s="4">
        <v>1.7917122720000001</v>
      </c>
      <c r="C41" s="4" t="s">
        <v>162</v>
      </c>
      <c r="D41" s="4">
        <v>5.5897131360000003</v>
      </c>
      <c r="E41" s="4" t="s">
        <v>121</v>
      </c>
      <c r="F41" s="4">
        <v>1.6307800320000001</v>
      </c>
      <c r="G41" s="4" t="s">
        <v>80</v>
      </c>
      <c r="H41" s="4">
        <v>1.673695296</v>
      </c>
    </row>
    <row r="42" spans="1:10" s="1" customFormat="1" ht="15.4" x14ac:dyDescent="0.45">
      <c r="A42" s="4" t="s">
        <v>161</v>
      </c>
      <c r="B42" s="4">
        <v>1.6093224000000002</v>
      </c>
      <c r="C42" s="4" t="s">
        <v>161</v>
      </c>
      <c r="D42" s="4">
        <v>1.8346275360000002</v>
      </c>
      <c r="E42" s="4" t="s">
        <v>120</v>
      </c>
      <c r="F42" s="4">
        <v>2.2423225439999999</v>
      </c>
      <c r="G42" s="4" t="s">
        <v>79</v>
      </c>
      <c r="H42" s="4">
        <v>3.240102432</v>
      </c>
    </row>
    <row r="43" spans="1:10" s="1" customFormat="1" ht="15.4" x14ac:dyDescent="0.45">
      <c r="A43" s="4" t="s">
        <v>160</v>
      </c>
      <c r="B43" s="4">
        <v>1.899000432</v>
      </c>
      <c r="C43" s="4" t="s">
        <v>160</v>
      </c>
      <c r="D43" s="4">
        <v>1.7380681920000001</v>
      </c>
      <c r="E43" s="4" t="s">
        <v>119</v>
      </c>
      <c r="F43" s="4">
        <v>2.1779496480000002</v>
      </c>
      <c r="G43" s="4" t="s">
        <v>78</v>
      </c>
      <c r="H43" s="4">
        <v>5.4716961600000005</v>
      </c>
    </row>
    <row r="44" spans="1:10" s="1" customFormat="1" ht="15.4" x14ac:dyDescent="0.45">
      <c r="A44" s="4" t="s">
        <v>159</v>
      </c>
      <c r="B44" s="4">
        <v>1.6629664800000001</v>
      </c>
      <c r="C44" s="4" t="s">
        <v>159</v>
      </c>
      <c r="D44" s="4">
        <v>1.705881744</v>
      </c>
      <c r="E44" s="4" t="s">
        <v>118</v>
      </c>
      <c r="F44" s="4">
        <v>2.0813903040000001</v>
      </c>
      <c r="G44" s="4" t="s">
        <v>77</v>
      </c>
      <c r="H44" s="4">
        <v>3.519051648</v>
      </c>
    </row>
    <row r="45" spans="1:10" s="1" customFormat="1" ht="15.4" x14ac:dyDescent="0.45">
      <c r="A45" s="4" t="s">
        <v>158</v>
      </c>
      <c r="B45" s="4">
        <v>2.263780176</v>
      </c>
      <c r="C45" s="4" t="s">
        <v>158</v>
      </c>
      <c r="D45" s="4">
        <v>3.2615600640000002</v>
      </c>
      <c r="E45" s="4" t="s">
        <v>117</v>
      </c>
      <c r="F45" s="4">
        <v>2.8538650560000001</v>
      </c>
      <c r="G45" s="4" t="s">
        <v>76</v>
      </c>
      <c r="H45" s="4">
        <v>5.7291877439999999</v>
      </c>
    </row>
  </sheetData>
  <mergeCells count="3">
    <mergeCell ref="A1:H1"/>
    <mergeCell ref="A3:B3"/>
    <mergeCell ref="C3: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7B89-8291-4944-86EF-3829DE828AAA}">
  <dimension ref="A1:H6"/>
  <sheetViews>
    <sheetView workbookViewId="0">
      <selection sqref="A1:H1"/>
    </sheetView>
  </sheetViews>
  <sheetFormatPr defaultColWidth="12.59765625" defaultRowHeight="13.9" x14ac:dyDescent="0.4"/>
  <sheetData>
    <row r="1" spans="1:8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8" s="1" customFormat="1" ht="15.4" x14ac:dyDescent="0.45">
      <c r="A2" s="5" t="s">
        <v>43</v>
      </c>
    </row>
    <row r="3" spans="1:8" s="1" customFormat="1" ht="17.25" x14ac:dyDescent="0.45">
      <c r="B3" s="13" t="s">
        <v>42</v>
      </c>
      <c r="C3" s="13"/>
      <c r="D3" s="13"/>
      <c r="E3" s="13"/>
      <c r="F3" s="13"/>
      <c r="G3" s="13"/>
    </row>
    <row r="4" spans="1:8" s="1" customFormat="1" ht="15.4" x14ac:dyDescent="0.45">
      <c r="B4" s="2" t="s">
        <v>15</v>
      </c>
      <c r="C4" s="2" t="s">
        <v>14</v>
      </c>
      <c r="D4" s="2" t="s">
        <v>13</v>
      </c>
      <c r="E4" s="2" t="s">
        <v>12</v>
      </c>
      <c r="F4" s="6" t="s">
        <v>5</v>
      </c>
      <c r="G4" s="6" t="s">
        <v>4</v>
      </c>
    </row>
    <row r="5" spans="1:8" s="1" customFormat="1" ht="17.25" x14ac:dyDescent="0.45">
      <c r="A5" s="5" t="s">
        <v>3</v>
      </c>
      <c r="B5" s="4">
        <v>32.142857100000001</v>
      </c>
      <c r="C5" s="4">
        <v>30</v>
      </c>
      <c r="D5" s="4">
        <v>75</v>
      </c>
      <c r="E5" s="4">
        <v>33.3333333</v>
      </c>
      <c r="F5" s="3">
        <f>AVERAGE(B5:E5)</f>
        <v>42.619047600000002</v>
      </c>
      <c r="G5" s="3">
        <f>STDEV(B5:E5)/SQRT(4)</f>
        <v>10.81565800940025</v>
      </c>
    </row>
    <row r="6" spans="1:8" s="1" customFormat="1" ht="17.25" x14ac:dyDescent="0.45">
      <c r="A6" s="5" t="s">
        <v>2</v>
      </c>
      <c r="B6" s="4">
        <v>160.71428599999999</v>
      </c>
      <c r="C6" s="4">
        <v>143.75</v>
      </c>
      <c r="D6" s="4">
        <v>106.25</v>
      </c>
      <c r="E6" s="4">
        <v>107.14285700000001</v>
      </c>
      <c r="F6" s="3">
        <f>AVERAGE(B6:E6)</f>
        <v>129.46428575000002</v>
      </c>
      <c r="G6" s="3">
        <f>STDEV(B6:E6)/SQRT(4)</f>
        <v>13.594709116606143</v>
      </c>
    </row>
  </sheetData>
  <mergeCells count="2">
    <mergeCell ref="A1:H1"/>
    <mergeCell ref="B3:G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42E9-A631-416E-8FA4-A32EC252A91B}">
  <dimension ref="A1:H8"/>
  <sheetViews>
    <sheetView workbookViewId="0">
      <selection sqref="A1:H1"/>
    </sheetView>
  </sheetViews>
  <sheetFormatPr defaultColWidth="12.59765625" defaultRowHeight="13.9" x14ac:dyDescent="0.4"/>
  <sheetData>
    <row r="1" spans="1:8" ht="30" customHeight="1" x14ac:dyDescent="0.4">
      <c r="A1" s="11" t="s">
        <v>0</v>
      </c>
      <c r="B1" s="12"/>
      <c r="C1" s="12"/>
      <c r="D1" s="12"/>
      <c r="E1" s="12"/>
      <c r="F1" s="12"/>
      <c r="G1" s="12"/>
      <c r="H1" s="12"/>
    </row>
    <row r="2" spans="1:8" s="1" customFormat="1" ht="15.4" x14ac:dyDescent="0.45">
      <c r="A2" s="5" t="s">
        <v>201</v>
      </c>
      <c r="B2" s="4"/>
    </row>
    <row r="3" spans="1:8" s="1" customFormat="1" ht="17.25" x14ac:dyDescent="0.45">
      <c r="A3" s="5"/>
      <c r="B3" s="4"/>
      <c r="C3" s="13" t="s">
        <v>210</v>
      </c>
      <c r="D3" s="13"/>
      <c r="E3" s="13"/>
      <c r="F3" s="13"/>
      <c r="G3" s="13"/>
    </row>
    <row r="4" spans="1:8" s="1" customFormat="1" ht="15.4" x14ac:dyDescent="0.45">
      <c r="C4" s="2" t="s">
        <v>15</v>
      </c>
      <c r="D4" s="2" t="s">
        <v>14</v>
      </c>
      <c r="E4" s="2" t="s">
        <v>13</v>
      </c>
      <c r="F4" s="6" t="s">
        <v>5</v>
      </c>
      <c r="G4" s="6" t="s">
        <v>4</v>
      </c>
    </row>
    <row r="5" spans="1:8" s="1" customFormat="1" ht="15.4" x14ac:dyDescent="0.45">
      <c r="A5" s="11" t="s">
        <v>3</v>
      </c>
      <c r="B5" s="10" t="s">
        <v>202</v>
      </c>
      <c r="C5" s="1">
        <v>166</v>
      </c>
      <c r="D5" s="1">
        <v>139</v>
      </c>
      <c r="E5" s="1">
        <v>143</v>
      </c>
      <c r="F5" s="3">
        <f>AVERAGE(C5:E5)</f>
        <v>149.33333333333334</v>
      </c>
      <c r="G5" s="3">
        <f>STDEV(C5:E5)/SQRT(3)</f>
        <v>8.4129529760826411</v>
      </c>
    </row>
    <row r="6" spans="1:8" s="1" customFormat="1" ht="15.4" x14ac:dyDescent="0.45">
      <c r="A6" s="11"/>
      <c r="B6" s="10" t="s">
        <v>203</v>
      </c>
      <c r="C6" s="1">
        <v>193</v>
      </c>
      <c r="D6" s="1">
        <v>230</v>
      </c>
      <c r="E6" s="1">
        <v>182</v>
      </c>
      <c r="F6" s="3">
        <f>AVERAGE(C6:E6)</f>
        <v>201.66666666666666</v>
      </c>
      <c r="G6" s="3">
        <f>STDEV(C6:E6)/SQRT(3)</f>
        <v>14.518187826921741</v>
      </c>
    </row>
    <row r="7" spans="1:8" s="1" customFormat="1" ht="15.4" x14ac:dyDescent="0.45">
      <c r="A7" s="11" t="s">
        <v>2</v>
      </c>
      <c r="B7" s="10" t="s">
        <v>202</v>
      </c>
      <c r="C7" s="1">
        <v>140</v>
      </c>
      <c r="D7" s="1">
        <v>163</v>
      </c>
      <c r="E7" s="1">
        <v>161</v>
      </c>
      <c r="F7" s="3">
        <f>AVERAGE(C7:E7)</f>
        <v>154.66666666666666</v>
      </c>
      <c r="G7" s="3">
        <f>STDEV(C7:E7)/SQRT(3)</f>
        <v>7.3560254969046373</v>
      </c>
    </row>
    <row r="8" spans="1:8" s="1" customFormat="1" ht="15.4" x14ac:dyDescent="0.45">
      <c r="A8" s="11"/>
      <c r="B8" s="10" t="s">
        <v>203</v>
      </c>
      <c r="C8" s="1">
        <v>333</v>
      </c>
      <c r="D8" s="1">
        <v>300</v>
      </c>
      <c r="E8" s="1">
        <v>274</v>
      </c>
      <c r="F8" s="3">
        <f>AVERAGE(C8:E8)</f>
        <v>302.33333333333331</v>
      </c>
      <c r="G8" s="3">
        <f>STDEV(C8:E8)/SQRT(3)</f>
        <v>17.071744036402503</v>
      </c>
    </row>
  </sheetData>
  <mergeCells count="4">
    <mergeCell ref="A1:H1"/>
    <mergeCell ref="C3:G3"/>
    <mergeCell ref="A5:A6"/>
    <mergeCell ref="A7:A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16CA-DE92-42BD-8DEB-DF781D835944}">
  <dimension ref="A1:Y14"/>
  <sheetViews>
    <sheetView workbookViewId="0">
      <selection activeCell="A2" sqref="A2"/>
    </sheetView>
  </sheetViews>
  <sheetFormatPr defaultColWidth="12.59765625" defaultRowHeight="13.9" x14ac:dyDescent="0.4"/>
  <sheetData>
    <row r="1" spans="1:25" ht="30" customHeight="1" x14ac:dyDescent="0.4">
      <c r="A1" s="11" t="s">
        <v>0</v>
      </c>
      <c r="B1" s="11"/>
      <c r="C1" s="11"/>
      <c r="D1" s="11"/>
      <c r="E1" s="11"/>
      <c r="F1" s="11"/>
      <c r="G1" s="11"/>
      <c r="H1" s="11"/>
    </row>
    <row r="2" spans="1:25" s="1" customFormat="1" ht="15.4" x14ac:dyDescent="0.45">
      <c r="A2" s="5" t="s">
        <v>208</v>
      </c>
      <c r="B2" s="9"/>
    </row>
    <row r="3" spans="1:25" s="1" customFormat="1" ht="15.4" x14ac:dyDescent="0.45">
      <c r="A3" s="5"/>
      <c r="B3" s="9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5" s="1" customFormat="1" ht="15.75" customHeight="1" x14ac:dyDescent="0.45">
      <c r="B4" s="9"/>
      <c r="C4" s="2" t="s">
        <v>15</v>
      </c>
      <c r="D4" s="2" t="s">
        <v>14</v>
      </c>
      <c r="E4" s="2" t="s">
        <v>13</v>
      </c>
      <c r="F4" s="2" t="s">
        <v>204</v>
      </c>
      <c r="G4" s="2" t="s">
        <v>205</v>
      </c>
      <c r="H4" s="2" t="s">
        <v>10</v>
      </c>
      <c r="I4" s="2" t="s">
        <v>9</v>
      </c>
      <c r="J4" s="2" t="s">
        <v>8</v>
      </c>
      <c r="K4" s="2" t="s">
        <v>7</v>
      </c>
      <c r="L4" s="2" t="s">
        <v>6</v>
      </c>
      <c r="M4" s="2" t="s">
        <v>18</v>
      </c>
      <c r="N4" s="2" t="s">
        <v>19</v>
      </c>
      <c r="O4" s="2" t="s">
        <v>20</v>
      </c>
      <c r="P4" s="2" t="s">
        <v>21</v>
      </c>
      <c r="Q4" s="6" t="s">
        <v>5</v>
      </c>
      <c r="R4" s="6" t="s">
        <v>4</v>
      </c>
      <c r="S4" s="2"/>
      <c r="T4" s="2"/>
      <c r="U4" s="2"/>
      <c r="V4" s="2"/>
      <c r="W4" s="2"/>
      <c r="X4" s="2"/>
      <c r="Y4" s="2"/>
    </row>
    <row r="5" spans="1:25" s="1" customFormat="1" ht="15.4" x14ac:dyDescent="0.45">
      <c r="A5" s="11" t="s">
        <v>3</v>
      </c>
      <c r="B5" s="10" t="s">
        <v>202</v>
      </c>
      <c r="C5" s="1">
        <v>2.08</v>
      </c>
      <c r="D5" s="1">
        <v>1.85</v>
      </c>
      <c r="E5" s="1">
        <v>1.94</v>
      </c>
      <c r="F5" s="1">
        <v>1.97</v>
      </c>
      <c r="G5" s="1">
        <v>1.78</v>
      </c>
      <c r="H5" s="1">
        <v>2.0099999999999998</v>
      </c>
      <c r="I5" s="1">
        <v>1.97</v>
      </c>
      <c r="J5" s="1">
        <v>1.84</v>
      </c>
      <c r="K5" s="1">
        <v>1.88</v>
      </c>
      <c r="L5" s="1">
        <v>1.81</v>
      </c>
      <c r="M5" s="1">
        <v>1.77</v>
      </c>
      <c r="N5" s="1">
        <v>1.87</v>
      </c>
      <c r="O5" s="4" t="s">
        <v>37</v>
      </c>
      <c r="P5" s="4" t="s">
        <v>37</v>
      </c>
      <c r="Q5" s="3">
        <f>AVERAGE(C5:N5)</f>
        <v>1.8975</v>
      </c>
      <c r="R5" s="3">
        <f>STDEV(C5:N5)/SQRT(12)</f>
        <v>2.7883007750458356E-2</v>
      </c>
    </row>
    <row r="6" spans="1:25" s="1" customFormat="1" ht="15.75" customHeight="1" x14ac:dyDescent="0.45">
      <c r="A6" s="11"/>
      <c r="B6" s="10" t="s">
        <v>203</v>
      </c>
      <c r="C6" s="1">
        <v>1.68</v>
      </c>
      <c r="D6" s="1">
        <v>1.82</v>
      </c>
      <c r="E6" s="1">
        <v>1.77</v>
      </c>
      <c r="F6" s="1">
        <v>1.75</v>
      </c>
      <c r="G6" s="1">
        <v>1.83</v>
      </c>
      <c r="H6" s="1">
        <v>1.75</v>
      </c>
      <c r="I6" s="1">
        <v>1.86</v>
      </c>
      <c r="J6" s="1">
        <v>1.74</v>
      </c>
      <c r="K6" s="1">
        <v>1.85</v>
      </c>
      <c r="L6" s="1">
        <v>1.76</v>
      </c>
      <c r="M6" s="1">
        <v>1.69</v>
      </c>
      <c r="N6" s="1">
        <v>1.64</v>
      </c>
      <c r="O6" s="1">
        <v>1.65</v>
      </c>
      <c r="P6" s="1">
        <v>1.65</v>
      </c>
      <c r="Q6" s="3">
        <f>AVERAGE(C6:P6)</f>
        <v>1.7457142857142858</v>
      </c>
      <c r="R6" s="3">
        <f>STDEV(C6:P6)/SQRT(14)</f>
        <v>2.0210819801499056E-2</v>
      </c>
    </row>
    <row r="7" spans="1:25" s="1" customFormat="1" ht="15.4" x14ac:dyDescent="0.45">
      <c r="A7" s="11" t="s">
        <v>2</v>
      </c>
      <c r="B7" s="10" t="s">
        <v>202</v>
      </c>
      <c r="C7" s="1">
        <v>1.89</v>
      </c>
      <c r="D7" s="1">
        <v>1.72</v>
      </c>
      <c r="E7" s="1">
        <v>1.9</v>
      </c>
      <c r="F7" s="1">
        <v>1.85</v>
      </c>
      <c r="G7" s="1">
        <v>1.85</v>
      </c>
      <c r="H7" s="1">
        <v>1.69</v>
      </c>
      <c r="I7" s="1">
        <v>1.71</v>
      </c>
      <c r="J7" s="1">
        <v>1.92</v>
      </c>
      <c r="K7" s="1">
        <v>1.84</v>
      </c>
      <c r="L7" s="4" t="s">
        <v>37</v>
      </c>
      <c r="M7" s="4" t="s">
        <v>37</v>
      </c>
      <c r="N7" s="4" t="s">
        <v>37</v>
      </c>
      <c r="O7" s="4" t="s">
        <v>37</v>
      </c>
      <c r="P7" s="4" t="s">
        <v>37</v>
      </c>
      <c r="Q7" s="3">
        <f>AVERAGE(C7:K7)</f>
        <v>1.818888888888889</v>
      </c>
      <c r="R7" s="3">
        <f>STDEV(C7:K7)/SQRT(9)</f>
        <v>2.9460163519028557E-2</v>
      </c>
    </row>
    <row r="8" spans="1:25" s="1" customFormat="1" ht="15.4" x14ac:dyDescent="0.45">
      <c r="A8" s="11"/>
      <c r="B8" s="10" t="s">
        <v>203</v>
      </c>
      <c r="C8" s="1">
        <v>1.68</v>
      </c>
      <c r="D8" s="1">
        <v>1.7</v>
      </c>
      <c r="E8" s="1">
        <v>1.56</v>
      </c>
      <c r="F8" s="1">
        <v>1.64</v>
      </c>
      <c r="G8" s="1">
        <v>1.56</v>
      </c>
      <c r="H8" s="1">
        <v>1.69</v>
      </c>
      <c r="I8" s="1">
        <v>1.69</v>
      </c>
      <c r="J8" s="1">
        <v>1.62</v>
      </c>
      <c r="K8" s="1">
        <v>1.82</v>
      </c>
      <c r="L8" s="1">
        <v>1.64</v>
      </c>
      <c r="M8" s="1">
        <v>1.54</v>
      </c>
      <c r="N8" s="4" t="s">
        <v>37</v>
      </c>
      <c r="O8" s="4" t="s">
        <v>37</v>
      </c>
      <c r="P8" s="4" t="s">
        <v>37</v>
      </c>
      <c r="Q8" s="3">
        <f>AVERAGE(C8:M8)</f>
        <v>1.6490909090909087</v>
      </c>
      <c r="R8" s="3">
        <f>STDEV(C8:M8)/SQRT(11)</f>
        <v>2.4288214330656355E-2</v>
      </c>
    </row>
    <row r="9" spans="1:25" s="1" customFormat="1" ht="15.4" x14ac:dyDescent="0.45">
      <c r="A9" s="5"/>
      <c r="B9" s="9"/>
      <c r="C9" s="13" t="s">
        <v>34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25" s="1" customFormat="1" ht="15.75" customHeight="1" x14ac:dyDescent="0.45">
      <c r="B10" s="9"/>
      <c r="C10" s="2" t="s">
        <v>15</v>
      </c>
      <c r="D10" s="2" t="s">
        <v>14</v>
      </c>
      <c r="E10" s="2" t="s">
        <v>13</v>
      </c>
      <c r="F10" s="2" t="s">
        <v>204</v>
      </c>
      <c r="G10" s="2" t="s">
        <v>205</v>
      </c>
      <c r="H10" s="2" t="s">
        <v>10</v>
      </c>
      <c r="I10" s="2" t="s">
        <v>9</v>
      </c>
      <c r="J10" s="2" t="s">
        <v>8</v>
      </c>
      <c r="K10" s="2" t="s">
        <v>7</v>
      </c>
      <c r="L10" s="2" t="s">
        <v>6</v>
      </c>
      <c r="M10" s="2" t="s">
        <v>18</v>
      </c>
      <c r="N10" s="2" t="s">
        <v>19</v>
      </c>
      <c r="O10" s="2" t="s">
        <v>20</v>
      </c>
      <c r="P10" s="2" t="s">
        <v>21</v>
      </c>
      <c r="Q10" s="6" t="s">
        <v>5</v>
      </c>
      <c r="R10" s="6" t="s">
        <v>4</v>
      </c>
      <c r="S10" s="2"/>
      <c r="T10" s="2"/>
      <c r="U10" s="2"/>
      <c r="V10" s="2"/>
      <c r="W10" s="2"/>
      <c r="X10" s="2"/>
      <c r="Y10" s="2"/>
    </row>
    <row r="11" spans="1:25" s="1" customFormat="1" ht="15.4" x14ac:dyDescent="0.45">
      <c r="A11" s="11" t="s">
        <v>3</v>
      </c>
      <c r="B11" s="10" t="s">
        <v>202</v>
      </c>
      <c r="C11" s="1">
        <v>0.98</v>
      </c>
      <c r="D11" s="1">
        <v>0.85</v>
      </c>
      <c r="E11" s="1">
        <v>1.03</v>
      </c>
      <c r="F11" s="1">
        <v>0.81</v>
      </c>
      <c r="G11" s="1">
        <v>0.94</v>
      </c>
      <c r="H11" s="1">
        <v>0.92</v>
      </c>
      <c r="I11" s="1">
        <v>0.99</v>
      </c>
      <c r="J11" s="1">
        <v>0.91</v>
      </c>
      <c r="K11" s="1">
        <v>0.8</v>
      </c>
      <c r="L11" s="1">
        <v>0.94</v>
      </c>
      <c r="M11" s="1">
        <v>0.9</v>
      </c>
      <c r="N11" s="1">
        <v>0.78</v>
      </c>
      <c r="O11" s="4" t="s">
        <v>37</v>
      </c>
      <c r="P11" s="4" t="s">
        <v>37</v>
      </c>
      <c r="Q11" s="3">
        <f>AVERAGE(C11:O11)</f>
        <v>0.90416666666666667</v>
      </c>
      <c r="R11" s="3">
        <f>STDEV(C11:N11)/SQRT(13)</f>
        <v>2.2107756868414163E-2</v>
      </c>
    </row>
    <row r="12" spans="1:25" s="1" customFormat="1" ht="15.75" customHeight="1" x14ac:dyDescent="0.45">
      <c r="A12" s="11"/>
      <c r="B12" s="10" t="s">
        <v>203</v>
      </c>
      <c r="C12" s="1">
        <v>0.75</v>
      </c>
      <c r="D12" s="1">
        <v>0.86</v>
      </c>
      <c r="E12" s="1">
        <v>0.89</v>
      </c>
      <c r="F12" s="1">
        <v>0.77</v>
      </c>
      <c r="G12" s="1">
        <v>0.84</v>
      </c>
      <c r="H12" s="1">
        <v>0.84</v>
      </c>
      <c r="I12" s="1">
        <v>0.86</v>
      </c>
      <c r="J12" s="1">
        <v>0.86</v>
      </c>
      <c r="K12" s="1">
        <v>0.78</v>
      </c>
      <c r="L12" s="1">
        <v>0.74</v>
      </c>
      <c r="M12" s="1">
        <v>0.75</v>
      </c>
      <c r="N12" s="1">
        <v>0.83</v>
      </c>
      <c r="O12" s="1">
        <v>0.79</v>
      </c>
      <c r="P12" s="1">
        <v>0.76</v>
      </c>
      <c r="Q12" s="3">
        <f>AVERAGE(C12:P12)</f>
        <v>0.80857142857142872</v>
      </c>
      <c r="R12" s="3">
        <f>STDEV(C12:P12)/SQRT(14)</f>
        <v>1.3581546257481619E-2</v>
      </c>
    </row>
    <row r="13" spans="1:25" s="1" customFormat="1" ht="15.4" x14ac:dyDescent="0.45">
      <c r="A13" s="11" t="s">
        <v>2</v>
      </c>
      <c r="B13" s="10" t="s">
        <v>202</v>
      </c>
      <c r="C13" s="1">
        <v>0.87</v>
      </c>
      <c r="D13" s="1">
        <v>0.9</v>
      </c>
      <c r="E13" s="1">
        <v>0.9</v>
      </c>
      <c r="F13" s="1">
        <v>0.86</v>
      </c>
      <c r="G13" s="1">
        <v>0.97</v>
      </c>
      <c r="H13" s="1">
        <v>0.94</v>
      </c>
      <c r="I13" s="1">
        <v>0.87</v>
      </c>
      <c r="J13" s="1">
        <v>0.84</v>
      </c>
      <c r="K13" s="4">
        <v>0.91</v>
      </c>
      <c r="L13" s="4" t="s">
        <v>37</v>
      </c>
      <c r="M13" s="4" t="s">
        <v>37</v>
      </c>
      <c r="N13" s="4" t="s">
        <v>37</v>
      </c>
      <c r="O13" s="4" t="s">
        <v>37</v>
      </c>
      <c r="P13" s="4" t="s">
        <v>37</v>
      </c>
      <c r="Q13" s="3">
        <f>AVERAGE(C13:K13)</f>
        <v>0.89555555555555544</v>
      </c>
      <c r="R13" s="3">
        <f>STDEV(C13:K13)/SQRT(9)</f>
        <v>1.3653561919382785E-2</v>
      </c>
    </row>
    <row r="14" spans="1:25" s="1" customFormat="1" ht="15.4" x14ac:dyDescent="0.45">
      <c r="A14" s="11"/>
      <c r="B14" s="10" t="s">
        <v>203</v>
      </c>
      <c r="C14" s="1">
        <v>0.7</v>
      </c>
      <c r="D14" s="1">
        <v>0.75</v>
      </c>
      <c r="E14" s="1">
        <v>0.69</v>
      </c>
      <c r="F14" s="1">
        <v>0.69</v>
      </c>
      <c r="G14" s="1">
        <v>0.81</v>
      </c>
      <c r="H14" s="1">
        <v>0.67</v>
      </c>
      <c r="I14" s="1">
        <v>0.65</v>
      </c>
      <c r="J14" s="1">
        <v>0.66</v>
      </c>
      <c r="K14" s="1">
        <v>0.75</v>
      </c>
      <c r="L14" s="1">
        <v>0.86</v>
      </c>
      <c r="M14" s="1">
        <v>0.62</v>
      </c>
      <c r="N14" s="4" t="s">
        <v>37</v>
      </c>
      <c r="O14" s="4" t="s">
        <v>37</v>
      </c>
      <c r="P14" s="4" t="s">
        <v>37</v>
      </c>
      <c r="Q14" s="3">
        <f>AVERAGE(C14:M14)</f>
        <v>0.71363636363636374</v>
      </c>
      <c r="R14" s="3">
        <f>STDEV(C14:M14)/SQRT(11)</f>
        <v>2.1795442695986919E-2</v>
      </c>
    </row>
  </sheetData>
  <mergeCells count="7">
    <mergeCell ref="A1:H1"/>
    <mergeCell ref="C9:R9"/>
    <mergeCell ref="A11:A12"/>
    <mergeCell ref="A13:A14"/>
    <mergeCell ref="C3:R3"/>
    <mergeCell ref="A5:A6"/>
    <mergeCell ref="A7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 3a</vt:lpstr>
      <vt:lpstr>Fig. 3b</vt:lpstr>
      <vt:lpstr>Fig. 3c</vt:lpstr>
      <vt:lpstr>Fig. 3d</vt:lpstr>
      <vt:lpstr>Fig. 3g</vt:lpstr>
      <vt:lpstr>Fig. 3h</vt:lpstr>
      <vt:lpstr>Fig. 3i</vt:lpstr>
      <vt:lpstr>Fig. 3m</vt:lpstr>
      <vt:lpstr>Fig. 3o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2024-07-22T12:49:38Z</dcterms:modified>
</cp:coreProperties>
</file>