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mac/Desktop/Nat. Cell Biol. 2024/Nat Cell Biol CASP2 Revision 2/提交文件/Source data （2024.07.22）/"/>
    </mc:Choice>
  </mc:AlternateContent>
  <xr:revisionPtr revIDLastSave="0" documentId="13_ncr:1_{ED818512-FF69-B44A-AA5A-8C865338AFBF}" xr6:coauthVersionLast="47" xr6:coauthVersionMax="47" xr10:uidLastSave="{00000000-0000-0000-0000-000000000000}"/>
  <bookViews>
    <workbookView xWindow="860" yWindow="500" windowWidth="50320" windowHeight="28300" tabRatio="873" xr2:uid="{00000000-000D-0000-FFFF-FFFF00000000}"/>
  </bookViews>
  <sheets>
    <sheet name="Extended Data Fig. 5b" sheetId="11" r:id="rId1"/>
    <sheet name="Extended Data Fig. 5d" sheetId="12" r:id="rId2"/>
    <sheet name="Extended Data Fig. 5f" sheetId="13" r:id="rId3"/>
    <sheet name="Extended Data Fig. 5g" sheetId="14" r:id="rId4"/>
    <sheet name="Extended Data Fig. 5h" sheetId="15" r:id="rId5"/>
    <sheet name="Extended Data Fig. 5k" sheetId="16" r:id="rId6"/>
    <sheet name="Extended Data Fig. 5m" sheetId="17" r:id="rId7"/>
    <sheet name="Extended Data Fig. 5o" sheetId="1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4" l="1"/>
  <c r="L8" i="14"/>
  <c r="L7" i="14"/>
  <c r="L6" i="14"/>
  <c r="L5" i="14"/>
  <c r="R8" i="13"/>
  <c r="R7" i="13"/>
  <c r="R6" i="13"/>
  <c r="R5" i="13"/>
  <c r="F6" i="18"/>
  <c r="E6" i="18"/>
  <c r="F5" i="18"/>
  <c r="E5" i="18"/>
  <c r="F6" i="17"/>
  <c r="E6" i="17"/>
  <c r="F5" i="17"/>
  <c r="E5" i="17"/>
  <c r="J6" i="16"/>
  <c r="I6" i="16"/>
  <c r="H6" i="16"/>
  <c r="L6" i="16" s="1"/>
  <c r="J5" i="16"/>
  <c r="I5" i="16"/>
  <c r="H5" i="16"/>
  <c r="O8" i="15"/>
  <c r="N8" i="15"/>
  <c r="O7" i="15"/>
  <c r="N7" i="15"/>
  <c r="O6" i="15"/>
  <c r="N6" i="15"/>
  <c r="O5" i="15"/>
  <c r="N5" i="15"/>
  <c r="M20" i="14"/>
  <c r="L20" i="14"/>
  <c r="M19" i="14"/>
  <c r="L19" i="14"/>
  <c r="M18" i="14"/>
  <c r="L18" i="14"/>
  <c r="M17" i="14"/>
  <c r="L17" i="14"/>
  <c r="M16" i="14"/>
  <c r="L16" i="14"/>
  <c r="M15" i="14"/>
  <c r="L15" i="14"/>
  <c r="M14" i="14"/>
  <c r="L14" i="14"/>
  <c r="M13" i="14"/>
  <c r="L13" i="14"/>
  <c r="M12" i="14"/>
  <c r="L12" i="14"/>
  <c r="M11" i="14"/>
  <c r="L11" i="14"/>
  <c r="M10" i="14"/>
  <c r="L10" i="14"/>
  <c r="M9" i="14"/>
  <c r="M8" i="14"/>
  <c r="M7" i="14"/>
  <c r="M6" i="14"/>
  <c r="M5" i="14"/>
  <c r="S8" i="13"/>
  <c r="S7" i="13"/>
  <c r="S6" i="13"/>
  <c r="S5" i="13"/>
  <c r="G8" i="12"/>
  <c r="F8" i="12"/>
  <c r="G7" i="12"/>
  <c r="F7" i="12"/>
  <c r="G6" i="12"/>
  <c r="F6" i="12"/>
  <c r="G5" i="12"/>
  <c r="F5" i="12"/>
  <c r="L5" i="16" l="1"/>
  <c r="K6" i="16"/>
  <c r="K5" i="16"/>
  <c r="G8" i="11" l="1"/>
  <c r="G7" i="11"/>
  <c r="G6" i="11"/>
  <c r="G5" i="11"/>
  <c r="F7" i="11" l="1"/>
  <c r="F6" i="11"/>
  <c r="F5" i="11"/>
  <c r="F8" i="11"/>
</calcChain>
</file>

<file path=xl/sharedStrings.xml><?xml version="1.0" encoding="utf-8"?>
<sst xmlns="http://schemas.openxmlformats.org/spreadsheetml/2006/main" count="170" uniqueCount="47">
  <si>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rFont val="Times New Roman"/>
        <family val="1"/>
      </rPr>
      <t>–/–</t>
    </r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</si>
  <si>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color theme="1"/>
        <rFont val="Times New Roman"/>
        <family val="1"/>
      </rPr>
      <t>+/+</t>
    </r>
    <phoneticPr fontId="1" type="noConversion"/>
  </si>
  <si>
    <t>SEM</t>
    <phoneticPr fontId="1" type="noConversion"/>
  </si>
  <si>
    <t>Mean</t>
    <phoneticPr fontId="1" type="noConversion"/>
  </si>
  <si>
    <t>Replicate 10</t>
  </si>
  <si>
    <t>Replicate 9</t>
  </si>
  <si>
    <t>Replicate 8</t>
  </si>
  <si>
    <t>Replicate 7</t>
  </si>
  <si>
    <t>Replicate 6</t>
  </si>
  <si>
    <t>Replicate 3</t>
    <phoneticPr fontId="1" type="noConversion"/>
  </si>
  <si>
    <t>Replicate 2</t>
    <phoneticPr fontId="1" type="noConversion"/>
  </si>
  <si>
    <t>Replicate 1</t>
    <phoneticPr fontId="1" type="noConversion"/>
  </si>
  <si>
    <t>Replicate 11</t>
  </si>
  <si>
    <t>Replicate 12</t>
  </si>
  <si>
    <t>Replicate 13</t>
  </si>
  <si>
    <t>Replicate 14</t>
  </si>
  <si>
    <t>Replicate 15</t>
  </si>
  <si>
    <t>Latency to fall (s)</t>
    <phoneticPr fontId="1" type="noConversion"/>
  </si>
  <si>
    <t>Total NMJ</t>
    <phoneticPr fontId="1" type="noConversion"/>
  </si>
  <si>
    <t>AAV-GFP</t>
    <phoneticPr fontId="1" type="noConversion"/>
  </si>
  <si>
    <t>AAV-GFP-TDP-43</t>
    <phoneticPr fontId="1" type="noConversion"/>
  </si>
  <si>
    <t>Replicate 4</t>
  </si>
  <si>
    <t>Replicate 5</t>
  </si>
  <si>
    <r>
      <t>Brain stem GFP number/mm</t>
    </r>
    <r>
      <rPr>
        <b/>
        <vertAlign val="superscript"/>
        <sz val="12"/>
        <color theme="1"/>
        <rFont val="Times New Roman"/>
        <family val="1"/>
      </rPr>
      <t>2</t>
    </r>
    <phoneticPr fontId="1" type="noConversion"/>
  </si>
  <si>
    <t>RF</t>
  </si>
  <si>
    <t>RH</t>
  </si>
  <si>
    <t>LF</t>
  </si>
  <si>
    <t>LH</t>
  </si>
  <si>
    <t>Stride length (cm)</t>
    <phoneticPr fontId="1" type="noConversion"/>
  </si>
  <si>
    <t>Hindlimb clasping test score</t>
    <phoneticPr fontId="1" type="noConversion"/>
  </si>
  <si>
    <t>ND</t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</si>
  <si>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color theme="1"/>
        <rFont val="Times New Roman"/>
        <family val="1"/>
      </rPr>
      <t>+/+</t>
    </r>
    <r>
      <rPr>
        <b/>
        <sz val="12"/>
        <color theme="1"/>
        <rFont val="Times New Roman"/>
        <family val="1"/>
      </rPr>
      <t xml:space="preserve"> AAV-GFP-TDP-43</t>
    </r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</si>
  <si>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rFont val="Times New Roman"/>
        <family val="1"/>
      </rPr>
      <t>–/–</t>
    </r>
    <r>
      <rPr>
        <b/>
        <sz val="12"/>
        <color theme="1"/>
        <rFont val="Times New Roman"/>
        <family val="1"/>
      </rPr>
      <t xml:space="preserve"> AAV-GFP-TDP-43</t>
    </r>
    <phoneticPr fontId="1" type="noConversion"/>
  </si>
  <si>
    <t>Source Data Extended Data Fig. 5</t>
    <phoneticPr fontId="2" type="noConversion"/>
  </si>
  <si>
    <t>Extended Data Fig. 5d</t>
    <phoneticPr fontId="1" type="noConversion"/>
  </si>
  <si>
    <t>Extended Data Fig. 5g</t>
    <phoneticPr fontId="1" type="noConversion"/>
  </si>
  <si>
    <t>Extended Data Fig. 5h</t>
    <phoneticPr fontId="1" type="noConversion"/>
  </si>
  <si>
    <t>Extended Data Fig. 5k</t>
    <phoneticPr fontId="2" type="noConversion"/>
  </si>
  <si>
    <t>Extended Data Fig. 5m</t>
    <phoneticPr fontId="2" type="noConversion"/>
  </si>
  <si>
    <t>Extended Data Fig. 5o</t>
    <phoneticPr fontId="2" type="noConversion"/>
  </si>
  <si>
    <t>Fragmentation number</t>
    <phoneticPr fontId="1" type="noConversion"/>
  </si>
  <si>
    <t>Fragmentation number/NMJ</t>
    <phoneticPr fontId="1" type="noConversion"/>
  </si>
  <si>
    <t>ChAT-positive neuron number of spinal cord/section</t>
    <phoneticPr fontId="1" type="noConversion"/>
  </si>
  <si>
    <t>Extended Data Fig. 5f</t>
    <phoneticPr fontId="1" type="noConversion"/>
  </si>
  <si>
    <t>Ventral horn of spinal cord GFP number/section</t>
    <phoneticPr fontId="1" type="noConversion"/>
  </si>
  <si>
    <t>Extended Data Fig. 5b</t>
    <phoneticPr fontId="1" type="noConversion"/>
  </si>
  <si>
    <r>
      <t>ChAT-positive neuron number of primary motor cortex/mm</t>
    </r>
    <r>
      <rPr>
        <b/>
        <vertAlign val="superscript"/>
        <sz val="12"/>
        <color theme="1"/>
        <rFont val="Times New Roman"/>
        <family val="1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</si>
</sst>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AE8A-AC49-4F63-822C-C80D02B793D7}">
  <dimension ref="A1:S149"/>
  <sheetViews>
    <sheetView tabSelected="1" zoomScaleNormal="100" workbookViewId="0">
      <selection sqref="A1:H1"/>
    </sheetView>
  </sheetViews>
  <sheetFormatPr baseColWidth="10" defaultColWidth="12.6640625" defaultRowHeight="16"/>
  <cols>
    <col min="1" max="16384" width="12.6640625" style="1"/>
  </cols>
  <sheetData>
    <row r="1" spans="1:8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8">
      <c r="A2" s="6" t="s">
        <v>45</v>
      </c>
      <c r="B2" s="5"/>
    </row>
    <row r="3" spans="1:8">
      <c r="A3" s="6"/>
      <c r="B3" s="5"/>
      <c r="C3" s="13" t="s">
        <v>44</v>
      </c>
      <c r="D3" s="13"/>
      <c r="E3" s="13"/>
      <c r="F3" s="13"/>
      <c r="G3" s="13"/>
    </row>
    <row r="4" spans="1:8">
      <c r="C4" s="2" t="s">
        <v>11</v>
      </c>
      <c r="D4" s="2" t="s">
        <v>10</v>
      </c>
      <c r="E4" s="2" t="s">
        <v>9</v>
      </c>
      <c r="F4" s="7" t="s">
        <v>3</v>
      </c>
      <c r="G4" s="7" t="s">
        <v>2</v>
      </c>
    </row>
    <row r="5" spans="1:8">
      <c r="A5" s="11" t="s">
        <v>1</v>
      </c>
      <c r="B5" s="9" t="s">
        <v>19</v>
      </c>
      <c r="C5" s="1">
        <v>15</v>
      </c>
      <c r="D5" s="1">
        <v>16</v>
      </c>
      <c r="E5" s="1">
        <v>19</v>
      </c>
      <c r="F5" s="4">
        <f>AVERAGE(C5:E5)</f>
        <v>16.666666666666668</v>
      </c>
      <c r="G5" s="4">
        <f>STDEV(C5:E5)/SQRT(3)</f>
        <v>1.2018504251546605</v>
      </c>
    </row>
    <row r="6" spans="1:8">
      <c r="A6" s="11"/>
      <c r="B6" s="9" t="s">
        <v>20</v>
      </c>
      <c r="C6" s="1">
        <v>13</v>
      </c>
      <c r="D6" s="1">
        <v>14</v>
      </c>
      <c r="E6" s="1">
        <v>17</v>
      </c>
      <c r="F6" s="4">
        <f>AVERAGE(C6:E6)</f>
        <v>14.666666666666666</v>
      </c>
      <c r="G6" s="4">
        <f>STDEV(C6:E6)/SQRT(3)</f>
        <v>1.2018504251546605</v>
      </c>
    </row>
    <row r="7" spans="1:8">
      <c r="A7" s="11" t="s">
        <v>0</v>
      </c>
      <c r="B7" s="9" t="s">
        <v>19</v>
      </c>
      <c r="C7" s="1">
        <v>16</v>
      </c>
      <c r="D7" s="1">
        <v>18</v>
      </c>
      <c r="E7" s="1">
        <v>17</v>
      </c>
      <c r="F7" s="4">
        <f>AVERAGE(C7:E7)</f>
        <v>17</v>
      </c>
      <c r="G7" s="4">
        <f>STDEV(C7:E7)/SQRT(3)</f>
        <v>0.57735026918962584</v>
      </c>
    </row>
    <row r="8" spans="1:8">
      <c r="A8" s="11"/>
      <c r="B8" s="9" t="s">
        <v>20</v>
      </c>
      <c r="C8" s="1">
        <v>25</v>
      </c>
      <c r="D8" s="1">
        <v>24</v>
      </c>
      <c r="E8" s="1">
        <v>26</v>
      </c>
      <c r="F8" s="4">
        <f>AVERAGE(C8:E8)</f>
        <v>25</v>
      </c>
      <c r="G8" s="4">
        <f>STDEV(C8:E8)/SQRT(3)</f>
        <v>0.57735026918962584</v>
      </c>
    </row>
    <row r="9" spans="1:8">
      <c r="B9" s="5"/>
    </row>
    <row r="10" spans="1:8">
      <c r="B10" s="5"/>
    </row>
    <row r="18" spans="2:2">
      <c r="B18" s="5"/>
    </row>
    <row r="19" spans="2:2">
      <c r="B19" s="5"/>
    </row>
    <row r="48" spans="1:19">
      <c r="A48" s="2"/>
      <c r="B48" s="3"/>
      <c r="C48" s="2"/>
      <c r="O48" s="5"/>
      <c r="P48" s="5"/>
      <c r="Q48" s="5"/>
      <c r="R48" s="4"/>
      <c r="S48" s="4"/>
    </row>
    <row r="49" spans="1:19">
      <c r="A49" s="2"/>
      <c r="B49" s="3"/>
      <c r="C49" s="2"/>
      <c r="O49" s="5"/>
      <c r="P49" s="5"/>
      <c r="Q49" s="5"/>
      <c r="R49" s="4"/>
      <c r="S49" s="4"/>
    </row>
    <row r="57" spans="1:19">
      <c r="B57" s="5"/>
    </row>
    <row r="58" spans="1:19">
      <c r="B58" s="5"/>
    </row>
    <row r="64" spans="1:19">
      <c r="B64" s="5"/>
    </row>
    <row r="65" spans="2:2">
      <c r="B65" s="5"/>
    </row>
    <row r="71" spans="2:2">
      <c r="B71" s="5"/>
    </row>
    <row r="72" spans="2:2">
      <c r="B72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  <row r="141" spans="2:2">
      <c r="B141" s="5"/>
    </row>
    <row r="142" spans="2:2">
      <c r="B142" s="5"/>
    </row>
    <row r="143" spans="2:2">
      <c r="B143" s="5"/>
    </row>
    <row r="144" spans="2:2">
      <c r="B144" s="5"/>
    </row>
    <row r="145" spans="2:2">
      <c r="B145" s="5"/>
    </row>
    <row r="146" spans="2:2">
      <c r="B146" s="5"/>
    </row>
    <row r="147" spans="2:2">
      <c r="B147" s="5"/>
    </row>
    <row r="148" spans="2:2">
      <c r="B148" s="5"/>
    </row>
    <row r="149" spans="2:2">
      <c r="B149" s="5"/>
    </row>
  </sheetData>
  <mergeCells count="4">
    <mergeCell ref="A1:H1"/>
    <mergeCell ref="C3:G3"/>
    <mergeCell ref="A5:A6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8086-EDAE-43CA-BCD2-73BA8E4737F8}">
  <dimension ref="A1:H8"/>
  <sheetViews>
    <sheetView workbookViewId="0">
      <selection sqref="A1:H1"/>
    </sheetView>
  </sheetViews>
  <sheetFormatPr baseColWidth="10" defaultColWidth="12.6640625" defaultRowHeight="15"/>
  <sheetData>
    <row r="1" spans="1:8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8" s="1" customFormat="1" ht="16">
      <c r="A2" s="6" t="s">
        <v>34</v>
      </c>
      <c r="B2" s="5"/>
    </row>
    <row r="3" spans="1:8" s="1" customFormat="1" ht="18">
      <c r="A3" s="6"/>
      <c r="B3" s="5"/>
      <c r="C3" s="14" t="s">
        <v>23</v>
      </c>
      <c r="D3" s="14"/>
      <c r="E3" s="14"/>
      <c r="F3" s="14"/>
      <c r="G3" s="14"/>
    </row>
    <row r="4" spans="1:8" s="1" customFormat="1" ht="16">
      <c r="C4" s="2" t="s">
        <v>11</v>
      </c>
      <c r="D4" s="2" t="s">
        <v>10</v>
      </c>
      <c r="E4" s="2" t="s">
        <v>9</v>
      </c>
      <c r="F4" s="7" t="s">
        <v>3</v>
      </c>
      <c r="G4" s="7" t="s">
        <v>2</v>
      </c>
    </row>
    <row r="5" spans="1:8" s="1" customFormat="1" ht="16">
      <c r="A5" s="11" t="s">
        <v>1</v>
      </c>
      <c r="B5" s="9" t="s">
        <v>19</v>
      </c>
      <c r="C5" s="1">
        <v>20</v>
      </c>
      <c r="D5" s="1">
        <v>24</v>
      </c>
      <c r="E5" s="1">
        <v>28</v>
      </c>
      <c r="F5" s="4">
        <f>AVERAGE(C5:E5)</f>
        <v>24</v>
      </c>
      <c r="G5" s="4">
        <f>STDEV(C5:E5)/SQRT(3)</f>
        <v>2.3094010767585034</v>
      </c>
    </row>
    <row r="6" spans="1:8" s="1" customFormat="1" ht="16">
      <c r="A6" s="11"/>
      <c r="B6" s="9" t="s">
        <v>20</v>
      </c>
      <c r="C6" s="1">
        <v>24</v>
      </c>
      <c r="D6" s="1">
        <v>20</v>
      </c>
      <c r="E6" s="1">
        <v>30</v>
      </c>
      <c r="F6" s="4">
        <f>AVERAGE(C6:E6)</f>
        <v>24.666666666666668</v>
      </c>
      <c r="G6" s="4">
        <f>STDEV(C6:E6)/SQRT(3)</f>
        <v>2.9059326290271179</v>
      </c>
    </row>
    <row r="7" spans="1:8" s="1" customFormat="1" ht="16">
      <c r="A7" s="11" t="s">
        <v>0</v>
      </c>
      <c r="B7" s="9" t="s">
        <v>19</v>
      </c>
      <c r="C7" s="1">
        <v>30</v>
      </c>
      <c r="D7" s="1">
        <v>26</v>
      </c>
      <c r="E7" s="1">
        <v>20</v>
      </c>
      <c r="F7" s="4">
        <f>AVERAGE(C7:E7)</f>
        <v>25.333333333333332</v>
      </c>
      <c r="G7" s="4">
        <f>STDEV(C7:E7)/SQRT(3)</f>
        <v>2.9059326290271179</v>
      </c>
    </row>
    <row r="8" spans="1:8" s="1" customFormat="1" ht="15.75" customHeight="1">
      <c r="A8" s="11"/>
      <c r="B8" s="9" t="s">
        <v>20</v>
      </c>
      <c r="C8" s="1">
        <v>52</v>
      </c>
      <c r="D8" s="1">
        <v>54</v>
      </c>
      <c r="E8" s="1">
        <v>48</v>
      </c>
      <c r="F8" s="4">
        <f>AVERAGE(C8:E8)</f>
        <v>51.333333333333336</v>
      </c>
      <c r="G8" s="4">
        <f>STDEV(C8:E8)/SQRT(3)</f>
        <v>1.7638342073763937</v>
      </c>
    </row>
  </sheetData>
  <mergeCells count="4">
    <mergeCell ref="A1:H1"/>
    <mergeCell ref="C3:G3"/>
    <mergeCell ref="A5:A6"/>
    <mergeCell ref="A7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76FC-7235-46CC-89EF-F9F7715FDE38}">
  <dimension ref="A1:Z8"/>
  <sheetViews>
    <sheetView workbookViewId="0">
      <selection sqref="A1:H1"/>
    </sheetView>
  </sheetViews>
  <sheetFormatPr baseColWidth="10" defaultColWidth="12.6640625" defaultRowHeight="15"/>
  <sheetData>
    <row r="1" spans="1:26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26" s="1" customFormat="1" ht="16">
      <c r="A2" s="6" t="s">
        <v>43</v>
      </c>
      <c r="B2" s="5"/>
    </row>
    <row r="3" spans="1:26" s="1" customFormat="1" ht="16">
      <c r="A3" s="6"/>
      <c r="B3" s="5"/>
      <c r="C3" s="14" t="s">
        <v>29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6" s="1" customFormat="1" ht="15.75" customHeight="1">
      <c r="B4" s="5"/>
      <c r="C4" s="2" t="s">
        <v>11</v>
      </c>
      <c r="D4" s="2" t="s">
        <v>10</v>
      </c>
      <c r="E4" s="2" t="s">
        <v>9</v>
      </c>
      <c r="F4" s="2" t="s">
        <v>21</v>
      </c>
      <c r="G4" s="2" t="s">
        <v>22</v>
      </c>
      <c r="H4" s="2" t="s">
        <v>8</v>
      </c>
      <c r="I4" s="2" t="s">
        <v>7</v>
      </c>
      <c r="J4" s="2" t="s">
        <v>6</v>
      </c>
      <c r="K4" s="2" t="s">
        <v>5</v>
      </c>
      <c r="L4" s="2" t="s">
        <v>4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7" t="s">
        <v>3</v>
      </c>
      <c r="S4" s="7" t="s">
        <v>2</v>
      </c>
      <c r="T4" s="2"/>
      <c r="U4" s="2"/>
      <c r="V4" s="2"/>
      <c r="W4" s="2"/>
      <c r="X4" s="2"/>
      <c r="Y4" s="2"/>
      <c r="Z4" s="2"/>
    </row>
    <row r="5" spans="1:26" s="1" customFormat="1" ht="16">
      <c r="A5" s="11" t="s">
        <v>1</v>
      </c>
      <c r="B5" s="9" t="s">
        <v>19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0" t="s">
        <v>30</v>
      </c>
      <c r="R5" s="4">
        <f>AVERAGE(C5:P5)</f>
        <v>7.1428571428571425E-2</v>
      </c>
      <c r="S5" s="4">
        <f>STDEV(C5:P5)/SQRT(14)</f>
        <v>7.1428571428571438E-2</v>
      </c>
    </row>
    <row r="6" spans="1:26" s="1" customFormat="1" ht="15.75" customHeight="1">
      <c r="A6" s="11"/>
      <c r="B6" s="9" t="s">
        <v>20</v>
      </c>
      <c r="C6" s="1">
        <v>0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>
        <v>1</v>
      </c>
      <c r="J6" s="1">
        <v>1</v>
      </c>
      <c r="K6" s="1">
        <v>0</v>
      </c>
      <c r="L6" s="1">
        <v>2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4">
        <f>AVERAGE(C6:Q6)</f>
        <v>0.46666666666666667</v>
      </c>
      <c r="S6" s="4">
        <f>STDEV(C6:Q6)/SQRT(15)</f>
        <v>0.16523191974188067</v>
      </c>
    </row>
    <row r="7" spans="1:26" s="1" customFormat="1" ht="16">
      <c r="A7" s="11" t="s">
        <v>0</v>
      </c>
      <c r="B7" s="9" t="s">
        <v>19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5">
        <v>0</v>
      </c>
      <c r="M7" s="10" t="s">
        <v>30</v>
      </c>
      <c r="N7" s="10" t="s">
        <v>30</v>
      </c>
      <c r="O7" s="10" t="s">
        <v>30</v>
      </c>
      <c r="P7" s="10" t="s">
        <v>30</v>
      </c>
      <c r="Q7" s="10" t="s">
        <v>30</v>
      </c>
      <c r="R7" s="4">
        <f>AVERAGE(C7:L7)</f>
        <v>0.1</v>
      </c>
      <c r="S7" s="4">
        <f>STDEV(C7:L7)/SQRT(10)</f>
        <v>9.9999999999999992E-2</v>
      </c>
    </row>
    <row r="8" spans="1:26" s="1" customFormat="1" ht="16">
      <c r="A8" s="11"/>
      <c r="B8" s="9" t="s">
        <v>20</v>
      </c>
      <c r="C8" s="1">
        <v>0</v>
      </c>
      <c r="D8" s="1">
        <v>2</v>
      </c>
      <c r="E8" s="1">
        <v>1</v>
      </c>
      <c r="F8" s="1">
        <v>1</v>
      </c>
      <c r="G8" s="1">
        <v>2</v>
      </c>
      <c r="H8" s="1">
        <v>1</v>
      </c>
      <c r="I8" s="1">
        <v>1</v>
      </c>
      <c r="J8" s="1">
        <v>1</v>
      </c>
      <c r="K8" s="1">
        <v>1</v>
      </c>
      <c r="L8" s="1">
        <v>2</v>
      </c>
      <c r="M8" s="1">
        <v>0</v>
      </c>
      <c r="N8" s="10" t="s">
        <v>30</v>
      </c>
      <c r="O8" s="10" t="s">
        <v>30</v>
      </c>
      <c r="P8" s="10" t="s">
        <v>30</v>
      </c>
      <c r="Q8" s="10" t="s">
        <v>30</v>
      </c>
      <c r="R8" s="4">
        <f>AVERAGE(C8:M8)</f>
        <v>1.0909090909090908</v>
      </c>
      <c r="S8" s="4">
        <f>STDEV(C8:M8)/SQRT(11)</f>
        <v>0.21125363706585912</v>
      </c>
    </row>
  </sheetData>
  <mergeCells count="4">
    <mergeCell ref="A1:H1"/>
    <mergeCell ref="C3:R3"/>
    <mergeCell ref="A5:A6"/>
    <mergeCell ref="A7:A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8229-DFBE-4698-BC71-FF805F11AE7F}">
  <dimension ref="A1:T20"/>
  <sheetViews>
    <sheetView workbookViewId="0">
      <selection sqref="A1:H1"/>
    </sheetView>
  </sheetViews>
  <sheetFormatPr baseColWidth="10" defaultColWidth="12.6640625" defaultRowHeight="15"/>
  <sheetData>
    <row r="1" spans="1:20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20" s="1" customFormat="1" ht="16">
      <c r="A2" s="6" t="s">
        <v>35</v>
      </c>
      <c r="B2" s="5"/>
    </row>
    <row r="3" spans="1:20" s="1" customFormat="1" ht="16">
      <c r="A3" s="6"/>
      <c r="B3" s="5"/>
      <c r="C3" s="14" t="s">
        <v>28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0" s="1" customFormat="1" ht="15.75" customHeight="1">
      <c r="B4" s="5"/>
      <c r="C4" s="5"/>
      <c r="D4" s="2" t="s">
        <v>11</v>
      </c>
      <c r="E4" s="2" t="s">
        <v>10</v>
      </c>
      <c r="F4" s="2" t="s">
        <v>9</v>
      </c>
      <c r="G4" s="2" t="s">
        <v>21</v>
      </c>
      <c r="H4" s="2" t="s">
        <v>22</v>
      </c>
      <c r="I4" s="2" t="s">
        <v>8</v>
      </c>
      <c r="J4" s="2" t="s">
        <v>7</v>
      </c>
      <c r="K4" s="2" t="s">
        <v>6</v>
      </c>
      <c r="L4" s="7" t="s">
        <v>3</v>
      </c>
      <c r="M4" s="7" t="s">
        <v>2</v>
      </c>
      <c r="N4" s="2"/>
      <c r="O4" s="2"/>
      <c r="P4" s="2"/>
      <c r="Q4" s="2"/>
      <c r="R4" s="2"/>
      <c r="S4" s="2"/>
      <c r="T4" s="2"/>
    </row>
    <row r="5" spans="1:20" s="1" customFormat="1" ht="15.75" customHeight="1">
      <c r="A5" s="11" t="s">
        <v>1</v>
      </c>
      <c r="B5" s="11" t="s">
        <v>19</v>
      </c>
      <c r="C5" s="2" t="s">
        <v>24</v>
      </c>
      <c r="D5" s="5">
        <v>9.8323569979999998</v>
      </c>
      <c r="E5" s="5">
        <v>8.4344323840000008</v>
      </c>
      <c r="F5" s="5">
        <v>9.9616280570000004</v>
      </c>
      <c r="G5" s="5">
        <v>12.94949517</v>
      </c>
      <c r="H5" s="5">
        <v>8.4802041209999999</v>
      </c>
      <c r="I5" s="5">
        <v>10.382284289999999</v>
      </c>
      <c r="J5" s="5">
        <v>9.7361525439999994</v>
      </c>
      <c r="K5" s="5" t="s">
        <v>30</v>
      </c>
      <c r="L5" s="4">
        <f>AVERAGE(D5:J5)</f>
        <v>9.9680790805714281</v>
      </c>
      <c r="M5" s="4">
        <f>STDEV(D5:J5)/SQRT(7)</f>
        <v>0.57109969017206064</v>
      </c>
      <c r="N5" s="2"/>
      <c r="O5" s="2"/>
      <c r="P5" s="2"/>
      <c r="Q5" s="2"/>
      <c r="R5" s="2"/>
      <c r="S5" s="2"/>
      <c r="T5" s="2"/>
    </row>
    <row r="6" spans="1:20" s="1" customFormat="1" ht="15.75" customHeight="1">
      <c r="A6" s="11"/>
      <c r="B6" s="11"/>
      <c r="C6" s="2" t="s">
        <v>25</v>
      </c>
      <c r="D6" s="5">
        <v>10.91451947</v>
      </c>
      <c r="E6" s="5">
        <v>8.9663202769999995</v>
      </c>
      <c r="F6" s="5">
        <v>10.05505722</v>
      </c>
      <c r="G6" s="5">
        <v>11.95987863</v>
      </c>
      <c r="H6" s="5">
        <v>9.6441672539999992</v>
      </c>
      <c r="I6" s="5">
        <v>10.00340089</v>
      </c>
      <c r="J6" s="5">
        <v>12.146540099999999</v>
      </c>
      <c r="K6" s="5" t="s">
        <v>30</v>
      </c>
      <c r="L6" s="4">
        <f>AVERAGE(D6:J6)</f>
        <v>10.527126263</v>
      </c>
      <c r="M6" s="4">
        <f>STDEV(D6:J6)/SQRT(7)</f>
        <v>0.45087806932250929</v>
      </c>
      <c r="N6" s="2"/>
      <c r="O6" s="2"/>
      <c r="P6" s="2"/>
      <c r="Q6" s="2"/>
      <c r="R6" s="2"/>
      <c r="S6" s="2"/>
      <c r="T6" s="2"/>
    </row>
    <row r="7" spans="1:20" s="1" customFormat="1" ht="15.75" customHeight="1">
      <c r="A7" s="11"/>
      <c r="B7" s="11"/>
      <c r="C7" s="2" t="s">
        <v>26</v>
      </c>
      <c r="D7" s="5">
        <v>10.80762221</v>
      </c>
      <c r="E7" s="5">
        <v>7.894059801</v>
      </c>
      <c r="F7" s="5">
        <v>10.012908080000001</v>
      </c>
      <c r="G7" s="5">
        <v>12.906902179999999</v>
      </c>
      <c r="H7" s="5">
        <v>8.9312887480000001</v>
      </c>
      <c r="I7" s="5">
        <v>10.077353970000001</v>
      </c>
      <c r="J7" s="5">
        <v>12.251359040000001</v>
      </c>
      <c r="K7" s="5" t="s">
        <v>30</v>
      </c>
      <c r="L7" s="4">
        <f>AVERAGE(D7:J7)</f>
        <v>10.411642004142857</v>
      </c>
      <c r="M7" s="4">
        <f>STDEV(D7:J7)/SQRT(7)</f>
        <v>0.66490395986151862</v>
      </c>
      <c r="N7" s="2"/>
      <c r="O7" s="2"/>
      <c r="P7" s="2"/>
      <c r="Q7" s="2"/>
      <c r="R7" s="2"/>
      <c r="S7" s="2"/>
      <c r="T7" s="2"/>
    </row>
    <row r="8" spans="1:20" s="1" customFormat="1" ht="15.75" customHeight="1">
      <c r="A8" s="11"/>
      <c r="B8" s="11"/>
      <c r="C8" s="2" t="s">
        <v>27</v>
      </c>
      <c r="D8" s="10">
        <v>10.544285889999999</v>
      </c>
      <c r="E8" s="10">
        <v>8.5025216120000007</v>
      </c>
      <c r="F8" s="10">
        <v>9.8323544199999997</v>
      </c>
      <c r="G8" s="10">
        <v>10.377281079999999</v>
      </c>
      <c r="H8" s="10">
        <v>9.602270163</v>
      </c>
      <c r="I8" s="10">
        <v>10.05849609</v>
      </c>
      <c r="J8" s="10">
        <v>11.35968205</v>
      </c>
      <c r="K8" s="5" t="s">
        <v>30</v>
      </c>
      <c r="L8" s="4">
        <f>AVERAGE(D8:J8)</f>
        <v>10.039555900714285</v>
      </c>
      <c r="M8" s="4">
        <f>STDEV(D8:J8)/SQRT(7)</f>
        <v>0.33482504721933226</v>
      </c>
    </row>
    <row r="9" spans="1:20" s="1" customFormat="1" ht="16">
      <c r="A9" s="11"/>
      <c r="B9" s="11" t="s">
        <v>20</v>
      </c>
      <c r="C9" s="2" t="s">
        <v>24</v>
      </c>
      <c r="D9" s="10">
        <v>12.160469519999999</v>
      </c>
      <c r="E9" s="10">
        <v>9.1391015679999992</v>
      </c>
      <c r="F9" s="10">
        <v>10.521234010000001</v>
      </c>
      <c r="G9" s="10">
        <v>9.0557590080000008</v>
      </c>
      <c r="H9" s="10">
        <v>8.1064591410000002</v>
      </c>
      <c r="I9" s="10">
        <v>11.966388240000001</v>
      </c>
      <c r="J9" s="10">
        <v>9.8044135350000001</v>
      </c>
      <c r="K9" s="10">
        <v>10.74656645</v>
      </c>
      <c r="L9" s="4">
        <f>AVERAGE(D9:K9)</f>
        <v>10.187548934000001</v>
      </c>
      <c r="M9" s="4">
        <f>STDEV(D9:K9)/SQRT(8)</f>
        <v>0.50600764048325342</v>
      </c>
    </row>
    <row r="10" spans="1:20" s="1" customFormat="1" ht="16">
      <c r="A10" s="11"/>
      <c r="B10" s="11"/>
      <c r="C10" s="2" t="s">
        <v>25</v>
      </c>
      <c r="D10" s="10">
        <v>11.85067785</v>
      </c>
      <c r="E10" s="10">
        <v>9.5359969679999992</v>
      </c>
      <c r="F10" s="10">
        <v>11.239682719999999</v>
      </c>
      <c r="G10" s="10">
        <v>8.0015460330000003</v>
      </c>
      <c r="H10" s="10">
        <v>8.879308022</v>
      </c>
      <c r="I10" s="10">
        <v>10.32774948</v>
      </c>
      <c r="J10" s="10">
        <v>10.415117520000001</v>
      </c>
      <c r="K10" s="10">
        <v>9.9544435740000008</v>
      </c>
      <c r="L10" s="4">
        <f>AVERAGE(D10:K10)</f>
        <v>10.025565270875001</v>
      </c>
      <c r="M10" s="4">
        <f>STDEV(D10:K10)/SQRT(8)</f>
        <v>0.43718822222702824</v>
      </c>
    </row>
    <row r="11" spans="1:20" s="1" customFormat="1" ht="16">
      <c r="A11" s="11"/>
      <c r="B11" s="11"/>
      <c r="C11" s="2" t="s">
        <v>26</v>
      </c>
      <c r="D11" s="10">
        <v>12.026142309999999</v>
      </c>
      <c r="E11" s="10">
        <v>9.1172549919999994</v>
      </c>
      <c r="F11" s="10">
        <v>11.80947965</v>
      </c>
      <c r="G11" s="10">
        <v>8.1310807</v>
      </c>
      <c r="H11" s="10">
        <v>8.2363232810000007</v>
      </c>
      <c r="I11" s="10">
        <v>12.01134397</v>
      </c>
      <c r="J11" s="10">
        <v>9.2865107640000009</v>
      </c>
      <c r="K11" s="10">
        <v>9.2388578189999997</v>
      </c>
      <c r="L11" s="4">
        <f>AVERAGE(D11:K11)</f>
        <v>9.9821241857499992</v>
      </c>
      <c r="M11" s="4">
        <f>STDEV(D11:K11)/SQRT(8)</f>
        <v>0.59602066493567363</v>
      </c>
    </row>
    <row r="12" spans="1:20" s="1" customFormat="1" ht="15.75" customHeight="1">
      <c r="A12" s="11"/>
      <c r="B12" s="11"/>
      <c r="C12" s="2" t="s">
        <v>27</v>
      </c>
      <c r="D12" s="10">
        <v>11.008346120000001</v>
      </c>
      <c r="E12" s="10">
        <v>8.9567494060000001</v>
      </c>
      <c r="F12" s="10">
        <v>11.19854913</v>
      </c>
      <c r="G12" s="10">
        <v>8.4518740710000007</v>
      </c>
      <c r="H12" s="10">
        <v>8.2966665190000004</v>
      </c>
      <c r="I12" s="10">
        <v>11.56827719</v>
      </c>
      <c r="J12" s="10">
        <v>9.7866037650000006</v>
      </c>
      <c r="K12" s="10">
        <v>8.8529478509999997</v>
      </c>
      <c r="L12" s="4">
        <f>AVERAGE(D12:K12)</f>
        <v>9.7650017564999985</v>
      </c>
      <c r="M12" s="4">
        <f>STDEV(D12:K12)/SQRT(8)</f>
        <v>0.46710848944194977</v>
      </c>
    </row>
    <row r="13" spans="1:20" s="1" customFormat="1" ht="15.75" customHeight="1">
      <c r="A13" s="11" t="s">
        <v>0</v>
      </c>
      <c r="B13" s="11" t="s">
        <v>19</v>
      </c>
      <c r="C13" s="2" t="s">
        <v>24</v>
      </c>
      <c r="D13" s="10">
        <v>12.932448620000001</v>
      </c>
      <c r="E13" s="10">
        <v>12.80787168</v>
      </c>
      <c r="F13" s="10">
        <v>11.30079477</v>
      </c>
      <c r="G13" s="10">
        <v>11.095729439999999</v>
      </c>
      <c r="H13" s="10">
        <v>8.3406096820000002</v>
      </c>
      <c r="I13" s="10">
        <v>10.401270390000001</v>
      </c>
      <c r="J13" s="10">
        <v>9.2060111930000001</v>
      </c>
      <c r="K13" s="5" t="s">
        <v>30</v>
      </c>
      <c r="L13" s="4">
        <f>AVERAGE(D13:J13)</f>
        <v>10.869247967857143</v>
      </c>
      <c r="M13" s="4">
        <f>STDEV(D13:J13)/SQRT(7)</f>
        <v>0.64792629819083625</v>
      </c>
    </row>
    <row r="14" spans="1:20" s="1" customFormat="1" ht="15.75" customHeight="1">
      <c r="A14" s="11"/>
      <c r="B14" s="11"/>
      <c r="C14" s="2" t="s">
        <v>25</v>
      </c>
      <c r="D14" s="10">
        <v>12.89545528</v>
      </c>
      <c r="E14" s="10">
        <v>12.065656629999999</v>
      </c>
      <c r="F14" s="10">
        <v>10.63279356</v>
      </c>
      <c r="G14" s="10">
        <v>10.739811230000001</v>
      </c>
      <c r="H14" s="10">
        <v>8.8970581719999995</v>
      </c>
      <c r="I14" s="10">
        <v>10.129758300000001</v>
      </c>
      <c r="J14" s="10">
        <v>8.9678395000000002</v>
      </c>
      <c r="K14" s="5" t="s">
        <v>30</v>
      </c>
      <c r="L14" s="4">
        <f>AVERAGE(D14:J14)</f>
        <v>10.618338953142857</v>
      </c>
      <c r="M14" s="4">
        <f>STDEV(D14:J14)/SQRT(7)</f>
        <v>0.56104958401682026</v>
      </c>
    </row>
    <row r="15" spans="1:20" s="1" customFormat="1" ht="15.75" customHeight="1">
      <c r="A15" s="11"/>
      <c r="B15" s="11"/>
      <c r="C15" s="2" t="s">
        <v>26</v>
      </c>
      <c r="D15" s="10">
        <v>13.14760272</v>
      </c>
      <c r="E15" s="10">
        <v>13.01104623</v>
      </c>
      <c r="F15" s="10">
        <v>11.015292130000001</v>
      </c>
      <c r="G15" s="10">
        <v>10.83204886</v>
      </c>
      <c r="H15" s="10">
        <v>8.4530024889999993</v>
      </c>
      <c r="I15" s="10">
        <v>10.098434859999999</v>
      </c>
      <c r="J15" s="10">
        <v>9.2744903060000006</v>
      </c>
      <c r="K15" s="5" t="s">
        <v>30</v>
      </c>
      <c r="L15" s="4">
        <f>AVERAGE(D15:J15)</f>
        <v>10.833131085000002</v>
      </c>
      <c r="M15" s="4">
        <f>STDEV(D15:J15)/SQRT(7)</f>
        <v>0.66846357061502382</v>
      </c>
    </row>
    <row r="16" spans="1:20" s="1" customFormat="1" ht="15.75" customHeight="1">
      <c r="A16" s="11"/>
      <c r="B16" s="11"/>
      <c r="C16" s="2" t="s">
        <v>27</v>
      </c>
      <c r="D16" s="10">
        <v>13.060140519999999</v>
      </c>
      <c r="E16" s="10">
        <v>12.813782700000001</v>
      </c>
      <c r="F16" s="10">
        <v>10.826219800000001</v>
      </c>
      <c r="G16" s="10">
        <v>10.59850775</v>
      </c>
      <c r="H16" s="10">
        <v>8.3815823270000003</v>
      </c>
      <c r="I16" s="10">
        <v>10.01851821</v>
      </c>
      <c r="J16" s="10">
        <v>8.2500666509999991</v>
      </c>
      <c r="K16" s="5" t="s">
        <v>30</v>
      </c>
      <c r="L16" s="4">
        <f>AVERAGE(D16:J16)</f>
        <v>10.564116851142856</v>
      </c>
      <c r="M16" s="4">
        <f>STDEV(D16:J16)/SQRT(7)</f>
        <v>0.72006901838191761</v>
      </c>
    </row>
    <row r="17" spans="1:13" s="1" customFormat="1" ht="16">
      <c r="A17" s="11"/>
      <c r="B17" s="11" t="s">
        <v>20</v>
      </c>
      <c r="C17" s="2" t="s">
        <v>24</v>
      </c>
      <c r="D17" s="1">
        <v>10.663698480000001</v>
      </c>
      <c r="E17" s="1">
        <v>9.4564491410000002</v>
      </c>
      <c r="F17" s="1">
        <v>8.6781321299999998</v>
      </c>
      <c r="G17" s="1">
        <v>7.7491505299999996</v>
      </c>
      <c r="H17" s="1">
        <v>7.5873448010000004</v>
      </c>
      <c r="I17" s="1">
        <v>9.3543132320000009</v>
      </c>
      <c r="J17" s="1">
        <v>8.7282605419999992</v>
      </c>
      <c r="K17" s="1">
        <v>7.0337240469999998</v>
      </c>
      <c r="L17" s="4">
        <f>AVERAGE(D17:K17)</f>
        <v>8.656384112875001</v>
      </c>
      <c r="M17" s="4">
        <f>STDEV(D17:K17)/SQRT(8)</f>
        <v>0.41749899024570053</v>
      </c>
    </row>
    <row r="18" spans="1:13" s="1" customFormat="1" ht="16">
      <c r="A18" s="11"/>
      <c r="B18" s="11"/>
      <c r="C18" s="2" t="s">
        <v>25</v>
      </c>
      <c r="D18" s="1">
        <v>10.177564159999999</v>
      </c>
      <c r="E18" s="1">
        <v>9.4596470460000006</v>
      </c>
      <c r="F18" s="1">
        <v>8.2196894440000001</v>
      </c>
      <c r="G18" s="1">
        <v>8.2418650459999991</v>
      </c>
      <c r="H18" s="1">
        <v>8.2933345900000006</v>
      </c>
      <c r="I18" s="1">
        <v>9.0858755470000006</v>
      </c>
      <c r="J18" s="1">
        <v>7.9670398960000002</v>
      </c>
      <c r="K18" s="1">
        <v>9.1086023790000006</v>
      </c>
      <c r="L18" s="4">
        <f>AVERAGE(D18:K18)</f>
        <v>8.8192022635000011</v>
      </c>
      <c r="M18" s="4">
        <f>STDEV(D18:K18)/SQRT(8)</f>
        <v>0.27076726374025739</v>
      </c>
    </row>
    <row r="19" spans="1:13" s="1" customFormat="1" ht="16">
      <c r="A19" s="11"/>
      <c r="B19" s="11"/>
      <c r="C19" s="2" t="s">
        <v>26</v>
      </c>
      <c r="D19" s="1">
        <v>9.6617699639999994</v>
      </c>
      <c r="E19" s="1">
        <v>9.2293144470000001</v>
      </c>
      <c r="F19" s="1">
        <v>8.1143141029999999</v>
      </c>
      <c r="G19" s="1">
        <v>8.0647512129999992</v>
      </c>
      <c r="H19" s="1">
        <v>7.9173114460000003</v>
      </c>
      <c r="I19" s="1">
        <v>8.7972015349999992</v>
      </c>
      <c r="J19" s="1">
        <v>7.934423861</v>
      </c>
      <c r="K19" s="1">
        <v>7.5467970309999997</v>
      </c>
      <c r="L19" s="4">
        <f>AVERAGE(D19:K19)</f>
        <v>8.4082354499999994</v>
      </c>
      <c r="M19" s="4">
        <f>STDEV(D19:K19)/SQRT(8)</f>
        <v>0.26079429636678669</v>
      </c>
    </row>
    <row r="20" spans="1:13" s="1" customFormat="1" ht="16">
      <c r="A20" s="11"/>
      <c r="B20" s="11"/>
      <c r="C20" s="2" t="s">
        <v>27</v>
      </c>
      <c r="D20" s="1">
        <v>9.9759522569999994</v>
      </c>
      <c r="E20" s="1">
        <v>9.2680165920000004</v>
      </c>
      <c r="F20" s="1">
        <v>7.2649292770000002</v>
      </c>
      <c r="G20" s="1">
        <v>7.5288260810000001</v>
      </c>
      <c r="H20" s="1">
        <v>7.4966403279999998</v>
      </c>
      <c r="I20" s="1">
        <v>9.2534942719999993</v>
      </c>
      <c r="J20" s="1">
        <v>7.7578154140000004</v>
      </c>
      <c r="K20" s="1">
        <v>7.5739235110000003</v>
      </c>
      <c r="L20" s="4">
        <f>AVERAGE(D20:K20)</f>
        <v>8.2649497164999985</v>
      </c>
      <c r="M20" s="4">
        <f>STDEV(D20:K20)/SQRT(8)</f>
        <v>0.37267885947096024</v>
      </c>
    </row>
  </sheetData>
  <mergeCells count="8">
    <mergeCell ref="B17:B20"/>
    <mergeCell ref="A13:A20"/>
    <mergeCell ref="A1:H1"/>
    <mergeCell ref="B5:B8"/>
    <mergeCell ref="B9:B12"/>
    <mergeCell ref="A5:A12"/>
    <mergeCell ref="C3:R3"/>
    <mergeCell ref="B13:B1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138F-E1D3-4A25-9E66-DFE98FEB1773}">
  <dimension ref="A1:V8"/>
  <sheetViews>
    <sheetView workbookViewId="0">
      <selection sqref="A1:H1"/>
    </sheetView>
  </sheetViews>
  <sheetFormatPr baseColWidth="10" defaultColWidth="12.6640625" defaultRowHeight="15"/>
  <sheetData>
    <row r="1" spans="1:22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22" s="1" customFormat="1" ht="16">
      <c r="A2" s="6" t="s">
        <v>36</v>
      </c>
      <c r="B2" s="3"/>
      <c r="C2" s="2"/>
      <c r="O2" s="5"/>
      <c r="P2" s="5"/>
      <c r="Q2" s="5"/>
      <c r="R2" s="4"/>
      <c r="S2" s="4"/>
    </row>
    <row r="3" spans="1:22" s="1" customFormat="1" ht="16">
      <c r="A3" s="6"/>
      <c r="B3" s="5"/>
      <c r="C3" s="14" t="s">
        <v>17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2" s="1" customFormat="1" ht="15.75" customHeight="1">
      <c r="B4" s="5"/>
      <c r="C4" s="2" t="s">
        <v>11</v>
      </c>
      <c r="D4" s="2" t="s">
        <v>10</v>
      </c>
      <c r="E4" s="2" t="s">
        <v>9</v>
      </c>
      <c r="F4" s="2" t="s">
        <v>21</v>
      </c>
      <c r="G4" s="2" t="s">
        <v>22</v>
      </c>
      <c r="H4" s="2" t="s">
        <v>8</v>
      </c>
      <c r="I4" s="2" t="s">
        <v>7</v>
      </c>
      <c r="J4" s="2" t="s">
        <v>6</v>
      </c>
      <c r="K4" s="2" t="s">
        <v>5</v>
      </c>
      <c r="L4" s="2" t="s">
        <v>4</v>
      </c>
      <c r="M4" s="2" t="s">
        <v>12</v>
      </c>
      <c r="N4" s="7" t="s">
        <v>3</v>
      </c>
      <c r="O4" s="7" t="s">
        <v>2</v>
      </c>
      <c r="P4" s="2"/>
      <c r="Q4" s="2"/>
      <c r="R4" s="2"/>
      <c r="S4" s="2"/>
      <c r="T4" s="2"/>
      <c r="U4" s="2"/>
      <c r="V4" s="2"/>
    </row>
    <row r="5" spans="1:22" s="1" customFormat="1" ht="16">
      <c r="A5" s="11" t="s">
        <v>1</v>
      </c>
      <c r="B5" s="9" t="s">
        <v>19</v>
      </c>
      <c r="C5" s="1">
        <v>299</v>
      </c>
      <c r="D5" s="1">
        <v>258</v>
      </c>
      <c r="E5" s="1">
        <v>282</v>
      </c>
      <c r="F5" s="1">
        <v>308</v>
      </c>
      <c r="G5" s="1">
        <v>262</v>
      </c>
      <c r="H5" s="1">
        <v>233</v>
      </c>
      <c r="I5" s="1">
        <v>313</v>
      </c>
      <c r="J5" s="1">
        <v>147</v>
      </c>
      <c r="K5" s="1">
        <v>261</v>
      </c>
      <c r="L5" s="1">
        <v>202</v>
      </c>
      <c r="M5" s="5" t="s">
        <v>30</v>
      </c>
      <c r="N5" s="4">
        <f>AVERAGE(C5:L5)</f>
        <v>256.5</v>
      </c>
      <c r="O5" s="4">
        <f>STDEV(C5:L5)/SQRT(10)</f>
        <v>16.284450661085664</v>
      </c>
    </row>
    <row r="6" spans="1:22" s="1" customFormat="1" ht="15.75" customHeight="1">
      <c r="A6" s="11"/>
      <c r="B6" s="9" t="s">
        <v>20</v>
      </c>
      <c r="C6" s="1">
        <v>196</v>
      </c>
      <c r="D6" s="1">
        <v>224</v>
      </c>
      <c r="E6" s="1">
        <v>237</v>
      </c>
      <c r="F6" s="1">
        <v>217</v>
      </c>
      <c r="G6" s="1">
        <v>240</v>
      </c>
      <c r="H6" s="1">
        <v>201</v>
      </c>
      <c r="I6" s="1">
        <v>142</v>
      </c>
      <c r="J6" s="1">
        <v>207</v>
      </c>
      <c r="K6" s="1">
        <v>193</v>
      </c>
      <c r="L6" s="1">
        <v>233</v>
      </c>
      <c r="M6" s="5" t="s">
        <v>30</v>
      </c>
      <c r="N6" s="4">
        <f>AVERAGE(C6:L6)</f>
        <v>209</v>
      </c>
      <c r="O6" s="4">
        <f>STDEV(C6:L6)/SQRT(10)</f>
        <v>9.184528052957079</v>
      </c>
    </row>
    <row r="7" spans="1:22" s="1" customFormat="1" ht="16">
      <c r="A7" s="11" t="s">
        <v>0</v>
      </c>
      <c r="B7" s="9" t="s">
        <v>19</v>
      </c>
      <c r="C7" s="1">
        <v>250</v>
      </c>
      <c r="D7" s="1">
        <v>189</v>
      </c>
      <c r="E7" s="1">
        <v>246</v>
      </c>
      <c r="F7" s="1">
        <v>217</v>
      </c>
      <c r="G7" s="1">
        <v>261</v>
      </c>
      <c r="H7" s="1">
        <v>228</v>
      </c>
      <c r="I7" s="1">
        <v>252</v>
      </c>
      <c r="J7" s="1">
        <v>171</v>
      </c>
      <c r="K7" s="1">
        <v>282</v>
      </c>
      <c r="L7" s="5">
        <v>240</v>
      </c>
      <c r="M7" s="5" t="s">
        <v>30</v>
      </c>
      <c r="N7" s="4">
        <f>AVERAGE(C7:L7)</f>
        <v>233.6</v>
      </c>
      <c r="O7" s="4">
        <f>STDEV(C7:L7)/SQRT(10)</f>
        <v>10.598951730137186</v>
      </c>
    </row>
    <row r="8" spans="1:22" s="1" customFormat="1" ht="16">
      <c r="A8" s="11"/>
      <c r="B8" s="9" t="s">
        <v>20</v>
      </c>
      <c r="C8" s="1">
        <v>169</v>
      </c>
      <c r="D8" s="1">
        <v>104</v>
      </c>
      <c r="E8" s="1">
        <v>156</v>
      </c>
      <c r="F8" s="1">
        <v>217</v>
      </c>
      <c r="G8" s="1">
        <v>207</v>
      </c>
      <c r="H8" s="1">
        <v>179</v>
      </c>
      <c r="I8" s="1">
        <v>187</v>
      </c>
      <c r="J8" s="1">
        <v>192</v>
      </c>
      <c r="K8" s="1">
        <v>84</v>
      </c>
      <c r="L8" s="1">
        <v>93</v>
      </c>
      <c r="M8" s="1">
        <v>146</v>
      </c>
      <c r="N8" s="4">
        <f>AVERAGE(C8:M8)</f>
        <v>157.63636363636363</v>
      </c>
      <c r="O8" s="4">
        <f>STDEV(C8:M8)/SQRT(11)</f>
        <v>13.884113044819335</v>
      </c>
    </row>
  </sheetData>
  <mergeCells count="4">
    <mergeCell ref="A1:H1"/>
    <mergeCell ref="C3:R3"/>
    <mergeCell ref="A5:A6"/>
    <mergeCell ref="A7:A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0D32-F529-4C0D-A455-0E8C854D28CE}">
  <dimension ref="A1:L6"/>
  <sheetViews>
    <sheetView workbookViewId="0">
      <selection sqref="A1:H1"/>
    </sheetView>
  </sheetViews>
  <sheetFormatPr baseColWidth="10" defaultColWidth="12.6640625" defaultRowHeight="15"/>
  <sheetData>
    <row r="1" spans="1:12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12" s="1" customFormat="1" ht="16">
      <c r="A2" s="6" t="s">
        <v>37</v>
      </c>
    </row>
    <row r="3" spans="1:12" s="1" customFormat="1" ht="16">
      <c r="B3" s="13" t="s">
        <v>40</v>
      </c>
      <c r="C3" s="13"/>
      <c r="D3" s="13"/>
      <c r="E3" s="14" t="s">
        <v>18</v>
      </c>
      <c r="F3" s="14"/>
      <c r="G3" s="14"/>
      <c r="H3" s="13" t="s">
        <v>41</v>
      </c>
      <c r="I3" s="13"/>
      <c r="J3" s="13"/>
      <c r="K3" s="6"/>
      <c r="L3" s="6"/>
    </row>
    <row r="4" spans="1:12" s="1" customFormat="1" ht="16">
      <c r="B4" s="2" t="s">
        <v>11</v>
      </c>
      <c r="C4" s="2" t="s">
        <v>10</v>
      </c>
      <c r="D4" s="2" t="s">
        <v>9</v>
      </c>
      <c r="E4" s="2" t="s">
        <v>11</v>
      </c>
      <c r="F4" s="2" t="s">
        <v>10</v>
      </c>
      <c r="G4" s="2" t="s">
        <v>9</v>
      </c>
      <c r="H4" s="2" t="s">
        <v>11</v>
      </c>
      <c r="I4" s="2" t="s">
        <v>10</v>
      </c>
      <c r="J4" s="2" t="s">
        <v>9</v>
      </c>
      <c r="K4" s="7" t="s">
        <v>3</v>
      </c>
      <c r="L4" s="7" t="s">
        <v>2</v>
      </c>
    </row>
    <row r="5" spans="1:12" s="1" customFormat="1" ht="18">
      <c r="A5" s="6" t="s">
        <v>31</v>
      </c>
      <c r="B5" s="5">
        <v>8</v>
      </c>
      <c r="C5" s="5">
        <v>14</v>
      </c>
      <c r="D5" s="5">
        <v>7</v>
      </c>
      <c r="E5" s="5">
        <v>46</v>
      </c>
      <c r="F5" s="5">
        <v>55</v>
      </c>
      <c r="G5" s="5">
        <v>44</v>
      </c>
      <c r="H5" s="8">
        <f t="shared" ref="H5:J6" si="0">B5/E5</f>
        <v>0.17391304347826086</v>
      </c>
      <c r="I5" s="8">
        <f t="shared" si="0"/>
        <v>0.25454545454545452</v>
      </c>
      <c r="J5" s="8">
        <f t="shared" si="0"/>
        <v>0.15909090909090909</v>
      </c>
      <c r="K5" s="8">
        <f>AVERAGE(H5:J5)</f>
        <v>0.19584980237154148</v>
      </c>
      <c r="L5" s="4">
        <f>STDEV(H5:J5)/SQRT(3)</f>
        <v>2.9658099540372445E-2</v>
      </c>
    </row>
    <row r="6" spans="1:12" s="1" customFormat="1" ht="18">
      <c r="A6" s="6" t="s">
        <v>32</v>
      </c>
      <c r="B6" s="5">
        <v>23</v>
      </c>
      <c r="C6" s="5">
        <v>18</v>
      </c>
      <c r="D6" s="5">
        <v>17</v>
      </c>
      <c r="E6" s="5">
        <v>55</v>
      </c>
      <c r="F6" s="5">
        <v>54</v>
      </c>
      <c r="G6" s="5">
        <v>56</v>
      </c>
      <c r="H6" s="8">
        <f t="shared" si="0"/>
        <v>0.41818181818181815</v>
      </c>
      <c r="I6" s="8">
        <f t="shared" si="0"/>
        <v>0.33333333333333331</v>
      </c>
      <c r="J6" s="8">
        <f t="shared" si="0"/>
        <v>0.30357142857142855</v>
      </c>
      <c r="K6" s="8">
        <f>AVERAGE(H6:J6)</f>
        <v>0.35169552669552667</v>
      </c>
      <c r="L6" s="4">
        <f>STDEV(H6:J6)/SQRT(3)</f>
        <v>3.4335418838590155E-2</v>
      </c>
    </row>
  </sheetData>
  <mergeCells count="4">
    <mergeCell ref="A1:H1"/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38AD-91EB-4EC7-AC44-05DB31DB34AE}">
  <dimension ref="A1:Y6"/>
  <sheetViews>
    <sheetView workbookViewId="0">
      <selection sqref="A1:H1"/>
    </sheetView>
  </sheetViews>
  <sheetFormatPr baseColWidth="10" defaultColWidth="12.6640625" defaultRowHeight="15"/>
  <sheetData>
    <row r="1" spans="1:25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25" s="1" customFormat="1" ht="16">
      <c r="A2" s="6" t="s">
        <v>38</v>
      </c>
    </row>
    <row r="3" spans="1:25" s="1" customFormat="1" ht="16">
      <c r="B3" s="13" t="s">
        <v>42</v>
      </c>
      <c r="C3" s="13"/>
      <c r="D3" s="13"/>
      <c r="E3" s="13"/>
      <c r="F3" s="13"/>
      <c r="G3" s="13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s="1" customFormat="1" ht="16">
      <c r="B4" s="2" t="s">
        <v>11</v>
      </c>
      <c r="C4" s="2" t="s">
        <v>10</v>
      </c>
      <c r="D4" s="2" t="s">
        <v>9</v>
      </c>
      <c r="E4" s="7" t="s">
        <v>3</v>
      </c>
      <c r="F4" s="7" t="s">
        <v>2</v>
      </c>
    </row>
    <row r="5" spans="1:25" s="1" customFormat="1" ht="18">
      <c r="A5" s="6" t="s">
        <v>31</v>
      </c>
      <c r="B5" s="5">
        <v>25</v>
      </c>
      <c r="C5" s="5">
        <v>23</v>
      </c>
      <c r="D5" s="5">
        <v>22</v>
      </c>
      <c r="E5" s="4">
        <f>AVERAGE(B5:D5)</f>
        <v>23.333333333333332</v>
      </c>
      <c r="F5" s="4">
        <f>STDEV(B5:D5)/SQRT(3)</f>
        <v>0.88191710368819687</v>
      </c>
    </row>
    <row r="6" spans="1:25" s="1" customFormat="1" ht="18">
      <c r="A6" s="6" t="s">
        <v>32</v>
      </c>
      <c r="B6" s="5">
        <v>19</v>
      </c>
      <c r="C6" s="5">
        <v>21</v>
      </c>
      <c r="D6" s="5">
        <v>20</v>
      </c>
      <c r="E6" s="4">
        <f>AVERAGE(B6:D6)</f>
        <v>20</v>
      </c>
      <c r="F6" s="4">
        <f>STDEV(B6:D6)/SQRT(3)</f>
        <v>0.57735026918962584</v>
      </c>
    </row>
  </sheetData>
  <mergeCells count="2">
    <mergeCell ref="A1:H1"/>
    <mergeCell ref="B3:G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11DE-1D28-465D-A218-061B66204200}">
  <dimension ref="A1:Y6"/>
  <sheetViews>
    <sheetView workbookViewId="0">
      <selection activeCell="G6" sqref="G6"/>
    </sheetView>
  </sheetViews>
  <sheetFormatPr baseColWidth="10" defaultColWidth="12.6640625" defaultRowHeight="15"/>
  <sheetData>
    <row r="1" spans="1:25" ht="30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25" s="1" customFormat="1" ht="16">
      <c r="A2" s="6" t="s">
        <v>39</v>
      </c>
    </row>
    <row r="3" spans="1:25" s="1" customFormat="1" ht="18">
      <c r="B3" s="14" t="s">
        <v>46</v>
      </c>
      <c r="C3" s="14"/>
      <c r="D3" s="14"/>
      <c r="E3" s="14"/>
      <c r="F3" s="1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s="1" customFormat="1" ht="16">
      <c r="B4" s="2" t="s">
        <v>11</v>
      </c>
      <c r="C4" s="2" t="s">
        <v>10</v>
      </c>
      <c r="D4" s="2" t="s">
        <v>9</v>
      </c>
      <c r="E4" s="7" t="s">
        <v>3</v>
      </c>
      <c r="F4" s="7" t="s">
        <v>2</v>
      </c>
    </row>
    <row r="5" spans="1:25" s="1" customFormat="1" ht="18">
      <c r="A5" s="6" t="s">
        <v>31</v>
      </c>
      <c r="B5" s="5">
        <v>424</v>
      </c>
      <c r="C5" s="5">
        <v>450</v>
      </c>
      <c r="D5" s="5">
        <v>442</v>
      </c>
      <c r="E5" s="4">
        <f>AVERAGE(B5:D5)</f>
        <v>438.66666666666669</v>
      </c>
      <c r="F5" s="4">
        <f>STDEV(B5:D5)/SQRT(3)</f>
        <v>7.6883750631138641</v>
      </c>
    </row>
    <row r="6" spans="1:25" s="1" customFormat="1" ht="18">
      <c r="A6" s="6" t="s">
        <v>32</v>
      </c>
      <c r="B6" s="5">
        <v>368</v>
      </c>
      <c r="C6" s="5">
        <v>320</v>
      </c>
      <c r="D6" s="5">
        <v>318</v>
      </c>
      <c r="E6" s="4">
        <f>AVERAGE(B6:D6)</f>
        <v>335.33333333333331</v>
      </c>
      <c r="F6" s="4">
        <f>STDEV(B6:D6)/SQRT(3)</f>
        <v>16.343534229508354</v>
      </c>
    </row>
  </sheetData>
  <mergeCells count="2">
    <mergeCell ref="A1:H1"/>
    <mergeCell ref="B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Extended Data Fig. 5b</vt:lpstr>
      <vt:lpstr>Extended Data Fig. 5d</vt:lpstr>
      <vt:lpstr>Extended Data Fig. 5f</vt:lpstr>
      <vt:lpstr>Extended Data Fig. 5g</vt:lpstr>
      <vt:lpstr>Extended Data Fig. 5h</vt:lpstr>
      <vt:lpstr>Extended Data Fig. 5k</vt:lpstr>
      <vt:lpstr>Extended Data Fig. 5m</vt:lpstr>
      <vt:lpstr>Extended Data Fig.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s aspirin</cp:lastModifiedBy>
  <dcterms:created xsi:type="dcterms:W3CDTF">2015-06-05T18:19:34Z</dcterms:created>
  <dcterms:modified xsi:type="dcterms:W3CDTF">2024-07-23T06:56:15Z</dcterms:modified>
</cp:coreProperties>
</file>