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mith/Documents/Documents_Jarrett-Smith-MBPTB-15/Whitehead_Institute/Bartel_Lab/Stress_Granule_Project/Writing_Paper/Revision Drafts/Revision Draft 12/"/>
    </mc:Choice>
  </mc:AlternateContent>
  <xr:revisionPtr revIDLastSave="0" documentId="13_ncr:1_{3350928F-20B2-E042-9B22-9DC37C2DB439}" xr6:coauthVersionLast="47" xr6:coauthVersionMax="47" xr10:uidLastSave="{00000000-0000-0000-0000-000000000000}"/>
  <bookViews>
    <workbookView xWindow="51200" yWindow="500" windowWidth="38400" windowHeight="21840" xr2:uid="{AD66BA87-F2DC-164F-B9CF-4FE03134935F}"/>
  </bookViews>
  <sheets>
    <sheet name="Legend" sheetId="2" r:id="rId1"/>
    <sheet name="Tethering_polysome_assay_summa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7" i="1" l="1"/>
  <c r="AU5" i="1" l="1"/>
  <c r="BG5" i="1" s="1"/>
  <c r="AO6" i="1"/>
  <c r="BA6" i="1" s="1"/>
  <c r="AP6" i="1"/>
  <c r="BB6" i="1" s="1"/>
  <c r="AR6" i="1"/>
  <c r="BD6" i="1" s="1"/>
  <c r="AC2" i="1"/>
  <c r="AO2" i="1" s="1"/>
  <c r="BA2" i="1" s="1"/>
  <c r="AD2" i="1"/>
  <c r="AP2" i="1" s="1"/>
  <c r="BB2" i="1" s="1"/>
  <c r="AE2" i="1"/>
  <c r="AQ2" i="1" s="1"/>
  <c r="BC2" i="1" s="1"/>
  <c r="AF2" i="1"/>
  <c r="AR2" i="1" s="1"/>
  <c r="BD2" i="1" s="1"/>
  <c r="AG2" i="1"/>
  <c r="AS2" i="1" s="1"/>
  <c r="BE2" i="1" s="1"/>
  <c r="AH2" i="1"/>
  <c r="AI2" i="1"/>
  <c r="AJ2" i="1"/>
  <c r="AK2" i="1"/>
  <c r="AL2" i="1"/>
  <c r="AM2" i="1"/>
  <c r="AC3" i="1"/>
  <c r="AD3" i="1"/>
  <c r="AE3" i="1"/>
  <c r="AF3" i="1"/>
  <c r="AG3" i="1"/>
  <c r="AH3" i="1"/>
  <c r="AI3" i="1"/>
  <c r="AJ3" i="1"/>
  <c r="AK3" i="1"/>
  <c r="AL3" i="1"/>
  <c r="AX3" i="1" s="1"/>
  <c r="BJ3" i="1" s="1"/>
  <c r="AM3" i="1"/>
  <c r="AC4" i="1"/>
  <c r="AD4" i="1"/>
  <c r="AE4" i="1"/>
  <c r="AF4" i="1"/>
  <c r="AG4" i="1"/>
  <c r="AH4" i="1"/>
  <c r="AI4" i="1"/>
  <c r="AJ4" i="1"/>
  <c r="AK4" i="1"/>
  <c r="AL4" i="1"/>
  <c r="AM4" i="1"/>
  <c r="AS4" i="1" s="1"/>
  <c r="BE4" i="1" s="1"/>
  <c r="AC5" i="1"/>
  <c r="AD5" i="1"/>
  <c r="AE5" i="1"/>
  <c r="AF5" i="1"/>
  <c r="AR5" i="1" s="1"/>
  <c r="BD5" i="1" s="1"/>
  <c r="AG5" i="1"/>
  <c r="AH5" i="1"/>
  <c r="AI5" i="1"/>
  <c r="AJ5" i="1"/>
  <c r="AK5" i="1"/>
  <c r="AL5" i="1"/>
  <c r="AM5" i="1"/>
  <c r="AC6" i="1"/>
  <c r="AD6" i="1"/>
  <c r="AE6" i="1"/>
  <c r="AF6" i="1"/>
  <c r="AG6" i="1"/>
  <c r="AS6" i="1" s="1"/>
  <c r="BE6" i="1" s="1"/>
  <c r="AH6" i="1"/>
  <c r="AT6" i="1" s="1"/>
  <c r="BF6" i="1" s="1"/>
  <c r="AI6" i="1"/>
  <c r="AU6" i="1" s="1"/>
  <c r="BG6" i="1" s="1"/>
  <c r="AJ6" i="1"/>
  <c r="AV6" i="1" s="1"/>
  <c r="BH6" i="1" s="1"/>
  <c r="AK6" i="1"/>
  <c r="AW6" i="1" s="1"/>
  <c r="BI6" i="1" s="1"/>
  <c r="AL6" i="1"/>
  <c r="AM6" i="1"/>
  <c r="AC7" i="1"/>
  <c r="AD7" i="1"/>
  <c r="AE7" i="1"/>
  <c r="AF7" i="1"/>
  <c r="AG7" i="1"/>
  <c r="AH7" i="1"/>
  <c r="AI7" i="1"/>
  <c r="AJ7" i="1"/>
  <c r="AK7" i="1"/>
  <c r="AL7" i="1"/>
  <c r="AM7" i="1"/>
  <c r="AY7" i="1" s="1"/>
  <c r="BK7" i="1" s="1"/>
  <c r="AC8" i="1"/>
  <c r="AD8" i="1"/>
  <c r="AE8" i="1"/>
  <c r="AF8" i="1"/>
  <c r="AG8" i="1"/>
  <c r="AH8" i="1"/>
  <c r="AI8" i="1"/>
  <c r="AJ8" i="1"/>
  <c r="AK8" i="1"/>
  <c r="AL8" i="1"/>
  <c r="AM8" i="1"/>
  <c r="AC9" i="1"/>
  <c r="AD9" i="1"/>
  <c r="AE9" i="1"/>
  <c r="AF9" i="1"/>
  <c r="AG9" i="1"/>
  <c r="AH9" i="1"/>
  <c r="AI9" i="1"/>
  <c r="AJ9" i="1"/>
  <c r="AK9" i="1"/>
  <c r="AL9" i="1"/>
  <c r="AM9" i="1"/>
  <c r="AC10" i="1"/>
  <c r="AD10" i="1"/>
  <c r="AE10" i="1"/>
  <c r="AF10" i="1"/>
  <c r="AG10" i="1"/>
  <c r="AI10" i="1"/>
  <c r="AJ10" i="1"/>
  <c r="AK10" i="1"/>
  <c r="AL10" i="1"/>
  <c r="AM10" i="1"/>
  <c r="AC11" i="1"/>
  <c r="AD11" i="1"/>
  <c r="AE11" i="1"/>
  <c r="AF11" i="1"/>
  <c r="AG11" i="1"/>
  <c r="AH11" i="1"/>
  <c r="AI11" i="1"/>
  <c r="AJ11" i="1"/>
  <c r="AK11" i="1"/>
  <c r="AL11" i="1"/>
  <c r="AM11" i="1"/>
  <c r="AC12" i="1"/>
  <c r="AD12" i="1"/>
  <c r="AE12" i="1"/>
  <c r="AF12" i="1"/>
  <c r="AG12" i="1"/>
  <c r="AH12" i="1"/>
  <c r="AI12" i="1"/>
  <c r="AJ12" i="1"/>
  <c r="AK12" i="1"/>
  <c r="AL12" i="1"/>
  <c r="AM12" i="1"/>
  <c r="AC13" i="1"/>
  <c r="AD13" i="1"/>
  <c r="AE13" i="1"/>
  <c r="AF13" i="1"/>
  <c r="AG13" i="1"/>
  <c r="AH13" i="1"/>
  <c r="AI13" i="1"/>
  <c r="AJ13" i="1"/>
  <c r="AK13" i="1"/>
  <c r="AL13" i="1"/>
  <c r="AM13" i="1"/>
  <c r="AC14" i="1"/>
  <c r="AD14" i="1"/>
  <c r="AE14" i="1"/>
  <c r="AF14" i="1"/>
  <c r="AG14" i="1"/>
  <c r="AH14" i="1"/>
  <c r="AI14" i="1"/>
  <c r="AJ14" i="1"/>
  <c r="AK14" i="1"/>
  <c r="AL14" i="1"/>
  <c r="AM14" i="1"/>
  <c r="AC15" i="1"/>
  <c r="AD15" i="1"/>
  <c r="AE15" i="1"/>
  <c r="AF15" i="1"/>
  <c r="AG15" i="1"/>
  <c r="AH15" i="1"/>
  <c r="AI15" i="1"/>
  <c r="AJ15" i="1"/>
  <c r="AK15" i="1"/>
  <c r="AL15" i="1"/>
  <c r="AM15" i="1"/>
  <c r="AB3" i="1"/>
  <c r="AB4" i="1"/>
  <c r="AB5" i="1"/>
  <c r="AB6" i="1"/>
  <c r="AX6" i="1" s="1"/>
  <c r="BJ6" i="1" s="1"/>
  <c r="AQ7" i="1"/>
  <c r="BC7" i="1" s="1"/>
  <c r="AB8" i="1"/>
  <c r="AB9" i="1"/>
  <c r="AB10" i="1"/>
  <c r="AB11" i="1"/>
  <c r="AB12" i="1"/>
  <c r="AB13" i="1"/>
  <c r="AB14" i="1"/>
  <c r="AB15" i="1"/>
  <c r="AB2" i="1"/>
  <c r="AT2" i="1" s="1"/>
  <c r="BF2" i="1" s="1"/>
  <c r="AQ6" i="1" l="1"/>
  <c r="BC6" i="1" s="1"/>
  <c r="AX7" i="1"/>
  <c r="BJ7" i="1" s="1"/>
  <c r="AN2" i="1"/>
  <c r="AZ2" i="1" s="1"/>
  <c r="AY2" i="1"/>
  <c r="BK2" i="1" s="1"/>
  <c r="AN6" i="1"/>
  <c r="AZ6" i="1" s="1"/>
  <c r="AX2" i="1"/>
  <c r="BJ2" i="1" s="1"/>
  <c r="AP5" i="1"/>
  <c r="BB5" i="1" s="1"/>
  <c r="AS3" i="1"/>
  <c r="BE3" i="1" s="1"/>
  <c r="AV4" i="1"/>
  <c r="BH4" i="1" s="1"/>
  <c r="AR7" i="1"/>
  <c r="BD7" i="1" s="1"/>
  <c r="AW2" i="1"/>
  <c r="BI2" i="1" s="1"/>
  <c r="AO12" i="1"/>
  <c r="BA12" i="1" s="1"/>
  <c r="AU4" i="1"/>
  <c r="BG4" i="1" s="1"/>
  <c r="AV2" i="1"/>
  <c r="BH2" i="1" s="1"/>
  <c r="AN3" i="1"/>
  <c r="AZ3" i="1" s="1"/>
  <c r="BL3" i="1" s="1"/>
  <c r="AY6" i="1"/>
  <c r="BK6" i="1" s="1"/>
  <c r="AU2" i="1"/>
  <c r="BG2" i="1" s="1"/>
  <c r="AV3" i="1"/>
  <c r="BH3" i="1" s="1"/>
  <c r="AN9" i="1"/>
  <c r="AZ9" i="1" s="1"/>
  <c r="AT7" i="1"/>
  <c r="BF7" i="1" s="1"/>
  <c r="AX11" i="1"/>
  <c r="BJ11" i="1" s="1"/>
  <c r="AY5" i="1"/>
  <c r="BK5" i="1" s="1"/>
  <c r="AW7" i="1"/>
  <c r="BI7" i="1" s="1"/>
  <c r="AV7" i="1"/>
  <c r="BH7" i="1" s="1"/>
  <c r="AY11" i="1"/>
  <c r="BK11" i="1" s="1"/>
  <c r="AT4" i="1"/>
  <c r="BF4" i="1" s="1"/>
  <c r="AQ5" i="1"/>
  <c r="BC5" i="1" s="1"/>
  <c r="AU3" i="1"/>
  <c r="BG3" i="1" s="1"/>
  <c r="AP9" i="1"/>
  <c r="BB9" i="1" s="1"/>
  <c r="AU7" i="1"/>
  <c r="BG7" i="1" s="1"/>
  <c r="AN5" i="1"/>
  <c r="AZ5" i="1" s="1"/>
  <c r="AS7" i="1"/>
  <c r="BE7" i="1" s="1"/>
  <c r="AO10" i="1"/>
  <c r="BA10" i="1" s="1"/>
  <c r="AW3" i="1"/>
  <c r="BI3" i="1" s="1"/>
  <c r="AN10" i="1"/>
  <c r="AZ10" i="1" s="1"/>
  <c r="AO4" i="1"/>
  <c r="BA4" i="1" s="1"/>
  <c r="AX8" i="1"/>
  <c r="BJ8" i="1" s="1"/>
  <c r="AY9" i="1"/>
  <c r="BK9" i="1" s="1"/>
  <c r="AN7" i="1"/>
  <c r="AZ7" i="1" s="1"/>
  <c r="AX12" i="1"/>
  <c r="BJ12" i="1" s="1"/>
  <c r="AS11" i="1"/>
  <c r="BE11" i="1" s="1"/>
  <c r="AX9" i="1"/>
  <c r="BJ9" i="1" s="1"/>
  <c r="AT5" i="1"/>
  <c r="BF5" i="1" s="1"/>
  <c r="AT3" i="1"/>
  <c r="BF3" i="1" s="1"/>
  <c r="AW4" i="1"/>
  <c r="BI4" i="1" s="1"/>
  <c r="AN4" i="1"/>
  <c r="AZ4" i="1" s="1"/>
  <c r="AW9" i="1"/>
  <c r="BI9" i="1" s="1"/>
  <c r="AS5" i="1"/>
  <c r="BE5" i="1" s="1"/>
  <c r="AY3" i="1"/>
  <c r="BK3" i="1" s="1"/>
  <c r="AO15" i="1"/>
  <c r="BA15" i="1" s="1"/>
  <c r="AN15" i="1"/>
  <c r="AZ15" i="1" s="1"/>
  <c r="AU13" i="1"/>
  <c r="BG13" i="1" s="1"/>
  <c r="AQ11" i="1"/>
  <c r="BC11" i="1" s="1"/>
  <c r="AQ14" i="1"/>
  <c r="BC14" i="1" s="1"/>
  <c r="AP12" i="1"/>
  <c r="BB12" i="1" s="1"/>
  <c r="AV10" i="1"/>
  <c r="BH10" i="1" s="1"/>
  <c r="AQ9" i="1"/>
  <c r="BC9" i="1" s="1"/>
  <c r="AV5" i="1"/>
  <c r="BH5" i="1" s="1"/>
  <c r="AX5" i="1"/>
  <c r="BJ5" i="1" s="1"/>
  <c r="AW5" i="1"/>
  <c r="BI5" i="1" s="1"/>
  <c r="AO5" i="1"/>
  <c r="BA5" i="1" s="1"/>
  <c r="AO8" i="1"/>
  <c r="BA8" i="1" s="1"/>
  <c r="AN8" i="1"/>
  <c r="AZ8" i="1" s="1"/>
  <c r="BL8" i="1" s="1"/>
  <c r="AO9" i="1"/>
  <c r="BA9" i="1" s="1"/>
  <c r="AY8" i="1"/>
  <c r="BK8" i="1" s="1"/>
  <c r="AW8" i="1"/>
  <c r="BI8" i="1" s="1"/>
  <c r="AW14" i="1"/>
  <c r="BI14" i="1" s="1"/>
  <c r="AU14" i="1"/>
  <c r="BG14" i="1" s="1"/>
  <c r="AT13" i="1"/>
  <c r="BF13" i="1" s="1"/>
  <c r="AR11" i="1"/>
  <c r="BD11" i="1" s="1"/>
  <c r="AV8" i="1"/>
  <c r="BH8" i="1" s="1"/>
  <c r="AY14" i="1"/>
  <c r="BK14" i="1" s="1"/>
  <c r="AU10" i="1"/>
  <c r="BG10" i="1" s="1"/>
  <c r="AU8" i="1"/>
  <c r="BG8" i="1" s="1"/>
  <c r="AW11" i="1"/>
  <c r="BI11" i="1" s="1"/>
  <c r="AU11" i="1"/>
  <c r="BG11" i="1" s="1"/>
  <c r="AN14" i="1"/>
  <c r="AZ14" i="1" s="1"/>
  <c r="AR13" i="1"/>
  <c r="BD13" i="1" s="1"/>
  <c r="AT8" i="1"/>
  <c r="BF8" i="1" s="1"/>
  <c r="AV11" i="1"/>
  <c r="BH11" i="1" s="1"/>
  <c r="AV14" i="1"/>
  <c r="BH14" i="1" s="1"/>
  <c r="AS13" i="1"/>
  <c r="BE13" i="1" s="1"/>
  <c r="AN13" i="1"/>
  <c r="AZ13" i="1" s="1"/>
  <c r="AQ13" i="1"/>
  <c r="BC13" i="1" s="1"/>
  <c r="AS10" i="1"/>
  <c r="BE10" i="1" s="1"/>
  <c r="AS8" i="1"/>
  <c r="BE8" i="1" s="1"/>
  <c r="AT11" i="1"/>
  <c r="BF11" i="1" s="1"/>
  <c r="AN12" i="1"/>
  <c r="AZ12" i="1" s="1"/>
  <c r="AP13" i="1"/>
  <c r="BB13" i="1" s="1"/>
  <c r="AR10" i="1"/>
  <c r="BD10" i="1" s="1"/>
  <c r="AN11" i="1"/>
  <c r="AZ11" i="1" s="1"/>
  <c r="AO13" i="1"/>
  <c r="BA13" i="1" s="1"/>
  <c r="AQ10" i="1"/>
  <c r="BC10" i="1" s="1"/>
  <c r="AX14" i="1"/>
  <c r="BJ14" i="1" s="1"/>
  <c r="AY12" i="1"/>
  <c r="BK12" i="1" s="1"/>
  <c r="AP10" i="1"/>
  <c r="BB10" i="1" s="1"/>
  <c r="AS14" i="1"/>
  <c r="BE14" i="1" s="1"/>
  <c r="AR14" i="1"/>
  <c r="BD14" i="1" s="1"/>
  <c r="AR8" i="1"/>
  <c r="BD8" i="1" s="1"/>
  <c r="AT14" i="1"/>
  <c r="BF14" i="1" s="1"/>
  <c r="AO14" i="1"/>
  <c r="BA14" i="1" s="1"/>
  <c r="AP11" i="1"/>
  <c r="BB11" i="1" s="1"/>
  <c r="AV9" i="1"/>
  <c r="BH9" i="1" s="1"/>
  <c r="AQ8" i="1"/>
  <c r="BC8" i="1" s="1"/>
  <c r="AW12" i="1"/>
  <c r="BI12" i="1" s="1"/>
  <c r="AP14" i="1"/>
  <c r="BB14" i="1" s="1"/>
  <c r="AY13" i="1"/>
  <c r="BK13" i="1" s="1"/>
  <c r="AT12" i="1"/>
  <c r="BF12" i="1" s="1"/>
  <c r="AO11" i="1"/>
  <c r="BA11" i="1" s="1"/>
  <c r="AU9" i="1"/>
  <c r="BG9" i="1" s="1"/>
  <c r="AP8" i="1"/>
  <c r="BB8" i="1" s="1"/>
  <c r="AX13" i="1"/>
  <c r="BJ13" i="1" s="1"/>
  <c r="AS12" i="1"/>
  <c r="BE12" i="1" s="1"/>
  <c r="AY10" i="1"/>
  <c r="BK10" i="1" s="1"/>
  <c r="AT9" i="1"/>
  <c r="BF9" i="1" s="1"/>
  <c r="AU12" i="1"/>
  <c r="BG12" i="1" s="1"/>
  <c r="AW13" i="1"/>
  <c r="BI13" i="1" s="1"/>
  <c r="AR12" i="1"/>
  <c r="BD12" i="1" s="1"/>
  <c r="AX10" i="1"/>
  <c r="BJ10" i="1" s="1"/>
  <c r="AS9" i="1"/>
  <c r="BE9" i="1" s="1"/>
  <c r="AV13" i="1"/>
  <c r="BH13" i="1" s="1"/>
  <c r="AQ12" i="1"/>
  <c r="BC12" i="1" s="1"/>
  <c r="AW10" i="1"/>
  <c r="BI10" i="1" s="1"/>
  <c r="AR9" i="1"/>
  <c r="BD9" i="1" s="1"/>
  <c r="AV12" i="1"/>
  <c r="BH12" i="1" s="1"/>
  <c r="AR4" i="1"/>
  <c r="BD4" i="1" s="1"/>
  <c r="AQ4" i="1"/>
  <c r="BC4" i="1" s="1"/>
  <c r="AP4" i="1"/>
  <c r="BB4" i="1" s="1"/>
  <c r="AY4" i="1"/>
  <c r="BK4" i="1" s="1"/>
  <c r="AX4" i="1"/>
  <c r="BJ4" i="1" s="1"/>
  <c r="AO7" i="1"/>
  <c r="BA7" i="1" s="1"/>
  <c r="AP7" i="1"/>
  <c r="BB7" i="1" s="1"/>
  <c r="AR3" i="1"/>
  <c r="BD3" i="1" s="1"/>
  <c r="AP3" i="1"/>
  <c r="BB3" i="1" s="1"/>
  <c r="AQ3" i="1"/>
  <c r="BC3" i="1" s="1"/>
  <c r="AO3" i="1"/>
  <c r="BA3" i="1" s="1"/>
  <c r="AP15" i="1"/>
  <c r="BB15" i="1" s="1"/>
  <c r="AY15" i="1"/>
  <c r="BK15" i="1" s="1"/>
  <c r="AX15" i="1"/>
  <c r="BJ15" i="1" s="1"/>
  <c r="AW15" i="1"/>
  <c r="BI15" i="1" s="1"/>
  <c r="AV15" i="1"/>
  <c r="BH15" i="1" s="1"/>
  <c r="AU15" i="1"/>
  <c r="BG15" i="1" s="1"/>
  <c r="AT15" i="1"/>
  <c r="BF15" i="1" s="1"/>
  <c r="AS15" i="1"/>
  <c r="BE15" i="1" s="1"/>
  <c r="AR15" i="1"/>
  <c r="BD15" i="1" s="1"/>
  <c r="AQ15" i="1"/>
  <c r="BC15" i="1" s="1"/>
  <c r="BL5" i="1" l="1"/>
  <c r="BL11" i="1"/>
  <c r="BL4" i="1"/>
  <c r="BL6" i="1"/>
  <c r="BL12" i="1"/>
  <c r="BL9" i="1"/>
  <c r="BL2" i="1"/>
  <c r="BL14" i="1"/>
  <c r="BL13" i="1"/>
  <c r="BL10" i="1"/>
  <c r="BL7" i="1"/>
  <c r="BL15" i="1"/>
</calcChain>
</file>

<file path=xl/sharedStrings.xml><?xml version="1.0" encoding="utf-8"?>
<sst xmlns="http://schemas.openxmlformats.org/spreadsheetml/2006/main" count="116" uniqueCount="89">
  <si>
    <t>gene</t>
  </si>
  <si>
    <t>treatment</t>
  </si>
  <si>
    <t>nLuc_fraction_1</t>
  </si>
  <si>
    <t>nLuc_fraction_2</t>
  </si>
  <si>
    <t>nLuc_fraction_3</t>
  </si>
  <si>
    <t>nLuc_fraction_4</t>
  </si>
  <si>
    <t>nLuc_fraction_5</t>
  </si>
  <si>
    <t>nLuc_fraction_6</t>
  </si>
  <si>
    <t>nLuc_fraction_7</t>
  </si>
  <si>
    <t>nLuc_fraction_8</t>
  </si>
  <si>
    <t>nLuc_fraction_9</t>
  </si>
  <si>
    <t>nLuc_fraction_10</t>
  </si>
  <si>
    <t>nLuc_fraction_11</t>
  </si>
  <si>
    <t>nLuc_fraction_12</t>
  </si>
  <si>
    <t>nLuc_RNA_1</t>
  </si>
  <si>
    <t>nLuc_RNA_2</t>
  </si>
  <si>
    <t>nLuc_RNA_3</t>
  </si>
  <si>
    <t>nLuc_RNA_4</t>
  </si>
  <si>
    <t>nLuc_RNA_5</t>
  </si>
  <si>
    <t>nLuc_RNA_6</t>
  </si>
  <si>
    <t>nLuc_RNA_7</t>
  </si>
  <si>
    <t>nLuc_RNA_8</t>
  </si>
  <si>
    <t>nLuc_RNA_9</t>
  </si>
  <si>
    <t>nLuc_RNA_10</t>
  </si>
  <si>
    <t>nLuc_RNA_11</t>
  </si>
  <si>
    <t>nLuc_RNA_12</t>
  </si>
  <si>
    <t>timepoint</t>
  </si>
  <si>
    <t>GFP_G3BP</t>
  </si>
  <si>
    <t>MCP_GFP_G3BP</t>
  </si>
  <si>
    <t>cnot10</t>
  </si>
  <si>
    <t>untreated</t>
  </si>
  <si>
    <t>dox_auxinole</t>
  </si>
  <si>
    <t>dox_auxin</t>
  </si>
  <si>
    <t>NA</t>
  </si>
  <si>
    <t>ribosome_load_1</t>
  </si>
  <si>
    <t>ribosome_load_2</t>
  </si>
  <si>
    <t>ribosome_load_3</t>
  </si>
  <si>
    <t>ribosome_load_4</t>
  </si>
  <si>
    <t>ribosome_load_5</t>
  </si>
  <si>
    <t>ribosome_load_6</t>
  </si>
  <si>
    <t>ribosome_load_7</t>
  </si>
  <si>
    <t>ribosome_load_8</t>
  </si>
  <si>
    <t>ribosome_load_9</t>
  </si>
  <si>
    <t>ribosome_load_10</t>
  </si>
  <si>
    <t>ribosome_load_11</t>
  </si>
  <si>
    <t>ribosome_load_12</t>
  </si>
  <si>
    <t>cumulative_ribosome_load</t>
  </si>
  <si>
    <t>nLuc_1</t>
  </si>
  <si>
    <t>nLuc_2</t>
  </si>
  <si>
    <t>nLuc_3</t>
  </si>
  <si>
    <t>nLuc_4</t>
  </si>
  <si>
    <t>nLuc_5</t>
  </si>
  <si>
    <t>nLuc_6</t>
  </si>
  <si>
    <t>nLuc_7</t>
  </si>
  <si>
    <t>nLuc_8</t>
  </si>
  <si>
    <t>nLuc_9</t>
  </si>
  <si>
    <t>nLuc_10</t>
  </si>
  <si>
    <t>nLuc_11</t>
  </si>
  <si>
    <t>nLuc_12</t>
  </si>
  <si>
    <t>spike_1</t>
  </si>
  <si>
    <t>spike_2</t>
  </si>
  <si>
    <t>spike_3</t>
  </si>
  <si>
    <t>spike_4</t>
  </si>
  <si>
    <t>spike_5</t>
  </si>
  <si>
    <t>spike_6</t>
  </si>
  <si>
    <t>spike_7</t>
  </si>
  <si>
    <t>spike_8</t>
  </si>
  <si>
    <t>spike_9</t>
  </si>
  <si>
    <t>spike_10</t>
  </si>
  <si>
    <t>spike_11</t>
  </si>
  <si>
    <t>spike_12</t>
  </si>
  <si>
    <t>Table</t>
  </si>
  <si>
    <t>Description</t>
  </si>
  <si>
    <t>Key term</t>
  </si>
  <si>
    <t>term description</t>
  </si>
  <si>
    <t>gene that the reporters 5' and 3' UTRs are based on</t>
  </si>
  <si>
    <t>Tethering_Polysome_qPCR_Table</t>
  </si>
  <si>
    <t>Table containing data from polysome fractionation and qPCR of cells with and without stress and with and without SG tethering via G3BP1 or CAPRIN1</t>
  </si>
  <si>
    <t>nLuc_x</t>
  </si>
  <si>
    <t>spike_x</t>
  </si>
  <si>
    <t>nLuc_RNA_x</t>
  </si>
  <si>
    <t>Ct values from qPCR of luciferase for fraction number x</t>
  </si>
  <si>
    <t>Ct values from qPCR of IVT spike RNA for fraction number x</t>
  </si>
  <si>
    <t>amount of nLuc RNA relative to spike - calculated as 2^-(CtnLuc - Ctspike)</t>
  </si>
  <si>
    <t>nLuc_fraction_x</t>
  </si>
  <si>
    <t>proportion of total nLuc RNA found in each fraction of that sample</t>
  </si>
  <si>
    <t>ribosome_load_x</t>
  </si>
  <si>
    <t>calculated as proportion of nLuc RNA in fraction x multiplied by the estimated number of ribosomes represented in that fraction of the polysome gradient</t>
  </si>
  <si>
    <t>sum of all ribosome loads for that sample to estimate relative translation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</si>
</sst>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0" xfId="0" applyFont="1"/>
    <xf numFmtId="164" fontId="3" fillId="0" borderId="0" xfId="0" applyNumberFormat="1" applyFont="1"/>
    <xf numFmtId="164" fontId="0" fillId="0" borderId="0" xfId="0" applyNumberForma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A32C5-7EDE-254F-836C-9598850B8E22}">
  <dimension ref="A1:B10"/>
  <sheetViews>
    <sheetView tabSelected="1" workbookViewId="0">
      <selection activeCell="C21" sqref="C21"/>
    </sheetView>
  </sheetViews>
  <sheetFormatPr baseColWidth="10" defaultRowHeight="16" x14ac:dyDescent="0.2"/>
  <cols>
    <col min="1" max="1" width="23.6640625" bestFit="1" customWidth="1"/>
  </cols>
  <sheetData>
    <row r="1" spans="1:2" x14ac:dyDescent="0.2">
      <c r="A1" t="s">
        <v>71</v>
      </c>
      <c r="B1" t="s">
        <v>76</v>
      </c>
    </row>
    <row r="2" spans="1:2" x14ac:dyDescent="0.2">
      <c r="A2" t="s">
        <v>72</v>
      </c>
      <c r="B2" t="s">
        <v>77</v>
      </c>
    </row>
    <row r="3" spans="1:2" x14ac:dyDescent="0.2">
      <c r="A3" t="s">
        <v>73</v>
      </c>
      <c r="B3" t="s">
        <v>74</v>
      </c>
    </row>
    <row r="4" spans="1:2" x14ac:dyDescent="0.2">
      <c r="A4" t="s">
        <v>0</v>
      </c>
      <c r="B4" t="s">
        <v>75</v>
      </c>
    </row>
    <row r="5" spans="1:2" x14ac:dyDescent="0.2">
      <c r="A5" t="s">
        <v>78</v>
      </c>
      <c r="B5" t="s">
        <v>81</v>
      </c>
    </row>
    <row r="6" spans="1:2" x14ac:dyDescent="0.2">
      <c r="A6" t="s">
        <v>79</v>
      </c>
      <c r="B6" t="s">
        <v>82</v>
      </c>
    </row>
    <row r="7" spans="1:2" x14ac:dyDescent="0.2">
      <c r="A7" t="s">
        <v>80</v>
      </c>
      <c r="B7" t="s">
        <v>83</v>
      </c>
    </row>
    <row r="8" spans="1:2" x14ac:dyDescent="0.2">
      <c r="A8" t="s">
        <v>84</v>
      </c>
      <c r="B8" t="s">
        <v>85</v>
      </c>
    </row>
    <row r="9" spans="1:2" x14ac:dyDescent="0.2">
      <c r="A9" t="s">
        <v>86</v>
      </c>
      <c r="B9" t="s">
        <v>87</v>
      </c>
    </row>
    <row r="10" spans="1:2" x14ac:dyDescent="0.2">
      <c r="A10" t="s">
        <v>46</v>
      </c>
      <c r="B10" t="s">
        <v>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EB4E9-FC4C-F346-BC51-37A4D0387EE4}">
  <dimension ref="A1:BL68"/>
  <sheetViews>
    <sheetView topLeftCell="AP1" workbookViewId="0">
      <selection activeCell="BE1" sqref="BE1"/>
    </sheetView>
  </sheetViews>
  <sheetFormatPr baseColWidth="10" defaultRowHeight="16" x14ac:dyDescent="0.2"/>
  <sheetData>
    <row r="1" spans="1:64" x14ac:dyDescent="0.2">
      <c r="A1" t="s">
        <v>0</v>
      </c>
      <c r="B1" t="s">
        <v>1</v>
      </c>
      <c r="C1" t="s">
        <v>26</v>
      </c>
      <c r="D1" t="s">
        <v>47</v>
      </c>
      <c r="E1" t="s">
        <v>48</v>
      </c>
      <c r="F1" t="s">
        <v>49</v>
      </c>
      <c r="G1" t="s">
        <v>50</v>
      </c>
      <c r="H1" t="s">
        <v>51</v>
      </c>
      <c r="I1" t="s">
        <v>52</v>
      </c>
      <c r="J1" t="s">
        <v>53</v>
      </c>
      <c r="K1" t="s">
        <v>54</v>
      </c>
      <c r="L1" t="s">
        <v>55</v>
      </c>
      <c r="M1" t="s">
        <v>56</v>
      </c>
      <c r="N1" t="s">
        <v>57</v>
      </c>
      <c r="O1" t="s">
        <v>58</v>
      </c>
      <c r="P1" t="s">
        <v>59</v>
      </c>
      <c r="Q1" t="s">
        <v>60</v>
      </c>
      <c r="R1" t="s">
        <v>61</v>
      </c>
      <c r="S1" t="s">
        <v>62</v>
      </c>
      <c r="T1" t="s">
        <v>63</v>
      </c>
      <c r="U1" t="s">
        <v>64</v>
      </c>
      <c r="V1" t="s">
        <v>65</v>
      </c>
      <c r="W1" t="s">
        <v>66</v>
      </c>
      <c r="X1" t="s">
        <v>67</v>
      </c>
      <c r="Y1" t="s">
        <v>68</v>
      </c>
      <c r="Z1" t="s">
        <v>69</v>
      </c>
      <c r="AA1" t="s">
        <v>70</v>
      </c>
      <c r="AB1" t="s">
        <v>14</v>
      </c>
      <c r="AC1" t="s">
        <v>15</v>
      </c>
      <c r="AD1" t="s">
        <v>16</v>
      </c>
      <c r="AE1" t="s">
        <v>17</v>
      </c>
      <c r="AF1" t="s">
        <v>18</v>
      </c>
      <c r="AG1" t="s">
        <v>19</v>
      </c>
      <c r="AH1" t="s">
        <v>20</v>
      </c>
      <c r="AI1" t="s">
        <v>21</v>
      </c>
      <c r="AJ1" t="s">
        <v>22</v>
      </c>
      <c r="AK1" t="s">
        <v>23</v>
      </c>
      <c r="AL1" t="s">
        <v>24</v>
      </c>
      <c r="AM1" t="s">
        <v>25</v>
      </c>
      <c r="AN1" t="s">
        <v>2</v>
      </c>
      <c r="AO1" t="s">
        <v>3</v>
      </c>
      <c r="AP1" t="s">
        <v>4</v>
      </c>
      <c r="AQ1" t="s">
        <v>5</v>
      </c>
      <c r="AR1" t="s">
        <v>6</v>
      </c>
      <c r="AS1" t="s">
        <v>7</v>
      </c>
      <c r="AT1" t="s">
        <v>8</v>
      </c>
      <c r="AU1" t="s">
        <v>9</v>
      </c>
      <c r="AV1" t="s">
        <v>10</v>
      </c>
      <c r="AW1" t="s">
        <v>11</v>
      </c>
      <c r="AX1" t="s">
        <v>12</v>
      </c>
      <c r="AY1" t="s">
        <v>13</v>
      </c>
      <c r="AZ1" t="s">
        <v>34</v>
      </c>
      <c r="BA1" t="s">
        <v>35</v>
      </c>
      <c r="BB1" t="s">
        <v>36</v>
      </c>
      <c r="BC1" t="s">
        <v>37</v>
      </c>
      <c r="BD1" t="s">
        <v>38</v>
      </c>
      <c r="BE1" t="s">
        <v>39</v>
      </c>
      <c r="BF1" t="s">
        <v>40</v>
      </c>
      <c r="BG1" t="s">
        <v>41</v>
      </c>
      <c r="BH1" t="s">
        <v>42</v>
      </c>
      <c r="BI1" t="s">
        <v>43</v>
      </c>
      <c r="BJ1" t="s">
        <v>44</v>
      </c>
      <c r="BK1" t="s">
        <v>45</v>
      </c>
      <c r="BL1" t="s">
        <v>46</v>
      </c>
    </row>
    <row r="2" spans="1:64" s="1" customFormat="1" x14ac:dyDescent="0.2">
      <c r="A2" s="1" t="s">
        <v>29</v>
      </c>
      <c r="B2" s="1" t="s">
        <v>28</v>
      </c>
      <c r="C2" s="1">
        <v>0</v>
      </c>
      <c r="D2" s="1">
        <v>27.377639770507812</v>
      </c>
      <c r="E2" s="1">
        <v>26.215972264607746</v>
      </c>
      <c r="F2" s="1">
        <v>25.200414657592773</v>
      </c>
      <c r="G2" s="1">
        <v>23.982546488444012</v>
      </c>
      <c r="H2" s="1">
        <v>24.002981185913086</v>
      </c>
      <c r="I2" s="1">
        <v>24.19809850056966</v>
      </c>
      <c r="J2" s="1">
        <v>25.785057703653973</v>
      </c>
      <c r="K2" s="1">
        <v>22.743331909179688</v>
      </c>
      <c r="L2" s="1">
        <v>21.857062021891277</v>
      </c>
      <c r="M2" s="1">
        <v>21.341068903605144</v>
      </c>
      <c r="N2" s="1">
        <v>21.250534693400066</v>
      </c>
      <c r="O2" s="1">
        <v>22.550519307454426</v>
      </c>
      <c r="P2" s="1">
        <v>25.944634755452473</v>
      </c>
      <c r="Q2" s="1">
        <v>25.916554768880207</v>
      </c>
      <c r="R2" s="1">
        <v>26.298854192097981</v>
      </c>
      <c r="S2" s="1">
        <v>26.219612121582031</v>
      </c>
      <c r="T2" s="1">
        <v>26.634675343831379</v>
      </c>
      <c r="U2" s="1">
        <v>25.736637751261394</v>
      </c>
      <c r="V2" s="1">
        <v>27.667561213175457</v>
      </c>
      <c r="W2" s="1">
        <v>27.004727681477863</v>
      </c>
      <c r="X2" s="1">
        <v>26.375864664713543</v>
      </c>
      <c r="Y2" s="1">
        <v>25.066293080647785</v>
      </c>
      <c r="Z2" s="1">
        <v>26.324420928955078</v>
      </c>
      <c r="AA2" s="1">
        <v>26.408631642659504</v>
      </c>
      <c r="AB2" s="1">
        <f>2^-(D2-P2)</f>
        <v>0.37035866207262785</v>
      </c>
      <c r="AC2" s="1">
        <f t="shared" ref="AC2:AM15" si="0">2^-(E2-Q2)</f>
        <v>0.81258041857057972</v>
      </c>
      <c r="AD2" s="1">
        <f t="shared" si="0"/>
        <v>2.1412296490179128</v>
      </c>
      <c r="AE2" s="1">
        <f t="shared" si="0"/>
        <v>4.7143720992997418</v>
      </c>
      <c r="AF2" s="1">
        <f t="shared" si="0"/>
        <v>6.197533471114161</v>
      </c>
      <c r="AG2" s="1">
        <f t="shared" si="0"/>
        <v>2.9050021889006388</v>
      </c>
      <c r="AH2" s="1">
        <f t="shared" si="0"/>
        <v>3.6871433561748521</v>
      </c>
      <c r="AI2" s="1">
        <f t="shared" si="0"/>
        <v>19.178204747090621</v>
      </c>
      <c r="AJ2" s="1">
        <f t="shared" si="0"/>
        <v>22.92425020970968</v>
      </c>
      <c r="AK2" s="1">
        <f t="shared" si="0"/>
        <v>13.225259973342981</v>
      </c>
      <c r="AL2" s="1">
        <f t="shared" si="0"/>
        <v>33.681540871089453</v>
      </c>
      <c r="AM2" s="1">
        <f t="shared" si="0"/>
        <v>14.501320111153287</v>
      </c>
      <c r="AN2" s="1">
        <f>AB2/SUM($AB2:$AM2)</f>
        <v>2.9786251331791534E-3</v>
      </c>
      <c r="AO2" s="1">
        <f t="shared" ref="AO2:AY15" si="1">AC2/SUM($AB2:$AM2)</f>
        <v>6.5352122289742123E-3</v>
      </c>
      <c r="AP2" s="1">
        <f t="shared" si="1"/>
        <v>1.7220929605859775E-2</v>
      </c>
      <c r="AQ2" s="1">
        <f t="shared" si="1"/>
        <v>3.7915536100999993E-2</v>
      </c>
      <c r="AR2" s="1">
        <f t="shared" si="1"/>
        <v>4.9843923880359041E-2</v>
      </c>
      <c r="AS2" s="1">
        <f t="shared" si="1"/>
        <v>2.3363602415495954E-2</v>
      </c>
      <c r="AT2" s="1">
        <f t="shared" si="1"/>
        <v>2.9654005684314852E-2</v>
      </c>
      <c r="AU2" s="1">
        <f t="shared" si="1"/>
        <v>0.15424151915133996</v>
      </c>
      <c r="AV2" s="1">
        <f t="shared" si="1"/>
        <v>0.18436924750672737</v>
      </c>
      <c r="AW2" s="1">
        <f t="shared" si="1"/>
        <v>0.10636471016763373</v>
      </c>
      <c r="AX2" s="1">
        <f t="shared" si="1"/>
        <v>0.27088521057232384</v>
      </c>
      <c r="AY2" s="1">
        <f t="shared" si="1"/>
        <v>0.11662747755279204</v>
      </c>
      <c r="AZ2" s="1">
        <f>AN2*0</f>
        <v>0</v>
      </c>
      <c r="BA2" s="1">
        <f t="shared" ref="BA2:BC15" si="2">AO2*0</f>
        <v>0</v>
      </c>
      <c r="BB2" s="1">
        <f t="shared" si="2"/>
        <v>0</v>
      </c>
      <c r="BC2" s="1">
        <f t="shared" si="2"/>
        <v>0</v>
      </c>
      <c r="BD2" s="1">
        <f>AR2*1</f>
        <v>4.9843923880359041E-2</v>
      </c>
      <c r="BE2" s="1">
        <f>AS2*2</f>
        <v>4.6727204830991909E-2</v>
      </c>
      <c r="BF2" s="1">
        <f>AT2*3</f>
        <v>8.8962017052944556E-2</v>
      </c>
      <c r="BG2" s="1">
        <f>AU2*4.5</f>
        <v>0.69408683618102984</v>
      </c>
      <c r="BH2" s="1">
        <f>AV2*6.5</f>
        <v>1.1984001087937279</v>
      </c>
      <c r="BI2" s="1">
        <f>AW2*9</f>
        <v>0.95728239150870353</v>
      </c>
      <c r="BJ2" s="1">
        <f>AX2*13</f>
        <v>3.52150773744021</v>
      </c>
      <c r="BK2" s="1">
        <f>AY2*18</f>
        <v>2.0992945959502567</v>
      </c>
      <c r="BL2" s="1">
        <f>SUM(AZ2:BK2)</f>
        <v>8.6561048156382228</v>
      </c>
    </row>
    <row r="3" spans="1:64" s="1" customFormat="1" x14ac:dyDescent="0.2">
      <c r="A3" s="1" t="s">
        <v>29</v>
      </c>
      <c r="B3" s="1" t="s">
        <v>28</v>
      </c>
      <c r="C3" s="1">
        <v>15</v>
      </c>
      <c r="D3" s="2">
        <v>26.920996348063152</v>
      </c>
      <c r="E3" s="2">
        <v>24.229525248209637</v>
      </c>
      <c r="F3" s="2">
        <v>22.483491261800129</v>
      </c>
      <c r="G3" s="2">
        <v>23.284413655598957</v>
      </c>
      <c r="H3" s="2">
        <v>22.660621007283527</v>
      </c>
      <c r="I3" s="2">
        <v>22.264067331949871</v>
      </c>
      <c r="J3" s="2">
        <v>22.29444694519043</v>
      </c>
      <c r="K3" s="2">
        <v>22.576435724894207</v>
      </c>
      <c r="L3" s="2">
        <v>23.224338531494141</v>
      </c>
      <c r="M3" s="2">
        <v>21.750455220540363</v>
      </c>
      <c r="N3" s="2">
        <v>22.00617281595866</v>
      </c>
      <c r="O3" s="2">
        <v>23.186575571695965</v>
      </c>
      <c r="P3" s="2">
        <v>28.517360687255859</v>
      </c>
      <c r="Q3" s="2">
        <v>26.264509201049805</v>
      </c>
      <c r="R3" s="2">
        <v>25.347134272257488</v>
      </c>
      <c r="S3" s="2">
        <v>26.94226582845052</v>
      </c>
      <c r="T3" s="2">
        <v>26.553379694620769</v>
      </c>
      <c r="U3" s="2">
        <v>26.647776285807293</v>
      </c>
      <c r="V3" s="2">
        <v>26.262408574422199</v>
      </c>
      <c r="W3" s="2">
        <v>26.070902506510418</v>
      </c>
      <c r="X3" s="2">
        <v>26.126780192057293</v>
      </c>
      <c r="Y3" s="2">
        <v>25.763296763102215</v>
      </c>
      <c r="Z3" s="2">
        <v>27.043125152587891</v>
      </c>
      <c r="AA3" s="2">
        <v>25.415029525756836</v>
      </c>
      <c r="AB3" s="1">
        <f t="shared" ref="AB3:AB15" si="3">2^-(D3-P3)</f>
        <v>3.023803393594203</v>
      </c>
      <c r="AC3" s="1">
        <f t="shared" si="0"/>
        <v>4.0981817076238993</v>
      </c>
      <c r="AD3" s="1">
        <f t="shared" si="0"/>
        <v>7.278509329631925</v>
      </c>
      <c r="AE3" s="1">
        <f t="shared" si="0"/>
        <v>12.621856076636405</v>
      </c>
      <c r="AF3" s="1">
        <f t="shared" si="0"/>
        <v>14.853784907927182</v>
      </c>
      <c r="AG3" s="1">
        <f t="shared" si="0"/>
        <v>20.875067447750414</v>
      </c>
      <c r="AH3" s="1">
        <f t="shared" si="0"/>
        <v>15.648599370244014</v>
      </c>
      <c r="AI3" s="1">
        <f t="shared" si="0"/>
        <v>11.270399744815242</v>
      </c>
      <c r="AJ3" s="1">
        <f t="shared" si="0"/>
        <v>7.4769073735634128</v>
      </c>
      <c r="AK3" s="1">
        <f t="shared" si="0"/>
        <v>16.143052982787957</v>
      </c>
      <c r="AL3" s="1">
        <f t="shared" si="0"/>
        <v>32.830215997024432</v>
      </c>
      <c r="AM3" s="1">
        <f t="shared" si="0"/>
        <v>4.6863150746423692</v>
      </c>
      <c r="AN3" s="1">
        <f t="shared" ref="AN3:AN15" si="4">AB3/SUM($AB3:$AM3)</f>
        <v>2.005085666488764E-2</v>
      </c>
      <c r="AO3" s="1">
        <f t="shared" si="1"/>
        <v>2.7175065078737997E-2</v>
      </c>
      <c r="AP3" s="1">
        <f t="shared" si="1"/>
        <v>4.8263834749198799E-2</v>
      </c>
      <c r="AQ3" s="1">
        <f t="shared" si="1"/>
        <v>8.3695595941725112E-2</v>
      </c>
      <c r="AR3" s="1">
        <f t="shared" si="1"/>
        <v>9.8495528099102447E-2</v>
      </c>
      <c r="AS3" s="1">
        <f t="shared" si="1"/>
        <v>0.13842268520215734</v>
      </c>
      <c r="AT3" s="1">
        <f t="shared" si="1"/>
        <v>0.10376594709950961</v>
      </c>
      <c r="AU3" s="1">
        <f t="shared" si="1"/>
        <v>7.4734081692615334E-2</v>
      </c>
      <c r="AV3" s="1">
        <f t="shared" si="1"/>
        <v>4.9579413252051091E-2</v>
      </c>
      <c r="AW3" s="1">
        <f>AK3/SUM($AB3:$AM3)</f>
        <v>0.10704467167980386</v>
      </c>
      <c r="AX3" s="1">
        <f t="shared" si="1"/>
        <v>0.2176973399223518</v>
      </c>
      <c r="AY3" s="1">
        <f t="shared" si="1"/>
        <v>3.1074980617859078E-2</v>
      </c>
      <c r="AZ3" s="1">
        <f t="shared" ref="AZ3:AZ15" si="5">AN3*0</f>
        <v>0</v>
      </c>
      <c r="BA3" s="1">
        <f t="shared" si="2"/>
        <v>0</v>
      </c>
      <c r="BB3" s="1">
        <f t="shared" si="2"/>
        <v>0</v>
      </c>
      <c r="BC3" s="1">
        <f t="shared" si="2"/>
        <v>0</v>
      </c>
      <c r="BD3" s="1">
        <f t="shared" ref="BD3:BD15" si="6">AR3*1</f>
        <v>9.8495528099102447E-2</v>
      </c>
      <c r="BE3" s="1">
        <f t="shared" ref="BE3:BE15" si="7">AS3*2</f>
        <v>0.27684537040431467</v>
      </c>
      <c r="BF3" s="1">
        <f t="shared" ref="BF3:BF15" si="8">AT3*3</f>
        <v>0.31129784129852883</v>
      </c>
      <c r="BG3" s="1">
        <f t="shared" ref="BG3:BG15" si="9">AU3*4.5</f>
        <v>0.33630336761676899</v>
      </c>
      <c r="BH3" s="1">
        <f t="shared" ref="BH3:BH15" si="10">AV3*6.5</f>
        <v>0.32226618613833208</v>
      </c>
      <c r="BI3" s="1">
        <f t="shared" ref="BI3:BI15" si="11">AW3*9</f>
        <v>0.9634020451182348</v>
      </c>
      <c r="BJ3" s="1">
        <f t="shared" ref="BJ3:BJ15" si="12">AX3*13</f>
        <v>2.8300654189905732</v>
      </c>
      <c r="BK3" s="1">
        <f t="shared" ref="BK3:BK15" si="13">AY3*18</f>
        <v>0.5593496511214634</v>
      </c>
      <c r="BL3" s="1">
        <f t="shared" ref="BL3:BL15" si="14">SUM(AZ3:BK3)</f>
        <v>5.6980254087873181</v>
      </c>
    </row>
    <row r="4" spans="1:64" s="1" customFormat="1" x14ac:dyDescent="0.2">
      <c r="A4" s="1" t="s">
        <v>29</v>
      </c>
      <c r="B4" s="1" t="s">
        <v>28</v>
      </c>
      <c r="C4" s="1">
        <v>30</v>
      </c>
      <c r="D4" s="2">
        <v>27.856962839762371</v>
      </c>
      <c r="E4" s="2">
        <v>22.129961013793945</v>
      </c>
      <c r="F4" s="2">
        <v>20.790186564127605</v>
      </c>
      <c r="G4" s="2">
        <v>19.878363927205402</v>
      </c>
      <c r="H4" s="2">
        <v>20.027044296264648</v>
      </c>
      <c r="I4" s="2">
        <v>21.002530415852863</v>
      </c>
      <c r="J4" s="2">
        <v>21.158734003702801</v>
      </c>
      <c r="K4" s="2">
        <v>22.400049209594727</v>
      </c>
      <c r="L4" s="2">
        <v>23.911426544189453</v>
      </c>
      <c r="M4" s="2">
        <v>22.739346822102863</v>
      </c>
      <c r="N4" s="2">
        <v>22.307411829630535</v>
      </c>
      <c r="O4" s="2">
        <v>23.157354990641277</v>
      </c>
      <c r="P4" s="1">
        <v>26.656290690104168</v>
      </c>
      <c r="Q4" s="1">
        <v>26.45513089497884</v>
      </c>
      <c r="R4" s="1">
        <v>26.498289744059246</v>
      </c>
      <c r="S4" s="1">
        <v>26.287815093994141</v>
      </c>
      <c r="T4" s="1">
        <v>25.828859329223633</v>
      </c>
      <c r="U4" s="1">
        <v>26.372934341430664</v>
      </c>
      <c r="V4" s="1">
        <v>25.8021240234375</v>
      </c>
      <c r="W4" s="1">
        <v>25.845585505167644</v>
      </c>
      <c r="X4" s="1">
        <v>26.430986404418945</v>
      </c>
      <c r="Y4" s="1">
        <v>25.964614232381184</v>
      </c>
      <c r="Z4" s="1">
        <v>25.913960138956707</v>
      </c>
      <c r="AA4" s="1">
        <v>26.254069646199543</v>
      </c>
      <c r="AB4" s="1">
        <f t="shared" si="3"/>
        <v>0.4350725347195265</v>
      </c>
      <c r="AC4" s="1">
        <f t="shared" si="0"/>
        <v>20.044991230146703</v>
      </c>
      <c r="AD4" s="1">
        <f t="shared" si="0"/>
        <v>52.276954086486128</v>
      </c>
      <c r="AE4" s="1">
        <f t="shared" si="0"/>
        <v>85.003548714082299</v>
      </c>
      <c r="AF4" s="1">
        <f t="shared" si="0"/>
        <v>55.785374663397555</v>
      </c>
      <c r="AG4" s="1">
        <f t="shared" si="0"/>
        <v>41.366870850549581</v>
      </c>
      <c r="AH4" s="1">
        <f t="shared" si="0"/>
        <v>24.991923193754435</v>
      </c>
      <c r="AI4" s="1">
        <f t="shared" si="0"/>
        <v>10.894562034125601</v>
      </c>
      <c r="AJ4" s="1">
        <f t="shared" si="0"/>
        <v>5.7340713652857591</v>
      </c>
      <c r="AK4" s="1">
        <f t="shared" si="0"/>
        <v>9.3519512557871902</v>
      </c>
      <c r="AL4" s="1">
        <f t="shared" si="0"/>
        <v>12.1808956268769</v>
      </c>
      <c r="AM4" s="1">
        <f t="shared" si="0"/>
        <v>8.5546845415148827</v>
      </c>
      <c r="AN4" s="1">
        <f t="shared" si="4"/>
        <v>1.332041319433884E-3</v>
      </c>
      <c r="AO4" s="1">
        <f t="shared" si="1"/>
        <v>6.1370816209895061E-2</v>
      </c>
      <c r="AP4" s="1">
        <f t="shared" si="1"/>
        <v>0.16005391593435894</v>
      </c>
      <c r="AQ4" s="1">
        <f t="shared" si="1"/>
        <v>0.26025140671925484</v>
      </c>
      <c r="AR4" s="1">
        <f t="shared" si="1"/>
        <v>0.1707954838373083</v>
      </c>
      <c r="AS4" s="1">
        <f t="shared" si="1"/>
        <v>0.12665102214309942</v>
      </c>
      <c r="AT4" s="1">
        <f t="shared" si="1"/>
        <v>7.6516607438021397E-2</v>
      </c>
      <c r="AU4" s="1">
        <f t="shared" si="1"/>
        <v>3.3355373250454116E-2</v>
      </c>
      <c r="AV4" s="1">
        <f t="shared" si="1"/>
        <v>1.7555739279353073E-2</v>
      </c>
      <c r="AW4" s="1">
        <f t="shared" si="1"/>
        <v>2.86324336655054E-2</v>
      </c>
      <c r="AX4" s="1">
        <f t="shared" si="1"/>
        <v>3.7293680910405948E-2</v>
      </c>
      <c r="AY4" s="1">
        <f t="shared" si="1"/>
        <v>2.6191479292909516E-2</v>
      </c>
      <c r="AZ4" s="1">
        <f t="shared" si="5"/>
        <v>0</v>
      </c>
      <c r="BA4" s="1">
        <f t="shared" si="2"/>
        <v>0</v>
      </c>
      <c r="BB4" s="1">
        <f t="shared" si="2"/>
        <v>0</v>
      </c>
      <c r="BC4" s="1">
        <f t="shared" si="2"/>
        <v>0</v>
      </c>
      <c r="BD4" s="1">
        <f t="shared" si="6"/>
        <v>0.1707954838373083</v>
      </c>
      <c r="BE4" s="1">
        <f t="shared" si="7"/>
        <v>0.25330204428619885</v>
      </c>
      <c r="BF4" s="1">
        <f t="shared" si="8"/>
        <v>0.22954982231406418</v>
      </c>
      <c r="BG4" s="1">
        <f t="shared" si="9"/>
        <v>0.15009917962704353</v>
      </c>
      <c r="BH4" s="1">
        <f t="shared" si="10"/>
        <v>0.11411230531579497</v>
      </c>
      <c r="BI4" s="1">
        <f t="shared" si="11"/>
        <v>0.25769190298954858</v>
      </c>
      <c r="BJ4" s="1">
        <f t="shared" si="12"/>
        <v>0.48481785183527731</v>
      </c>
      <c r="BK4" s="1">
        <f t="shared" si="13"/>
        <v>0.4714466272723713</v>
      </c>
      <c r="BL4" s="1">
        <f t="shared" si="14"/>
        <v>2.131815217477607</v>
      </c>
    </row>
    <row r="5" spans="1:64" s="1" customFormat="1" x14ac:dyDescent="0.2">
      <c r="A5" s="1" t="s">
        <v>29</v>
      </c>
      <c r="B5" s="1" t="s">
        <v>28</v>
      </c>
      <c r="C5" s="1">
        <v>60</v>
      </c>
      <c r="D5" s="2">
        <v>21.42602030436198</v>
      </c>
      <c r="E5" s="2">
        <v>17.209689458211262</v>
      </c>
      <c r="F5" s="2">
        <v>18.514937718709309</v>
      </c>
      <c r="G5" s="2">
        <v>18.645522435506184</v>
      </c>
      <c r="H5" s="2">
        <v>18.085162480672199</v>
      </c>
      <c r="I5" s="2">
        <v>17.235737482706707</v>
      </c>
      <c r="J5" s="2">
        <v>17.747035344441731</v>
      </c>
      <c r="K5" s="2">
        <v>18.587921778361004</v>
      </c>
      <c r="L5" s="2">
        <v>18.506762186686199</v>
      </c>
      <c r="M5" s="2">
        <v>23.314414978027344</v>
      </c>
      <c r="N5" s="2">
        <v>21.895673116048176</v>
      </c>
      <c r="O5" s="2">
        <v>25.580710728963215</v>
      </c>
      <c r="P5" s="2">
        <v>21.744311014811199</v>
      </c>
      <c r="Q5" s="2">
        <v>21.664019266764324</v>
      </c>
      <c r="R5" s="2">
        <v>24.106059392293293</v>
      </c>
      <c r="S5" s="2">
        <v>23.221104939778645</v>
      </c>
      <c r="T5" s="2">
        <v>22.991190592447918</v>
      </c>
      <c r="U5" s="2">
        <v>23.182622909545898</v>
      </c>
      <c r="V5" s="2">
        <v>23.493728001912434</v>
      </c>
      <c r="W5" s="2">
        <v>23.585742950439453</v>
      </c>
      <c r="X5" s="2">
        <v>22.193342844645183</v>
      </c>
      <c r="Y5" s="2">
        <v>24.563742955525715</v>
      </c>
      <c r="Z5" s="2">
        <v>23.438627878824871</v>
      </c>
      <c r="AA5" s="2">
        <v>24.628850936889648</v>
      </c>
      <c r="AB5" s="1">
        <f t="shared" si="3"/>
        <v>1.2468524161190029</v>
      </c>
      <c r="AC5" s="1">
        <f t="shared" si="0"/>
        <v>21.922338681932807</v>
      </c>
      <c r="AD5" s="1">
        <f t="shared" si="0"/>
        <v>48.205360290143993</v>
      </c>
      <c r="AE5" s="1">
        <f t="shared" si="0"/>
        <v>23.8444649362613</v>
      </c>
      <c r="AF5" s="1">
        <f t="shared" si="0"/>
        <v>29.982070512801346</v>
      </c>
      <c r="AG5" s="1">
        <f t="shared" si="0"/>
        <v>61.686608593252153</v>
      </c>
      <c r="AH5" s="1">
        <f t="shared" si="0"/>
        <v>53.694136900629573</v>
      </c>
      <c r="AI5" s="1">
        <f t="shared" si="0"/>
        <v>31.951708525456688</v>
      </c>
      <c r="AJ5" s="1">
        <f t="shared" si="0"/>
        <v>12.875715128534013</v>
      </c>
      <c r="AK5" s="1">
        <f t="shared" si="0"/>
        <v>2.3773065976717556</v>
      </c>
      <c r="AL5" s="1">
        <f t="shared" si="0"/>
        <v>2.9139068577433562</v>
      </c>
      <c r="AM5" s="1">
        <f t="shared" si="0"/>
        <v>0.51696560684507598</v>
      </c>
      <c r="AN5" s="1">
        <f t="shared" si="4"/>
        <v>4.281517059293161E-3</v>
      </c>
      <c r="AO5" s="1">
        <f t="shared" si="1"/>
        <v>7.5278249320358481E-2</v>
      </c>
      <c r="AP5" s="1">
        <f t="shared" si="1"/>
        <v>0.16553047478870669</v>
      </c>
      <c r="AQ5" s="1">
        <f t="shared" si="1"/>
        <v>8.1878562430099652E-2</v>
      </c>
      <c r="AR5" s="1">
        <f t="shared" si="1"/>
        <v>0.10295424279086256</v>
      </c>
      <c r="AS5" s="1">
        <f t="shared" si="1"/>
        <v>0.21182319864610313</v>
      </c>
      <c r="AT5" s="1">
        <f t="shared" si="1"/>
        <v>0.18437816709666335</v>
      </c>
      <c r="AU5" s="1">
        <f t="shared" si="1"/>
        <v>0.10971770464312018</v>
      </c>
      <c r="AV5" s="1">
        <f t="shared" si="1"/>
        <v>4.4213407505765211E-2</v>
      </c>
      <c r="AW5" s="1">
        <f t="shared" si="1"/>
        <v>8.1633388374734023E-3</v>
      </c>
      <c r="AX5" s="1">
        <f t="shared" si="1"/>
        <v>1.0005949187998183E-2</v>
      </c>
      <c r="AY5" s="1">
        <f t="shared" si="1"/>
        <v>1.7751876935560124E-3</v>
      </c>
      <c r="AZ5" s="1">
        <f t="shared" si="5"/>
        <v>0</v>
      </c>
      <c r="BA5" s="1">
        <f t="shared" si="2"/>
        <v>0</v>
      </c>
      <c r="BB5" s="1">
        <f t="shared" si="2"/>
        <v>0</v>
      </c>
      <c r="BC5" s="1">
        <f t="shared" si="2"/>
        <v>0</v>
      </c>
      <c r="BD5" s="1">
        <f t="shared" si="6"/>
        <v>0.10295424279086256</v>
      </c>
      <c r="BE5" s="1">
        <f t="shared" si="7"/>
        <v>0.42364639729220627</v>
      </c>
      <c r="BF5" s="1">
        <f t="shared" si="8"/>
        <v>0.55313450128999009</v>
      </c>
      <c r="BG5" s="1">
        <f t="shared" si="9"/>
        <v>0.4937296708940408</v>
      </c>
      <c r="BH5" s="1">
        <f t="shared" si="10"/>
        <v>0.28738714878747385</v>
      </c>
      <c r="BI5" s="1">
        <f t="shared" si="11"/>
        <v>7.347004953726062E-2</v>
      </c>
      <c r="BJ5" s="1">
        <f t="shared" si="12"/>
        <v>0.13007733944397637</v>
      </c>
      <c r="BK5" s="1">
        <f t="shared" si="13"/>
        <v>3.1953378484008227E-2</v>
      </c>
      <c r="BL5" s="1">
        <f t="shared" si="14"/>
        <v>2.0963527285198187</v>
      </c>
    </row>
    <row r="6" spans="1:64" s="1" customFormat="1" x14ac:dyDescent="0.2">
      <c r="A6" s="1" t="s">
        <v>29</v>
      </c>
      <c r="B6" s="1" t="s">
        <v>27</v>
      </c>
      <c r="C6" s="1">
        <v>0</v>
      </c>
      <c r="D6" s="1">
        <v>29.596678415934246</v>
      </c>
      <c r="E6" s="1">
        <v>30.048015594482422</v>
      </c>
      <c r="F6" s="1">
        <v>26.722897847493488</v>
      </c>
      <c r="G6" s="1">
        <v>27.330110549926758</v>
      </c>
      <c r="H6" s="1">
        <v>26.623764673868816</v>
      </c>
      <c r="I6" s="1">
        <v>27.63657506306966</v>
      </c>
      <c r="J6" s="1">
        <v>27.333949406941731</v>
      </c>
      <c r="K6" s="1">
        <v>27.859889984130859</v>
      </c>
      <c r="L6" s="1">
        <v>26.72300084431966</v>
      </c>
      <c r="M6" s="1">
        <v>27.332433700561523</v>
      </c>
      <c r="N6" s="1">
        <v>29.396612167358398</v>
      </c>
      <c r="O6" s="1">
        <v>33.549353281656899</v>
      </c>
      <c r="P6" s="1">
        <v>26.822433471679688</v>
      </c>
      <c r="Q6" s="1">
        <v>27.352633794148762</v>
      </c>
      <c r="R6" s="1">
        <v>26.130409876505535</v>
      </c>
      <c r="S6" s="1">
        <v>26.571565628051758</v>
      </c>
      <c r="T6" s="1">
        <v>25.90806770324707</v>
      </c>
      <c r="U6" s="1">
        <v>26.016676584879558</v>
      </c>
      <c r="V6" s="1">
        <v>26.548942565917969</v>
      </c>
      <c r="W6" s="1">
        <v>26.761145909627277</v>
      </c>
      <c r="X6" s="1">
        <v>25.701377868652344</v>
      </c>
      <c r="Y6" s="1">
        <v>26.203929901123047</v>
      </c>
      <c r="Z6" s="1">
        <v>26.405242284138996</v>
      </c>
      <c r="AA6" s="1">
        <v>28.121069590250652</v>
      </c>
      <c r="AB6" s="1">
        <f t="shared" si="3"/>
        <v>0.14617363818561871</v>
      </c>
      <c r="AC6" s="1">
        <f t="shared" si="0"/>
        <v>0.15438646680898085</v>
      </c>
      <c r="AD6" s="1">
        <f t="shared" si="0"/>
        <v>0.66319821503612408</v>
      </c>
      <c r="AE6" s="1">
        <f t="shared" si="0"/>
        <v>0.59109219589186157</v>
      </c>
      <c r="AF6" s="1">
        <f t="shared" si="0"/>
        <v>0.60891089395527076</v>
      </c>
      <c r="AG6" s="1">
        <f t="shared" si="0"/>
        <v>0.32535835837825178</v>
      </c>
      <c r="AH6" s="1">
        <f t="shared" si="0"/>
        <v>0.58034920526438827</v>
      </c>
      <c r="AI6" s="1">
        <f t="shared" si="0"/>
        <v>0.46692279443051049</v>
      </c>
      <c r="AJ6" s="1">
        <f t="shared" si="0"/>
        <v>0.49256192748962269</v>
      </c>
      <c r="AK6" s="1">
        <f t="shared" si="0"/>
        <v>0.45738983236783648</v>
      </c>
      <c r="AL6" s="1">
        <f t="shared" si="0"/>
        <v>0.12574998358168205</v>
      </c>
      <c r="AM6" s="1">
        <f t="shared" si="0"/>
        <v>2.322329205692444E-2</v>
      </c>
      <c r="AN6" s="1">
        <f t="shared" si="4"/>
        <v>3.1534767607883055E-2</v>
      </c>
      <c r="AO6" s="1">
        <f t="shared" si="1"/>
        <v>3.3306562065870182E-2</v>
      </c>
      <c r="AP6" s="1">
        <f t="shared" si="1"/>
        <v>0.14307505682091334</v>
      </c>
      <c r="AQ6" s="1">
        <f t="shared" si="1"/>
        <v>0.12751926587893489</v>
      </c>
      <c r="AR6" s="1">
        <f t="shared" si="1"/>
        <v>0.13136338243428192</v>
      </c>
      <c r="AS6" s="1">
        <f t="shared" si="1"/>
        <v>7.0191180489820634E-2</v>
      </c>
      <c r="AT6" s="1">
        <f t="shared" si="1"/>
        <v>0.12520162695952289</v>
      </c>
      <c r="AU6" s="1">
        <f t="shared" si="1"/>
        <v>0.10073158194565722</v>
      </c>
      <c r="AV6" s="1">
        <f t="shared" si="1"/>
        <v>0.10626283992570414</v>
      </c>
      <c r="AW6" s="1">
        <f t="shared" si="1"/>
        <v>9.8674988520244561E-2</v>
      </c>
      <c r="AX6" s="1">
        <f t="shared" si="1"/>
        <v>2.7128670792936436E-2</v>
      </c>
      <c r="AY6" s="1">
        <f t="shared" si="1"/>
        <v>5.0100765582310035E-3</v>
      </c>
      <c r="AZ6" s="1">
        <f t="shared" si="5"/>
        <v>0</v>
      </c>
      <c r="BA6" s="1">
        <f t="shared" si="2"/>
        <v>0</v>
      </c>
      <c r="BB6" s="1">
        <f t="shared" si="2"/>
        <v>0</v>
      </c>
      <c r="BC6" s="1">
        <f t="shared" si="2"/>
        <v>0</v>
      </c>
      <c r="BD6" s="1">
        <f t="shared" si="6"/>
        <v>0.13136338243428192</v>
      </c>
      <c r="BE6" s="1">
        <f t="shared" si="7"/>
        <v>0.14038236097964127</v>
      </c>
      <c r="BF6" s="1">
        <f t="shared" si="8"/>
        <v>0.37560488087856869</v>
      </c>
      <c r="BG6" s="1">
        <f t="shared" si="9"/>
        <v>0.4532921187554575</v>
      </c>
      <c r="BH6" s="1">
        <f t="shared" si="10"/>
        <v>0.69070845951707693</v>
      </c>
      <c r="BI6" s="1">
        <f t="shared" si="11"/>
        <v>0.88807489668220108</v>
      </c>
      <c r="BJ6" s="1">
        <f t="shared" si="12"/>
        <v>0.35267272030817365</v>
      </c>
      <c r="BK6" s="1">
        <f t="shared" si="13"/>
        <v>9.0181378048158067E-2</v>
      </c>
      <c r="BL6" s="1">
        <f t="shared" si="14"/>
        <v>3.1222801976035592</v>
      </c>
    </row>
    <row r="7" spans="1:64" s="1" customFormat="1" x14ac:dyDescent="0.2">
      <c r="A7" s="1" t="s">
        <v>29</v>
      </c>
      <c r="B7" s="1" t="s">
        <v>27</v>
      </c>
      <c r="C7" s="1">
        <v>15</v>
      </c>
      <c r="D7" s="2">
        <v>30.608171463012695</v>
      </c>
      <c r="E7" s="2">
        <v>26.802699406941731</v>
      </c>
      <c r="F7" s="2">
        <v>26.056772867838543</v>
      </c>
      <c r="G7" s="2">
        <v>25.494131724039715</v>
      </c>
      <c r="H7" s="2">
        <v>25.159046808878582</v>
      </c>
      <c r="I7" s="2">
        <v>25.877989451090496</v>
      </c>
      <c r="J7" s="2">
        <v>26.433204650878906</v>
      </c>
      <c r="K7" s="2">
        <v>27.576866149902344</v>
      </c>
      <c r="L7" s="2">
        <v>28.716601689656574</v>
      </c>
      <c r="M7" s="2">
        <v>29.75800387064616</v>
      </c>
      <c r="N7" s="2">
        <v>32.664951960245766</v>
      </c>
      <c r="O7" s="2">
        <v>32.347342173258461</v>
      </c>
      <c r="P7" s="2">
        <v>27.804096221923828</v>
      </c>
      <c r="Q7" s="2">
        <v>25.592579523722332</v>
      </c>
      <c r="R7" s="2">
        <v>26.091428756713867</v>
      </c>
      <c r="S7" s="2">
        <v>26.185912450154621</v>
      </c>
      <c r="T7" s="2">
        <v>26.474370956420898</v>
      </c>
      <c r="U7" s="2">
        <v>26.043551762898762</v>
      </c>
      <c r="V7" s="2">
        <v>25.930219650268555</v>
      </c>
      <c r="W7" s="2">
        <v>25.861148834228516</v>
      </c>
      <c r="X7" s="2">
        <v>26.439826329549152</v>
      </c>
      <c r="Y7" s="2">
        <v>26.089960098266602</v>
      </c>
      <c r="Z7" s="2">
        <v>26.023881912231445</v>
      </c>
      <c r="AA7" s="2">
        <v>26.91027323404948</v>
      </c>
      <c r="AB7" s="1">
        <f t="shared" si="3"/>
        <v>0.14318226964655459</v>
      </c>
      <c r="AC7" s="1">
        <f t="shared" si="0"/>
        <v>0.4322326970441282</v>
      </c>
      <c r="AD7" s="1">
        <f t="shared" si="0"/>
        <v>1.0243124752339892</v>
      </c>
      <c r="AE7" s="1">
        <f t="shared" si="0"/>
        <v>1.6152760322509128</v>
      </c>
      <c r="AF7" s="1">
        <f t="shared" si="0"/>
        <v>2.4885823833425302</v>
      </c>
      <c r="AG7" s="1">
        <f t="shared" si="0"/>
        <v>1.1216031543235185</v>
      </c>
      <c r="AH7" s="1">
        <f t="shared" si="0"/>
        <v>0.70564525810799295</v>
      </c>
      <c r="AI7" s="1">
        <f t="shared" si="0"/>
        <v>0.30445115354203423</v>
      </c>
      <c r="AJ7" s="1">
        <f t="shared" si="0"/>
        <v>0.20635848139798821</v>
      </c>
      <c r="AK7" s="1">
        <f t="shared" si="0"/>
        <v>7.8669936406787364E-2</v>
      </c>
      <c r="AL7" s="1">
        <f t="shared" si="0"/>
        <v>1.0019330722857663E-2</v>
      </c>
      <c r="AM7" s="1">
        <f t="shared" si="0"/>
        <v>2.3082304228793146E-2</v>
      </c>
      <c r="AN7" s="1">
        <f t="shared" si="4"/>
        <v>1.7561017228137375E-2</v>
      </c>
      <c r="AO7" s="1">
        <f t="shared" si="1"/>
        <v>5.3012470455268183E-2</v>
      </c>
      <c r="AP7" s="1">
        <f t="shared" si="1"/>
        <v>0.12562986373231422</v>
      </c>
      <c r="AQ7" s="1">
        <f t="shared" si="1"/>
        <v>0.19811035472881425</v>
      </c>
      <c r="AR7" s="1">
        <f t="shared" si="1"/>
        <v>0.30521962122402319</v>
      </c>
      <c r="AS7" s="1">
        <f t="shared" si="1"/>
        <v>0.13756236973215552</v>
      </c>
      <c r="AT7" s="1">
        <f t="shared" si="1"/>
        <v>8.6545970846650111E-2</v>
      </c>
      <c r="AU7" s="1">
        <f t="shared" si="1"/>
        <v>3.7340321295895963E-2</v>
      </c>
      <c r="AV7" s="1">
        <f t="shared" si="1"/>
        <v>2.5309452461871478E-2</v>
      </c>
      <c r="AW7" s="1">
        <f t="shared" si="1"/>
        <v>9.6487093827074856E-3</v>
      </c>
      <c r="AX7" s="1">
        <f t="shared" si="1"/>
        <v>1.2288507499765241E-3</v>
      </c>
      <c r="AY7" s="1">
        <f t="shared" si="1"/>
        <v>2.8309981621854993E-3</v>
      </c>
      <c r="AZ7" s="1">
        <f t="shared" si="5"/>
        <v>0</v>
      </c>
      <c r="BA7" s="1">
        <f t="shared" si="2"/>
        <v>0</v>
      </c>
      <c r="BB7" s="1">
        <f t="shared" si="2"/>
        <v>0</v>
      </c>
      <c r="BC7" s="1">
        <f t="shared" si="2"/>
        <v>0</v>
      </c>
      <c r="BD7" s="1">
        <f t="shared" si="6"/>
        <v>0.30521962122402319</v>
      </c>
      <c r="BE7" s="1">
        <f t="shared" si="7"/>
        <v>0.27512473946431104</v>
      </c>
      <c r="BF7" s="1">
        <f t="shared" si="8"/>
        <v>0.25963791253995033</v>
      </c>
      <c r="BG7" s="1">
        <f t="shared" si="9"/>
        <v>0.16803144583153184</v>
      </c>
      <c r="BH7" s="1">
        <f t="shared" si="10"/>
        <v>0.16451144100216461</v>
      </c>
      <c r="BI7" s="1">
        <f t="shared" si="11"/>
        <v>8.6838384444367367E-2</v>
      </c>
      <c r="BJ7" s="1">
        <f t="shared" si="12"/>
        <v>1.5975059749694813E-2</v>
      </c>
      <c r="BK7" s="1">
        <f t="shared" si="13"/>
        <v>5.0957966919338987E-2</v>
      </c>
      <c r="BL7" s="1">
        <f t="shared" si="14"/>
        <v>1.3262965711753825</v>
      </c>
    </row>
    <row r="8" spans="1:64" s="1" customFormat="1" x14ac:dyDescent="0.2">
      <c r="A8" s="1" t="s">
        <v>29</v>
      </c>
      <c r="B8" s="1" t="s">
        <v>27</v>
      </c>
      <c r="C8" s="1">
        <v>30</v>
      </c>
      <c r="D8" s="2">
        <v>30.000996907552082</v>
      </c>
      <c r="E8" s="2">
        <v>25.361690521240234</v>
      </c>
      <c r="F8" s="2">
        <v>22.985211690266926</v>
      </c>
      <c r="G8" s="2">
        <v>22.975992838541668</v>
      </c>
      <c r="H8" s="2">
        <v>22.931849797566731</v>
      </c>
      <c r="I8" s="2">
        <v>23.777360280354817</v>
      </c>
      <c r="J8" s="2">
        <v>25.114296595255535</v>
      </c>
      <c r="K8" s="2">
        <v>26.405946731567383</v>
      </c>
      <c r="L8" s="2">
        <v>27.645416895548504</v>
      </c>
      <c r="M8" s="2">
        <v>28.009354273478191</v>
      </c>
      <c r="N8" s="2">
        <v>29.302517573038738</v>
      </c>
      <c r="O8" s="2">
        <v>30.698196411132812</v>
      </c>
      <c r="P8" s="1">
        <v>27.58562723795573</v>
      </c>
      <c r="Q8" s="1">
        <v>26.814978917439777</v>
      </c>
      <c r="R8" s="1">
        <v>26.705589294433594</v>
      </c>
      <c r="S8" s="1">
        <v>25.892375310262043</v>
      </c>
      <c r="T8" s="1">
        <v>26.958305994669598</v>
      </c>
      <c r="U8" s="1">
        <v>26.829213460286457</v>
      </c>
      <c r="V8" s="1">
        <v>26.947839736938477</v>
      </c>
      <c r="W8" s="1">
        <v>26.102372487386067</v>
      </c>
      <c r="X8" s="1">
        <v>26.494334538777668</v>
      </c>
      <c r="Y8" s="1">
        <v>26.56201998392741</v>
      </c>
      <c r="Z8" s="1">
        <v>27.108798980712891</v>
      </c>
      <c r="AA8" s="1">
        <v>26.558236440022785</v>
      </c>
      <c r="AB8" s="1">
        <f t="shared" si="3"/>
        <v>0.18745683442215386</v>
      </c>
      <c r="AC8" s="1">
        <f t="shared" si="0"/>
        <v>2.7383149634092172</v>
      </c>
      <c r="AD8" s="1">
        <f t="shared" si="0"/>
        <v>13.18090573267431</v>
      </c>
      <c r="AE8" s="1">
        <f t="shared" si="0"/>
        <v>7.5495071856555329</v>
      </c>
      <c r="AF8" s="1">
        <f t="shared" si="0"/>
        <v>16.296115404532763</v>
      </c>
      <c r="AG8" s="1">
        <f t="shared" si="0"/>
        <v>8.2927648278154376</v>
      </c>
      <c r="AH8" s="1">
        <f t="shared" si="0"/>
        <v>3.5641131569572768</v>
      </c>
      <c r="AI8" s="1">
        <f t="shared" si="0"/>
        <v>0.81024255020325087</v>
      </c>
      <c r="AJ8" s="1">
        <f t="shared" si="0"/>
        <v>0.4502872843769562</v>
      </c>
      <c r="AK8" s="1">
        <f t="shared" si="0"/>
        <v>0.36669835783856997</v>
      </c>
      <c r="AL8" s="1">
        <f t="shared" si="0"/>
        <v>0.21858728791115811</v>
      </c>
      <c r="AM8" s="1">
        <f t="shared" si="0"/>
        <v>5.6721520975831941E-2</v>
      </c>
      <c r="AN8" s="1">
        <f t="shared" si="4"/>
        <v>3.490054898628951E-3</v>
      </c>
      <c r="AO8" s="1">
        <f t="shared" si="1"/>
        <v>5.0981707770190822E-2</v>
      </c>
      <c r="AP8" s="1">
        <f t="shared" si="1"/>
        <v>0.24540094663654377</v>
      </c>
      <c r="AQ8" s="1">
        <f t="shared" si="1"/>
        <v>0.14055606250234268</v>
      </c>
      <c r="AR8" s="1">
        <f t="shared" si="1"/>
        <v>0.30339964702557043</v>
      </c>
      <c r="AS8" s="1">
        <f t="shared" si="1"/>
        <v>0.1543939680818312</v>
      </c>
      <c r="AT8" s="1">
        <f t="shared" si="1"/>
        <v>6.6356346094557705E-2</v>
      </c>
      <c r="AU8" s="1">
        <f t="shared" si="1"/>
        <v>1.5085024721191376E-2</v>
      </c>
      <c r="AV8" s="1">
        <f t="shared" si="1"/>
        <v>8.383409159097582E-3</v>
      </c>
      <c r="AW8" s="1">
        <f t="shared" si="1"/>
        <v>6.8271578576408806E-3</v>
      </c>
      <c r="AX8" s="1">
        <f t="shared" si="1"/>
        <v>4.0696389507695434E-3</v>
      </c>
      <c r="AY8" s="1">
        <f t="shared" si="1"/>
        <v>1.0560363016350594E-3</v>
      </c>
      <c r="AZ8" s="1">
        <f t="shared" si="5"/>
        <v>0</v>
      </c>
      <c r="BA8" s="1">
        <f t="shared" si="2"/>
        <v>0</v>
      </c>
      <c r="BB8" s="1">
        <f t="shared" si="2"/>
        <v>0</v>
      </c>
      <c r="BC8" s="1">
        <f t="shared" si="2"/>
        <v>0</v>
      </c>
      <c r="BD8" s="1">
        <f t="shared" si="6"/>
        <v>0.30339964702557043</v>
      </c>
      <c r="BE8" s="1">
        <f t="shared" si="7"/>
        <v>0.3087879361636624</v>
      </c>
      <c r="BF8" s="1">
        <f t="shared" si="8"/>
        <v>0.19906903828367312</v>
      </c>
      <c r="BG8" s="1">
        <f t="shared" si="9"/>
        <v>6.7882611245361199E-2</v>
      </c>
      <c r="BH8" s="1">
        <f t="shared" si="10"/>
        <v>5.4492159534134284E-2</v>
      </c>
      <c r="BI8" s="1">
        <f t="shared" si="11"/>
        <v>6.1444420718767927E-2</v>
      </c>
      <c r="BJ8" s="1">
        <f t="shared" si="12"/>
        <v>5.2905306360004067E-2</v>
      </c>
      <c r="BK8" s="1">
        <f t="shared" si="13"/>
        <v>1.9008653429431067E-2</v>
      </c>
      <c r="BL8" s="1">
        <f t="shared" si="14"/>
        <v>1.0669897727606046</v>
      </c>
    </row>
    <row r="9" spans="1:64" s="1" customFormat="1" x14ac:dyDescent="0.2">
      <c r="A9" s="1" t="s">
        <v>29</v>
      </c>
      <c r="B9" s="1" t="s">
        <v>27</v>
      </c>
      <c r="C9" s="1">
        <v>60</v>
      </c>
      <c r="D9" s="2">
        <v>23.741828282674152</v>
      </c>
      <c r="E9" s="2">
        <v>22.250338236490887</v>
      </c>
      <c r="F9" s="2">
        <v>20.039215087890625</v>
      </c>
      <c r="G9" s="2">
        <v>20.549254099527996</v>
      </c>
      <c r="H9" s="2">
        <v>20.30723762512207</v>
      </c>
      <c r="I9" s="2">
        <v>18.695936838785808</v>
      </c>
      <c r="J9" s="2">
        <v>20.086446126302082</v>
      </c>
      <c r="K9" s="2">
        <v>18.002752939860027</v>
      </c>
      <c r="L9" s="2">
        <v>19.152153015136719</v>
      </c>
      <c r="M9" s="2">
        <v>23.397445042928059</v>
      </c>
      <c r="N9" s="2">
        <v>21.931725184122723</v>
      </c>
      <c r="O9" s="2">
        <v>24.928196589152019</v>
      </c>
      <c r="P9" s="2">
        <v>23.317426681518555</v>
      </c>
      <c r="Q9" s="2">
        <v>25.953617731730144</v>
      </c>
      <c r="R9" s="2">
        <v>24.967939376831055</v>
      </c>
      <c r="S9" s="2">
        <v>23.141000747680664</v>
      </c>
      <c r="T9" s="2">
        <v>24.505792617797852</v>
      </c>
      <c r="U9" s="2">
        <v>22.482454935709637</v>
      </c>
      <c r="V9" s="2">
        <v>25.311690648396809</v>
      </c>
      <c r="W9" s="2">
        <v>22.279423395792644</v>
      </c>
      <c r="X9" s="2">
        <v>22.29820950826009</v>
      </c>
      <c r="Y9" s="2">
        <v>24.849328994750977</v>
      </c>
      <c r="Z9" s="2">
        <v>22.349463144938152</v>
      </c>
      <c r="AA9" s="2">
        <v>23.62134615580241</v>
      </c>
      <c r="AB9" s="1">
        <f t="shared" si="3"/>
        <v>0.74514773871252804</v>
      </c>
      <c r="AC9" s="1">
        <f t="shared" si="0"/>
        <v>13.025614186357664</v>
      </c>
      <c r="AD9" s="1">
        <f t="shared" si="0"/>
        <v>30.457471838702556</v>
      </c>
      <c r="AE9" s="1">
        <f t="shared" si="0"/>
        <v>6.0282809181478667</v>
      </c>
      <c r="AF9" s="1">
        <f t="shared" si="0"/>
        <v>18.360774264993442</v>
      </c>
      <c r="AG9" s="1">
        <f t="shared" si="0"/>
        <v>13.799251382157593</v>
      </c>
      <c r="AH9" s="1">
        <f t="shared" si="0"/>
        <v>37.4072115575214</v>
      </c>
      <c r="AI9" s="1">
        <f t="shared" si="0"/>
        <v>19.382334699044836</v>
      </c>
      <c r="AJ9" s="1">
        <f t="shared" si="0"/>
        <v>8.8523254577470798</v>
      </c>
      <c r="AK9" s="1">
        <f t="shared" si="0"/>
        <v>2.7356505474188326</v>
      </c>
      <c r="AL9" s="1">
        <f t="shared" si="0"/>
        <v>1.3358314269918097</v>
      </c>
      <c r="AM9" s="1">
        <f t="shared" si="0"/>
        <v>0.40420233657490612</v>
      </c>
      <c r="AN9" s="1">
        <f t="shared" si="4"/>
        <v>4.8851224514510176E-3</v>
      </c>
      <c r="AO9" s="1">
        <f t="shared" si="1"/>
        <v>8.5394770727826502E-2</v>
      </c>
      <c r="AP9" s="1">
        <f t="shared" si="1"/>
        <v>0.19967648261371743</v>
      </c>
      <c r="AQ9" s="1">
        <f t="shared" si="1"/>
        <v>3.9520874756702497E-2</v>
      </c>
      <c r="AR9" s="1">
        <f t="shared" si="1"/>
        <v>0.12037160676742921</v>
      </c>
      <c r="AS9" s="1">
        <f t="shared" si="1"/>
        <v>9.0466667531821046E-2</v>
      </c>
      <c r="AT9" s="1">
        <f t="shared" si="1"/>
        <v>0.24523835949843084</v>
      </c>
      <c r="AU9" s="1">
        <f t="shared" si="1"/>
        <v>0.12706886632097902</v>
      </c>
      <c r="AV9" s="1">
        <f t="shared" si="1"/>
        <v>5.8035060155869463E-2</v>
      </c>
      <c r="AW9" s="1">
        <f t="shared" si="1"/>
        <v>1.7934682230412998E-2</v>
      </c>
      <c r="AX9" s="1">
        <f t="shared" si="1"/>
        <v>8.7575922952228165E-3</v>
      </c>
      <c r="AY9" s="1">
        <f t="shared" si="1"/>
        <v>2.6499146501373343E-3</v>
      </c>
      <c r="AZ9" s="1">
        <f t="shared" si="5"/>
        <v>0</v>
      </c>
      <c r="BA9" s="1">
        <f t="shared" si="2"/>
        <v>0</v>
      </c>
      <c r="BB9" s="1">
        <f t="shared" si="2"/>
        <v>0</v>
      </c>
      <c r="BC9" s="1">
        <f t="shared" si="2"/>
        <v>0</v>
      </c>
      <c r="BD9" s="1">
        <f t="shared" si="6"/>
        <v>0.12037160676742921</v>
      </c>
      <c r="BE9" s="1">
        <f t="shared" si="7"/>
        <v>0.18093333506364209</v>
      </c>
      <c r="BF9" s="1">
        <f t="shared" si="8"/>
        <v>0.7357150784952925</v>
      </c>
      <c r="BG9" s="1">
        <f t="shared" si="9"/>
        <v>0.57180989844440555</v>
      </c>
      <c r="BH9" s="1">
        <f t="shared" si="10"/>
        <v>0.37722789101315152</v>
      </c>
      <c r="BI9" s="1">
        <f t="shared" si="11"/>
        <v>0.16141214007371699</v>
      </c>
      <c r="BJ9" s="1">
        <f t="shared" si="12"/>
        <v>0.11384869983789661</v>
      </c>
      <c r="BK9" s="1">
        <f t="shared" si="13"/>
        <v>4.7698463702472021E-2</v>
      </c>
      <c r="BL9" s="1">
        <f t="shared" si="14"/>
        <v>2.3090171133980064</v>
      </c>
    </row>
    <row r="10" spans="1:64" s="1" customFormat="1" x14ac:dyDescent="0.2">
      <c r="A10" s="1" t="s">
        <v>29</v>
      </c>
      <c r="B10" s="1" t="s">
        <v>30</v>
      </c>
      <c r="C10" s="1">
        <v>0</v>
      </c>
      <c r="D10" s="2">
        <v>35.908378601074219</v>
      </c>
      <c r="E10" s="2">
        <v>36.135068893432617</v>
      </c>
      <c r="F10" s="2">
        <v>27.259880065917969</v>
      </c>
      <c r="G10" s="2">
        <v>29.764231363932293</v>
      </c>
      <c r="H10" s="2">
        <v>26.157572428385418</v>
      </c>
      <c r="I10" s="2">
        <v>26.946824391682942</v>
      </c>
      <c r="J10" s="2">
        <v>26.473269780476887</v>
      </c>
      <c r="K10" s="2">
        <v>24.749570846557617</v>
      </c>
      <c r="L10" s="2">
        <v>24.748703002929688</v>
      </c>
      <c r="M10" s="2">
        <v>26.742189407348633</v>
      </c>
      <c r="N10" s="2">
        <v>26.441522598266602</v>
      </c>
      <c r="O10" s="2">
        <v>29.295310974121094</v>
      </c>
      <c r="P10" s="2">
        <v>32.376586278279625</v>
      </c>
      <c r="Q10" s="2">
        <v>30.207988739013672</v>
      </c>
      <c r="R10" s="2">
        <v>27.223278045654297</v>
      </c>
      <c r="S10" s="2">
        <v>29.773920059204102</v>
      </c>
      <c r="T10" s="2">
        <v>26.707818984985352</v>
      </c>
      <c r="U10" s="2">
        <v>27.256169001261394</v>
      </c>
      <c r="V10" s="2" t="s">
        <v>33</v>
      </c>
      <c r="W10" s="2">
        <v>24.497564315795898</v>
      </c>
      <c r="X10" s="2">
        <v>24.868642807006836</v>
      </c>
      <c r="Y10" s="2">
        <v>27.12285868326823</v>
      </c>
      <c r="Z10" s="2">
        <v>26.105879465738933</v>
      </c>
      <c r="AA10" s="2">
        <v>27.195890426635742</v>
      </c>
      <c r="AB10" s="1">
        <f t="shared" si="3"/>
        <v>8.6461859677273281E-2</v>
      </c>
      <c r="AC10" s="1">
        <f t="shared" si="0"/>
        <v>1.643505216276208E-2</v>
      </c>
      <c r="AD10" s="1">
        <f t="shared" si="0"/>
        <v>0.97494854167281031</v>
      </c>
      <c r="AE10" s="1">
        <f t="shared" si="0"/>
        <v>1.0067382926342698</v>
      </c>
      <c r="AF10" s="1">
        <f t="shared" si="0"/>
        <v>1.4643359295906244</v>
      </c>
      <c r="AG10" s="1">
        <f t="shared" si="0"/>
        <v>1.2391446509185087</v>
      </c>
      <c r="AH10" s="1" t="s">
        <v>33</v>
      </c>
      <c r="AI10" s="1">
        <f t="shared" si="0"/>
        <v>0.83972769167379557</v>
      </c>
      <c r="AJ10" s="1">
        <f t="shared" si="0"/>
        <v>1.0866895198574003</v>
      </c>
      <c r="AK10" s="1">
        <f t="shared" si="0"/>
        <v>1.3019456967215606</v>
      </c>
      <c r="AL10" s="1">
        <f t="shared" si="0"/>
        <v>0.79243080370011254</v>
      </c>
      <c r="AM10" s="1">
        <f t="shared" si="0"/>
        <v>0.23335195391475413</v>
      </c>
      <c r="AN10" s="1">
        <f>AB10/SUM($AB10:$AM10)</f>
        <v>9.5620273969262183E-3</v>
      </c>
      <c r="AO10" s="1">
        <f t="shared" si="1"/>
        <v>1.8175924001268089E-3</v>
      </c>
      <c r="AP10" s="1">
        <f t="shared" si="1"/>
        <v>0.10782193097471755</v>
      </c>
      <c r="AQ10" s="1">
        <f t="shared" si="1"/>
        <v>0.1113376368682705</v>
      </c>
      <c r="AR10" s="1">
        <f t="shared" si="1"/>
        <v>0.16194447273413712</v>
      </c>
      <c r="AS10" s="1">
        <f t="shared" si="1"/>
        <v>0.13704002140439531</v>
      </c>
      <c r="AT10" s="1" t="s">
        <v>33</v>
      </c>
      <c r="AU10" s="1">
        <f t="shared" si="1"/>
        <v>9.2867528222424056E-2</v>
      </c>
      <c r="AV10" s="1">
        <f t="shared" si="1"/>
        <v>0.12017963758371886</v>
      </c>
      <c r="AW10" s="1">
        <f t="shared" si="1"/>
        <v>0.14398534183545983</v>
      </c>
      <c r="AX10" s="1">
        <f t="shared" si="1"/>
        <v>8.7636850322575649E-2</v>
      </c>
      <c r="AY10" s="1">
        <f t="shared" si="1"/>
        <v>2.580696025724798E-2</v>
      </c>
      <c r="AZ10" s="1">
        <f t="shared" si="5"/>
        <v>0</v>
      </c>
      <c r="BA10" s="1">
        <f t="shared" si="2"/>
        <v>0</v>
      </c>
      <c r="BB10" s="1">
        <f t="shared" si="2"/>
        <v>0</v>
      </c>
      <c r="BC10" s="1">
        <f t="shared" si="2"/>
        <v>0</v>
      </c>
      <c r="BD10" s="1">
        <f t="shared" si="6"/>
        <v>0.16194447273413712</v>
      </c>
      <c r="BE10" s="1">
        <f t="shared" si="7"/>
        <v>0.27408004280879061</v>
      </c>
      <c r="BF10" s="1" t="s">
        <v>33</v>
      </c>
      <c r="BG10" s="1">
        <f t="shared" si="9"/>
        <v>0.41790387700090825</v>
      </c>
      <c r="BH10" s="1">
        <f t="shared" si="10"/>
        <v>0.78116764429417263</v>
      </c>
      <c r="BI10" s="1">
        <f t="shared" si="11"/>
        <v>1.2958680765191384</v>
      </c>
      <c r="BJ10" s="1">
        <f t="shared" si="12"/>
        <v>1.1392790541934834</v>
      </c>
      <c r="BK10" s="1">
        <f t="shared" si="13"/>
        <v>0.46452528463046366</v>
      </c>
      <c r="BL10" s="1">
        <f t="shared" si="14"/>
        <v>4.534768452181094</v>
      </c>
    </row>
    <row r="11" spans="1:64" s="1" customFormat="1" x14ac:dyDescent="0.2">
      <c r="A11" s="1" t="s">
        <v>29</v>
      </c>
      <c r="B11" s="1" t="s">
        <v>30</v>
      </c>
      <c r="C11" s="1">
        <v>15</v>
      </c>
      <c r="D11" s="2">
        <v>31.112048467000324</v>
      </c>
      <c r="E11" s="2">
        <v>27.943923950195312</v>
      </c>
      <c r="F11" s="2">
        <v>26.368515014648438</v>
      </c>
      <c r="G11" s="2">
        <v>25.175358454386394</v>
      </c>
      <c r="H11" s="2">
        <v>26.149114608764648</v>
      </c>
      <c r="I11" s="2">
        <v>23.260098139444988</v>
      </c>
      <c r="J11" s="2">
        <v>24.091954549153645</v>
      </c>
      <c r="K11" s="2">
        <v>25.105428695678711</v>
      </c>
      <c r="L11" s="2">
        <v>25.844803492228191</v>
      </c>
      <c r="M11" s="2">
        <v>25.616002400716145</v>
      </c>
      <c r="N11" s="2">
        <v>26.780186335245769</v>
      </c>
      <c r="O11" s="2">
        <v>27.661966959635418</v>
      </c>
      <c r="P11" s="2">
        <v>26.561093648274738</v>
      </c>
      <c r="Q11" s="2">
        <v>25.957785924275715</v>
      </c>
      <c r="R11" s="2">
        <v>26.977699279785156</v>
      </c>
      <c r="S11" s="2">
        <v>26.081982294718426</v>
      </c>
      <c r="T11" s="2">
        <v>25.284579594930012</v>
      </c>
      <c r="U11" s="2">
        <v>23.709349314371746</v>
      </c>
      <c r="V11" s="2">
        <v>24.527729670206707</v>
      </c>
      <c r="W11" s="2">
        <v>25.268070220947266</v>
      </c>
      <c r="X11" s="2">
        <v>25.858156840006512</v>
      </c>
      <c r="Y11" s="2">
        <v>25.257694244384766</v>
      </c>
      <c r="Z11" s="2">
        <v>25.592587153116863</v>
      </c>
      <c r="AA11" s="2">
        <v>24.557488123575848</v>
      </c>
      <c r="AB11" s="1">
        <f t="shared" si="3"/>
        <v>4.2660514673974824E-2</v>
      </c>
      <c r="AC11" s="1">
        <f t="shared" si="0"/>
        <v>0.25241367425297506</v>
      </c>
      <c r="AD11" s="1">
        <f t="shared" si="0"/>
        <v>1.5253964688144379</v>
      </c>
      <c r="AE11" s="1">
        <f t="shared" si="0"/>
        <v>1.8746533432973969</v>
      </c>
      <c r="AF11" s="1">
        <f t="shared" si="0"/>
        <v>0.54922339518450392</v>
      </c>
      <c r="AG11" s="1">
        <f t="shared" si="0"/>
        <v>1.3653314030190966</v>
      </c>
      <c r="AH11" s="1">
        <f t="shared" si="0"/>
        <v>1.3526373733377313</v>
      </c>
      <c r="AI11" s="1">
        <f t="shared" si="0"/>
        <v>1.1193347265623879</v>
      </c>
      <c r="AJ11" s="1">
        <f t="shared" si="0"/>
        <v>1.0092988030727505</v>
      </c>
      <c r="AK11" s="1">
        <f t="shared" si="0"/>
        <v>0.78007883933741917</v>
      </c>
      <c r="AL11" s="1">
        <f t="shared" si="0"/>
        <v>0.43903285650708312</v>
      </c>
      <c r="AM11" s="1">
        <f t="shared" si="0"/>
        <v>0.11626761113866858</v>
      </c>
      <c r="AN11" s="1">
        <f t="shared" si="4"/>
        <v>4.0916140893250555E-3</v>
      </c>
      <c r="AO11" s="1">
        <f t="shared" si="1"/>
        <v>2.4209256587844868E-2</v>
      </c>
      <c r="AP11" s="1">
        <f t="shared" si="1"/>
        <v>0.14630235315504495</v>
      </c>
      <c r="AQ11" s="1">
        <f t="shared" si="1"/>
        <v>0.17979994124907439</v>
      </c>
      <c r="AR11" s="1">
        <f t="shared" si="1"/>
        <v>5.2676583934763835E-2</v>
      </c>
      <c r="AS11" s="1">
        <f t="shared" si="1"/>
        <v>0.13095034712740788</v>
      </c>
      <c r="AT11" s="1">
        <f t="shared" si="1"/>
        <v>0.12973284961028883</v>
      </c>
      <c r="AU11" s="1">
        <f t="shared" si="1"/>
        <v>0.10735655143578114</v>
      </c>
      <c r="AV11" s="1">
        <f t="shared" si="1"/>
        <v>9.6802892195548051E-2</v>
      </c>
      <c r="AW11" s="1">
        <f t="shared" si="1"/>
        <v>7.4818168374430713E-2</v>
      </c>
      <c r="AX11" s="1">
        <f t="shared" si="1"/>
        <v>4.2108095391940437E-2</v>
      </c>
      <c r="AY11" s="1">
        <f t="shared" si="1"/>
        <v>1.1151346848549834E-2</v>
      </c>
      <c r="AZ11" s="1">
        <f t="shared" si="5"/>
        <v>0</v>
      </c>
      <c r="BA11" s="1">
        <f t="shared" si="2"/>
        <v>0</v>
      </c>
      <c r="BB11" s="1">
        <f t="shared" si="2"/>
        <v>0</v>
      </c>
      <c r="BC11" s="1">
        <f t="shared" si="2"/>
        <v>0</v>
      </c>
      <c r="BD11" s="1">
        <f t="shared" si="6"/>
        <v>5.2676583934763835E-2</v>
      </c>
      <c r="BE11" s="1">
        <f t="shared" si="7"/>
        <v>0.26190069425481577</v>
      </c>
      <c r="BF11" s="1">
        <f t="shared" si="8"/>
        <v>0.38919854883086646</v>
      </c>
      <c r="BG11" s="1">
        <f t="shared" si="9"/>
        <v>0.48310448146101514</v>
      </c>
      <c r="BH11" s="1">
        <f t="shared" si="10"/>
        <v>0.62921879927106228</v>
      </c>
      <c r="BI11" s="1">
        <f t="shared" si="11"/>
        <v>0.67336351536987638</v>
      </c>
      <c r="BJ11" s="1">
        <f t="shared" si="12"/>
        <v>0.54740524009522562</v>
      </c>
      <c r="BK11" s="1">
        <f t="shared" si="13"/>
        <v>0.20072424327389701</v>
      </c>
      <c r="BL11" s="1">
        <f t="shared" si="14"/>
        <v>3.2375921064915225</v>
      </c>
    </row>
    <row r="12" spans="1:64" s="1" customFormat="1" x14ac:dyDescent="0.2">
      <c r="A12" s="1" t="s">
        <v>29</v>
      </c>
      <c r="B12" s="1" t="s">
        <v>31</v>
      </c>
      <c r="C12" s="1">
        <v>0</v>
      </c>
      <c r="D12" s="2">
        <v>28.056677500406902</v>
      </c>
      <c r="E12" s="2">
        <v>26.795618693033855</v>
      </c>
      <c r="F12" s="2">
        <v>22.672325770060223</v>
      </c>
      <c r="G12" s="2">
        <v>20.846731185913086</v>
      </c>
      <c r="H12" s="2">
        <v>21.389942804972332</v>
      </c>
      <c r="I12" s="2">
        <v>25.076384862263996</v>
      </c>
      <c r="J12" s="2">
        <v>24.323572794596355</v>
      </c>
      <c r="K12" s="2">
        <v>22.052701314290363</v>
      </c>
      <c r="L12" s="2">
        <v>23.908903121948242</v>
      </c>
      <c r="M12" s="2">
        <v>26.18773587544759</v>
      </c>
      <c r="N12" s="2">
        <v>25.161802291870117</v>
      </c>
      <c r="O12" s="2">
        <v>24.900458017985027</v>
      </c>
      <c r="P12" s="2">
        <v>26.285035451253254</v>
      </c>
      <c r="Q12" s="2">
        <v>26.904739379882812</v>
      </c>
      <c r="R12" s="2">
        <v>25.547030131022137</v>
      </c>
      <c r="S12" s="2">
        <v>23.055288314819336</v>
      </c>
      <c r="T12" s="2">
        <v>24.777414321899414</v>
      </c>
      <c r="U12" s="2">
        <v>27.407845497131348</v>
      </c>
      <c r="V12" s="2">
        <v>26.009771347045898</v>
      </c>
      <c r="W12" s="2">
        <v>23.41414515177409</v>
      </c>
      <c r="X12" s="2">
        <v>25.457888285319012</v>
      </c>
      <c r="Y12" s="2">
        <v>27.540428161621094</v>
      </c>
      <c r="Z12" s="2">
        <v>25.401499430338543</v>
      </c>
      <c r="AA12" s="2">
        <v>24.893764495849609</v>
      </c>
      <c r="AB12" s="1">
        <f t="shared" si="3"/>
        <v>0.29287520232452863</v>
      </c>
      <c r="AC12" s="1">
        <f t="shared" si="0"/>
        <v>1.0785706543995592</v>
      </c>
      <c r="AD12" s="1">
        <f t="shared" si="0"/>
        <v>7.3345291898898122</v>
      </c>
      <c r="AE12" s="1">
        <f t="shared" si="0"/>
        <v>4.622127731450167</v>
      </c>
      <c r="AF12" s="1">
        <f t="shared" si="0"/>
        <v>10.464790443478345</v>
      </c>
      <c r="AG12" s="1">
        <f t="shared" si="0"/>
        <v>5.0331466529385427</v>
      </c>
      <c r="AH12" s="1">
        <f t="shared" si="0"/>
        <v>3.2180763444945377</v>
      </c>
      <c r="AI12" s="1">
        <f t="shared" si="0"/>
        <v>2.5694219654504584</v>
      </c>
      <c r="AJ12" s="1">
        <f t="shared" si="0"/>
        <v>2.9261123492089745</v>
      </c>
      <c r="AK12" s="1">
        <f t="shared" si="0"/>
        <v>2.5538827401645849</v>
      </c>
      <c r="AL12" s="1">
        <f t="shared" si="0"/>
        <v>1.1807447644758822</v>
      </c>
      <c r="AM12" s="1">
        <f t="shared" si="0"/>
        <v>0.99537115030340362</v>
      </c>
      <c r="AN12" s="1">
        <f t="shared" si="4"/>
        <v>6.9287351077345375E-3</v>
      </c>
      <c r="AO12" s="1">
        <f t="shared" si="1"/>
        <v>2.5516432596535191E-2</v>
      </c>
      <c r="AP12" s="1">
        <f t="shared" si="1"/>
        <v>0.17351762625632561</v>
      </c>
      <c r="AQ12" s="1">
        <f t="shared" si="1"/>
        <v>0.10934861822082639</v>
      </c>
      <c r="AR12" s="1">
        <f t="shared" si="1"/>
        <v>0.24757220947804595</v>
      </c>
      <c r="AS12" s="1">
        <f t="shared" si="1"/>
        <v>0.11907235450391418</v>
      </c>
      <c r="AT12" s="1">
        <f t="shared" si="1"/>
        <v>7.6132080730967069E-2</v>
      </c>
      <c r="AU12" s="1">
        <f t="shared" si="1"/>
        <v>6.0786451148137584E-2</v>
      </c>
      <c r="AV12" s="1">
        <f t="shared" si="1"/>
        <v>6.9224902628233928E-2</v>
      </c>
      <c r="AW12" s="1">
        <f t="shared" si="1"/>
        <v>6.0418829803173306E-2</v>
      </c>
      <c r="AX12" s="1">
        <f t="shared" si="1"/>
        <v>2.7933630563343258E-2</v>
      </c>
      <c r="AY12" s="1">
        <f t="shared" si="1"/>
        <v>2.3548128962762992E-2</v>
      </c>
      <c r="AZ12" s="1">
        <f t="shared" si="5"/>
        <v>0</v>
      </c>
      <c r="BA12" s="1">
        <f t="shared" si="2"/>
        <v>0</v>
      </c>
      <c r="BB12" s="1">
        <f t="shared" si="2"/>
        <v>0</v>
      </c>
      <c r="BC12" s="1">
        <f t="shared" si="2"/>
        <v>0</v>
      </c>
      <c r="BD12" s="1">
        <f t="shared" si="6"/>
        <v>0.24757220947804595</v>
      </c>
      <c r="BE12" s="1">
        <f t="shared" si="7"/>
        <v>0.23814470900782836</v>
      </c>
      <c r="BF12" s="1">
        <f t="shared" si="8"/>
        <v>0.22839624219290122</v>
      </c>
      <c r="BG12" s="1">
        <f t="shared" si="9"/>
        <v>0.27353903016661912</v>
      </c>
      <c r="BH12" s="1">
        <f t="shared" si="10"/>
        <v>0.44996186708352054</v>
      </c>
      <c r="BI12" s="1">
        <f t="shared" si="11"/>
        <v>0.54376946822855976</v>
      </c>
      <c r="BJ12" s="1">
        <f t="shared" si="12"/>
        <v>0.36313719732346234</v>
      </c>
      <c r="BK12" s="1">
        <f t="shared" si="13"/>
        <v>0.42386632132973384</v>
      </c>
      <c r="BL12" s="1">
        <f t="shared" si="14"/>
        <v>2.7683870448106713</v>
      </c>
    </row>
    <row r="13" spans="1:64" s="1" customFormat="1" x14ac:dyDescent="0.2">
      <c r="A13" s="1" t="s">
        <v>29</v>
      </c>
      <c r="B13" s="1" t="s">
        <v>31</v>
      </c>
      <c r="C13" s="1">
        <v>15</v>
      </c>
      <c r="D13" s="2">
        <v>30.034470876057942</v>
      </c>
      <c r="E13" s="2">
        <v>27.790746053059895</v>
      </c>
      <c r="F13" s="2">
        <v>26.098621368408203</v>
      </c>
      <c r="G13" s="2">
        <v>22.281859715779621</v>
      </c>
      <c r="H13" s="2">
        <v>24.392655690511067</v>
      </c>
      <c r="I13" s="2">
        <v>23.685797373453777</v>
      </c>
      <c r="J13" s="2">
        <v>24.626598358154297</v>
      </c>
      <c r="K13" s="2">
        <v>24.507338841756184</v>
      </c>
      <c r="L13" s="2">
        <v>25.100232442220051</v>
      </c>
      <c r="M13" s="2">
        <v>23.859926223754883</v>
      </c>
      <c r="N13" s="2">
        <v>24.720537185668945</v>
      </c>
      <c r="O13" s="2">
        <v>26.976518630981445</v>
      </c>
      <c r="P13" s="2">
        <v>25.673007965087891</v>
      </c>
      <c r="Q13" s="2">
        <v>26.777660369873047</v>
      </c>
      <c r="R13" s="2">
        <v>25.508456548055012</v>
      </c>
      <c r="S13" s="2">
        <v>23.402363459269207</v>
      </c>
      <c r="T13" s="2">
        <v>26.06620979309082</v>
      </c>
      <c r="U13" s="2">
        <v>25.266122817993164</v>
      </c>
      <c r="V13" s="2">
        <v>25.952850341796875</v>
      </c>
      <c r="W13" s="2">
        <v>25.96724573771159</v>
      </c>
      <c r="X13" s="2">
        <v>26.245384852091473</v>
      </c>
      <c r="Y13" s="2">
        <v>25.230697631835938</v>
      </c>
      <c r="Z13" s="2">
        <v>25.139549255371094</v>
      </c>
      <c r="AA13" s="2">
        <v>26.77912203470866</v>
      </c>
      <c r="AB13" s="1">
        <f t="shared" si="3"/>
        <v>4.8648431086853974E-2</v>
      </c>
      <c r="AC13" s="1">
        <f t="shared" si="0"/>
        <v>0.49548535335811433</v>
      </c>
      <c r="AD13" s="1">
        <f t="shared" si="0"/>
        <v>0.66426701368550611</v>
      </c>
      <c r="AE13" s="1">
        <f t="shared" si="0"/>
        <v>2.1742287644625429</v>
      </c>
      <c r="AF13" s="1">
        <f t="shared" si="0"/>
        <v>3.1899948670419045</v>
      </c>
      <c r="AG13" s="1">
        <f t="shared" si="0"/>
        <v>2.9903729924154376</v>
      </c>
      <c r="AH13" s="1">
        <f t="shared" si="0"/>
        <v>2.5075039676703739</v>
      </c>
      <c r="AI13" s="1">
        <f t="shared" si="0"/>
        <v>2.7509061013593579</v>
      </c>
      <c r="AJ13" s="1">
        <f t="shared" si="0"/>
        <v>2.2116949432219308</v>
      </c>
      <c r="AK13" s="1">
        <f t="shared" si="0"/>
        <v>2.5860880712308787</v>
      </c>
      <c r="AL13" s="1">
        <f t="shared" si="0"/>
        <v>1.3370116809050472</v>
      </c>
      <c r="AM13" s="1">
        <f t="shared" si="0"/>
        <v>0.87212292658120272</v>
      </c>
      <c r="AN13" s="1">
        <f t="shared" si="4"/>
        <v>2.2286836408643377E-3</v>
      </c>
      <c r="AO13" s="1">
        <f t="shared" si="1"/>
        <v>2.2699192484657932E-2</v>
      </c>
      <c r="AP13" s="1">
        <f t="shared" si="1"/>
        <v>3.0431423860794286E-2</v>
      </c>
      <c r="AQ13" s="1">
        <f t="shared" si="1"/>
        <v>9.9605844846325814E-2</v>
      </c>
      <c r="AR13" s="1">
        <f t="shared" si="1"/>
        <v>0.14614015736549954</v>
      </c>
      <c r="AS13" s="1">
        <f t="shared" si="1"/>
        <v>0.13699507300410685</v>
      </c>
      <c r="AT13" s="1">
        <f t="shared" si="1"/>
        <v>0.11487386021086948</v>
      </c>
      <c r="AU13" s="1">
        <f t="shared" si="1"/>
        <v>0.12602460734463886</v>
      </c>
      <c r="AV13" s="1">
        <f t="shared" si="1"/>
        <v>0.10132224674914711</v>
      </c>
      <c r="AW13" s="1">
        <f t="shared" si="1"/>
        <v>0.1184739579349791</v>
      </c>
      <c r="AX13" s="1">
        <f t="shared" si="1"/>
        <v>6.1251226284311122E-2</v>
      </c>
      <c r="AY13" s="1">
        <f t="shared" si="1"/>
        <v>3.995372627380555E-2</v>
      </c>
      <c r="AZ13" s="1">
        <f t="shared" si="5"/>
        <v>0</v>
      </c>
      <c r="BA13" s="1">
        <f t="shared" si="2"/>
        <v>0</v>
      </c>
      <c r="BB13" s="1">
        <f t="shared" si="2"/>
        <v>0</v>
      </c>
      <c r="BC13" s="1">
        <f t="shared" si="2"/>
        <v>0</v>
      </c>
      <c r="BD13" s="1">
        <f t="shared" si="6"/>
        <v>0.14614015736549954</v>
      </c>
      <c r="BE13" s="1">
        <f t="shared" si="7"/>
        <v>0.2739901460082137</v>
      </c>
      <c r="BF13" s="1">
        <f t="shared" si="8"/>
        <v>0.34462158063260845</v>
      </c>
      <c r="BG13" s="1">
        <f t="shared" si="9"/>
        <v>0.56711073305087489</v>
      </c>
      <c r="BH13" s="1">
        <f t="shared" si="10"/>
        <v>0.65859460386945623</v>
      </c>
      <c r="BI13" s="1">
        <f t="shared" si="11"/>
        <v>1.0662656214148118</v>
      </c>
      <c r="BJ13" s="1">
        <f t="shared" si="12"/>
        <v>0.79626594169604459</v>
      </c>
      <c r="BK13" s="1">
        <f t="shared" si="13"/>
        <v>0.71916707292849991</v>
      </c>
      <c r="BL13" s="1">
        <f t="shared" si="14"/>
        <v>4.5721558569660097</v>
      </c>
    </row>
    <row r="14" spans="1:64" s="1" customFormat="1" x14ac:dyDescent="0.2">
      <c r="A14" s="1" t="s">
        <v>29</v>
      </c>
      <c r="B14" s="1" t="s">
        <v>32</v>
      </c>
      <c r="C14" s="1">
        <v>0</v>
      </c>
      <c r="D14" s="2">
        <v>29.984956105550129</v>
      </c>
      <c r="E14" s="2">
        <v>28.298108418782551</v>
      </c>
      <c r="F14" s="2">
        <v>31.595851262410481</v>
      </c>
      <c r="G14" s="2">
        <v>25.123481114705402</v>
      </c>
      <c r="H14" s="2">
        <v>25.635443369547527</v>
      </c>
      <c r="I14" s="2">
        <v>28.722857157389324</v>
      </c>
      <c r="J14" s="2">
        <v>26.277414957682293</v>
      </c>
      <c r="K14" s="2">
        <v>24.330666224161785</v>
      </c>
      <c r="L14" s="2">
        <v>26.029307047526043</v>
      </c>
      <c r="M14" s="2">
        <v>25.782056172688801</v>
      </c>
      <c r="N14" s="2">
        <v>27.535957336425781</v>
      </c>
      <c r="O14" s="2">
        <v>25.743626276652019</v>
      </c>
      <c r="P14" s="2">
        <v>25.723433494567871</v>
      </c>
      <c r="Q14" s="2">
        <v>26.946779251098633</v>
      </c>
      <c r="R14" s="2">
        <v>30.965163230895996</v>
      </c>
      <c r="S14" s="2">
        <v>25.141351699829102</v>
      </c>
      <c r="T14" s="2">
        <v>26.164702097574871</v>
      </c>
      <c r="U14" s="2">
        <v>29.148522694905598</v>
      </c>
      <c r="V14" s="2">
        <v>25.871901194254558</v>
      </c>
      <c r="W14" s="2">
        <v>23.947452545166016</v>
      </c>
      <c r="X14" s="2">
        <v>25.664491653442383</v>
      </c>
      <c r="Y14" s="2">
        <v>26.278972625732422</v>
      </c>
      <c r="Z14" s="2">
        <v>27.257939020792644</v>
      </c>
      <c r="AA14" s="2">
        <v>23.379199345906574</v>
      </c>
      <c r="AB14" s="1">
        <f t="shared" si="3"/>
        <v>5.2137939873652402E-2</v>
      </c>
      <c r="AC14" s="1">
        <f t="shared" si="0"/>
        <v>0.39193079325830293</v>
      </c>
      <c r="AD14" s="1">
        <f t="shared" si="0"/>
        <v>0.64586832266721061</v>
      </c>
      <c r="AE14" s="1">
        <f t="shared" si="0"/>
        <v>1.0124639816567451</v>
      </c>
      <c r="AF14" s="1">
        <f t="shared" si="0"/>
        <v>1.4431874799950941</v>
      </c>
      <c r="AG14" s="1">
        <f t="shared" si="0"/>
        <v>1.343191995102222</v>
      </c>
      <c r="AH14" s="1">
        <f t="shared" si="0"/>
        <v>0.75496739069510554</v>
      </c>
      <c r="AI14" s="1">
        <f t="shared" si="0"/>
        <v>0.76672776061598857</v>
      </c>
      <c r="AJ14" s="1">
        <f t="shared" si="0"/>
        <v>0.77656823759353621</v>
      </c>
      <c r="AK14" s="1">
        <f t="shared" si="0"/>
        <v>1.4111941183150225</v>
      </c>
      <c r="AL14" s="1">
        <f t="shared" si="0"/>
        <v>0.82472307832994685</v>
      </c>
      <c r="AM14" s="1">
        <f t="shared" si="0"/>
        <v>0.19419434156803281</v>
      </c>
      <c r="AN14" s="1">
        <f t="shared" si="4"/>
        <v>5.4213473204959232E-3</v>
      </c>
      <c r="AO14" s="1">
        <f t="shared" si="1"/>
        <v>4.0753297138318538E-2</v>
      </c>
      <c r="AP14" s="1">
        <f t="shared" si="1"/>
        <v>6.7157937367113521E-2</v>
      </c>
      <c r="AQ14" s="1">
        <f t="shared" si="1"/>
        <v>0.10527686570192278</v>
      </c>
      <c r="AR14" s="1">
        <f t="shared" si="1"/>
        <v>0.15006386129956181</v>
      </c>
      <c r="AS14" s="1">
        <f t="shared" si="1"/>
        <v>0.13966624575511613</v>
      </c>
      <c r="AT14" s="1">
        <f t="shared" si="1"/>
        <v>7.8502151226635869E-2</v>
      </c>
      <c r="AU14" s="1">
        <f t="shared" si="1"/>
        <v>7.9725004490748819E-2</v>
      </c>
      <c r="AV14" s="1">
        <f t="shared" si="1"/>
        <v>8.0748225654145592E-2</v>
      </c>
      <c r="AW14" s="1">
        <f t="shared" si="1"/>
        <v>0.14673716434839279</v>
      </c>
      <c r="AX14" s="1">
        <f t="shared" si="1"/>
        <v>8.5755406939556814E-2</v>
      </c>
      <c r="AY14" s="1">
        <f t="shared" si="1"/>
        <v>2.0192492757991547E-2</v>
      </c>
      <c r="AZ14" s="1">
        <f t="shared" si="5"/>
        <v>0</v>
      </c>
      <c r="BA14" s="1">
        <f t="shared" si="2"/>
        <v>0</v>
      </c>
      <c r="BB14" s="1">
        <f t="shared" si="2"/>
        <v>0</v>
      </c>
      <c r="BC14" s="1">
        <f t="shared" si="2"/>
        <v>0</v>
      </c>
      <c r="BD14" s="1">
        <f t="shared" si="6"/>
        <v>0.15006386129956181</v>
      </c>
      <c r="BE14" s="1">
        <f t="shared" si="7"/>
        <v>0.27933249151023226</v>
      </c>
      <c r="BF14" s="1">
        <f t="shared" si="8"/>
        <v>0.23550645367990761</v>
      </c>
      <c r="BG14" s="1">
        <f t="shared" si="9"/>
        <v>0.35876252020836968</v>
      </c>
      <c r="BH14" s="1">
        <f t="shared" si="10"/>
        <v>0.52486346675194639</v>
      </c>
      <c r="BI14" s="1">
        <f t="shared" si="11"/>
        <v>1.3206344791355351</v>
      </c>
      <c r="BJ14" s="1">
        <f t="shared" si="12"/>
        <v>1.1148202902142386</v>
      </c>
      <c r="BK14" s="1">
        <f t="shared" si="13"/>
        <v>0.36346486964384783</v>
      </c>
      <c r="BL14" s="1">
        <f t="shared" si="14"/>
        <v>4.3474484324436391</v>
      </c>
    </row>
    <row r="15" spans="1:64" s="1" customFormat="1" x14ac:dyDescent="0.2">
      <c r="A15" s="1" t="s">
        <v>29</v>
      </c>
      <c r="B15" s="1" t="s">
        <v>32</v>
      </c>
      <c r="C15" s="1">
        <v>15</v>
      </c>
      <c r="D15" s="2">
        <v>34.292856852213539</v>
      </c>
      <c r="E15" s="2">
        <v>29.601668039957683</v>
      </c>
      <c r="F15" s="2">
        <v>25.109181722005207</v>
      </c>
      <c r="G15" s="2">
        <v>24.261953989664715</v>
      </c>
      <c r="H15" s="2">
        <v>24.057001113891602</v>
      </c>
      <c r="I15" s="2">
        <v>26.326596577962238</v>
      </c>
      <c r="J15" s="2">
        <v>25.215233484903973</v>
      </c>
      <c r="K15" s="2">
        <v>25.45983060201009</v>
      </c>
      <c r="L15" s="2">
        <v>25.337774276733398</v>
      </c>
      <c r="M15" s="2">
        <v>26.115306854248047</v>
      </c>
      <c r="N15" s="2">
        <v>24.614542643229168</v>
      </c>
      <c r="O15" s="2">
        <v>27.985115051269531</v>
      </c>
      <c r="P15" s="2">
        <v>29.76300048828125</v>
      </c>
      <c r="Q15" s="2">
        <v>28.324092864990234</v>
      </c>
      <c r="R15" s="2">
        <v>26.18134371439616</v>
      </c>
      <c r="S15" s="2">
        <v>25.762434005737305</v>
      </c>
      <c r="T15" s="2">
        <v>25.241621653238933</v>
      </c>
      <c r="U15" s="2">
        <v>26.98939323425293</v>
      </c>
      <c r="V15" s="2">
        <v>26.88505744934082</v>
      </c>
      <c r="W15" s="2">
        <v>26.664112726847332</v>
      </c>
      <c r="X15" s="2">
        <v>26.440970102945965</v>
      </c>
      <c r="Y15" s="2">
        <v>26.001375834147137</v>
      </c>
      <c r="Z15" s="2">
        <v>24.490596771240234</v>
      </c>
      <c r="AA15" s="2">
        <v>26.759943008422852</v>
      </c>
      <c r="AB15" s="1">
        <f t="shared" si="3"/>
        <v>4.3288980555320003E-2</v>
      </c>
      <c r="AC15" s="1">
        <f t="shared" si="0"/>
        <v>0.41248822029239979</v>
      </c>
      <c r="AD15" s="1">
        <f t="shared" si="0"/>
        <v>2.1025818924231237</v>
      </c>
      <c r="AE15" s="1">
        <f t="shared" si="0"/>
        <v>2.829368360650657</v>
      </c>
      <c r="AF15" s="1">
        <f t="shared" si="0"/>
        <v>2.2730360091775919</v>
      </c>
      <c r="AG15" s="1">
        <f t="shared" si="0"/>
        <v>1.5831485757859418</v>
      </c>
      <c r="AH15" s="1">
        <f t="shared" si="0"/>
        <v>3.1817576778609542</v>
      </c>
      <c r="AI15" s="1">
        <f t="shared" si="0"/>
        <v>2.3042258413051693</v>
      </c>
      <c r="AJ15" s="1">
        <f t="shared" si="0"/>
        <v>2.1483005260024535</v>
      </c>
      <c r="AK15" s="1">
        <f t="shared" si="0"/>
        <v>0.92406675399996174</v>
      </c>
      <c r="AL15" s="1">
        <f t="shared" si="0"/>
        <v>0.91767431159273471</v>
      </c>
      <c r="AM15" s="1">
        <f t="shared" si="0"/>
        <v>0.42774650059575187</v>
      </c>
      <c r="AN15" s="1">
        <f t="shared" si="4"/>
        <v>2.2607946395005723E-3</v>
      </c>
      <c r="AO15" s="1">
        <f t="shared" si="1"/>
        <v>2.1542460583068239E-2</v>
      </c>
      <c r="AP15" s="1">
        <f t="shared" si="1"/>
        <v>0.10980868134389421</v>
      </c>
      <c r="AQ15" s="1">
        <f t="shared" si="1"/>
        <v>0.1477655685320918</v>
      </c>
      <c r="AR15" s="1">
        <f t="shared" si="1"/>
        <v>0.11871075638691453</v>
      </c>
      <c r="AS15" s="1">
        <f t="shared" si="1"/>
        <v>8.2680944844517934E-2</v>
      </c>
      <c r="AT15" s="1">
        <f t="shared" si="1"/>
        <v>0.16616932554245176</v>
      </c>
      <c r="AU15" s="1">
        <f t="shared" si="1"/>
        <v>0.12033966527726918</v>
      </c>
      <c r="AV15" s="1">
        <f t="shared" si="1"/>
        <v>0.11219636616334504</v>
      </c>
      <c r="AW15" s="1">
        <f t="shared" si="1"/>
        <v>4.8259976030483452E-2</v>
      </c>
      <c r="AX15" s="1">
        <f t="shared" si="1"/>
        <v>4.7926126645670461E-2</v>
      </c>
      <c r="AY15" s="1">
        <f t="shared" si="1"/>
        <v>2.2339334010792702E-2</v>
      </c>
      <c r="AZ15" s="1">
        <f t="shared" si="5"/>
        <v>0</v>
      </c>
      <c r="BA15" s="1">
        <f t="shared" si="2"/>
        <v>0</v>
      </c>
      <c r="BB15" s="1">
        <f t="shared" si="2"/>
        <v>0</v>
      </c>
      <c r="BC15" s="1">
        <f t="shared" si="2"/>
        <v>0</v>
      </c>
      <c r="BD15" s="1">
        <f t="shared" si="6"/>
        <v>0.11871075638691453</v>
      </c>
      <c r="BE15" s="1">
        <f t="shared" si="7"/>
        <v>0.16536188968903587</v>
      </c>
      <c r="BF15" s="1">
        <f t="shared" si="8"/>
        <v>0.49850797662735524</v>
      </c>
      <c r="BG15" s="1">
        <f t="shared" si="9"/>
        <v>0.54152849374771128</v>
      </c>
      <c r="BH15" s="1">
        <f t="shared" si="10"/>
        <v>0.72927638006174278</v>
      </c>
      <c r="BI15" s="1">
        <f t="shared" si="11"/>
        <v>0.43433978427435105</v>
      </c>
      <c r="BJ15" s="1">
        <f t="shared" si="12"/>
        <v>0.62303964639371601</v>
      </c>
      <c r="BK15" s="1">
        <f t="shared" si="13"/>
        <v>0.40210801219426862</v>
      </c>
      <c r="BL15" s="1">
        <f t="shared" si="14"/>
        <v>3.5128729393750948</v>
      </c>
    </row>
    <row r="41" spans="3:10" x14ac:dyDescent="0.2">
      <c r="C41" s="1"/>
      <c r="D41" s="1"/>
      <c r="E41" s="1"/>
      <c r="F41" s="1"/>
      <c r="G41" s="1"/>
    </row>
    <row r="42" spans="3:10" x14ac:dyDescent="0.2">
      <c r="C42" s="1"/>
      <c r="D42" s="1"/>
      <c r="E42" s="1"/>
      <c r="F42" s="1"/>
      <c r="G42" s="1"/>
    </row>
    <row r="43" spans="3:10" x14ac:dyDescent="0.2">
      <c r="C43" s="1"/>
      <c r="D43" s="3"/>
      <c r="F43" s="2"/>
      <c r="G43" s="3"/>
      <c r="J43" s="4"/>
    </row>
    <row r="44" spans="3:10" x14ac:dyDescent="0.2">
      <c r="C44" s="1"/>
      <c r="D44" s="3"/>
      <c r="F44" s="2"/>
      <c r="G44" s="3"/>
      <c r="J44" s="3"/>
    </row>
    <row r="45" spans="3:10" x14ac:dyDescent="0.2">
      <c r="C45" s="1"/>
      <c r="D45" s="3"/>
      <c r="F45" s="2"/>
      <c r="G45" s="3"/>
      <c r="J45" s="3"/>
    </row>
    <row r="46" spans="3:10" x14ac:dyDescent="0.2">
      <c r="C46" s="1"/>
      <c r="D46" s="3"/>
      <c r="F46" s="2"/>
      <c r="G46" s="3"/>
      <c r="J46" s="3"/>
    </row>
    <row r="47" spans="3:10" x14ac:dyDescent="0.2">
      <c r="C47" s="1"/>
      <c r="D47" s="3"/>
      <c r="F47" s="2"/>
      <c r="G47" s="3"/>
      <c r="J47" s="3"/>
    </row>
    <row r="48" spans="3:10" x14ac:dyDescent="0.2">
      <c r="C48" s="1"/>
      <c r="D48" s="3"/>
      <c r="F48" s="2"/>
      <c r="G48" s="3"/>
      <c r="J48" s="3"/>
    </row>
    <row r="49" spans="3:10" x14ac:dyDescent="0.2">
      <c r="C49" s="1"/>
      <c r="D49" s="3"/>
      <c r="F49" s="2"/>
      <c r="G49" s="3"/>
      <c r="J49" s="3"/>
    </row>
    <row r="50" spans="3:10" x14ac:dyDescent="0.2">
      <c r="C50" s="1"/>
      <c r="D50" s="3"/>
      <c r="F50" s="2"/>
      <c r="G50" s="3"/>
      <c r="J50" s="3"/>
    </row>
    <row r="51" spans="3:10" x14ac:dyDescent="0.2">
      <c r="C51" s="1"/>
      <c r="D51" s="3"/>
      <c r="F51" s="2"/>
      <c r="G51" s="3"/>
      <c r="J51" s="3"/>
    </row>
    <row r="52" spans="3:10" x14ac:dyDescent="0.2">
      <c r="C52" s="1"/>
      <c r="D52" s="3"/>
      <c r="F52" s="2"/>
      <c r="G52" s="3"/>
      <c r="J52" s="3"/>
    </row>
    <row r="53" spans="3:10" x14ac:dyDescent="0.2">
      <c r="C53" s="1"/>
      <c r="D53" s="3"/>
      <c r="F53" s="2"/>
      <c r="G53" s="3"/>
      <c r="J53" s="2"/>
    </row>
    <row r="54" spans="3:10" x14ac:dyDescent="0.2">
      <c r="C54" s="1"/>
      <c r="D54" s="3"/>
      <c r="F54" s="2"/>
      <c r="G54" s="3"/>
      <c r="J54" s="2"/>
    </row>
    <row r="55" spans="3:10" x14ac:dyDescent="0.2">
      <c r="C55" s="1"/>
      <c r="D55" s="3"/>
      <c r="F55" s="1"/>
      <c r="G55" s="3"/>
      <c r="J55" s="2"/>
    </row>
    <row r="56" spans="3:10" x14ac:dyDescent="0.2">
      <c r="C56" s="1"/>
      <c r="D56" s="3"/>
      <c r="F56" s="1"/>
      <c r="G56" s="3"/>
      <c r="J56" s="2"/>
    </row>
    <row r="57" spans="3:10" x14ac:dyDescent="0.2">
      <c r="C57" s="1"/>
      <c r="D57" s="3"/>
      <c r="G57" s="3"/>
      <c r="J57" s="2"/>
    </row>
    <row r="58" spans="3:10" x14ac:dyDescent="0.2">
      <c r="C58" s="1"/>
      <c r="D58" s="3"/>
      <c r="G58" s="3"/>
      <c r="J58" s="2"/>
    </row>
    <row r="59" spans="3:10" x14ac:dyDescent="0.2">
      <c r="C59" s="1"/>
      <c r="D59" s="3"/>
      <c r="G59" s="3"/>
      <c r="J59" s="2"/>
    </row>
    <row r="60" spans="3:10" x14ac:dyDescent="0.2">
      <c r="C60" s="1"/>
      <c r="D60" s="3"/>
      <c r="G60" s="3"/>
      <c r="J60" s="2"/>
    </row>
    <row r="61" spans="3:10" x14ac:dyDescent="0.2">
      <c r="C61" s="1"/>
      <c r="D61" s="3"/>
      <c r="G61" s="3"/>
      <c r="J61" s="2"/>
    </row>
    <row r="62" spans="3:10" x14ac:dyDescent="0.2">
      <c r="C62" s="1"/>
      <c r="D62" s="3"/>
      <c r="G62" s="3"/>
      <c r="J62" s="2"/>
    </row>
    <row r="63" spans="3:10" x14ac:dyDescent="0.2">
      <c r="C63" s="1"/>
      <c r="D63" s="3"/>
      <c r="G63" s="3"/>
      <c r="J63" s="2"/>
    </row>
    <row r="64" spans="3:10" x14ac:dyDescent="0.2">
      <c r="C64" s="1"/>
      <c r="D64" s="3"/>
      <c r="G64" s="3"/>
      <c r="J64" s="2"/>
    </row>
    <row r="65" spans="3:10" x14ac:dyDescent="0.2">
      <c r="C65" s="1"/>
      <c r="D65" s="3"/>
      <c r="G65" s="3"/>
      <c r="J65" s="4"/>
    </row>
    <row r="66" spans="3:10" x14ac:dyDescent="0.2">
      <c r="C66" s="1"/>
      <c r="D66" s="3"/>
      <c r="G66" s="3"/>
      <c r="J66" s="2"/>
    </row>
    <row r="67" spans="3:10" x14ac:dyDescent="0.2">
      <c r="C67" s="1"/>
      <c r="F67" s="1"/>
      <c r="G67" s="1"/>
    </row>
    <row r="68" spans="3:10" x14ac:dyDescent="0.2">
      <c r="C68" s="1"/>
      <c r="F68" s="1"/>
      <c r="G6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Tethering_polysome_assay_summar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2025-05-23T15:13:22Z</dcterms:created>
  <dcterms:modified xsi:type="dcterms:W3CDTF">2025-06-17T16:12:29Z</dcterms:modified>
</cp:coreProperties>
</file>