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mjj13_psu_edu/Documents/Papers and Presentations/Papers/Submitted/PSU-137 Anish Pd-Zn short/Nat Chem final for pub/Supplementary Info/"/>
    </mc:Choice>
  </mc:AlternateContent>
  <xr:revisionPtr revIDLastSave="8" documentId="8_{5B54C2D2-56A9-4CA6-A377-E48B77D77787}" xr6:coauthVersionLast="47" xr6:coauthVersionMax="47" xr10:uidLastSave="{4AF653AB-9E48-44A7-8184-355122CD041A}"/>
  <bookViews>
    <workbookView xWindow="-108" yWindow="-108" windowWidth="23256" windowHeight="12576" xr2:uid="{00000000-000D-0000-FFFF-FFFF00000000}"/>
  </bookViews>
  <sheets>
    <sheet name="Figure 1b" sheetId="8" r:id="rId1"/>
    <sheet name="Figure 1c" sheetId="6" r:id="rId2"/>
    <sheet name="Figure 1d" sheetId="9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8" l="1"/>
  <c r="I4" i="8"/>
  <c r="H4" i="8"/>
  <c r="G4" i="8"/>
  <c r="F4" i="8"/>
  <c r="E4" i="8"/>
  <c r="D4" i="8"/>
  <c r="C4" i="8"/>
  <c r="B4" i="8"/>
  <c r="I3" i="8"/>
  <c r="H3" i="8"/>
  <c r="G3" i="8"/>
  <c r="F3" i="8"/>
  <c r="E3" i="8"/>
  <c r="D3" i="8"/>
  <c r="C3" i="8"/>
  <c r="B3" i="8"/>
</calcChain>
</file>

<file path=xl/sharedStrings.xml><?xml version="1.0" encoding="utf-8"?>
<sst xmlns="http://schemas.openxmlformats.org/spreadsheetml/2006/main" count="27" uniqueCount="20">
  <si>
    <t>Pd10Zn42</t>
  </si>
  <si>
    <t>Pd9Zn43</t>
  </si>
  <si>
    <t>Pd8Zn44</t>
  </si>
  <si>
    <t>1/T</t>
  </si>
  <si>
    <t>Ln (Ethane moles/m2-s)</t>
  </si>
  <si>
    <r>
      <t>Error (</t>
    </r>
    <r>
      <rPr>
        <sz val="11"/>
        <color theme="1"/>
        <rFont val="Calibri"/>
        <family val="2"/>
      </rPr>
      <t>±)</t>
    </r>
  </si>
  <si>
    <t>Pd9</t>
  </si>
  <si>
    <t>± Error</t>
  </si>
  <si>
    <t>Pd8</t>
  </si>
  <si>
    <t>Error</t>
  </si>
  <si>
    <t>40 C</t>
  </si>
  <si>
    <t>47 C</t>
  </si>
  <si>
    <t>Pd foil</t>
  </si>
  <si>
    <t xml:space="preserve">Pd10 </t>
  </si>
  <si>
    <t>34 C (moles Ethane/m2-s)</t>
  </si>
  <si>
    <t>55 C (moles Ethane/m2-s)</t>
  </si>
  <si>
    <t>Pd111</t>
  </si>
  <si>
    <t>catalysts</t>
  </si>
  <si>
    <t>ethylene desorption energy (eV)</t>
  </si>
  <si>
    <t>ethylene hydrogenation barrier (eV)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</si>
</sst>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11" fontId="0" fillId="0" borderId="0" xfId="0" applyNumberForma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B61F1-2840-491A-9DC3-B1188FF7B176}">
  <dimension ref="A1:I5"/>
  <sheetViews>
    <sheetView tabSelected="1" workbookViewId="0">
      <selection activeCell="F28" sqref="F28"/>
    </sheetView>
  </sheetViews>
  <sheetFormatPr defaultRowHeight="14.4" x14ac:dyDescent="0.3"/>
  <sheetData>
    <row r="1" spans="1:9" x14ac:dyDescent="0.3">
      <c r="A1" s="2"/>
      <c r="B1" s="2" t="s">
        <v>14</v>
      </c>
      <c r="C1" s="2" t="s">
        <v>9</v>
      </c>
      <c r="D1" s="2" t="s">
        <v>10</v>
      </c>
      <c r="E1" s="2" t="s">
        <v>9</v>
      </c>
      <c r="F1" s="2" t="s">
        <v>11</v>
      </c>
      <c r="G1" s="2" t="s">
        <v>9</v>
      </c>
      <c r="H1" s="2" t="s">
        <v>15</v>
      </c>
      <c r="I1" s="2" t="s">
        <v>9</v>
      </c>
    </row>
    <row r="2" spans="1:9" x14ac:dyDescent="0.3">
      <c r="A2" s="2" t="s">
        <v>8</v>
      </c>
      <c r="B2" s="2">
        <v>0</v>
      </c>
      <c r="C2" s="2"/>
      <c r="D2" s="2">
        <v>0</v>
      </c>
      <c r="E2" s="2"/>
      <c r="F2" s="2">
        <v>0</v>
      </c>
      <c r="G2" s="2"/>
      <c r="H2" s="2">
        <v>0</v>
      </c>
      <c r="I2" s="2"/>
    </row>
    <row r="3" spans="1:9" x14ac:dyDescent="0.3">
      <c r="A3" s="2" t="s">
        <v>6</v>
      </c>
      <c r="B3" s="3">
        <f>0.0000000032*10^8</f>
        <v>0.32</v>
      </c>
      <c r="C3" s="3">
        <f>0.000000000450818*10^8</f>
        <v>4.5081799999999998E-2</v>
      </c>
      <c r="D3" s="3">
        <f>0.00000000712292*10^8</f>
        <v>0.71229199999999993</v>
      </c>
      <c r="E3" s="3">
        <f>0.00000000108196*10^8</f>
        <v>0.108196</v>
      </c>
      <c r="F3" s="3">
        <f>0.0000000105041*10^8</f>
        <v>1.0504100000000001</v>
      </c>
      <c r="G3" s="3">
        <f>0.00000000076639*10^8</f>
        <v>7.6638999999999999E-2</v>
      </c>
      <c r="H3" s="3">
        <f>0.0000000155532*10^8</f>
        <v>1.55532</v>
      </c>
      <c r="I3" s="3">
        <f>0.000000000135245*10^8</f>
        <v>1.35245E-2</v>
      </c>
    </row>
    <row r="4" spans="1:9" x14ac:dyDescent="0.3">
      <c r="A4" s="2" t="s">
        <v>13</v>
      </c>
      <c r="B4" s="3">
        <f>0.00000000546257*10^8</f>
        <v>0.54625699999999999</v>
      </c>
      <c r="C4" s="3">
        <f>0.000000000163062*10^8</f>
        <v>1.63062E-2</v>
      </c>
      <c r="D4" s="3">
        <f>0.0000000131672*10^8</f>
        <v>1.3167200000000001</v>
      </c>
      <c r="E4" s="3">
        <f>0.00000000207904*10^8</f>
        <v>0.20790399999999998</v>
      </c>
      <c r="F4" s="3">
        <f>0.000000018426*10^8</f>
        <v>1.8425999999999998</v>
      </c>
      <c r="G4" s="3">
        <f>0.00000000301664*10^8</f>
        <v>0.30166399999999999</v>
      </c>
      <c r="H4" s="3">
        <f>0.0000000355067*10^8</f>
        <v>3.5506699999999998</v>
      </c>
      <c r="I4" s="3">
        <f>0.000000000122296*10^8</f>
        <v>1.22296E-2</v>
      </c>
    </row>
    <row r="5" spans="1:9" x14ac:dyDescent="0.3">
      <c r="A5" s="2" t="s">
        <v>12</v>
      </c>
      <c r="B5" s="2">
        <f>0.000129418*10^8</f>
        <v>12941.800000000001</v>
      </c>
      <c r="C5" s="2"/>
      <c r="D5" s="2"/>
      <c r="E5" s="2"/>
      <c r="F5" s="2"/>
      <c r="G5" s="2"/>
      <c r="H5" s="2"/>
      <c r="I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14DE-2342-4245-8715-8BABF269EDC2}">
  <dimension ref="A1:G6"/>
  <sheetViews>
    <sheetView workbookViewId="0">
      <selection activeCell="D10" sqref="D10"/>
    </sheetView>
  </sheetViews>
  <sheetFormatPr defaultRowHeight="14.4" x14ac:dyDescent="0.3"/>
  <cols>
    <col min="1" max="1" width="8.77734375" style="1"/>
    <col min="2" max="2" width="22.33203125" style="1" customWidth="1"/>
    <col min="3" max="3" width="10.21875" style="1" customWidth="1"/>
    <col min="4" max="5" width="8.77734375" style="1"/>
    <col min="6" max="6" width="23.44140625" style="1" customWidth="1"/>
    <col min="7" max="7" width="8.77734375" style="1"/>
  </cols>
  <sheetData>
    <row r="1" spans="1:7" x14ac:dyDescent="0.3">
      <c r="A1" s="5" t="s">
        <v>0</v>
      </c>
      <c r="B1" s="5"/>
      <c r="C1" s="5"/>
      <c r="E1" s="5" t="s">
        <v>1</v>
      </c>
      <c r="F1" s="5"/>
      <c r="G1" s="5"/>
    </row>
    <row r="2" spans="1:7" x14ac:dyDescent="0.3">
      <c r="A2" s="1" t="s">
        <v>3</v>
      </c>
      <c r="B2" s="1" t="s">
        <v>4</v>
      </c>
      <c r="C2" s="1" t="s">
        <v>5</v>
      </c>
      <c r="E2" s="1" t="s">
        <v>3</v>
      </c>
      <c r="F2" s="1" t="s">
        <v>4</v>
      </c>
      <c r="G2" s="4" t="s">
        <v>7</v>
      </c>
    </row>
    <row r="3" spans="1:7" x14ac:dyDescent="0.3">
      <c r="A3" s="1">
        <v>3.0500000000000003</v>
      </c>
      <c r="B3" s="1">
        <v>-17.15354</v>
      </c>
      <c r="C3" s="1">
        <v>3.4399999999999999E-3</v>
      </c>
      <c r="E3" s="1">
        <v>3.0500000000000003</v>
      </c>
      <c r="F3" s="1">
        <v>-17.97</v>
      </c>
      <c r="G3" s="1">
        <v>8.6599999999999993E-3</v>
      </c>
    </row>
    <row r="4" spans="1:7" x14ac:dyDescent="0.3">
      <c r="A4" s="1">
        <v>3.13</v>
      </c>
      <c r="B4" s="1">
        <v>-17.8095</v>
      </c>
      <c r="C4" s="1">
        <v>0.17879</v>
      </c>
      <c r="E4" s="1">
        <v>3.13</v>
      </c>
      <c r="F4" s="1">
        <v>-18.371500000000001</v>
      </c>
      <c r="G4" s="1">
        <v>7.5759999999999994E-2</v>
      </c>
    </row>
    <row r="5" spans="1:7" x14ac:dyDescent="0.3">
      <c r="A5" s="1">
        <v>3.19</v>
      </c>
      <c r="B5" s="1">
        <v>-18.145530000000001</v>
      </c>
      <c r="C5" s="1">
        <v>0.14660000000000001</v>
      </c>
      <c r="E5" s="1">
        <v>3.19</v>
      </c>
      <c r="F5" s="1">
        <v>-18.75995</v>
      </c>
      <c r="G5" s="1">
        <v>0.16475999999999999</v>
      </c>
    </row>
    <row r="6" spans="1:7" x14ac:dyDescent="0.3">
      <c r="A6" s="1">
        <v>3.26</v>
      </c>
      <c r="B6" s="1">
        <v>-19.02535</v>
      </c>
      <c r="C6" s="1">
        <v>3.031E-2</v>
      </c>
      <c r="E6" s="1">
        <v>3.26</v>
      </c>
      <c r="F6" s="1">
        <v>-19.559999999999999</v>
      </c>
      <c r="G6" s="1">
        <v>0.13353000000000001</v>
      </c>
    </row>
  </sheetData>
  <mergeCells count="2">
    <mergeCell ref="A1:C1"/>
    <mergeCell ref="E1:G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DA7B-E6E2-40C2-94CF-26267DF2293B}">
  <dimension ref="A1:C5"/>
  <sheetViews>
    <sheetView workbookViewId="0">
      <selection activeCell="B5" sqref="B5"/>
    </sheetView>
  </sheetViews>
  <sheetFormatPr defaultRowHeight="14.4" x14ac:dyDescent="0.3"/>
  <cols>
    <col min="1" max="1" width="8.77734375" style="1"/>
    <col min="2" max="2" width="28.77734375" style="1" customWidth="1"/>
    <col min="3" max="3" width="32.77734375" style="1" customWidth="1"/>
  </cols>
  <sheetData>
    <row r="1" spans="1:3" s="2" customFormat="1" x14ac:dyDescent="0.3">
      <c r="A1" s="1" t="s">
        <v>17</v>
      </c>
      <c r="B1" s="1" t="s">
        <v>18</v>
      </c>
      <c r="C1" s="1" t="s">
        <v>19</v>
      </c>
    </row>
    <row r="2" spans="1:3" x14ac:dyDescent="0.3">
      <c r="A2" s="1" t="s">
        <v>2</v>
      </c>
      <c r="B2" s="1">
        <v>0.3</v>
      </c>
      <c r="C2" s="1">
        <v>0.81</v>
      </c>
    </row>
    <row r="3" spans="1:3" x14ac:dyDescent="0.3">
      <c r="A3" s="1" t="s">
        <v>1</v>
      </c>
      <c r="B3" s="1">
        <v>0.28999999999999998</v>
      </c>
      <c r="C3" s="1">
        <v>0.4</v>
      </c>
    </row>
    <row r="4" spans="1:3" x14ac:dyDescent="0.3">
      <c r="A4" s="1" t="s">
        <v>0</v>
      </c>
      <c r="B4" s="1">
        <v>0.28999999999999998</v>
      </c>
      <c r="C4" s="1">
        <v>0.4</v>
      </c>
    </row>
    <row r="5" spans="1:3" x14ac:dyDescent="0.3">
      <c r="A5" s="1" t="s">
        <v>16</v>
      </c>
      <c r="B5" s="1">
        <v>0.8</v>
      </c>
      <c r="C5" s="1">
        <v>0.67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3432F7DDEF7841B0E6026E87610C44" ma:contentTypeVersion="13" ma:contentTypeDescription="Create a new document." ma:contentTypeScope="" ma:versionID="81c140665ccd1f5d1ffa2f94d99422ec">
  <xsd:schema xmlns:xsd="http://www.w3.org/2001/XMLSchema" xmlns:xs="http://www.w3.org/2001/XMLSchema" xmlns:p="http://schemas.microsoft.com/office/2006/metadata/properties" xmlns:ns3="b2d7a803-6e30-4f1f-9ca6-51f758d3a948" xmlns:ns4="588fc8c0-2768-4b94-aab8-9cdc73fe1623" targetNamespace="http://schemas.microsoft.com/office/2006/metadata/properties" ma:root="true" ma:fieldsID="d1e4b9e4a0cda4dbcbd1ac1c35c86f53" ns3:_="" ns4:_="">
    <xsd:import namespace="b2d7a803-6e30-4f1f-9ca6-51f758d3a948"/>
    <xsd:import namespace="588fc8c0-2768-4b94-aab8-9cdc73fe162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d7a803-6e30-4f1f-9ca6-51f758d3a9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fc8c0-2768-4b94-aab8-9cdc73fe1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13E3F21-98A7-4552-BA97-A853CE2A214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76FD62F-9951-4CF1-AD2B-2E2FCEB8E8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d7a803-6e30-4f1f-9ca6-51f758d3a948"/>
    <ds:schemaRef ds:uri="588fc8c0-2768-4b94-aab8-9cdc73fe1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73B18DA-1362-4180-940B-0024360B06EB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elements/1.1/"/>
    <ds:schemaRef ds:uri="588fc8c0-2768-4b94-aab8-9cdc73fe1623"/>
    <ds:schemaRef ds:uri="b2d7a803-6e30-4f1f-9ca6-51f758d3a948"/>
    <ds:schemaRef ds:uri="http://schemas.openxmlformats.org/package/2006/metadata/core-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Figure 1b</vt:lpstr>
      <vt:lpstr>Figure 1c</vt:lpstr>
      <vt:lpstr>Figure 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He</dc:creator>
  <cp:lastModifiedBy>Mike</cp:lastModifiedBy>
  <dcterms:created xsi:type="dcterms:W3CDTF">2015-06-05T18:17:20Z</dcterms:created>
  <dcterms:modified xsi:type="dcterms:W3CDTF">2021-10-04T03:24:59Z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0x010100583432F7DDEF7841B0E6026E87610C44</vt:lpwstr>
  </property>
</Properties>
</file>