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锂电池回收\1-LiCoO\终\20230719\SourceData\"/>
    </mc:Choice>
  </mc:AlternateContent>
  <xr:revisionPtr revIDLastSave="0" documentId="13_ncr:1_{FD272259-F9F5-4443-AD41-C66EA66452EC}" xr6:coauthVersionLast="47" xr6:coauthVersionMax="47" xr10:uidLastSave="{00000000-0000-0000-0000-000000000000}"/>
  <bookViews>
    <workbookView xWindow="-120" yWindow="-120" windowWidth="29040" windowHeight="15720" xr2:uid="{C070AB47-87CD-4939-8103-C7586D33F9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0" i="3" l="1"/>
  <c r="R20" i="3"/>
  <c r="T20" i="3" s="1"/>
  <c r="U20" i="3" s="1"/>
  <c r="N20" i="3"/>
  <c r="M20" i="3"/>
  <c r="O20" i="3" s="1"/>
  <c r="P20" i="3" s="1"/>
  <c r="J20" i="3"/>
  <c r="K20" i="3" s="1"/>
  <c r="I20" i="3"/>
  <c r="H20" i="3"/>
  <c r="E20" i="3"/>
  <c r="F20" i="3" s="1"/>
  <c r="D20" i="3"/>
  <c r="C20" i="3"/>
  <c r="S19" i="3"/>
  <c r="R19" i="3"/>
  <c r="T19" i="3" s="1"/>
  <c r="U19" i="3" s="1"/>
  <c r="O19" i="3"/>
  <c r="P19" i="3" s="1"/>
  <c r="N19" i="3"/>
  <c r="M19" i="3"/>
  <c r="I19" i="3"/>
  <c r="H19" i="3"/>
  <c r="J19" i="3" s="1"/>
  <c r="K19" i="3" s="1"/>
  <c r="D19" i="3"/>
  <c r="C19" i="3"/>
  <c r="E19" i="3" s="1"/>
  <c r="F19" i="3" s="1"/>
  <c r="T18" i="3"/>
  <c r="U18" i="3" s="1"/>
  <c r="S18" i="3"/>
  <c r="R18" i="3"/>
  <c r="N18" i="3"/>
  <c r="M18" i="3"/>
  <c r="O18" i="3" s="1"/>
  <c r="P18" i="3" s="1"/>
  <c r="P21" i="3" s="1"/>
  <c r="I18" i="3"/>
  <c r="H18" i="3"/>
  <c r="J18" i="3" s="1"/>
  <c r="K18" i="3" s="1"/>
  <c r="E18" i="3"/>
  <c r="F18" i="3" s="1"/>
  <c r="F21" i="3" s="1"/>
  <c r="D18" i="3"/>
  <c r="C18" i="3"/>
  <c r="S15" i="3"/>
  <c r="R15" i="3"/>
  <c r="T15" i="3" s="1"/>
  <c r="U15" i="3" s="1"/>
  <c r="O15" i="3"/>
  <c r="P15" i="3" s="1"/>
  <c r="N15" i="3"/>
  <c r="M15" i="3"/>
  <c r="I15" i="3"/>
  <c r="H15" i="3"/>
  <c r="J15" i="3" s="1"/>
  <c r="K15" i="3" s="1"/>
  <c r="D15" i="3"/>
  <c r="C15" i="3"/>
  <c r="E15" i="3" s="1"/>
  <c r="F15" i="3" s="1"/>
  <c r="T14" i="3"/>
  <c r="U14" i="3" s="1"/>
  <c r="S14" i="3"/>
  <c r="R14" i="3"/>
  <c r="N14" i="3"/>
  <c r="M14" i="3"/>
  <c r="O14" i="3" s="1"/>
  <c r="P14" i="3" s="1"/>
  <c r="I14" i="3"/>
  <c r="H14" i="3"/>
  <c r="J14" i="3" s="1"/>
  <c r="K14" i="3" s="1"/>
  <c r="E14" i="3"/>
  <c r="F14" i="3" s="1"/>
  <c r="D14" i="3"/>
  <c r="C14" i="3"/>
  <c r="S13" i="3"/>
  <c r="R13" i="3"/>
  <c r="T13" i="3" s="1"/>
  <c r="U13" i="3" s="1"/>
  <c r="U16" i="3" s="1"/>
  <c r="N13" i="3"/>
  <c r="M13" i="3"/>
  <c r="O13" i="3" s="1"/>
  <c r="P13" i="3" s="1"/>
  <c r="P16" i="3" s="1"/>
  <c r="J13" i="3"/>
  <c r="K13" i="3" s="1"/>
  <c r="I13" i="3"/>
  <c r="H13" i="3"/>
  <c r="D13" i="3"/>
  <c r="C13" i="3"/>
  <c r="E13" i="3" s="1"/>
  <c r="F13" i="3" s="1"/>
  <c r="T10" i="3"/>
  <c r="U10" i="3" s="1"/>
  <c r="S10" i="3"/>
  <c r="R10" i="3"/>
  <c r="N10" i="3"/>
  <c r="M10" i="3"/>
  <c r="O10" i="3" s="1"/>
  <c r="P10" i="3" s="1"/>
  <c r="I10" i="3"/>
  <c r="H10" i="3"/>
  <c r="J10" i="3" s="1"/>
  <c r="K10" i="3" s="1"/>
  <c r="E10" i="3"/>
  <c r="F10" i="3" s="1"/>
  <c r="D10" i="3"/>
  <c r="C10" i="3"/>
  <c r="S9" i="3"/>
  <c r="R9" i="3"/>
  <c r="T9" i="3" s="1"/>
  <c r="U9" i="3" s="1"/>
  <c r="N9" i="3"/>
  <c r="M9" i="3"/>
  <c r="O9" i="3" s="1"/>
  <c r="P9" i="3" s="1"/>
  <c r="J9" i="3"/>
  <c r="K9" i="3" s="1"/>
  <c r="I9" i="3"/>
  <c r="H9" i="3"/>
  <c r="D9" i="3"/>
  <c r="C9" i="3"/>
  <c r="E9" i="3" s="1"/>
  <c r="F9" i="3" s="1"/>
  <c r="S8" i="3"/>
  <c r="R8" i="3"/>
  <c r="T8" i="3" s="1"/>
  <c r="U8" i="3" s="1"/>
  <c r="U11" i="3" s="1"/>
  <c r="O8" i="3"/>
  <c r="P8" i="3" s="1"/>
  <c r="N8" i="3"/>
  <c r="M8" i="3"/>
  <c r="I8" i="3"/>
  <c r="H8" i="3"/>
  <c r="J8" i="3" s="1"/>
  <c r="K8" i="3" s="1"/>
  <c r="D8" i="3"/>
  <c r="C8" i="3"/>
  <c r="E8" i="3" s="1"/>
  <c r="F8" i="3" s="1"/>
  <c r="S5" i="3"/>
  <c r="R5" i="3"/>
  <c r="T5" i="3" s="1"/>
  <c r="U5" i="3" s="1"/>
  <c r="N5" i="3"/>
  <c r="M5" i="3"/>
  <c r="O5" i="3" s="1"/>
  <c r="P5" i="3" s="1"/>
  <c r="J5" i="3"/>
  <c r="K5" i="3" s="1"/>
  <c r="I5" i="3"/>
  <c r="H5" i="3"/>
  <c r="D5" i="3"/>
  <c r="C5" i="3"/>
  <c r="E5" i="3" s="1"/>
  <c r="F5" i="3" s="1"/>
  <c r="S4" i="3"/>
  <c r="R4" i="3"/>
  <c r="T4" i="3" s="1"/>
  <c r="U4" i="3" s="1"/>
  <c r="O4" i="3"/>
  <c r="P4" i="3" s="1"/>
  <c r="N4" i="3"/>
  <c r="M4" i="3"/>
  <c r="I4" i="3"/>
  <c r="H4" i="3"/>
  <c r="J4" i="3" s="1"/>
  <c r="K4" i="3" s="1"/>
  <c r="D4" i="3"/>
  <c r="C4" i="3"/>
  <c r="E4" i="3" s="1"/>
  <c r="F4" i="3" s="1"/>
  <c r="T3" i="3"/>
  <c r="U3" i="3" s="1"/>
  <c r="S3" i="3"/>
  <c r="R3" i="3"/>
  <c r="N3" i="3"/>
  <c r="M3" i="3"/>
  <c r="O3" i="3" s="1"/>
  <c r="P3" i="3" s="1"/>
  <c r="P6" i="3" s="1"/>
  <c r="I3" i="3"/>
  <c r="H3" i="3"/>
  <c r="J3" i="3" s="1"/>
  <c r="K3" i="3" s="1"/>
  <c r="E3" i="3"/>
  <c r="F3" i="3" s="1"/>
  <c r="D3" i="3"/>
  <c r="C3" i="3"/>
  <c r="K11" i="3" l="1"/>
  <c r="K16" i="3"/>
  <c r="F6" i="3"/>
  <c r="F16" i="3"/>
  <c r="U6" i="3"/>
  <c r="K21" i="3"/>
  <c r="U21" i="3"/>
  <c r="K6" i="3"/>
  <c r="F11" i="3"/>
  <c r="P11" i="3"/>
</calcChain>
</file>

<file path=xl/sharedStrings.xml><?xml version="1.0" encoding="utf-8"?>
<sst xmlns="http://schemas.openxmlformats.org/spreadsheetml/2006/main" count="17" uniqueCount="2">
  <si>
    <t>mean</t>
    <phoneticPr fontId="1" type="noConversion"/>
  </si>
  <si>
    <t>Fig.S4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</si>
</sst>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7DF1-86F7-48CF-AFDF-3656BFD7AA28}">
  <dimension ref="A1:U21"/>
  <sheetViews>
    <sheetView tabSelected="1" workbookViewId="0">
      <selection activeCell="F35" sqref="F35"/>
    </sheetView>
  </sheetViews>
  <sheetFormatPr defaultRowHeight="14.25" x14ac:dyDescent="0.2"/>
  <sheetData>
    <row r="1" spans="1:21" x14ac:dyDescent="0.2">
      <c r="A1" t="s">
        <v>1</v>
      </c>
    </row>
    <row r="2" spans="1:21" x14ac:dyDescent="0.2">
      <c r="A2">
        <v>8</v>
      </c>
    </row>
    <row r="3" spans="1:21" x14ac:dyDescent="0.2">
      <c r="B3">
        <v>454.64393794000006</v>
      </c>
      <c r="C3">
        <f>B3*0.04</f>
        <v>18.185757517600003</v>
      </c>
      <c r="D3">
        <f>0.089795*320</f>
        <v>28.734400000000001</v>
      </c>
      <c r="E3">
        <f>C3/D3</f>
        <v>0.63289150000000005</v>
      </c>
      <c r="F3">
        <f>E3*100</f>
        <v>63.289150000000006</v>
      </c>
      <c r="G3">
        <v>2480.9828188439519</v>
      </c>
      <c r="H3">
        <f>G3*0.04</f>
        <v>99.239312753758085</v>
      </c>
      <c r="I3">
        <f>0.382985*320</f>
        <v>122.55520000000001</v>
      </c>
      <c r="J3">
        <f>H3/I3</f>
        <v>0.80975195466008842</v>
      </c>
      <c r="K3">
        <f>J3*100</f>
        <v>80.975195466008842</v>
      </c>
      <c r="L3">
        <v>1208.9390804763914</v>
      </c>
      <c r="M3">
        <f>L3*0.04</f>
        <v>48.357563219055656</v>
      </c>
      <c r="N3">
        <f>0.216227*320</f>
        <v>69.192639999999997</v>
      </c>
      <c r="O3">
        <f>M3/N3</f>
        <v>0.69888304910833954</v>
      </c>
      <c r="P3">
        <f>O3*100</f>
        <v>69.888304910833952</v>
      </c>
      <c r="Q3">
        <v>657.1162772361406</v>
      </c>
      <c r="R3">
        <f>Q3*0.04</f>
        <v>26.284651089445624</v>
      </c>
      <c r="S3">
        <f>0.095591*320</f>
        <v>30.589119999999998</v>
      </c>
      <c r="T3">
        <f>R3/S3</f>
        <v>0.85928104794925864</v>
      </c>
      <c r="U3">
        <f>T3*100</f>
        <v>85.928104794925858</v>
      </c>
    </row>
    <row r="4" spans="1:21" x14ac:dyDescent="0.2">
      <c r="B4">
        <v>437.36055551999999</v>
      </c>
      <c r="C4">
        <f t="shared" ref="C4:C20" si="0">B4*0.04</f>
        <v>17.494422220800001</v>
      </c>
      <c r="D4">
        <f t="shared" ref="D4:D5" si="1">0.089795*320</f>
        <v>28.734400000000001</v>
      </c>
      <c r="E4">
        <f t="shared" ref="E4:E20" si="2">C4/D4</f>
        <v>0.60883200000000004</v>
      </c>
      <c r="F4">
        <f t="shared" ref="F4:F20" si="3">E4*100</f>
        <v>60.883200000000002</v>
      </c>
      <c r="G4">
        <v>2211.4882258096759</v>
      </c>
      <c r="H4">
        <f t="shared" ref="H4:H20" si="4">G4*0.04</f>
        <v>88.459529032387039</v>
      </c>
      <c r="I4">
        <f t="shared" ref="I4:I5" si="5">0.382985*320</f>
        <v>122.55520000000001</v>
      </c>
      <c r="J4">
        <f t="shared" ref="J4:J20" si="6">H4/I4</f>
        <v>0.72179335542177747</v>
      </c>
      <c r="K4">
        <f t="shared" ref="K4:K20" si="7">J4*100</f>
        <v>72.179335542177753</v>
      </c>
      <c r="L4">
        <v>1211.5339867434345</v>
      </c>
      <c r="M4">
        <f t="shared" ref="M4:M20" si="8">L4*0.04</f>
        <v>48.461359469737381</v>
      </c>
      <c r="N4">
        <f t="shared" ref="N4:N5" si="9">0.216227*320</f>
        <v>69.192639999999997</v>
      </c>
      <c r="O4">
        <f t="shared" ref="O4:O20" si="10">M4/N4</f>
        <v>0.70038315447621857</v>
      </c>
      <c r="P4">
        <f t="shared" ref="P4:P20" si="11">O4*100</f>
        <v>70.038315447621855</v>
      </c>
      <c r="Q4">
        <v>636.68037376481993</v>
      </c>
      <c r="R4">
        <f t="shared" ref="R4:R20" si="12">Q4*0.04</f>
        <v>25.467214950592798</v>
      </c>
      <c r="S4">
        <f t="shared" ref="S4:S5" si="13">0.095591*320</f>
        <v>30.589119999999998</v>
      </c>
      <c r="T4">
        <f t="shared" ref="T4:T20" si="14">R4/S4</f>
        <v>0.83255794709337172</v>
      </c>
      <c r="U4">
        <f t="shared" ref="U4:U20" si="15">T4*100</f>
        <v>83.255794709337167</v>
      </c>
    </row>
    <row r="5" spans="1:21" x14ac:dyDescent="0.2">
      <c r="B5">
        <v>459.25544996000002</v>
      </c>
      <c r="C5">
        <f t="shared" si="0"/>
        <v>18.370217998400001</v>
      </c>
      <c r="D5">
        <f t="shared" si="1"/>
        <v>28.734400000000001</v>
      </c>
      <c r="E5">
        <f t="shared" si="2"/>
        <v>0.63931100000000007</v>
      </c>
      <c r="F5">
        <f t="shared" si="3"/>
        <v>63.931100000000008</v>
      </c>
      <c r="G5">
        <v>2345.1908461063736</v>
      </c>
      <c r="H5">
        <f t="shared" si="4"/>
        <v>93.807633844254937</v>
      </c>
      <c r="I5">
        <f t="shared" si="5"/>
        <v>122.55520000000001</v>
      </c>
      <c r="J5">
        <f t="shared" si="6"/>
        <v>0.76543168991813426</v>
      </c>
      <c r="K5">
        <f t="shared" si="7"/>
        <v>76.543168991813431</v>
      </c>
      <c r="L5">
        <v>1143.2988724465738</v>
      </c>
      <c r="M5">
        <f t="shared" si="8"/>
        <v>45.731954897862956</v>
      </c>
      <c r="N5">
        <f t="shared" si="9"/>
        <v>69.192639999999997</v>
      </c>
      <c r="O5">
        <f t="shared" si="10"/>
        <v>0.66093669641544184</v>
      </c>
      <c r="P5">
        <f t="shared" si="11"/>
        <v>66.093669641544182</v>
      </c>
      <c r="Q5">
        <v>627.94080053983907</v>
      </c>
      <c r="R5">
        <f t="shared" si="12"/>
        <v>25.117632021593565</v>
      </c>
      <c r="S5">
        <f t="shared" si="13"/>
        <v>30.589119999999998</v>
      </c>
      <c r="T5">
        <f t="shared" si="14"/>
        <v>0.82112960495736942</v>
      </c>
      <c r="U5">
        <f t="shared" si="15"/>
        <v>82.112960495736942</v>
      </c>
    </row>
    <row r="6" spans="1:21" x14ac:dyDescent="0.2">
      <c r="E6" t="s">
        <v>0</v>
      </c>
      <c r="F6">
        <f>(F3+F4+F5)/3</f>
        <v>62.701150000000005</v>
      </c>
      <c r="J6" t="s">
        <v>0</v>
      </c>
      <c r="K6">
        <f>(K3+K4+K5)/3</f>
        <v>76.565900000000013</v>
      </c>
      <c r="O6" t="s">
        <v>0</v>
      </c>
      <c r="P6">
        <f>(P3+P4+P5)/3</f>
        <v>68.673429999999996</v>
      </c>
      <c r="T6" t="s">
        <v>0</v>
      </c>
      <c r="U6">
        <f>(U3+U4+U5)/3</f>
        <v>83.765619999999998</v>
      </c>
    </row>
    <row r="7" spans="1:21" x14ac:dyDescent="0.2">
      <c r="A7">
        <v>10</v>
      </c>
    </row>
    <row r="8" spans="1:21" x14ac:dyDescent="0.2">
      <c r="B8">
        <v>824.82422244518784</v>
      </c>
      <c r="C8">
        <f t="shared" si="0"/>
        <v>32.992968897807515</v>
      </c>
      <c r="D8">
        <f>0.089795*400</f>
        <v>35.917999999999999</v>
      </c>
      <c r="E8">
        <f t="shared" si="2"/>
        <v>0.91856364212393549</v>
      </c>
      <c r="F8">
        <f t="shared" si="3"/>
        <v>91.856364212393544</v>
      </c>
      <c r="G8">
        <v>3781.7187431099997</v>
      </c>
      <c r="H8">
        <f t="shared" si="4"/>
        <v>151.26874972439998</v>
      </c>
      <c r="I8">
        <f>0.382985*400</f>
        <v>153.19400000000002</v>
      </c>
      <c r="J8">
        <f t="shared" si="6"/>
        <v>0.98743259999999977</v>
      </c>
      <c r="K8">
        <f t="shared" si="7"/>
        <v>98.743259999999978</v>
      </c>
      <c r="L8">
        <v>2062.667255919268</v>
      </c>
      <c r="M8">
        <f t="shared" si="8"/>
        <v>82.506690236770723</v>
      </c>
      <c r="N8">
        <f>0.216227*400</f>
        <v>86.490800000000007</v>
      </c>
      <c r="O8">
        <f t="shared" si="10"/>
        <v>0.95393602830324975</v>
      </c>
      <c r="P8">
        <f t="shared" si="11"/>
        <v>95.39360283032498</v>
      </c>
      <c r="Q8">
        <v>939.89578139182368</v>
      </c>
      <c r="R8">
        <f t="shared" si="12"/>
        <v>37.595831255672948</v>
      </c>
      <c r="S8">
        <f>0.095591*400</f>
        <v>38.236399999999996</v>
      </c>
      <c r="T8">
        <f t="shared" si="14"/>
        <v>0.98324714815393055</v>
      </c>
      <c r="U8">
        <f t="shared" si="15"/>
        <v>98.324714815393051</v>
      </c>
    </row>
    <row r="9" spans="1:21" x14ac:dyDescent="0.2">
      <c r="B9">
        <v>869.35657815000002</v>
      </c>
      <c r="C9">
        <f t="shared" si="0"/>
        <v>34.774263126000001</v>
      </c>
      <c r="D9">
        <f t="shared" ref="D9:D10" si="16">0.089795*400</f>
        <v>35.917999999999999</v>
      </c>
      <c r="E9">
        <f t="shared" si="2"/>
        <v>0.96815700000000005</v>
      </c>
      <c r="F9">
        <f t="shared" si="3"/>
        <v>96.815700000000007</v>
      </c>
      <c r="G9">
        <v>3673.1543681450007</v>
      </c>
      <c r="H9">
        <f t="shared" si="4"/>
        <v>146.92617472580002</v>
      </c>
      <c r="I9">
        <f t="shared" ref="I9:I10" si="17">0.382985*400</f>
        <v>153.19400000000002</v>
      </c>
      <c r="J9">
        <f t="shared" si="6"/>
        <v>0.95908570000000004</v>
      </c>
      <c r="K9">
        <f t="shared" si="7"/>
        <v>95.908569999999997</v>
      </c>
      <c r="L9">
        <v>2098.3160465567321</v>
      </c>
      <c r="M9">
        <f t="shared" si="8"/>
        <v>83.932641862269278</v>
      </c>
      <c r="N9">
        <f t="shared" ref="N9:N10" si="18">0.216227*400</f>
        <v>86.490800000000007</v>
      </c>
      <c r="O9">
        <f t="shared" si="10"/>
        <v>0.97042277169675006</v>
      </c>
      <c r="P9">
        <f t="shared" si="11"/>
        <v>97.042277169675003</v>
      </c>
      <c r="Q9">
        <v>936.33353674599994</v>
      </c>
      <c r="R9">
        <f t="shared" si="12"/>
        <v>37.453341469839998</v>
      </c>
      <c r="S9">
        <f t="shared" ref="S9:S10" si="19">0.095591*400</f>
        <v>38.236399999999996</v>
      </c>
      <c r="T9">
        <f t="shared" si="14"/>
        <v>0.97952060000000007</v>
      </c>
      <c r="U9">
        <f t="shared" si="15"/>
        <v>97.952060000000003</v>
      </c>
    </row>
    <row r="10" spans="1:21" x14ac:dyDescent="0.2">
      <c r="B10">
        <v>853.08631488981234</v>
      </c>
      <c r="C10">
        <f t="shared" si="0"/>
        <v>34.123452595592497</v>
      </c>
      <c r="D10">
        <f t="shared" si="16"/>
        <v>35.917999999999999</v>
      </c>
      <c r="E10">
        <f t="shared" si="2"/>
        <v>0.95003765787606487</v>
      </c>
      <c r="F10">
        <f t="shared" si="3"/>
        <v>95.003765787606483</v>
      </c>
      <c r="G10">
        <v>3646.2462250300005</v>
      </c>
      <c r="H10">
        <f t="shared" si="4"/>
        <v>145.84984900120003</v>
      </c>
      <c r="I10">
        <f t="shared" si="17"/>
        <v>153.19400000000002</v>
      </c>
      <c r="J10">
        <f t="shared" si="6"/>
        <v>0.95205980000000012</v>
      </c>
      <c r="K10">
        <f t="shared" si="7"/>
        <v>95.205980000000011</v>
      </c>
      <c r="L10">
        <v>2101.623732175</v>
      </c>
      <c r="M10">
        <f t="shared" si="8"/>
        <v>84.064949287000005</v>
      </c>
      <c r="N10">
        <f t="shared" si="18"/>
        <v>86.490800000000007</v>
      </c>
      <c r="O10">
        <f t="shared" si="10"/>
        <v>0.9719525</v>
      </c>
      <c r="P10">
        <f t="shared" si="11"/>
        <v>97.195250000000001</v>
      </c>
      <c r="Q10">
        <v>945.30069124317617</v>
      </c>
      <c r="R10">
        <f t="shared" si="12"/>
        <v>37.81202764972705</v>
      </c>
      <c r="S10">
        <f t="shared" si="19"/>
        <v>38.236399999999996</v>
      </c>
      <c r="T10">
        <f t="shared" si="14"/>
        <v>0.98890135184606953</v>
      </c>
      <c r="U10">
        <f t="shared" si="15"/>
        <v>98.890135184606947</v>
      </c>
    </row>
    <row r="11" spans="1:21" x14ac:dyDescent="0.2">
      <c r="E11" t="s">
        <v>0</v>
      </c>
      <c r="F11">
        <f>(F8+F9+F10)/3</f>
        <v>94.558610000000002</v>
      </c>
      <c r="J11" t="s">
        <v>0</v>
      </c>
      <c r="K11">
        <f>(K8+K9+K10)/3</f>
        <v>96.619269999999986</v>
      </c>
      <c r="O11" t="s">
        <v>0</v>
      </c>
      <c r="P11">
        <f>(P8+P9+P10)/3</f>
        <v>96.54370999999999</v>
      </c>
      <c r="T11" t="s">
        <v>0</v>
      </c>
      <c r="U11">
        <f>(U8+U9+U10)/3</f>
        <v>98.388970000000015</v>
      </c>
    </row>
    <row r="12" spans="1:21" x14ac:dyDescent="0.2">
      <c r="A12">
        <v>12</v>
      </c>
    </row>
    <row r="13" spans="1:21" x14ac:dyDescent="0.2">
      <c r="B13">
        <v>842.7020100053353</v>
      </c>
      <c r="C13">
        <f t="shared" si="0"/>
        <v>33.708080400213412</v>
      </c>
      <c r="D13">
        <f>0.089795*480</f>
        <v>43.101599999999998</v>
      </c>
      <c r="E13">
        <f t="shared" si="2"/>
        <v>0.78206100006063384</v>
      </c>
      <c r="F13">
        <f t="shared" si="3"/>
        <v>78.20610000606338</v>
      </c>
      <c r="G13">
        <v>3719.4435209988228</v>
      </c>
      <c r="H13">
        <f t="shared" si="4"/>
        <v>148.77774083995291</v>
      </c>
      <c r="I13">
        <f>0.382985*480</f>
        <v>183.83280000000002</v>
      </c>
      <c r="J13">
        <f t="shared" si="6"/>
        <v>0.80931009504263052</v>
      </c>
      <c r="K13">
        <f t="shared" si="7"/>
        <v>80.931009504263045</v>
      </c>
      <c r="L13">
        <v>2004.0629074408898</v>
      </c>
      <c r="M13">
        <f t="shared" si="8"/>
        <v>80.162516297635591</v>
      </c>
      <c r="N13">
        <f>0.216227*480</f>
        <v>103.78896</v>
      </c>
      <c r="O13">
        <f t="shared" si="10"/>
        <v>0.77236072408506251</v>
      </c>
      <c r="P13">
        <f t="shared" si="11"/>
        <v>77.236072408506246</v>
      </c>
      <c r="Q13">
        <v>993.5623818668148</v>
      </c>
      <c r="R13">
        <f t="shared" si="12"/>
        <v>39.742495274672592</v>
      </c>
      <c r="S13">
        <f>0.095591*480</f>
        <v>45.883679999999998</v>
      </c>
      <c r="T13">
        <f t="shared" si="14"/>
        <v>0.86615753737870615</v>
      </c>
      <c r="U13">
        <f t="shared" si="15"/>
        <v>86.615753737870619</v>
      </c>
    </row>
    <row r="14" spans="1:21" x14ac:dyDescent="0.2">
      <c r="B14">
        <v>711.98951824942117</v>
      </c>
      <c r="C14">
        <f t="shared" si="0"/>
        <v>28.479580729976846</v>
      </c>
      <c r="D14">
        <f t="shared" ref="D14:D15" si="20">0.089795*480</f>
        <v>43.101599999999998</v>
      </c>
      <c r="E14">
        <f t="shared" si="2"/>
        <v>0.6607546060929721</v>
      </c>
      <c r="F14">
        <f t="shared" si="3"/>
        <v>66.07546060929721</v>
      </c>
      <c r="G14">
        <v>3693.8949208200006</v>
      </c>
      <c r="H14">
        <f t="shared" si="4"/>
        <v>147.75579683280003</v>
      </c>
      <c r="I14">
        <f t="shared" ref="I14:I15" si="21">0.382985*480</f>
        <v>183.83280000000002</v>
      </c>
      <c r="J14">
        <f t="shared" si="6"/>
        <v>0.8037510000000001</v>
      </c>
      <c r="K14">
        <f t="shared" si="7"/>
        <v>80.375100000000003</v>
      </c>
      <c r="L14">
        <v>1825.0367125635694</v>
      </c>
      <c r="M14">
        <f t="shared" si="8"/>
        <v>73.001468502542778</v>
      </c>
      <c r="N14">
        <f t="shared" ref="N14:N15" si="22">0.216227*480</f>
        <v>103.78896</v>
      </c>
      <c r="O14">
        <f t="shared" si="10"/>
        <v>0.70336448599680323</v>
      </c>
      <c r="P14">
        <f t="shared" si="11"/>
        <v>70.336448599680324</v>
      </c>
      <c r="Q14">
        <v>996.65432547599994</v>
      </c>
      <c r="R14">
        <f t="shared" si="12"/>
        <v>39.866173019039998</v>
      </c>
      <c r="S14">
        <f t="shared" ref="S14:S15" si="23">0.095591*480</f>
        <v>45.883679999999998</v>
      </c>
      <c r="T14">
        <f t="shared" si="14"/>
        <v>0.86885299999999999</v>
      </c>
      <c r="U14">
        <f t="shared" si="15"/>
        <v>86.885300000000001</v>
      </c>
    </row>
    <row r="15" spans="1:21" x14ac:dyDescent="0.2">
      <c r="B15">
        <v>703.13999229524325</v>
      </c>
      <c r="C15">
        <f t="shared" si="0"/>
        <v>28.125599691809729</v>
      </c>
      <c r="D15">
        <f t="shared" si="20"/>
        <v>43.101599999999998</v>
      </c>
      <c r="E15">
        <f t="shared" si="2"/>
        <v>0.65254189384639383</v>
      </c>
      <c r="F15">
        <f t="shared" si="3"/>
        <v>65.254189384639389</v>
      </c>
      <c r="G15">
        <v>3773.7638610551776</v>
      </c>
      <c r="H15">
        <f t="shared" si="4"/>
        <v>150.95055444220711</v>
      </c>
      <c r="I15">
        <f t="shared" si="21"/>
        <v>183.83280000000002</v>
      </c>
      <c r="J15">
        <f t="shared" si="6"/>
        <v>0.82112960495736931</v>
      </c>
      <c r="K15">
        <f t="shared" si="7"/>
        <v>82.112960495736928</v>
      </c>
      <c r="L15">
        <v>1986.0839761911413</v>
      </c>
      <c r="M15">
        <f t="shared" si="8"/>
        <v>79.443359047645657</v>
      </c>
      <c r="N15">
        <f t="shared" si="22"/>
        <v>103.78896</v>
      </c>
      <c r="O15">
        <f t="shared" si="10"/>
        <v>0.76543168991813437</v>
      </c>
      <c r="P15">
        <f t="shared" si="11"/>
        <v>76.543168991813431</v>
      </c>
      <c r="Q15">
        <v>1019.5208733639854</v>
      </c>
      <c r="R15">
        <f t="shared" si="12"/>
        <v>40.780834934559415</v>
      </c>
      <c r="S15">
        <f t="shared" si="23"/>
        <v>45.883679999999998</v>
      </c>
      <c r="T15">
        <f t="shared" si="14"/>
        <v>0.88878736262129399</v>
      </c>
      <c r="U15">
        <f t="shared" si="15"/>
        <v>88.878736262129394</v>
      </c>
    </row>
    <row r="16" spans="1:21" x14ac:dyDescent="0.2">
      <c r="E16" t="s">
        <v>0</v>
      </c>
      <c r="F16">
        <f>(F13+F14+F15)/3</f>
        <v>69.845250000000007</v>
      </c>
      <c r="J16" t="s">
        <v>0</v>
      </c>
      <c r="K16">
        <f>(K13+K14+K15)/3</f>
        <v>81.139689999999987</v>
      </c>
      <c r="O16" t="s">
        <v>0</v>
      </c>
      <c r="P16">
        <f>(P13+P14+P15)/3</f>
        <v>74.705230000000014</v>
      </c>
      <c r="T16" t="s">
        <v>0</v>
      </c>
      <c r="U16">
        <f>(U13+U14+U15)/3</f>
        <v>87.45993</v>
      </c>
    </row>
    <row r="17" spans="1:21" x14ac:dyDescent="0.2">
      <c r="A17">
        <v>14</v>
      </c>
    </row>
    <row r="18" spans="1:21" x14ac:dyDescent="0.2">
      <c r="B18">
        <v>955.98325199733279</v>
      </c>
      <c r="C18">
        <f t="shared" si="0"/>
        <v>38.239330079893314</v>
      </c>
      <c r="D18">
        <f>0.089795*560</f>
        <v>50.285200000000003</v>
      </c>
      <c r="E18">
        <f t="shared" si="2"/>
        <v>0.76044900049901987</v>
      </c>
      <c r="F18">
        <f t="shared" si="3"/>
        <v>76.044900049901983</v>
      </c>
      <c r="G18">
        <v>4533.1387905019219</v>
      </c>
      <c r="H18">
        <f t="shared" si="4"/>
        <v>181.32555162007688</v>
      </c>
      <c r="I18">
        <f>0.382985*560</f>
        <v>214.47160000000002</v>
      </c>
      <c r="J18">
        <f t="shared" si="6"/>
        <v>0.84545250569341979</v>
      </c>
      <c r="K18">
        <f t="shared" si="7"/>
        <v>84.545250569341974</v>
      </c>
      <c r="L18">
        <v>2211.1974867729818</v>
      </c>
      <c r="M18">
        <f t="shared" si="8"/>
        <v>88.447899470919282</v>
      </c>
      <c r="N18">
        <f>0.216227*560</f>
        <v>121.08712</v>
      </c>
      <c r="O18">
        <f t="shared" si="10"/>
        <v>0.73044845290662852</v>
      </c>
      <c r="P18">
        <f t="shared" si="11"/>
        <v>73.044845290662849</v>
      </c>
      <c r="Q18">
        <v>1237.1831909332004</v>
      </c>
      <c r="R18">
        <f t="shared" si="12"/>
        <v>49.487327637328015</v>
      </c>
      <c r="S18">
        <f>0.095591*560</f>
        <v>53.53096</v>
      </c>
      <c r="T18">
        <f t="shared" si="14"/>
        <v>0.92446180000000022</v>
      </c>
      <c r="U18">
        <f t="shared" si="15"/>
        <v>92.446180000000027</v>
      </c>
    </row>
    <row r="19" spans="1:21" x14ac:dyDescent="0.2">
      <c r="B19">
        <v>910.13697739999998</v>
      </c>
      <c r="C19">
        <f t="shared" si="0"/>
        <v>36.405479096000001</v>
      </c>
      <c r="D19">
        <f t="shared" ref="D19:D20" si="24">0.089795*560</f>
        <v>50.285200000000003</v>
      </c>
      <c r="E19">
        <f t="shared" si="2"/>
        <v>0.72397999999999996</v>
      </c>
      <c r="F19">
        <f t="shared" si="3"/>
        <v>72.397999999999996</v>
      </c>
      <c r="G19">
        <v>4664.8698975900006</v>
      </c>
      <c r="H19">
        <f t="shared" si="4"/>
        <v>186.59479590360002</v>
      </c>
      <c r="I19">
        <f t="shared" ref="I19:I20" si="25">0.382985*560</f>
        <v>214.47160000000002</v>
      </c>
      <c r="J19">
        <f t="shared" si="6"/>
        <v>0.87002099999999993</v>
      </c>
      <c r="K19">
        <f t="shared" si="7"/>
        <v>87.002099999999999</v>
      </c>
      <c r="L19">
        <v>2455.3349942660002</v>
      </c>
      <c r="M19">
        <f t="shared" si="8"/>
        <v>98.213399770640009</v>
      </c>
      <c r="N19">
        <f t="shared" ref="N19:N20" si="26">0.216227*560</f>
        <v>121.08712</v>
      </c>
      <c r="O19">
        <f t="shared" si="10"/>
        <v>0.81109700000000007</v>
      </c>
      <c r="P19">
        <f t="shared" si="11"/>
        <v>81.109700000000004</v>
      </c>
      <c r="Q19">
        <v>1253.7436625462001</v>
      </c>
      <c r="R19">
        <f t="shared" si="12"/>
        <v>50.149746501848007</v>
      </c>
      <c r="S19">
        <f t="shared" ref="S19:S20" si="27">0.095591*560</f>
        <v>53.53096</v>
      </c>
      <c r="T19">
        <f t="shared" si="14"/>
        <v>0.93683630000000018</v>
      </c>
      <c r="U19">
        <f t="shared" si="15"/>
        <v>93.683630000000022</v>
      </c>
    </row>
    <row r="20" spans="1:21" x14ac:dyDescent="0.2">
      <c r="B20">
        <v>902.51600328666711</v>
      </c>
      <c r="C20">
        <f t="shared" si="0"/>
        <v>36.100640131466683</v>
      </c>
      <c r="D20">
        <f t="shared" si="24"/>
        <v>50.285200000000003</v>
      </c>
      <c r="E20">
        <f t="shared" si="2"/>
        <v>0.71791779950098</v>
      </c>
      <c r="F20">
        <f t="shared" si="3"/>
        <v>71.791779950098004</v>
      </c>
      <c r="G20">
        <v>4689.0188330440806</v>
      </c>
      <c r="H20">
        <f t="shared" si="4"/>
        <v>187.56075332176323</v>
      </c>
      <c r="I20">
        <f t="shared" si="25"/>
        <v>214.47160000000002</v>
      </c>
      <c r="J20">
        <f t="shared" si="6"/>
        <v>0.87452489430658054</v>
      </c>
      <c r="K20">
        <f t="shared" si="7"/>
        <v>87.452489430658048</v>
      </c>
      <c r="L20">
        <v>2520.3011011662188</v>
      </c>
      <c r="M20">
        <f t="shared" si="8"/>
        <v>100.81204404664875</v>
      </c>
      <c r="N20">
        <f t="shared" si="26"/>
        <v>121.08712</v>
      </c>
      <c r="O20">
        <f t="shared" si="10"/>
        <v>0.83255794709337172</v>
      </c>
      <c r="P20">
        <f t="shared" si="11"/>
        <v>83.255794709337167</v>
      </c>
      <c r="Q20">
        <v>1241.8876255253999</v>
      </c>
      <c r="R20">
        <f t="shared" si="12"/>
        <v>49.675505021016001</v>
      </c>
      <c r="S20">
        <f t="shared" si="27"/>
        <v>53.53096</v>
      </c>
      <c r="T20">
        <f t="shared" si="14"/>
        <v>0.9279771</v>
      </c>
      <c r="U20">
        <f t="shared" si="15"/>
        <v>92.797709999999995</v>
      </c>
    </row>
    <row r="21" spans="1:21" x14ac:dyDescent="0.2">
      <c r="E21" t="s">
        <v>0</v>
      </c>
      <c r="F21">
        <f>(F18+F19+F20)/3</f>
        <v>73.411559999999994</v>
      </c>
      <c r="J21" t="s">
        <v>0</v>
      </c>
      <c r="K21">
        <f>(K18+K19+K20)/3</f>
        <v>86.333280000000002</v>
      </c>
      <c r="O21" t="s">
        <v>0</v>
      </c>
      <c r="P21">
        <f>(P18+P19+P20)/3</f>
        <v>79.136780000000002</v>
      </c>
      <c r="T21" t="s">
        <v>0</v>
      </c>
      <c r="U21">
        <f>(U18+U19+U20)/3</f>
        <v>92.975840000000019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Luo</dc:creator>
  <cp:lastModifiedBy>Huifan Li</cp:lastModifiedBy>
  <dcterms:created xsi:type="dcterms:W3CDTF">2023-02-28T05:42:30Z</dcterms:created>
  <dcterms:modified xsi:type="dcterms:W3CDTF">2023-07-18T12:35:44Z</dcterms:modified>
</cp:coreProperties>
</file>