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4"/>
  <workbookPr/>
  <mc:AlternateContent xmlns:mc="http://schemas.openxmlformats.org/markup-compatibility/2006">
    <mc:Choice Requires="x15">
      <x15ac:absPath xmlns:x15ac="http://schemas.microsoft.com/office/spreadsheetml/2010/11/ac" url="/Users/bt308860/Documents/Manuscripts/Puls_RoundRobin/00_finalVersion/for uploading/Data tables/"/>
    </mc:Choice>
  </mc:AlternateContent>
  <xr:revisionPtr revIDLastSave="0" documentId="13_ncr:1_{66E4D1C7-F832-EA42-8F7E-F056835CE503}" xr6:coauthVersionLast="47" xr6:coauthVersionMax="47" xr10:uidLastSave="{00000000-0000-0000-0000-000000000000}"/>
  <bookViews>
    <workbookView xWindow="0" yWindow="500" windowWidth="28800" windowHeight="17500" xr2:uid="{00000000-000D-0000-FFFF-FFFF00000000}"/>
  </bookViews>
  <sheets>
    <sheet name="Processing &amp; Summary" sheetId="3" r:id="rId1"/>
    <sheet name="Supp. Fig. 2" sheetId="8" r:id="rId2"/>
    <sheet name="Supp. Fig. 3" sheetId="10" r:id="rId3"/>
    <sheet name="Supp. Fig. 4" sheetId="9" r:id="rId4"/>
    <sheet name="Spec. charge capacity" sheetId="7" r:id="rId5"/>
    <sheet name="Stdev and median rel error " sheetId="11" r:id="rId6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3" i="10" l="1"/>
  <c r="F15" i="10" l="1"/>
  <c r="F19" i="11" l="1"/>
  <c r="B49" i="11"/>
  <c r="B48" i="11"/>
  <c r="D48" i="11"/>
  <c r="F15" i="11"/>
  <c r="F8" i="11"/>
  <c r="N8" i="11"/>
  <c r="F14" i="11"/>
  <c r="N14" i="11"/>
  <c r="F17" i="11"/>
  <c r="N17" i="11"/>
  <c r="F18" i="11"/>
  <c r="N18" i="11"/>
  <c r="F6" i="11"/>
  <c r="G6" i="11"/>
  <c r="N6" i="11"/>
  <c r="O6" i="11"/>
  <c r="F4" i="11"/>
  <c r="G4" i="11"/>
  <c r="N4" i="11"/>
  <c r="O4" i="11"/>
  <c r="G19" i="11"/>
  <c r="N19" i="11"/>
  <c r="O19" i="11"/>
  <c r="F13" i="11"/>
  <c r="G13" i="11"/>
  <c r="N13" i="11"/>
  <c r="O13" i="11"/>
  <c r="F9" i="11"/>
  <c r="G9" i="11"/>
  <c r="N9" i="11"/>
  <c r="O9" i="11"/>
  <c r="F20" i="11"/>
  <c r="G20" i="11"/>
  <c r="N20" i="11"/>
  <c r="O20" i="11"/>
  <c r="F21" i="11"/>
  <c r="G21" i="11"/>
  <c r="N21" i="11"/>
  <c r="O21" i="11"/>
  <c r="F5" i="11"/>
  <c r="G5" i="11"/>
  <c r="N5" i="11"/>
  <c r="O5" i="11"/>
  <c r="F11" i="11"/>
  <c r="G11" i="11"/>
  <c r="N11" i="11"/>
  <c r="O11" i="11"/>
  <c r="F7" i="11"/>
  <c r="G7" i="11"/>
  <c r="N7" i="11"/>
  <c r="O7" i="11"/>
  <c r="F12" i="11"/>
  <c r="G12" i="11"/>
  <c r="N12" i="11"/>
  <c r="O12" i="11"/>
  <c r="F16" i="11"/>
  <c r="G16" i="11"/>
  <c r="N16" i="11"/>
  <c r="O16" i="11"/>
  <c r="F10" i="11"/>
  <c r="G10" i="11"/>
  <c r="N10" i="11"/>
  <c r="O10" i="11"/>
  <c r="G15" i="11"/>
  <c r="N15" i="11"/>
  <c r="O15" i="11"/>
  <c r="C48" i="11"/>
  <c r="C49" i="11"/>
  <c r="E48" i="11"/>
  <c r="D49" i="11"/>
  <c r="E49" i="11"/>
  <c r="Q14" i="11" l="1"/>
  <c r="J19" i="11"/>
  <c r="R14" i="11"/>
  <c r="H19" i="11"/>
  <c r="I19" i="11"/>
  <c r="R17" i="11"/>
  <c r="R16" i="11"/>
  <c r="R10" i="11"/>
  <c r="R4" i="11"/>
  <c r="R18" i="11"/>
  <c r="R20" i="11"/>
  <c r="R5" i="11"/>
  <c r="R13" i="11"/>
  <c r="R6" i="11"/>
  <c r="R8" i="11"/>
  <c r="R15" i="11"/>
  <c r="R7" i="11"/>
  <c r="R21" i="11"/>
  <c r="R12" i="11"/>
  <c r="R11" i="11"/>
  <c r="R9" i="11"/>
  <c r="R19" i="11"/>
  <c r="J17" i="11"/>
  <c r="I14" i="11"/>
  <c r="Q19" i="11"/>
  <c r="I17" i="11"/>
  <c r="H12" i="11"/>
  <c r="P15" i="11"/>
  <c r="I11" i="11"/>
  <c r="H21" i="11"/>
  <c r="P4" i="11"/>
  <c r="H15" i="11"/>
  <c r="H11" i="11"/>
  <c r="H13" i="11"/>
  <c r="H16" i="11"/>
  <c r="H7" i="11"/>
  <c r="H5" i="11"/>
  <c r="P13" i="11"/>
  <c r="P7" i="11"/>
  <c r="H4" i="11"/>
  <c r="H10" i="11"/>
  <c r="P10" i="11"/>
  <c r="P11" i="11"/>
  <c r="P19" i="11"/>
  <c r="P16" i="11"/>
  <c r="P5" i="11"/>
  <c r="H20" i="11"/>
  <c r="H9" i="11"/>
  <c r="P6" i="11"/>
  <c r="P12" i="11"/>
  <c r="P21" i="11"/>
  <c r="P20" i="11"/>
  <c r="P9" i="11"/>
  <c r="H6" i="11"/>
  <c r="J15" i="11"/>
  <c r="I10" i="11"/>
  <c r="Q12" i="11"/>
  <c r="J7" i="11"/>
  <c r="Q21" i="11"/>
  <c r="J20" i="11"/>
  <c r="I9" i="11"/>
  <c r="J4" i="11"/>
  <c r="I6" i="11"/>
  <c r="J18" i="11"/>
  <c r="Q17" i="11"/>
  <c r="I20" i="11"/>
  <c r="Q13" i="11"/>
  <c r="I4" i="11"/>
  <c r="Q18" i="11"/>
  <c r="I18" i="11"/>
  <c r="J8" i="11"/>
  <c r="I15" i="11"/>
  <c r="Q16" i="11"/>
  <c r="J12" i="11"/>
  <c r="I7" i="11"/>
  <c r="Q5" i="11"/>
  <c r="J21" i="11"/>
  <c r="Q10" i="11"/>
  <c r="J16" i="11"/>
  <c r="I12" i="11"/>
  <c r="Q11" i="11"/>
  <c r="J5" i="11"/>
  <c r="I21" i="11"/>
  <c r="Q9" i="11"/>
  <c r="J13" i="11"/>
  <c r="Q6" i="11"/>
  <c r="J14" i="11"/>
  <c r="Q8" i="11"/>
  <c r="I8" i="11"/>
  <c r="Q15" i="11"/>
  <c r="J10" i="11"/>
  <c r="I16" i="11"/>
  <c r="Q7" i="11"/>
  <c r="J11" i="11"/>
  <c r="I5" i="11"/>
  <c r="Q20" i="11"/>
  <c r="J9" i="11"/>
  <c r="I13" i="11"/>
  <c r="Q4" i="11"/>
  <c r="J6" i="11"/>
  <c r="C3" i="10" l="1"/>
  <c r="D3" i="10"/>
  <c r="E3" i="10"/>
  <c r="F3" i="10"/>
  <c r="G3" i="10"/>
  <c r="K3" i="10"/>
  <c r="L3" i="10"/>
  <c r="M3" i="10"/>
  <c r="N3" i="10"/>
  <c r="U3" i="10"/>
  <c r="V3" i="10"/>
  <c r="W3" i="10"/>
  <c r="Y3" i="10"/>
  <c r="Z3" i="10"/>
  <c r="AA3" i="10"/>
  <c r="AC3" i="10"/>
  <c r="AD3" i="10"/>
  <c r="AE3" i="10"/>
  <c r="AF3" i="10"/>
  <c r="AG3" i="10"/>
  <c r="AH3" i="10"/>
  <c r="AI3" i="10"/>
  <c r="AJ3" i="10"/>
  <c r="AK3" i="10"/>
  <c r="AL3" i="10"/>
  <c r="AM3" i="10"/>
  <c r="AN3" i="10"/>
  <c r="C4" i="10"/>
  <c r="D4" i="10"/>
  <c r="E4" i="10"/>
  <c r="F4" i="10"/>
  <c r="G4" i="10"/>
  <c r="K4" i="10"/>
  <c r="L4" i="10"/>
  <c r="M4" i="10"/>
  <c r="N4" i="10"/>
  <c r="U4" i="10"/>
  <c r="V4" i="10"/>
  <c r="W4" i="10"/>
  <c r="Y4" i="10"/>
  <c r="Z4" i="10"/>
  <c r="AA4" i="10"/>
  <c r="AC4" i="10"/>
  <c r="AD4" i="10"/>
  <c r="AE4" i="10"/>
  <c r="AF4" i="10"/>
  <c r="AG4" i="10"/>
  <c r="AH4" i="10"/>
  <c r="AI4" i="10"/>
  <c r="AJ4" i="10"/>
  <c r="AK4" i="10"/>
  <c r="AL4" i="10"/>
  <c r="AM4" i="10"/>
  <c r="AN4" i="10"/>
  <c r="C5" i="10"/>
  <c r="D5" i="10"/>
  <c r="E5" i="10"/>
  <c r="F5" i="10"/>
  <c r="G5" i="10"/>
  <c r="H5" i="10"/>
  <c r="I5" i="10"/>
  <c r="J5" i="10"/>
  <c r="K5" i="10"/>
  <c r="L5" i="10"/>
  <c r="M5" i="10"/>
  <c r="N5" i="10"/>
  <c r="O5" i="10"/>
  <c r="P5" i="10"/>
  <c r="Q5" i="10"/>
  <c r="R5" i="10"/>
  <c r="S5" i="10"/>
  <c r="T5" i="10"/>
  <c r="U5" i="10"/>
  <c r="V5" i="10"/>
  <c r="W5" i="10"/>
  <c r="X5" i="10"/>
  <c r="Y5" i="10"/>
  <c r="Z5" i="10"/>
  <c r="AA5" i="10"/>
  <c r="AB5" i="10"/>
  <c r="AC5" i="10"/>
  <c r="AD5" i="10"/>
  <c r="AE5" i="10"/>
  <c r="AF5" i="10"/>
  <c r="AG5" i="10"/>
  <c r="AH5" i="10"/>
  <c r="AI5" i="10"/>
  <c r="AJ5" i="10"/>
  <c r="AK5" i="10"/>
  <c r="AL5" i="10"/>
  <c r="AM5" i="10"/>
  <c r="AN5" i="10"/>
  <c r="AO5" i="10"/>
  <c r="C6" i="10"/>
  <c r="D6" i="10"/>
  <c r="E6" i="10"/>
  <c r="F6" i="10"/>
  <c r="G6" i="10"/>
  <c r="H6" i="10"/>
  <c r="I6" i="10"/>
  <c r="J6" i="10"/>
  <c r="K6" i="10"/>
  <c r="L6" i="10"/>
  <c r="M6" i="10"/>
  <c r="N6" i="10"/>
  <c r="O6" i="10"/>
  <c r="P6" i="10"/>
  <c r="Q6" i="10"/>
  <c r="R6" i="10"/>
  <c r="S6" i="10"/>
  <c r="T6" i="10"/>
  <c r="U6" i="10"/>
  <c r="V6" i="10"/>
  <c r="W6" i="10"/>
  <c r="X6" i="10"/>
  <c r="Y6" i="10"/>
  <c r="Z6" i="10"/>
  <c r="AA6" i="10"/>
  <c r="AB6" i="10"/>
  <c r="AC6" i="10"/>
  <c r="AD6" i="10"/>
  <c r="AE6" i="10"/>
  <c r="AF6" i="10"/>
  <c r="AG6" i="10"/>
  <c r="AH6" i="10"/>
  <c r="AI6" i="10"/>
  <c r="AJ6" i="10"/>
  <c r="AK6" i="10"/>
  <c r="AL6" i="10"/>
  <c r="AM6" i="10"/>
  <c r="AN6" i="10"/>
  <c r="AO6" i="10"/>
  <c r="C7" i="10"/>
  <c r="D7" i="10"/>
  <c r="E7" i="10"/>
  <c r="F7" i="10"/>
  <c r="G7" i="10"/>
  <c r="H7" i="10"/>
  <c r="I7" i="10"/>
  <c r="J7" i="10"/>
  <c r="K7" i="10"/>
  <c r="L7" i="10"/>
  <c r="M7" i="10"/>
  <c r="N7" i="10"/>
  <c r="O7" i="10"/>
  <c r="P7" i="10"/>
  <c r="Q7" i="10"/>
  <c r="R7" i="10"/>
  <c r="S7" i="10"/>
  <c r="T7" i="10"/>
  <c r="U7" i="10"/>
  <c r="V7" i="10"/>
  <c r="W7" i="10"/>
  <c r="X7" i="10"/>
  <c r="Y7" i="10"/>
  <c r="Z7" i="10"/>
  <c r="AA7" i="10"/>
  <c r="AB7" i="10"/>
  <c r="AC7" i="10"/>
  <c r="AD7" i="10"/>
  <c r="AE7" i="10"/>
  <c r="AF7" i="10"/>
  <c r="AG7" i="10"/>
  <c r="AH7" i="10"/>
  <c r="AI7" i="10"/>
  <c r="AJ7" i="10"/>
  <c r="AK7" i="10"/>
  <c r="AL7" i="10"/>
  <c r="AM7" i="10"/>
  <c r="AN7" i="10"/>
  <c r="AO7" i="10"/>
  <c r="C8" i="10"/>
  <c r="D8" i="10"/>
  <c r="E8" i="10"/>
  <c r="F8" i="10"/>
  <c r="G8" i="10"/>
  <c r="H8" i="10"/>
  <c r="I8" i="10"/>
  <c r="J8" i="10"/>
  <c r="K8" i="10"/>
  <c r="L8" i="10"/>
  <c r="M8" i="10"/>
  <c r="N8" i="10"/>
  <c r="O8" i="10"/>
  <c r="P8" i="10"/>
  <c r="Q8" i="10"/>
  <c r="R8" i="10"/>
  <c r="S8" i="10"/>
  <c r="T8" i="10"/>
  <c r="U8" i="10"/>
  <c r="V8" i="10"/>
  <c r="W8" i="10"/>
  <c r="X8" i="10"/>
  <c r="Y8" i="10"/>
  <c r="Z8" i="10"/>
  <c r="AA8" i="10"/>
  <c r="AB8" i="10"/>
  <c r="AC8" i="10"/>
  <c r="AD8" i="10"/>
  <c r="AE8" i="10"/>
  <c r="AF8" i="10"/>
  <c r="AG8" i="10"/>
  <c r="AH8" i="10"/>
  <c r="AI8" i="10"/>
  <c r="AJ8" i="10"/>
  <c r="AK8" i="10"/>
  <c r="AL8" i="10"/>
  <c r="AM8" i="10"/>
  <c r="AN8" i="10"/>
  <c r="AO8" i="10"/>
  <c r="C9" i="10"/>
  <c r="D9" i="10"/>
  <c r="E9" i="10"/>
  <c r="F9" i="10"/>
  <c r="G9" i="10"/>
  <c r="H9" i="10"/>
  <c r="I9" i="10"/>
  <c r="J9" i="10"/>
  <c r="K9" i="10"/>
  <c r="L9" i="10"/>
  <c r="M9" i="10"/>
  <c r="N9" i="10"/>
  <c r="O9" i="10"/>
  <c r="P9" i="10"/>
  <c r="Q9" i="10"/>
  <c r="R9" i="10"/>
  <c r="S9" i="10"/>
  <c r="T9" i="10"/>
  <c r="U9" i="10"/>
  <c r="V9" i="10"/>
  <c r="W9" i="10"/>
  <c r="X9" i="10"/>
  <c r="Y9" i="10"/>
  <c r="Z9" i="10"/>
  <c r="AA9" i="10"/>
  <c r="AB9" i="10"/>
  <c r="AC9" i="10"/>
  <c r="AD9" i="10"/>
  <c r="AE9" i="10"/>
  <c r="AF9" i="10"/>
  <c r="AG9" i="10"/>
  <c r="AH9" i="10"/>
  <c r="AI9" i="10"/>
  <c r="AJ9" i="10"/>
  <c r="AK9" i="10"/>
  <c r="AL9" i="10"/>
  <c r="AM9" i="10"/>
  <c r="AN9" i="10"/>
  <c r="AO9" i="10"/>
  <c r="C10" i="10"/>
  <c r="D10" i="10"/>
  <c r="E10" i="10"/>
  <c r="F10" i="10"/>
  <c r="G10" i="10"/>
  <c r="H10" i="10"/>
  <c r="I10" i="10"/>
  <c r="J10" i="10"/>
  <c r="K10" i="10"/>
  <c r="L10" i="10"/>
  <c r="M10" i="10"/>
  <c r="N10" i="10"/>
  <c r="O10" i="10"/>
  <c r="P10" i="10"/>
  <c r="Q10" i="10"/>
  <c r="R10" i="10"/>
  <c r="S10" i="10"/>
  <c r="T10" i="10"/>
  <c r="U10" i="10"/>
  <c r="V10" i="10"/>
  <c r="W10" i="10"/>
  <c r="X10" i="10"/>
  <c r="Y10" i="10"/>
  <c r="Z10" i="10"/>
  <c r="AA10" i="10"/>
  <c r="AB10" i="10"/>
  <c r="AC10" i="10"/>
  <c r="AD10" i="10"/>
  <c r="AE10" i="10"/>
  <c r="AF10" i="10"/>
  <c r="AG10" i="10"/>
  <c r="AH10" i="10"/>
  <c r="AI10" i="10"/>
  <c r="AJ10" i="10"/>
  <c r="AK10" i="10"/>
  <c r="AL10" i="10"/>
  <c r="AM10" i="10"/>
  <c r="AN10" i="10"/>
  <c r="AO10" i="10"/>
  <c r="C11" i="10"/>
  <c r="D11" i="10"/>
  <c r="E11" i="10"/>
  <c r="F11" i="10"/>
  <c r="G11" i="10"/>
  <c r="H11" i="10"/>
  <c r="I11" i="10"/>
  <c r="J11" i="10"/>
  <c r="K11" i="10"/>
  <c r="L11" i="10"/>
  <c r="M11" i="10"/>
  <c r="N11" i="10"/>
  <c r="O11" i="10"/>
  <c r="P11" i="10"/>
  <c r="Q11" i="10"/>
  <c r="R11" i="10"/>
  <c r="S11" i="10"/>
  <c r="T11" i="10"/>
  <c r="U11" i="10"/>
  <c r="V11" i="10"/>
  <c r="W11" i="10"/>
  <c r="X11" i="10"/>
  <c r="Y11" i="10"/>
  <c r="Z11" i="10"/>
  <c r="AA11" i="10"/>
  <c r="AB11" i="10"/>
  <c r="AC11" i="10"/>
  <c r="AD11" i="10"/>
  <c r="AE11" i="10"/>
  <c r="AF11" i="10"/>
  <c r="AG11" i="10"/>
  <c r="AH11" i="10"/>
  <c r="AI11" i="10"/>
  <c r="AJ11" i="10"/>
  <c r="AK11" i="10"/>
  <c r="AL11" i="10"/>
  <c r="AM11" i="10"/>
  <c r="AN11" i="10"/>
  <c r="AO11" i="10"/>
  <c r="C12" i="10"/>
  <c r="D12" i="10"/>
  <c r="E12" i="10"/>
  <c r="F12" i="10"/>
  <c r="G12" i="10"/>
  <c r="H12" i="10"/>
  <c r="I12" i="10"/>
  <c r="J12" i="10"/>
  <c r="K12" i="10"/>
  <c r="L12" i="10"/>
  <c r="M12" i="10"/>
  <c r="N12" i="10"/>
  <c r="O12" i="10"/>
  <c r="P12" i="10"/>
  <c r="Q12" i="10"/>
  <c r="R12" i="10"/>
  <c r="S12" i="10"/>
  <c r="T12" i="10"/>
  <c r="U12" i="10"/>
  <c r="V12" i="10"/>
  <c r="W12" i="10"/>
  <c r="X12" i="10"/>
  <c r="Y12" i="10"/>
  <c r="Z12" i="10"/>
  <c r="AA12" i="10"/>
  <c r="AB12" i="10"/>
  <c r="AC12" i="10"/>
  <c r="AD12" i="10"/>
  <c r="AE12" i="10"/>
  <c r="AF12" i="10"/>
  <c r="AG12" i="10"/>
  <c r="AH12" i="10"/>
  <c r="AI12" i="10"/>
  <c r="AJ12" i="10"/>
  <c r="AK12" i="10"/>
  <c r="AL12" i="10"/>
  <c r="AM12" i="10"/>
  <c r="AN12" i="10"/>
  <c r="AO12" i="10"/>
  <c r="C13" i="10"/>
  <c r="D13" i="10"/>
  <c r="E13" i="10"/>
  <c r="F13" i="10"/>
  <c r="G13" i="10"/>
  <c r="H13" i="10"/>
  <c r="I13" i="10"/>
  <c r="J13" i="10"/>
  <c r="K13" i="10"/>
  <c r="L13" i="10"/>
  <c r="M13" i="10"/>
  <c r="N13" i="10"/>
  <c r="O13" i="10"/>
  <c r="P13" i="10"/>
  <c r="Q13" i="10"/>
  <c r="R13" i="10"/>
  <c r="S13" i="10"/>
  <c r="T13" i="10"/>
  <c r="U13" i="10"/>
  <c r="V13" i="10"/>
  <c r="W13" i="10"/>
  <c r="X13" i="10"/>
  <c r="Y13" i="10"/>
  <c r="Z13" i="10"/>
  <c r="AA13" i="10"/>
  <c r="AB13" i="10"/>
  <c r="AC13" i="10"/>
  <c r="AD13" i="10"/>
  <c r="AE13" i="10"/>
  <c r="AF13" i="10"/>
  <c r="AG13" i="10"/>
  <c r="AH13" i="10"/>
  <c r="AI13" i="10"/>
  <c r="AJ13" i="10"/>
  <c r="AK13" i="10"/>
  <c r="AL13" i="10"/>
  <c r="AM13" i="10"/>
  <c r="AN13" i="10"/>
  <c r="AO13" i="10"/>
  <c r="C14" i="10"/>
  <c r="D14" i="10"/>
  <c r="E14" i="10"/>
  <c r="F14" i="10"/>
  <c r="G14" i="10"/>
  <c r="H14" i="10"/>
  <c r="I14" i="10"/>
  <c r="J14" i="10"/>
  <c r="K14" i="10"/>
  <c r="L14" i="10"/>
  <c r="M14" i="10"/>
  <c r="N14" i="10"/>
  <c r="O14" i="10"/>
  <c r="P14" i="10"/>
  <c r="Q14" i="10"/>
  <c r="R14" i="10"/>
  <c r="S14" i="10"/>
  <c r="T14" i="10"/>
  <c r="U14" i="10"/>
  <c r="V14" i="10"/>
  <c r="W14" i="10"/>
  <c r="X14" i="10"/>
  <c r="Y14" i="10"/>
  <c r="Z14" i="10"/>
  <c r="AA14" i="10"/>
  <c r="AB14" i="10"/>
  <c r="AC14" i="10"/>
  <c r="AD14" i="10"/>
  <c r="AE14" i="10"/>
  <c r="AF14" i="10"/>
  <c r="AG14" i="10"/>
  <c r="AH14" i="10"/>
  <c r="AI14" i="10"/>
  <c r="AJ14" i="10"/>
  <c r="AK14" i="10"/>
  <c r="AL14" i="10"/>
  <c r="AM14" i="10"/>
  <c r="AN14" i="10"/>
  <c r="AO14" i="10"/>
  <c r="C15" i="10"/>
  <c r="D15" i="10"/>
  <c r="E15" i="10"/>
  <c r="G15" i="10"/>
  <c r="H15" i="10"/>
  <c r="I15" i="10"/>
  <c r="J15" i="10"/>
  <c r="K15" i="10"/>
  <c r="L15" i="10"/>
  <c r="M15" i="10"/>
  <c r="N15" i="10"/>
  <c r="O15" i="10"/>
  <c r="P15" i="10"/>
  <c r="Q15" i="10"/>
  <c r="R15" i="10"/>
  <c r="S15" i="10"/>
  <c r="T15" i="10"/>
  <c r="U15" i="10"/>
  <c r="V15" i="10"/>
  <c r="W15" i="10"/>
  <c r="X15" i="10"/>
  <c r="Y15" i="10"/>
  <c r="Z15" i="10"/>
  <c r="AA15" i="10"/>
  <c r="AB15" i="10"/>
  <c r="AC15" i="10"/>
  <c r="AD15" i="10"/>
  <c r="AE15" i="10"/>
  <c r="AF15" i="10"/>
  <c r="AG15" i="10"/>
  <c r="AH15" i="10"/>
  <c r="AI15" i="10"/>
  <c r="AJ15" i="10"/>
  <c r="AK15" i="10"/>
  <c r="AL15" i="10"/>
  <c r="AM15" i="10"/>
  <c r="AN15" i="10"/>
  <c r="AO15" i="10"/>
  <c r="C16" i="10"/>
  <c r="D16" i="10"/>
  <c r="E16" i="10"/>
  <c r="F16" i="10"/>
  <c r="G16" i="10"/>
  <c r="H16" i="10"/>
  <c r="I16" i="10"/>
  <c r="J16" i="10"/>
  <c r="K16" i="10"/>
  <c r="L16" i="10"/>
  <c r="M16" i="10"/>
  <c r="N16" i="10"/>
  <c r="O16" i="10"/>
  <c r="P16" i="10"/>
  <c r="Q16" i="10"/>
  <c r="R16" i="10"/>
  <c r="S16" i="10"/>
  <c r="T16" i="10"/>
  <c r="U16" i="10"/>
  <c r="V16" i="10"/>
  <c r="W16" i="10"/>
  <c r="X16" i="10"/>
  <c r="Y16" i="10"/>
  <c r="Z16" i="10"/>
  <c r="AA16" i="10"/>
  <c r="AB16" i="10"/>
  <c r="AC16" i="10"/>
  <c r="AD16" i="10"/>
  <c r="AE16" i="10"/>
  <c r="AF16" i="10"/>
  <c r="AG16" i="10"/>
  <c r="AH16" i="10"/>
  <c r="AI16" i="10"/>
  <c r="AJ16" i="10"/>
  <c r="AK16" i="10"/>
  <c r="AL16" i="10"/>
  <c r="AM16" i="10"/>
  <c r="AN16" i="10"/>
  <c r="AO16" i="10"/>
  <c r="C17" i="10"/>
  <c r="D17" i="10"/>
  <c r="E17" i="10"/>
  <c r="F17" i="10"/>
  <c r="G17" i="10"/>
  <c r="H17" i="10"/>
  <c r="I17" i="10"/>
  <c r="J17" i="10"/>
  <c r="K17" i="10"/>
  <c r="L17" i="10"/>
  <c r="M17" i="10"/>
  <c r="N17" i="10"/>
  <c r="O17" i="10"/>
  <c r="P17" i="10"/>
  <c r="Q17" i="10"/>
  <c r="R17" i="10"/>
  <c r="S17" i="10"/>
  <c r="T17" i="10"/>
  <c r="U17" i="10"/>
  <c r="V17" i="10"/>
  <c r="W17" i="10"/>
  <c r="X17" i="10"/>
  <c r="Y17" i="10"/>
  <c r="Z17" i="10"/>
  <c r="AA17" i="10"/>
  <c r="AB17" i="10"/>
  <c r="AC17" i="10"/>
  <c r="AD17" i="10"/>
  <c r="AE17" i="10"/>
  <c r="AF17" i="10"/>
  <c r="AG17" i="10"/>
  <c r="AH17" i="10"/>
  <c r="AI17" i="10"/>
  <c r="AJ17" i="10"/>
  <c r="AK17" i="10"/>
  <c r="AL17" i="10"/>
  <c r="AM17" i="10"/>
  <c r="AN17" i="10"/>
  <c r="AO17" i="10"/>
  <c r="C18" i="10"/>
  <c r="D18" i="10"/>
  <c r="E18" i="10"/>
  <c r="F18" i="10"/>
  <c r="G18" i="10"/>
  <c r="H18" i="10"/>
  <c r="I18" i="10"/>
  <c r="J18" i="10"/>
  <c r="K18" i="10"/>
  <c r="L18" i="10"/>
  <c r="M18" i="10"/>
  <c r="N18" i="10"/>
  <c r="O18" i="10"/>
  <c r="P18" i="10"/>
  <c r="Q18" i="10"/>
  <c r="R18" i="10"/>
  <c r="S18" i="10"/>
  <c r="T18" i="10"/>
  <c r="U18" i="10"/>
  <c r="V18" i="10"/>
  <c r="W18" i="10"/>
  <c r="X18" i="10"/>
  <c r="Y18" i="10"/>
  <c r="Z18" i="10"/>
  <c r="AA18" i="10"/>
  <c r="AB18" i="10"/>
  <c r="AC18" i="10"/>
  <c r="AD18" i="10"/>
  <c r="AE18" i="10"/>
  <c r="AF18" i="10"/>
  <c r="AG18" i="10"/>
  <c r="AH18" i="10"/>
  <c r="AI18" i="10"/>
  <c r="AJ18" i="10"/>
  <c r="AK18" i="10"/>
  <c r="AL18" i="10"/>
  <c r="AM18" i="10"/>
  <c r="AN18" i="10"/>
  <c r="AO18" i="10"/>
  <c r="C19" i="10"/>
  <c r="D19" i="10"/>
  <c r="E19" i="10"/>
  <c r="F19" i="10"/>
  <c r="G19" i="10"/>
  <c r="H19" i="10"/>
  <c r="I19" i="10"/>
  <c r="J19" i="10"/>
  <c r="K19" i="10"/>
  <c r="L19" i="10"/>
  <c r="M19" i="10"/>
  <c r="N19" i="10"/>
  <c r="O19" i="10"/>
  <c r="P19" i="10"/>
  <c r="Q19" i="10"/>
  <c r="R19" i="10"/>
  <c r="S19" i="10"/>
  <c r="T19" i="10"/>
  <c r="U19" i="10"/>
  <c r="V19" i="10"/>
  <c r="W19" i="10"/>
  <c r="X19" i="10"/>
  <c r="Y19" i="10"/>
  <c r="Z19" i="10"/>
  <c r="AA19" i="10"/>
  <c r="AB19" i="10"/>
  <c r="AC19" i="10"/>
  <c r="AD19" i="10"/>
  <c r="AE19" i="10"/>
  <c r="AF19" i="10"/>
  <c r="AG19" i="10"/>
  <c r="AH19" i="10"/>
  <c r="AI19" i="10"/>
  <c r="AJ19" i="10"/>
  <c r="AK19" i="10"/>
  <c r="AL19" i="10"/>
  <c r="AM19" i="10"/>
  <c r="AN19" i="10"/>
  <c r="AO19" i="10"/>
  <c r="C20" i="10"/>
  <c r="D20" i="10"/>
  <c r="E20" i="10"/>
  <c r="F20" i="10"/>
  <c r="G20" i="10"/>
  <c r="H20" i="10"/>
  <c r="I20" i="10"/>
  <c r="J20" i="10"/>
  <c r="K20" i="10"/>
  <c r="L20" i="10"/>
  <c r="M20" i="10"/>
  <c r="N20" i="10"/>
  <c r="O20" i="10"/>
  <c r="P20" i="10"/>
  <c r="Q20" i="10"/>
  <c r="R20" i="10"/>
  <c r="S20" i="10"/>
  <c r="T20" i="10"/>
  <c r="U20" i="10"/>
  <c r="V20" i="10"/>
  <c r="W20" i="10"/>
  <c r="X20" i="10"/>
  <c r="Y20" i="10"/>
  <c r="Z20" i="10"/>
  <c r="AA20" i="10"/>
  <c r="AB20" i="10"/>
  <c r="AC20" i="10"/>
  <c r="AD20" i="10"/>
  <c r="AE20" i="10"/>
  <c r="AF20" i="10"/>
  <c r="AG20" i="10"/>
  <c r="AH20" i="10"/>
  <c r="AI20" i="10"/>
  <c r="AJ20" i="10"/>
  <c r="AK20" i="10"/>
  <c r="AL20" i="10"/>
  <c r="AM20" i="10"/>
  <c r="AN20" i="10"/>
  <c r="AO20" i="10"/>
  <c r="C21" i="10"/>
  <c r="D21" i="10"/>
  <c r="E21" i="10"/>
  <c r="F21" i="10"/>
  <c r="G21" i="10"/>
  <c r="H21" i="10"/>
  <c r="I21" i="10"/>
  <c r="J21" i="10"/>
  <c r="K21" i="10"/>
  <c r="L21" i="10"/>
  <c r="M21" i="10"/>
  <c r="N21" i="10"/>
  <c r="O21" i="10"/>
  <c r="P21" i="10"/>
  <c r="Q21" i="10"/>
  <c r="R21" i="10"/>
  <c r="S21" i="10"/>
  <c r="T21" i="10"/>
  <c r="U21" i="10"/>
  <c r="V21" i="10"/>
  <c r="W21" i="10"/>
  <c r="X21" i="10"/>
  <c r="Y21" i="10"/>
  <c r="Z21" i="10"/>
  <c r="AA21" i="10"/>
  <c r="AB21" i="10"/>
  <c r="AC21" i="10"/>
  <c r="AD21" i="10"/>
  <c r="AE21" i="10"/>
  <c r="AF21" i="10"/>
  <c r="AG21" i="10"/>
  <c r="AH21" i="10"/>
  <c r="AI21" i="10"/>
  <c r="AJ21" i="10"/>
  <c r="AK21" i="10"/>
  <c r="AL21" i="10"/>
  <c r="AM21" i="10"/>
  <c r="AN21" i="10"/>
  <c r="AO21" i="10"/>
  <c r="C22" i="10"/>
  <c r="D22" i="10"/>
  <c r="E22" i="10"/>
  <c r="F22" i="10"/>
  <c r="G22" i="10"/>
  <c r="H22" i="10"/>
  <c r="I22" i="10"/>
  <c r="J22" i="10"/>
  <c r="K22" i="10"/>
  <c r="L22" i="10"/>
  <c r="M22" i="10"/>
  <c r="N22" i="10"/>
  <c r="O22" i="10"/>
  <c r="P22" i="10"/>
  <c r="Q22" i="10"/>
  <c r="R22" i="10"/>
  <c r="S22" i="10"/>
  <c r="T22" i="10"/>
  <c r="U22" i="10"/>
  <c r="V22" i="10"/>
  <c r="W22" i="10"/>
  <c r="X22" i="10"/>
  <c r="Y22" i="10"/>
  <c r="Z22" i="10"/>
  <c r="AA22" i="10"/>
  <c r="AB22" i="10"/>
  <c r="AC22" i="10"/>
  <c r="AD22" i="10"/>
  <c r="AE22" i="10"/>
  <c r="AF22" i="10"/>
  <c r="AG22" i="10"/>
  <c r="AH22" i="10"/>
  <c r="AI22" i="10"/>
  <c r="AJ22" i="10"/>
  <c r="AK22" i="10"/>
  <c r="AL22" i="10"/>
  <c r="AM22" i="10"/>
  <c r="AN22" i="10"/>
  <c r="AO22" i="10"/>
  <c r="C23" i="10"/>
  <c r="D23" i="10"/>
  <c r="F23" i="10"/>
  <c r="G23" i="10"/>
  <c r="H23" i="10"/>
  <c r="I23" i="10"/>
  <c r="J23" i="10"/>
  <c r="K23" i="10"/>
  <c r="L23" i="10"/>
  <c r="M23" i="10"/>
  <c r="N23" i="10"/>
  <c r="O23" i="10"/>
  <c r="P23" i="10"/>
  <c r="Q23" i="10"/>
  <c r="R23" i="10"/>
  <c r="S23" i="10"/>
  <c r="T23" i="10"/>
  <c r="U23" i="10"/>
  <c r="V23" i="10"/>
  <c r="W23" i="10"/>
  <c r="X23" i="10"/>
  <c r="Y23" i="10"/>
  <c r="Z23" i="10"/>
  <c r="AA23" i="10"/>
  <c r="AB23" i="10"/>
  <c r="AC23" i="10"/>
  <c r="AD23" i="10"/>
  <c r="AE23" i="10"/>
  <c r="AF23" i="10"/>
  <c r="AG23" i="10"/>
  <c r="AH23" i="10"/>
  <c r="AI23" i="10"/>
  <c r="AJ23" i="10"/>
  <c r="AK23" i="10"/>
  <c r="AL23" i="10"/>
  <c r="AM23" i="10"/>
  <c r="AN23" i="10"/>
  <c r="AO23" i="10"/>
  <c r="C24" i="10"/>
  <c r="D24" i="10"/>
  <c r="E24" i="10"/>
  <c r="F24" i="10"/>
  <c r="G24" i="10"/>
  <c r="H24" i="10"/>
  <c r="I24" i="10"/>
  <c r="J24" i="10"/>
  <c r="K24" i="10"/>
  <c r="L24" i="10"/>
  <c r="M24" i="10"/>
  <c r="N24" i="10"/>
  <c r="O24" i="10"/>
  <c r="P24" i="10"/>
  <c r="Q24" i="10"/>
  <c r="R24" i="10"/>
  <c r="S24" i="10"/>
  <c r="T24" i="10"/>
  <c r="U24" i="10"/>
  <c r="V24" i="10"/>
  <c r="W24" i="10"/>
  <c r="X24" i="10"/>
  <c r="Y24" i="10"/>
  <c r="Z24" i="10"/>
  <c r="AA24" i="10"/>
  <c r="AB24" i="10"/>
  <c r="AC24" i="10"/>
  <c r="AD24" i="10"/>
  <c r="AE24" i="10"/>
  <c r="AF24" i="10"/>
  <c r="AG24" i="10"/>
  <c r="AH24" i="10"/>
  <c r="AI24" i="10"/>
  <c r="AJ24" i="10"/>
  <c r="AK24" i="10"/>
  <c r="AL24" i="10"/>
  <c r="AM24" i="10"/>
  <c r="AN24" i="10"/>
  <c r="AO24" i="10"/>
  <c r="C25" i="10"/>
  <c r="D25" i="10"/>
  <c r="E25" i="10"/>
  <c r="F25" i="10"/>
  <c r="G25" i="10"/>
  <c r="H25" i="10"/>
  <c r="I25" i="10"/>
  <c r="J25" i="10"/>
  <c r="K25" i="10"/>
  <c r="L25" i="10"/>
  <c r="M25" i="10"/>
  <c r="N25" i="10"/>
  <c r="O25" i="10"/>
  <c r="P25" i="10"/>
  <c r="Q25" i="10"/>
  <c r="R25" i="10"/>
  <c r="S25" i="10"/>
  <c r="T25" i="10"/>
  <c r="U25" i="10"/>
  <c r="V25" i="10"/>
  <c r="W25" i="10"/>
  <c r="X25" i="10"/>
  <c r="Y25" i="10"/>
  <c r="Z25" i="10"/>
  <c r="AA25" i="10"/>
  <c r="AB25" i="10"/>
  <c r="AC25" i="10"/>
  <c r="AD25" i="10"/>
  <c r="AE25" i="10"/>
  <c r="AF25" i="10"/>
  <c r="AG25" i="10"/>
  <c r="AH25" i="10"/>
  <c r="AI25" i="10"/>
  <c r="AJ25" i="10"/>
  <c r="AK25" i="10"/>
  <c r="AL25" i="10"/>
  <c r="AM25" i="10"/>
  <c r="AN25" i="10"/>
  <c r="AO25" i="10"/>
  <c r="C26" i="10"/>
  <c r="D26" i="10"/>
  <c r="E26" i="10"/>
  <c r="F26" i="10"/>
  <c r="G26" i="10"/>
  <c r="H26" i="10"/>
  <c r="I26" i="10"/>
  <c r="J26" i="10"/>
  <c r="K26" i="10"/>
  <c r="L26" i="10"/>
  <c r="M26" i="10"/>
  <c r="N26" i="10"/>
  <c r="O26" i="10"/>
  <c r="P26" i="10"/>
  <c r="Q26" i="10"/>
  <c r="R26" i="10"/>
  <c r="S26" i="10"/>
  <c r="T26" i="10"/>
  <c r="U26" i="10"/>
  <c r="V26" i="10"/>
  <c r="W26" i="10"/>
  <c r="X26" i="10"/>
  <c r="Y26" i="10"/>
  <c r="Z26" i="10"/>
  <c r="AA26" i="10"/>
  <c r="AB26" i="10"/>
  <c r="AC26" i="10"/>
  <c r="AD26" i="10"/>
  <c r="AE26" i="10"/>
  <c r="AF26" i="10"/>
  <c r="AG26" i="10"/>
  <c r="AH26" i="10"/>
  <c r="AI26" i="10"/>
  <c r="AJ26" i="10"/>
  <c r="AK26" i="10"/>
  <c r="AL26" i="10"/>
  <c r="AM26" i="10"/>
  <c r="AN26" i="10"/>
  <c r="AO26" i="10"/>
  <c r="C27" i="10"/>
  <c r="D27" i="10"/>
  <c r="E27" i="10"/>
  <c r="F27" i="10"/>
  <c r="G27" i="10"/>
  <c r="H27" i="10"/>
  <c r="I27" i="10"/>
  <c r="J27" i="10"/>
  <c r="K27" i="10"/>
  <c r="L27" i="10"/>
  <c r="M27" i="10"/>
  <c r="N27" i="10"/>
  <c r="O27" i="10"/>
  <c r="P27" i="10"/>
  <c r="Q27" i="10"/>
  <c r="R27" i="10"/>
  <c r="S27" i="10"/>
  <c r="T27" i="10"/>
  <c r="U27" i="10"/>
  <c r="V27" i="10"/>
  <c r="W27" i="10"/>
  <c r="X27" i="10"/>
  <c r="Y27" i="10"/>
  <c r="Z27" i="10"/>
  <c r="AA27" i="10"/>
  <c r="AB27" i="10"/>
  <c r="AC27" i="10"/>
  <c r="AD27" i="10"/>
  <c r="AE27" i="10"/>
  <c r="AF27" i="10"/>
  <c r="AG27" i="10"/>
  <c r="AH27" i="10"/>
  <c r="AI27" i="10"/>
  <c r="AJ27" i="10"/>
  <c r="AK27" i="10"/>
  <c r="AL27" i="10"/>
  <c r="AM27" i="10"/>
  <c r="AN27" i="10"/>
  <c r="AO27" i="10"/>
  <c r="C28" i="10"/>
  <c r="D28" i="10"/>
  <c r="E28" i="10"/>
  <c r="F28" i="10"/>
  <c r="G28" i="10"/>
  <c r="H28" i="10"/>
  <c r="I28" i="10"/>
  <c r="J28" i="10"/>
  <c r="K28" i="10"/>
  <c r="L28" i="10"/>
  <c r="M28" i="10"/>
  <c r="N28" i="10"/>
  <c r="O28" i="10"/>
  <c r="P28" i="10"/>
  <c r="Q28" i="10"/>
  <c r="R28" i="10"/>
  <c r="S28" i="10"/>
  <c r="T28" i="10"/>
  <c r="U28" i="10"/>
  <c r="V28" i="10"/>
  <c r="W28" i="10"/>
  <c r="X28" i="10"/>
  <c r="Y28" i="10"/>
  <c r="Z28" i="10"/>
  <c r="AA28" i="10"/>
  <c r="AB28" i="10"/>
  <c r="AC28" i="10"/>
  <c r="AD28" i="10"/>
  <c r="AE28" i="10"/>
  <c r="AF28" i="10"/>
  <c r="AG28" i="10"/>
  <c r="AH28" i="10"/>
  <c r="AI28" i="10"/>
  <c r="AJ28" i="10"/>
  <c r="AK28" i="10"/>
  <c r="AL28" i="10"/>
  <c r="AM28" i="10"/>
  <c r="AN28" i="10"/>
  <c r="AO28" i="10"/>
  <c r="C29" i="10"/>
  <c r="D29" i="10"/>
  <c r="E29" i="10"/>
  <c r="F29" i="10"/>
  <c r="G29" i="10"/>
  <c r="H29" i="10"/>
  <c r="I29" i="10"/>
  <c r="J29" i="10"/>
  <c r="K29" i="10"/>
  <c r="L29" i="10"/>
  <c r="M29" i="10"/>
  <c r="N29" i="10"/>
  <c r="O29" i="10"/>
  <c r="P29" i="10"/>
  <c r="Q29" i="10"/>
  <c r="R29" i="10"/>
  <c r="S29" i="10"/>
  <c r="T29" i="10"/>
  <c r="U29" i="10"/>
  <c r="V29" i="10"/>
  <c r="W29" i="10"/>
  <c r="X29" i="10"/>
  <c r="Y29" i="10"/>
  <c r="Z29" i="10"/>
  <c r="AA29" i="10"/>
  <c r="AB29" i="10"/>
  <c r="AC29" i="10"/>
  <c r="AD29" i="10"/>
  <c r="AE29" i="10"/>
  <c r="AF29" i="10"/>
  <c r="AG29" i="10"/>
  <c r="AH29" i="10"/>
  <c r="AI29" i="10"/>
  <c r="AJ29" i="10"/>
  <c r="AK29" i="10"/>
  <c r="AL29" i="10"/>
  <c r="AM29" i="10"/>
  <c r="AN29" i="10"/>
  <c r="AO29" i="10"/>
  <c r="C30" i="10"/>
  <c r="D30" i="10"/>
  <c r="E30" i="10"/>
  <c r="F30" i="10"/>
  <c r="G30" i="10"/>
  <c r="H30" i="10"/>
  <c r="I30" i="10"/>
  <c r="J30" i="10"/>
  <c r="K30" i="10"/>
  <c r="L30" i="10"/>
  <c r="M30" i="10"/>
  <c r="N30" i="10"/>
  <c r="O30" i="10"/>
  <c r="P30" i="10"/>
  <c r="Q30" i="10"/>
  <c r="R30" i="10"/>
  <c r="S30" i="10"/>
  <c r="T30" i="10"/>
  <c r="U30" i="10"/>
  <c r="V30" i="10"/>
  <c r="W30" i="10"/>
  <c r="X30" i="10"/>
  <c r="Y30" i="10"/>
  <c r="Z30" i="10"/>
  <c r="AA30" i="10"/>
  <c r="AB30" i="10"/>
  <c r="AC30" i="10"/>
  <c r="AD30" i="10"/>
  <c r="AE30" i="10"/>
  <c r="AF30" i="10"/>
  <c r="AG30" i="10"/>
  <c r="AH30" i="10"/>
  <c r="AI30" i="10"/>
  <c r="AJ30" i="10"/>
  <c r="AK30" i="10"/>
  <c r="AL30" i="10"/>
  <c r="AM30" i="10"/>
  <c r="AN30" i="10"/>
  <c r="AO30" i="10"/>
  <c r="C31" i="10"/>
  <c r="D31" i="10"/>
  <c r="E31" i="10"/>
  <c r="F31" i="10"/>
  <c r="G31" i="10"/>
  <c r="H31" i="10"/>
  <c r="I31" i="10"/>
  <c r="J31" i="10"/>
  <c r="K31" i="10"/>
  <c r="L31" i="10"/>
  <c r="M31" i="10"/>
  <c r="N31" i="10"/>
  <c r="O31" i="10"/>
  <c r="P31" i="10"/>
  <c r="Q31" i="10"/>
  <c r="R31" i="10"/>
  <c r="S31" i="10"/>
  <c r="T31" i="10"/>
  <c r="U31" i="10"/>
  <c r="V31" i="10"/>
  <c r="W31" i="10"/>
  <c r="X31" i="10"/>
  <c r="Y31" i="10"/>
  <c r="Z31" i="10"/>
  <c r="AA31" i="10"/>
  <c r="AB31" i="10"/>
  <c r="AC31" i="10"/>
  <c r="AD31" i="10"/>
  <c r="AE31" i="10"/>
  <c r="AF31" i="10"/>
  <c r="AG31" i="10"/>
  <c r="AH31" i="10"/>
  <c r="AI31" i="10"/>
  <c r="AJ31" i="10"/>
  <c r="AK31" i="10"/>
  <c r="AL31" i="10"/>
  <c r="AM31" i="10"/>
  <c r="AN31" i="10"/>
  <c r="AO31" i="10"/>
  <c r="C32" i="10"/>
  <c r="D32" i="10"/>
  <c r="E32" i="10"/>
  <c r="F32" i="10"/>
  <c r="G32" i="10"/>
  <c r="H32" i="10"/>
  <c r="I32" i="10"/>
  <c r="J32" i="10"/>
  <c r="K32" i="10"/>
  <c r="L32" i="10"/>
  <c r="M32" i="10"/>
  <c r="N32" i="10"/>
  <c r="O32" i="10"/>
  <c r="P32" i="10"/>
  <c r="Q32" i="10"/>
  <c r="R32" i="10"/>
  <c r="S32" i="10"/>
  <c r="T32" i="10"/>
  <c r="U32" i="10"/>
  <c r="V32" i="10"/>
  <c r="W32" i="10"/>
  <c r="X32" i="10"/>
  <c r="Y32" i="10"/>
  <c r="Z32" i="10"/>
  <c r="AA32" i="10"/>
  <c r="AB32" i="10"/>
  <c r="AC32" i="10"/>
  <c r="AD32" i="10"/>
  <c r="AE32" i="10"/>
  <c r="AF32" i="10"/>
  <c r="AG32" i="10"/>
  <c r="AH32" i="10"/>
  <c r="AI32" i="10"/>
  <c r="AJ32" i="10"/>
  <c r="AK32" i="10"/>
  <c r="AL32" i="10"/>
  <c r="AM32" i="10"/>
  <c r="AN32" i="10"/>
  <c r="AO32" i="10"/>
  <c r="C33" i="10"/>
  <c r="D33" i="10"/>
  <c r="E33" i="10"/>
  <c r="F33" i="10"/>
  <c r="G33" i="10"/>
  <c r="H33" i="10"/>
  <c r="I33" i="10"/>
  <c r="J33" i="10"/>
  <c r="K33" i="10"/>
  <c r="L33" i="10"/>
  <c r="M33" i="10"/>
  <c r="N33" i="10"/>
  <c r="O33" i="10"/>
  <c r="P33" i="10"/>
  <c r="Q33" i="10"/>
  <c r="R33" i="10"/>
  <c r="S33" i="10"/>
  <c r="T33" i="10"/>
  <c r="U33" i="10"/>
  <c r="V33" i="10"/>
  <c r="W33" i="10"/>
  <c r="X33" i="10"/>
  <c r="Y33" i="10"/>
  <c r="Z33" i="10"/>
  <c r="AA33" i="10"/>
  <c r="AB33" i="10"/>
  <c r="AC33" i="10"/>
  <c r="AD33" i="10"/>
  <c r="AE33" i="10"/>
  <c r="AF33" i="10"/>
  <c r="AG33" i="10"/>
  <c r="AH33" i="10"/>
  <c r="AI33" i="10"/>
  <c r="AJ33" i="10"/>
  <c r="AK33" i="10"/>
  <c r="AL33" i="10"/>
  <c r="AM33" i="10"/>
  <c r="AN33" i="10"/>
  <c r="AO33" i="10"/>
  <c r="C34" i="10"/>
  <c r="D34" i="10"/>
  <c r="E34" i="10"/>
  <c r="F34" i="10"/>
  <c r="G34" i="10"/>
  <c r="H34" i="10"/>
  <c r="I34" i="10"/>
  <c r="J34" i="10"/>
  <c r="K34" i="10"/>
  <c r="L34" i="10"/>
  <c r="M34" i="10"/>
  <c r="N34" i="10"/>
  <c r="O34" i="10"/>
  <c r="P34" i="10"/>
  <c r="Q34" i="10"/>
  <c r="R34" i="10"/>
  <c r="S34" i="10"/>
  <c r="T34" i="10"/>
  <c r="U34" i="10"/>
  <c r="V34" i="10"/>
  <c r="W34" i="10"/>
  <c r="X34" i="10"/>
  <c r="Y34" i="10"/>
  <c r="Z34" i="10"/>
  <c r="AA34" i="10"/>
  <c r="AB34" i="10"/>
  <c r="AC34" i="10"/>
  <c r="AD34" i="10"/>
  <c r="AE34" i="10"/>
  <c r="AF34" i="10"/>
  <c r="AG34" i="10"/>
  <c r="AH34" i="10"/>
  <c r="AI34" i="10"/>
  <c r="AJ34" i="10"/>
  <c r="AK34" i="10"/>
  <c r="AL34" i="10"/>
  <c r="AM34" i="10"/>
  <c r="AN34" i="10"/>
  <c r="AO34" i="10"/>
  <c r="C35" i="10"/>
  <c r="D35" i="10"/>
  <c r="E35" i="10"/>
  <c r="F35" i="10"/>
  <c r="G35" i="10"/>
  <c r="H35" i="10"/>
  <c r="I35" i="10"/>
  <c r="J35" i="10"/>
  <c r="K35" i="10"/>
  <c r="L35" i="10"/>
  <c r="M35" i="10"/>
  <c r="N35" i="10"/>
  <c r="O35" i="10"/>
  <c r="P35" i="10"/>
  <c r="Q35" i="10"/>
  <c r="R35" i="10"/>
  <c r="S35" i="10"/>
  <c r="T35" i="10"/>
  <c r="U35" i="10"/>
  <c r="V35" i="10"/>
  <c r="W35" i="10"/>
  <c r="X35" i="10"/>
  <c r="Y35" i="10"/>
  <c r="Z35" i="10"/>
  <c r="AA35" i="10"/>
  <c r="AB35" i="10"/>
  <c r="AC35" i="10"/>
  <c r="AD35" i="10"/>
  <c r="AE35" i="10"/>
  <c r="AF35" i="10"/>
  <c r="AG35" i="10"/>
  <c r="AH35" i="10"/>
  <c r="AI35" i="10"/>
  <c r="AJ35" i="10"/>
  <c r="AK35" i="10"/>
  <c r="AL35" i="10"/>
  <c r="AM35" i="10"/>
  <c r="AN35" i="10"/>
  <c r="AO35" i="10"/>
  <c r="C36" i="10"/>
  <c r="D36" i="10"/>
  <c r="E36" i="10"/>
  <c r="F36" i="10"/>
  <c r="G36" i="10"/>
  <c r="H36" i="10"/>
  <c r="I36" i="10"/>
  <c r="J36" i="10"/>
  <c r="K36" i="10"/>
  <c r="L36" i="10"/>
  <c r="M36" i="10"/>
  <c r="N36" i="10"/>
  <c r="O36" i="10"/>
  <c r="P36" i="10"/>
  <c r="Q36" i="10"/>
  <c r="R36" i="10"/>
  <c r="S36" i="10"/>
  <c r="T36" i="10"/>
  <c r="U36" i="10"/>
  <c r="V36" i="10"/>
  <c r="W36" i="10"/>
  <c r="X36" i="10"/>
  <c r="Y36" i="10"/>
  <c r="Z36" i="10"/>
  <c r="AA36" i="10"/>
  <c r="AB36" i="10"/>
  <c r="AC36" i="10"/>
  <c r="AD36" i="10"/>
  <c r="AE36" i="10"/>
  <c r="AF36" i="10"/>
  <c r="AG36" i="10"/>
  <c r="AH36" i="10"/>
  <c r="AI36" i="10"/>
  <c r="AJ36" i="10"/>
  <c r="AK36" i="10"/>
  <c r="AL36" i="10"/>
  <c r="AM36" i="10"/>
  <c r="AN36" i="10"/>
  <c r="AO36" i="10"/>
  <c r="C37" i="10"/>
  <c r="D37" i="10"/>
  <c r="E37" i="10"/>
  <c r="F37" i="10"/>
  <c r="G37" i="10"/>
  <c r="H37" i="10"/>
  <c r="I37" i="10"/>
  <c r="J37" i="10"/>
  <c r="K37" i="10"/>
  <c r="L37" i="10"/>
  <c r="M37" i="10"/>
  <c r="N37" i="10"/>
  <c r="O37" i="10"/>
  <c r="P37" i="10"/>
  <c r="Q37" i="10"/>
  <c r="R37" i="10"/>
  <c r="S37" i="10"/>
  <c r="T37" i="10"/>
  <c r="U37" i="10"/>
  <c r="V37" i="10"/>
  <c r="W37" i="10"/>
  <c r="X37" i="10"/>
  <c r="Y37" i="10"/>
  <c r="Z37" i="10"/>
  <c r="AA37" i="10"/>
  <c r="AB37" i="10"/>
  <c r="AC37" i="10"/>
  <c r="AD37" i="10"/>
  <c r="AE37" i="10"/>
  <c r="AF37" i="10"/>
  <c r="AG37" i="10"/>
  <c r="AH37" i="10"/>
  <c r="AI37" i="10"/>
  <c r="AJ37" i="10"/>
  <c r="AK37" i="10"/>
  <c r="AL37" i="10"/>
  <c r="AM37" i="10"/>
  <c r="AN37" i="10"/>
  <c r="AO37" i="10"/>
  <c r="C38" i="10"/>
  <c r="D38" i="10"/>
  <c r="E38" i="10"/>
  <c r="F38" i="10"/>
  <c r="G38" i="10"/>
  <c r="H38" i="10"/>
  <c r="I38" i="10"/>
  <c r="J38" i="10"/>
  <c r="K38" i="10"/>
  <c r="L38" i="10"/>
  <c r="M38" i="10"/>
  <c r="N38" i="10"/>
  <c r="O38" i="10"/>
  <c r="P38" i="10"/>
  <c r="Q38" i="10"/>
  <c r="R38" i="10"/>
  <c r="S38" i="10"/>
  <c r="T38" i="10"/>
  <c r="U38" i="10"/>
  <c r="V38" i="10"/>
  <c r="W38" i="10"/>
  <c r="X38" i="10"/>
  <c r="Y38" i="10"/>
  <c r="Z38" i="10"/>
  <c r="AA38" i="10"/>
  <c r="AB38" i="10"/>
  <c r="AC38" i="10"/>
  <c r="AD38" i="10"/>
  <c r="AE38" i="10"/>
  <c r="AF38" i="10"/>
  <c r="AG38" i="10"/>
  <c r="AH38" i="10"/>
  <c r="AI38" i="10"/>
  <c r="AJ38" i="10"/>
  <c r="AK38" i="10"/>
  <c r="AL38" i="10"/>
  <c r="AM38" i="10"/>
  <c r="AN38" i="10"/>
  <c r="AO38" i="10"/>
  <c r="C39" i="10"/>
  <c r="D39" i="10"/>
  <c r="E39" i="10"/>
  <c r="F39" i="10"/>
  <c r="G39" i="10"/>
  <c r="H39" i="10"/>
  <c r="I39" i="10"/>
  <c r="J39" i="10"/>
  <c r="K39" i="10"/>
  <c r="L39" i="10"/>
  <c r="M39" i="10"/>
  <c r="N39" i="10"/>
  <c r="O39" i="10"/>
  <c r="P39" i="10"/>
  <c r="Q39" i="10"/>
  <c r="R39" i="10"/>
  <c r="S39" i="10"/>
  <c r="T39" i="10"/>
  <c r="U39" i="10"/>
  <c r="V39" i="10"/>
  <c r="W39" i="10"/>
  <c r="X39" i="10"/>
  <c r="Y39" i="10"/>
  <c r="Z39" i="10"/>
  <c r="AA39" i="10"/>
  <c r="AB39" i="10"/>
  <c r="AC39" i="10"/>
  <c r="AD39" i="10"/>
  <c r="AE39" i="10"/>
  <c r="AF39" i="10"/>
  <c r="AG39" i="10"/>
  <c r="AH39" i="10"/>
  <c r="AI39" i="10"/>
  <c r="AJ39" i="10"/>
  <c r="AK39" i="10"/>
  <c r="AL39" i="10"/>
  <c r="AM39" i="10"/>
  <c r="AN39" i="10"/>
  <c r="AO39" i="10"/>
  <c r="C40" i="10"/>
  <c r="D40" i="10"/>
  <c r="E40" i="10"/>
  <c r="F40" i="10"/>
  <c r="G40" i="10"/>
  <c r="H40" i="10"/>
  <c r="I40" i="10"/>
  <c r="J40" i="10"/>
  <c r="K40" i="10"/>
  <c r="L40" i="10"/>
  <c r="M40" i="10"/>
  <c r="N40" i="10"/>
  <c r="O40" i="10"/>
  <c r="P40" i="10"/>
  <c r="Q40" i="10"/>
  <c r="R40" i="10"/>
  <c r="S40" i="10"/>
  <c r="T40" i="10"/>
  <c r="U40" i="10"/>
  <c r="V40" i="10"/>
  <c r="W40" i="10"/>
  <c r="X40" i="10"/>
  <c r="Y40" i="10"/>
  <c r="Z40" i="10"/>
  <c r="AA40" i="10"/>
  <c r="AB40" i="10"/>
  <c r="AC40" i="10"/>
  <c r="AD40" i="10"/>
  <c r="AE40" i="10"/>
  <c r="AF40" i="10"/>
  <c r="AG40" i="10"/>
  <c r="AH40" i="10"/>
  <c r="AI40" i="10"/>
  <c r="AJ40" i="10"/>
  <c r="AK40" i="10"/>
  <c r="AL40" i="10"/>
  <c r="AM40" i="10"/>
  <c r="AN40" i="10"/>
  <c r="AO40" i="10"/>
  <c r="C41" i="10"/>
  <c r="D41" i="10"/>
  <c r="E41" i="10"/>
  <c r="F41" i="10"/>
  <c r="G41" i="10"/>
  <c r="H41" i="10"/>
  <c r="I41" i="10"/>
  <c r="J41" i="10"/>
  <c r="K41" i="10"/>
  <c r="L41" i="10"/>
  <c r="M41" i="10"/>
  <c r="N41" i="10"/>
  <c r="O41" i="10"/>
  <c r="P41" i="10"/>
  <c r="Q41" i="10"/>
  <c r="R41" i="10"/>
  <c r="S41" i="10"/>
  <c r="T41" i="10"/>
  <c r="U41" i="10"/>
  <c r="V41" i="10"/>
  <c r="W41" i="10"/>
  <c r="X41" i="10"/>
  <c r="Y41" i="10"/>
  <c r="Z41" i="10"/>
  <c r="AA41" i="10"/>
  <c r="AB41" i="10"/>
  <c r="AC41" i="10"/>
  <c r="AD41" i="10"/>
  <c r="AE41" i="10"/>
  <c r="AF41" i="10"/>
  <c r="AG41" i="10"/>
  <c r="AH41" i="10"/>
  <c r="AI41" i="10"/>
  <c r="AJ41" i="10"/>
  <c r="AK41" i="10"/>
  <c r="AL41" i="10"/>
  <c r="AM41" i="10"/>
  <c r="AN41" i="10"/>
  <c r="AO41" i="10"/>
  <c r="C42" i="10"/>
  <c r="D42" i="10"/>
  <c r="E42" i="10"/>
  <c r="F42" i="10"/>
  <c r="G42" i="10"/>
  <c r="H42" i="10"/>
  <c r="I42" i="10"/>
  <c r="J42" i="10"/>
  <c r="K42" i="10"/>
  <c r="L42" i="10"/>
  <c r="M42" i="10"/>
  <c r="N42" i="10"/>
  <c r="O42" i="10"/>
  <c r="P42" i="10"/>
  <c r="Q42" i="10"/>
  <c r="R42" i="10"/>
  <c r="S42" i="10"/>
  <c r="T42" i="10"/>
  <c r="U42" i="10"/>
  <c r="V42" i="10"/>
  <c r="W42" i="10"/>
  <c r="X42" i="10"/>
  <c r="Y42" i="10"/>
  <c r="Z42" i="10"/>
  <c r="AA42" i="10"/>
  <c r="AB42" i="10"/>
  <c r="AC42" i="10"/>
  <c r="AD42" i="10"/>
  <c r="AE42" i="10"/>
  <c r="AF42" i="10"/>
  <c r="AG42" i="10"/>
  <c r="AH42" i="10"/>
  <c r="AI42" i="10"/>
  <c r="AJ42" i="10"/>
  <c r="AK42" i="10"/>
  <c r="AL42" i="10"/>
  <c r="AM42" i="10"/>
  <c r="AN42" i="10"/>
  <c r="AO42" i="10"/>
  <c r="C43" i="10"/>
  <c r="D43" i="10"/>
  <c r="E43" i="10"/>
  <c r="F43" i="10"/>
  <c r="G43" i="10"/>
  <c r="H43" i="10"/>
  <c r="I43" i="10"/>
  <c r="J43" i="10"/>
  <c r="K43" i="10"/>
  <c r="L43" i="10"/>
  <c r="M43" i="10"/>
  <c r="N43" i="10"/>
  <c r="O43" i="10"/>
  <c r="P43" i="10"/>
  <c r="Q43" i="10"/>
  <c r="R43" i="10"/>
  <c r="S43" i="10"/>
  <c r="T43" i="10"/>
  <c r="U43" i="10"/>
  <c r="V43" i="10"/>
  <c r="W43" i="10"/>
  <c r="X43" i="10"/>
  <c r="Y43" i="10"/>
  <c r="Z43" i="10"/>
  <c r="AA43" i="10"/>
  <c r="AB43" i="10"/>
  <c r="AC43" i="10"/>
  <c r="AD43" i="10"/>
  <c r="AE43" i="10"/>
  <c r="AF43" i="10"/>
  <c r="AG43" i="10"/>
  <c r="AH43" i="10"/>
  <c r="AI43" i="10"/>
  <c r="AJ43" i="10"/>
  <c r="AK43" i="10"/>
  <c r="AL43" i="10"/>
  <c r="AM43" i="10"/>
  <c r="AN43" i="10"/>
  <c r="AO43" i="10"/>
  <c r="C44" i="10"/>
  <c r="D44" i="10"/>
  <c r="E44" i="10"/>
  <c r="F44" i="10"/>
  <c r="G44" i="10"/>
  <c r="H44" i="10"/>
  <c r="I44" i="10"/>
  <c r="J44" i="10"/>
  <c r="K44" i="10"/>
  <c r="L44" i="10"/>
  <c r="M44" i="10"/>
  <c r="N44" i="10"/>
  <c r="O44" i="10"/>
  <c r="P44" i="10"/>
  <c r="Q44" i="10"/>
  <c r="R44" i="10"/>
  <c r="S44" i="10"/>
  <c r="T44" i="10"/>
  <c r="U44" i="10"/>
  <c r="V44" i="10"/>
  <c r="W44" i="10"/>
  <c r="X44" i="10"/>
  <c r="Y44" i="10"/>
  <c r="Z44" i="10"/>
  <c r="AA44" i="10"/>
  <c r="AB44" i="10"/>
  <c r="AC44" i="10"/>
  <c r="AD44" i="10"/>
  <c r="AE44" i="10"/>
  <c r="AF44" i="10"/>
  <c r="AG44" i="10"/>
  <c r="AH44" i="10"/>
  <c r="AI44" i="10"/>
  <c r="AJ44" i="10"/>
  <c r="AK44" i="10"/>
  <c r="AL44" i="10"/>
  <c r="AM44" i="10"/>
  <c r="AN44" i="10"/>
  <c r="AO44" i="10"/>
  <c r="C45" i="10"/>
  <c r="D45" i="10"/>
  <c r="E45" i="10"/>
  <c r="F45" i="10"/>
  <c r="G45" i="10"/>
  <c r="H45" i="10"/>
  <c r="I45" i="10"/>
  <c r="J45" i="10"/>
  <c r="K45" i="10"/>
  <c r="L45" i="10"/>
  <c r="M45" i="10"/>
  <c r="N45" i="10"/>
  <c r="O45" i="10"/>
  <c r="P45" i="10"/>
  <c r="Q45" i="10"/>
  <c r="R45" i="10"/>
  <c r="S45" i="10"/>
  <c r="T45" i="10"/>
  <c r="U45" i="10"/>
  <c r="V45" i="10"/>
  <c r="W45" i="10"/>
  <c r="X45" i="10"/>
  <c r="Y45" i="10"/>
  <c r="Z45" i="10"/>
  <c r="AA45" i="10"/>
  <c r="AB45" i="10"/>
  <c r="AC45" i="10"/>
  <c r="AD45" i="10"/>
  <c r="AE45" i="10"/>
  <c r="AF45" i="10"/>
  <c r="AG45" i="10"/>
  <c r="AH45" i="10"/>
  <c r="AI45" i="10"/>
  <c r="AJ45" i="10"/>
  <c r="AK45" i="10"/>
  <c r="AL45" i="10"/>
  <c r="AM45" i="10"/>
  <c r="AN45" i="10"/>
  <c r="AO45" i="10"/>
  <c r="C46" i="10"/>
  <c r="D46" i="10"/>
  <c r="E46" i="10"/>
  <c r="F46" i="10"/>
  <c r="G46" i="10"/>
  <c r="H46" i="10"/>
  <c r="I46" i="10"/>
  <c r="J46" i="10"/>
  <c r="K46" i="10"/>
  <c r="L46" i="10"/>
  <c r="M46" i="10"/>
  <c r="N46" i="10"/>
  <c r="O46" i="10"/>
  <c r="P46" i="10"/>
  <c r="Q46" i="10"/>
  <c r="R46" i="10"/>
  <c r="S46" i="10"/>
  <c r="T46" i="10"/>
  <c r="U46" i="10"/>
  <c r="V46" i="10"/>
  <c r="W46" i="10"/>
  <c r="X46" i="10"/>
  <c r="Y46" i="10"/>
  <c r="Z46" i="10"/>
  <c r="AA46" i="10"/>
  <c r="AB46" i="10"/>
  <c r="AC46" i="10"/>
  <c r="AD46" i="10"/>
  <c r="AE46" i="10"/>
  <c r="AF46" i="10"/>
  <c r="AG46" i="10"/>
  <c r="AH46" i="10"/>
  <c r="AI46" i="10"/>
  <c r="AJ46" i="10"/>
  <c r="AK46" i="10"/>
  <c r="AL46" i="10"/>
  <c r="AM46" i="10"/>
  <c r="AN46" i="10"/>
  <c r="AO46" i="10"/>
  <c r="C47" i="10"/>
  <c r="D47" i="10"/>
  <c r="E47" i="10"/>
  <c r="F47" i="10"/>
  <c r="G47" i="10"/>
  <c r="H47" i="10"/>
  <c r="I47" i="10"/>
  <c r="J47" i="10"/>
  <c r="K47" i="10"/>
  <c r="L47" i="10"/>
  <c r="M47" i="10"/>
  <c r="N47" i="10"/>
  <c r="O47" i="10"/>
  <c r="P47" i="10"/>
  <c r="Q47" i="10"/>
  <c r="R47" i="10"/>
  <c r="S47" i="10"/>
  <c r="T47" i="10"/>
  <c r="U47" i="10"/>
  <c r="V47" i="10"/>
  <c r="W47" i="10"/>
  <c r="X47" i="10"/>
  <c r="Y47" i="10"/>
  <c r="Z47" i="10"/>
  <c r="AA47" i="10"/>
  <c r="AB47" i="10"/>
  <c r="AC47" i="10"/>
  <c r="AD47" i="10"/>
  <c r="AE47" i="10"/>
  <c r="AF47" i="10"/>
  <c r="AG47" i="10"/>
  <c r="AH47" i="10"/>
  <c r="AI47" i="10"/>
  <c r="AJ47" i="10"/>
  <c r="AK47" i="10"/>
  <c r="AL47" i="10"/>
  <c r="AM47" i="10"/>
  <c r="AN47" i="10"/>
  <c r="AO47" i="10"/>
  <c r="C48" i="10"/>
  <c r="D48" i="10"/>
  <c r="E48" i="10"/>
  <c r="F48" i="10"/>
  <c r="G48" i="10"/>
  <c r="H48" i="10"/>
  <c r="I48" i="10"/>
  <c r="J48" i="10"/>
  <c r="K48" i="10"/>
  <c r="L48" i="10"/>
  <c r="M48" i="10"/>
  <c r="N48" i="10"/>
  <c r="O48" i="10"/>
  <c r="P48" i="10"/>
  <c r="Q48" i="10"/>
  <c r="R48" i="10"/>
  <c r="S48" i="10"/>
  <c r="T48" i="10"/>
  <c r="U48" i="10"/>
  <c r="V48" i="10"/>
  <c r="W48" i="10"/>
  <c r="X48" i="10"/>
  <c r="Y48" i="10"/>
  <c r="Z48" i="10"/>
  <c r="AA48" i="10"/>
  <c r="AB48" i="10"/>
  <c r="AC48" i="10"/>
  <c r="AD48" i="10"/>
  <c r="AE48" i="10"/>
  <c r="AF48" i="10"/>
  <c r="AG48" i="10"/>
  <c r="AH48" i="10"/>
  <c r="AI48" i="10"/>
  <c r="AJ48" i="10"/>
  <c r="AK48" i="10"/>
  <c r="AL48" i="10"/>
  <c r="AM48" i="10"/>
  <c r="AN48" i="10"/>
  <c r="AO48" i="10"/>
  <c r="C49" i="10"/>
  <c r="D49" i="10"/>
  <c r="E49" i="10"/>
  <c r="F49" i="10"/>
  <c r="G49" i="10"/>
  <c r="H49" i="10"/>
  <c r="I49" i="10"/>
  <c r="J49" i="10"/>
  <c r="K49" i="10"/>
  <c r="L49" i="10"/>
  <c r="M49" i="10"/>
  <c r="N49" i="10"/>
  <c r="O49" i="10"/>
  <c r="P49" i="10"/>
  <c r="Q49" i="10"/>
  <c r="R49" i="10"/>
  <c r="S49" i="10"/>
  <c r="T49" i="10"/>
  <c r="U49" i="10"/>
  <c r="V49" i="10"/>
  <c r="W49" i="10"/>
  <c r="X49" i="10"/>
  <c r="Y49" i="10"/>
  <c r="Z49" i="10"/>
  <c r="AA49" i="10"/>
  <c r="AB49" i="10"/>
  <c r="AC49" i="10"/>
  <c r="AD49" i="10"/>
  <c r="AE49" i="10"/>
  <c r="AF49" i="10"/>
  <c r="AG49" i="10"/>
  <c r="AH49" i="10"/>
  <c r="AI49" i="10"/>
  <c r="AJ49" i="10"/>
  <c r="AK49" i="10"/>
  <c r="AL49" i="10"/>
  <c r="AM49" i="10"/>
  <c r="AN49" i="10"/>
  <c r="AO49" i="10"/>
  <c r="C50" i="10"/>
  <c r="D50" i="10"/>
  <c r="E50" i="10"/>
  <c r="F50" i="10"/>
  <c r="G50" i="10"/>
  <c r="H50" i="10"/>
  <c r="I50" i="10"/>
  <c r="J50" i="10"/>
  <c r="K50" i="10"/>
  <c r="L50" i="10"/>
  <c r="M50" i="10"/>
  <c r="N50" i="10"/>
  <c r="O50" i="10"/>
  <c r="P50" i="10"/>
  <c r="Q50" i="10"/>
  <c r="R50" i="10"/>
  <c r="S50" i="10"/>
  <c r="T50" i="10"/>
  <c r="U50" i="10"/>
  <c r="V50" i="10"/>
  <c r="W50" i="10"/>
  <c r="X50" i="10"/>
  <c r="Y50" i="10"/>
  <c r="Z50" i="10"/>
  <c r="AA50" i="10"/>
  <c r="AB50" i="10"/>
  <c r="AC50" i="10"/>
  <c r="AD50" i="10"/>
  <c r="AE50" i="10"/>
  <c r="AF50" i="10"/>
  <c r="AG50" i="10"/>
  <c r="AH50" i="10"/>
  <c r="AI50" i="10"/>
  <c r="AJ50" i="10"/>
  <c r="AK50" i="10"/>
  <c r="AL50" i="10"/>
  <c r="AM50" i="10"/>
  <c r="AN50" i="10"/>
  <c r="AO50" i="10"/>
  <c r="C51" i="10"/>
  <c r="D51" i="10"/>
  <c r="E51" i="10"/>
  <c r="F51" i="10"/>
  <c r="G51" i="10"/>
  <c r="H51" i="10"/>
  <c r="I51" i="10"/>
  <c r="J51" i="10"/>
  <c r="K51" i="10"/>
  <c r="L51" i="10"/>
  <c r="M51" i="10"/>
  <c r="N51" i="10"/>
  <c r="O51" i="10"/>
  <c r="P51" i="10"/>
  <c r="Q51" i="10"/>
  <c r="R51" i="10"/>
  <c r="S51" i="10"/>
  <c r="T51" i="10"/>
  <c r="U51" i="10"/>
  <c r="V51" i="10"/>
  <c r="W51" i="10"/>
  <c r="X51" i="10"/>
  <c r="Y51" i="10"/>
  <c r="Z51" i="10"/>
  <c r="AA51" i="10"/>
  <c r="AB51" i="10"/>
  <c r="AC51" i="10"/>
  <c r="AD51" i="10"/>
  <c r="AE51" i="10"/>
  <c r="AF51" i="10"/>
  <c r="AG51" i="10"/>
  <c r="AH51" i="10"/>
  <c r="AI51" i="10"/>
  <c r="AJ51" i="10"/>
  <c r="AK51" i="10"/>
  <c r="AL51" i="10"/>
  <c r="AM51" i="10"/>
  <c r="AN51" i="10"/>
  <c r="AO51" i="10"/>
  <c r="C52" i="10"/>
  <c r="D52" i="10"/>
  <c r="E52" i="10"/>
  <c r="F52" i="10"/>
  <c r="G52" i="10"/>
  <c r="H52" i="10"/>
  <c r="I52" i="10"/>
  <c r="J52" i="10"/>
  <c r="K52" i="10"/>
  <c r="L52" i="10"/>
  <c r="M52" i="10"/>
  <c r="N52" i="10"/>
  <c r="O52" i="10"/>
  <c r="P52" i="10"/>
  <c r="Q52" i="10"/>
  <c r="R52" i="10"/>
  <c r="S52" i="10"/>
  <c r="T52" i="10"/>
  <c r="U52" i="10"/>
  <c r="V52" i="10"/>
  <c r="W52" i="10"/>
  <c r="X52" i="10"/>
  <c r="Y52" i="10"/>
  <c r="Z52" i="10"/>
  <c r="AA52" i="10"/>
  <c r="AB52" i="10"/>
  <c r="AC52" i="10"/>
  <c r="AD52" i="10"/>
  <c r="AE52" i="10"/>
  <c r="AF52" i="10"/>
  <c r="AG52" i="10"/>
  <c r="AH52" i="10"/>
  <c r="AI52" i="10"/>
  <c r="AJ52" i="10"/>
  <c r="AK52" i="10"/>
  <c r="AL52" i="10"/>
  <c r="AM52" i="10"/>
  <c r="AN52" i="10"/>
  <c r="AO52" i="10"/>
  <c r="C53" i="10"/>
  <c r="D53" i="10"/>
  <c r="E53" i="10"/>
  <c r="F53" i="10"/>
  <c r="G53" i="10"/>
  <c r="H53" i="10"/>
  <c r="I53" i="10"/>
  <c r="J53" i="10"/>
  <c r="K53" i="10"/>
  <c r="L53" i="10"/>
  <c r="M53" i="10"/>
  <c r="N53" i="10"/>
  <c r="O53" i="10"/>
  <c r="P53" i="10"/>
  <c r="Q53" i="10"/>
  <c r="R53" i="10"/>
  <c r="S53" i="10"/>
  <c r="T53" i="10"/>
  <c r="U53" i="10"/>
  <c r="V53" i="10"/>
  <c r="W53" i="10"/>
  <c r="X53" i="10"/>
  <c r="Y53" i="10"/>
  <c r="Z53" i="10"/>
  <c r="AA53" i="10"/>
  <c r="AB53" i="10"/>
  <c r="AC53" i="10"/>
  <c r="AD53" i="10"/>
  <c r="AE53" i="10"/>
  <c r="AF53" i="10"/>
  <c r="AG53" i="10"/>
  <c r="AH53" i="10"/>
  <c r="AI53" i="10"/>
  <c r="AJ53" i="10"/>
  <c r="AK53" i="10"/>
  <c r="AL53" i="10"/>
  <c r="AM53" i="10"/>
  <c r="AN53" i="10"/>
  <c r="AO53" i="10"/>
  <c r="C54" i="10"/>
  <c r="D54" i="10"/>
  <c r="E54" i="10"/>
  <c r="F54" i="10"/>
  <c r="G54" i="10"/>
  <c r="H54" i="10"/>
  <c r="I54" i="10"/>
  <c r="J54" i="10"/>
  <c r="K54" i="10"/>
  <c r="L54" i="10"/>
  <c r="M54" i="10"/>
  <c r="N54" i="10"/>
  <c r="O54" i="10"/>
  <c r="P54" i="10"/>
  <c r="Q54" i="10"/>
  <c r="R54" i="10"/>
  <c r="S54" i="10"/>
  <c r="T54" i="10"/>
  <c r="U54" i="10"/>
  <c r="V54" i="10"/>
  <c r="W54" i="10"/>
  <c r="X54" i="10"/>
  <c r="Y54" i="10"/>
  <c r="Z54" i="10"/>
  <c r="AA54" i="10"/>
  <c r="AB54" i="10"/>
  <c r="AC54" i="10"/>
  <c r="AD54" i="10"/>
  <c r="AE54" i="10"/>
  <c r="AF54" i="10"/>
  <c r="AG54" i="10"/>
  <c r="AH54" i="10"/>
  <c r="AI54" i="10"/>
  <c r="AJ54" i="10"/>
  <c r="AK54" i="10"/>
  <c r="AL54" i="10"/>
  <c r="AM54" i="10"/>
  <c r="AN54" i="10"/>
  <c r="AO54" i="10"/>
  <c r="D24" i="3" l="1"/>
  <c r="D25" i="3" s="1"/>
  <c r="E24" i="3"/>
  <c r="E25" i="3" s="1"/>
  <c r="F24" i="3"/>
  <c r="F25" i="3" s="1"/>
  <c r="G24" i="3"/>
  <c r="G25" i="3" s="1"/>
  <c r="H24" i="3"/>
  <c r="H25" i="3" s="1"/>
  <c r="I24" i="3"/>
  <c r="I25" i="3" s="1"/>
  <c r="J24" i="3"/>
  <c r="J25" i="3" s="1"/>
  <c r="K24" i="3"/>
  <c r="K25" i="3" s="1"/>
  <c r="L24" i="3"/>
  <c r="L25" i="3" s="1"/>
  <c r="M24" i="3"/>
  <c r="M25" i="3" s="1"/>
  <c r="N24" i="3"/>
  <c r="N25" i="3" s="1"/>
  <c r="O24" i="3"/>
  <c r="O25" i="3" s="1"/>
  <c r="P24" i="3"/>
  <c r="P25" i="3" s="1"/>
  <c r="Q24" i="3"/>
  <c r="Q25" i="3" s="1"/>
  <c r="R24" i="3"/>
  <c r="R25" i="3" s="1"/>
  <c r="S24" i="3"/>
  <c r="S25" i="3" s="1"/>
  <c r="T24" i="3"/>
  <c r="T25" i="3" s="1"/>
  <c r="U24" i="3"/>
  <c r="U25" i="3" s="1"/>
  <c r="V24" i="3"/>
  <c r="V25" i="3" s="1"/>
  <c r="W24" i="3"/>
  <c r="W25" i="3" s="1"/>
  <c r="X24" i="3"/>
  <c r="X25" i="3" s="1"/>
  <c r="Y24" i="3"/>
  <c r="Y25" i="3" s="1"/>
  <c r="Z24" i="3"/>
  <c r="Z25" i="3" s="1"/>
  <c r="AA24" i="3"/>
  <c r="AA25" i="3" s="1"/>
  <c r="AB24" i="3"/>
  <c r="AB25" i="3" s="1"/>
  <c r="AC24" i="3"/>
  <c r="AC25" i="3" s="1"/>
  <c r="AD24" i="3"/>
  <c r="AD25" i="3" s="1"/>
  <c r="AE24" i="3"/>
  <c r="AE25" i="3" s="1"/>
  <c r="AF24" i="3"/>
  <c r="AF25" i="3" s="1"/>
  <c r="AG24" i="3"/>
  <c r="AG25" i="3" s="1"/>
  <c r="AH24" i="3"/>
  <c r="AH25" i="3" s="1"/>
  <c r="AI24" i="3"/>
  <c r="AI25" i="3" s="1"/>
  <c r="AJ24" i="3"/>
  <c r="AJ25" i="3" s="1"/>
  <c r="AK24" i="3"/>
  <c r="AK25" i="3" s="1"/>
  <c r="AL24" i="3"/>
  <c r="AL25" i="3" s="1"/>
  <c r="AM24" i="3"/>
  <c r="AM25" i="3" s="1"/>
  <c r="AN24" i="3"/>
  <c r="AN25" i="3" s="1"/>
  <c r="AO24" i="3"/>
  <c r="AO25" i="3" s="1"/>
  <c r="AP24" i="3"/>
  <c r="AP25" i="3" s="1"/>
  <c r="AQ24" i="3"/>
  <c r="AQ25" i="3" s="1"/>
  <c r="C24" i="3"/>
  <c r="C25" i="3" s="1"/>
  <c r="AE16" i="3" l="1"/>
  <c r="AD16" i="3"/>
  <c r="AC16" i="3"/>
  <c r="W16" i="3"/>
  <c r="V16" i="3"/>
  <c r="U16" i="3"/>
  <c r="AA9" i="3"/>
  <c r="Z9" i="3"/>
  <c r="Y9" i="3"/>
</calcChain>
</file>

<file path=xl/sharedStrings.xml><?xml version="1.0" encoding="utf-8"?>
<sst xmlns="http://schemas.openxmlformats.org/spreadsheetml/2006/main" count="861" uniqueCount="176">
  <si>
    <t>Electrode diameter / mm</t>
  </si>
  <si>
    <t>N</t>
  </si>
  <si>
    <t>B1</t>
  </si>
  <si>
    <t>hand-pressed</t>
  </si>
  <si>
    <t>-</t>
  </si>
  <si>
    <t>B2</t>
  </si>
  <si>
    <t>B3</t>
  </si>
  <si>
    <t>D1</t>
  </si>
  <si>
    <t>D2</t>
  </si>
  <si>
    <t>D3</t>
  </si>
  <si>
    <t>E1</t>
  </si>
  <si>
    <t>E2</t>
  </si>
  <si>
    <t>F1</t>
  </si>
  <si>
    <t>F2</t>
  </si>
  <si>
    <t>G1</t>
  </si>
  <si>
    <t>G2</t>
  </si>
  <si>
    <t>G3</t>
  </si>
  <si>
    <t>H1</t>
  </si>
  <si>
    <t>H2</t>
  </si>
  <si>
    <t>J1</t>
  </si>
  <si>
    <t>Y</t>
  </si>
  <si>
    <t>K1</t>
  </si>
  <si>
    <t>K2</t>
  </si>
  <si>
    <t>K3</t>
  </si>
  <si>
    <t>L1</t>
  </si>
  <si>
    <t>23-26</t>
  </si>
  <si>
    <t>M3</t>
  </si>
  <si>
    <t>N3</t>
  </si>
  <si>
    <t>O1</t>
  </si>
  <si>
    <t>O2</t>
  </si>
  <si>
    <t>O3</t>
  </si>
  <si>
    <t>P1</t>
  </si>
  <si>
    <t>Q1</t>
  </si>
  <si>
    <t>23-25</t>
  </si>
  <si>
    <t>Q2</t>
  </si>
  <si>
    <t>R1</t>
  </si>
  <si>
    <t>24-26</t>
  </si>
  <si>
    <t>R2</t>
  </si>
  <si>
    <t>R3</t>
  </si>
  <si>
    <t>S1</t>
  </si>
  <si>
    <t>S2</t>
  </si>
  <si>
    <t>T1</t>
  </si>
  <si>
    <t>T2</t>
  </si>
  <si>
    <t>U1</t>
  </si>
  <si>
    <t>A</t>
  </si>
  <si>
    <t>B</t>
  </si>
  <si>
    <t>D</t>
  </si>
  <si>
    <t>E</t>
  </si>
  <si>
    <t>F</t>
  </si>
  <si>
    <t>G</t>
  </si>
  <si>
    <t>H</t>
  </si>
  <si>
    <t>J</t>
  </si>
  <si>
    <t>K</t>
  </si>
  <si>
    <t>L</t>
  </si>
  <si>
    <t>M</t>
  </si>
  <si>
    <t>O</t>
  </si>
  <si>
    <t>Q</t>
  </si>
  <si>
    <t>R</t>
  </si>
  <si>
    <t>S</t>
  </si>
  <si>
    <t>T</t>
  </si>
  <si>
    <t>U</t>
  </si>
  <si>
    <t>A1</t>
  </si>
  <si>
    <t>A2</t>
  </si>
  <si>
    <t>M1</t>
  </si>
  <si>
    <t>M2</t>
  </si>
  <si>
    <t>P</t>
  </si>
  <si>
    <t>Separator pressure / Mpa</t>
  </si>
  <si>
    <t>Separator compression time / min</t>
  </si>
  <si>
    <t>Cathode composite pressure / Mpa</t>
  </si>
  <si>
    <t>Cathode composite compression time / min</t>
  </si>
  <si>
    <t>Complete battery cell pressure / MPa</t>
  </si>
  <si>
    <t>Cycling temperature / °C</t>
  </si>
  <si>
    <t>Time elapsed between cell assembly and OCV measurement / h</t>
  </si>
  <si>
    <t>In:Li ratio / wt%:wt%</t>
  </si>
  <si>
    <t>In:Li ratio / at%:at%</t>
  </si>
  <si>
    <t>Complete battery cell compression time / min</t>
  </si>
  <si>
    <t>Group parameters</t>
  </si>
  <si>
    <t>Cell parameters</t>
  </si>
  <si>
    <t>Charge 1 - Resistances</t>
  </si>
  <si>
    <t>Charge 2 - Resistances</t>
  </si>
  <si>
    <t xml:space="preserve">Specific power / W/kg </t>
  </si>
  <si>
    <t>Charge 51 - Resistances</t>
  </si>
  <si>
    <t>Pretreatment (0.05C)</t>
  </si>
  <si>
    <t>0.1C cycling (50 cycles)</t>
  </si>
  <si>
    <r>
      <t>Thickness</t>
    </r>
    <r>
      <rPr>
        <b/>
        <i/>
        <sz val="11"/>
        <rFont val="Calibri"/>
        <family val="2"/>
        <scheme val="minor"/>
      </rPr>
      <t xml:space="preserve"> l</t>
    </r>
    <r>
      <rPr>
        <b/>
        <vertAlign val="subscript"/>
        <sz val="11"/>
        <rFont val="Calibri"/>
        <family val="2"/>
        <scheme val="minor"/>
      </rPr>
      <t>In/InLi</t>
    </r>
    <r>
      <rPr>
        <b/>
        <sz val="11"/>
        <rFont val="Calibri"/>
        <family val="2"/>
        <scheme val="minor"/>
      </rPr>
      <t xml:space="preserve"> / µm</t>
    </r>
  </si>
  <si>
    <r>
      <t>Thickness</t>
    </r>
    <r>
      <rPr>
        <b/>
        <i/>
        <sz val="11"/>
        <rFont val="Calibri"/>
        <family val="2"/>
        <scheme val="minor"/>
      </rPr>
      <t xml:space="preserve"> l</t>
    </r>
    <r>
      <rPr>
        <b/>
        <vertAlign val="subscript"/>
        <sz val="11"/>
        <rFont val="Calibri"/>
        <family val="2"/>
        <scheme val="minor"/>
      </rPr>
      <t>SE</t>
    </r>
    <r>
      <rPr>
        <b/>
        <sz val="11"/>
        <rFont val="Calibri"/>
        <family val="2"/>
        <scheme val="minor"/>
      </rPr>
      <t xml:space="preserve"> / µm</t>
    </r>
  </si>
  <si>
    <r>
      <t>Thickness</t>
    </r>
    <r>
      <rPr>
        <b/>
        <i/>
        <sz val="11"/>
        <rFont val="Calibri"/>
        <family val="2"/>
        <scheme val="minor"/>
      </rPr>
      <t xml:space="preserve"> l</t>
    </r>
    <r>
      <rPr>
        <b/>
        <vertAlign val="subscript"/>
        <sz val="11"/>
        <rFont val="Calibri"/>
        <family val="2"/>
        <scheme val="minor"/>
      </rPr>
      <t>CC</t>
    </r>
    <r>
      <rPr>
        <b/>
        <sz val="11"/>
        <rFont val="Calibri"/>
        <family val="2"/>
        <scheme val="minor"/>
      </rPr>
      <t xml:space="preserve"> / µm</t>
    </r>
  </si>
  <si>
    <r>
      <rPr>
        <b/>
        <i/>
        <sz val="11"/>
        <rFont val="Calibri"/>
        <family val="2"/>
        <scheme val="minor"/>
      </rPr>
      <t>m</t>
    </r>
    <r>
      <rPr>
        <b/>
        <vertAlign val="subscript"/>
        <sz val="11"/>
        <rFont val="Calibri"/>
        <family val="2"/>
        <scheme val="minor"/>
      </rPr>
      <t>CAM</t>
    </r>
    <r>
      <rPr>
        <b/>
        <sz val="11"/>
        <rFont val="Calibri"/>
        <family val="2"/>
        <scheme val="minor"/>
      </rPr>
      <t xml:space="preserve"> / mg</t>
    </r>
  </si>
  <si>
    <r>
      <rPr>
        <b/>
        <i/>
        <sz val="11"/>
        <rFont val="Calibri"/>
        <family val="2"/>
        <scheme val="minor"/>
      </rPr>
      <t>m</t>
    </r>
    <r>
      <rPr>
        <b/>
        <vertAlign val="subscript"/>
        <sz val="11"/>
        <rFont val="Calibri"/>
        <family val="2"/>
        <scheme val="minor"/>
      </rPr>
      <t xml:space="preserve">CC </t>
    </r>
    <r>
      <rPr>
        <b/>
        <sz val="11"/>
        <rFont val="Calibri"/>
        <family val="2"/>
        <scheme val="minor"/>
      </rPr>
      <t>/ mg</t>
    </r>
  </si>
  <si>
    <r>
      <rPr>
        <b/>
        <i/>
        <sz val="11"/>
        <rFont val="Calibri"/>
        <family val="2"/>
        <scheme val="minor"/>
      </rPr>
      <t>m</t>
    </r>
    <r>
      <rPr>
        <b/>
        <vertAlign val="subscript"/>
        <sz val="11"/>
        <rFont val="Calibri"/>
        <family val="2"/>
        <scheme val="minor"/>
      </rPr>
      <t>SE</t>
    </r>
    <r>
      <rPr>
        <b/>
        <sz val="11"/>
        <rFont val="Calibri"/>
        <family val="2"/>
        <scheme val="minor"/>
      </rPr>
      <t xml:space="preserve"> / mg</t>
    </r>
  </si>
  <si>
    <r>
      <rPr>
        <b/>
        <i/>
        <sz val="11"/>
        <rFont val="Calibri"/>
        <family val="2"/>
        <scheme val="minor"/>
      </rPr>
      <t>m</t>
    </r>
    <r>
      <rPr>
        <b/>
        <vertAlign val="subscript"/>
        <sz val="11"/>
        <rFont val="Calibri"/>
        <family val="2"/>
        <scheme val="minor"/>
      </rPr>
      <t>In</t>
    </r>
    <r>
      <rPr>
        <b/>
        <sz val="11"/>
        <rFont val="Calibri"/>
        <family val="2"/>
        <scheme val="minor"/>
      </rPr>
      <t xml:space="preserve"> / mg</t>
    </r>
  </si>
  <si>
    <r>
      <rPr>
        <b/>
        <i/>
        <sz val="11"/>
        <rFont val="Calibri"/>
        <family val="2"/>
        <scheme val="minor"/>
      </rPr>
      <t>m</t>
    </r>
    <r>
      <rPr>
        <b/>
        <vertAlign val="subscript"/>
        <sz val="11"/>
        <rFont val="Calibri"/>
        <family val="2"/>
        <scheme val="minor"/>
      </rPr>
      <t>Li</t>
    </r>
    <r>
      <rPr>
        <b/>
        <sz val="11"/>
        <rFont val="Calibri"/>
        <family val="2"/>
        <scheme val="minor"/>
      </rPr>
      <t xml:space="preserve"> / mg</t>
    </r>
  </si>
  <si>
    <t>Initial Coulomb efficiency / %</t>
  </si>
  <si>
    <t>Final Coulomb efficiency / %</t>
  </si>
  <si>
    <t>Final polarization voltage / V</t>
  </si>
  <si>
    <t>Initial polarization voltage / V</t>
  </si>
  <si>
    <t>Initial energy density / Wh/kg</t>
  </si>
  <si>
    <t>Extrapolated initial energy densities / Wh/kg</t>
  </si>
  <si>
    <t xml:space="preserve">Extrapolated specific power / W/kg </t>
  </si>
  <si>
    <t>Pressure control (Yes/No)</t>
  </si>
  <si>
    <r>
      <t>CAM loading / mg⋅cm</t>
    </r>
    <r>
      <rPr>
        <b/>
        <vertAlign val="superscript"/>
        <sz val="11"/>
        <rFont val="Calibri"/>
        <family val="2"/>
        <scheme val="minor"/>
      </rPr>
      <t>-2</t>
    </r>
  </si>
  <si>
    <r>
      <t xml:space="preserve">Initial OCV / V </t>
    </r>
    <r>
      <rPr>
        <b/>
        <i/>
        <sz val="11"/>
        <rFont val="Calibri"/>
        <family val="2"/>
        <scheme val="minor"/>
      </rPr>
      <t>vs.</t>
    </r>
    <r>
      <rPr>
        <b/>
        <sz val="11"/>
        <rFont val="Calibri"/>
        <family val="2"/>
        <scheme val="minor"/>
      </rPr>
      <t xml:space="preserve"> Li</t>
    </r>
    <r>
      <rPr>
        <b/>
        <vertAlign val="superscript"/>
        <sz val="11"/>
        <rFont val="Calibri"/>
        <family val="2"/>
        <scheme val="minor"/>
      </rPr>
      <t>+</t>
    </r>
    <r>
      <rPr>
        <b/>
        <sz val="11"/>
        <rFont val="Calibri"/>
        <family val="2"/>
        <scheme val="minor"/>
      </rPr>
      <t>/Li</t>
    </r>
  </si>
  <si>
    <r>
      <t xml:space="preserve">Applied current </t>
    </r>
    <r>
      <rPr>
        <b/>
        <i/>
        <sz val="11"/>
        <rFont val="Calibri"/>
        <family val="2"/>
        <scheme val="minor"/>
      </rPr>
      <t>I</t>
    </r>
    <r>
      <rPr>
        <b/>
        <sz val="11"/>
        <rFont val="Calibri"/>
        <family val="2"/>
        <scheme val="minor"/>
      </rPr>
      <t xml:space="preserve"> (0.1C) / mA</t>
    </r>
  </si>
  <si>
    <r>
      <t>1st cycle spec. discharge capacity / mAh⋅g</t>
    </r>
    <r>
      <rPr>
        <b/>
        <vertAlign val="superscript"/>
        <sz val="11"/>
        <color theme="1"/>
        <rFont val="Calibri"/>
        <family val="2"/>
        <scheme val="minor"/>
      </rPr>
      <t>-1</t>
    </r>
  </si>
  <si>
    <r>
      <t>2nd cycle spec. discharge capacity / mAh⋅g</t>
    </r>
    <r>
      <rPr>
        <b/>
        <vertAlign val="superscript"/>
        <sz val="11"/>
        <color theme="1"/>
        <rFont val="Calibri"/>
        <family val="2"/>
        <scheme val="minor"/>
      </rPr>
      <t>-1</t>
    </r>
  </si>
  <si>
    <r>
      <t>1st cycle spec. charge capacity / mAh⋅g</t>
    </r>
    <r>
      <rPr>
        <b/>
        <vertAlign val="superscript"/>
        <sz val="11"/>
        <color theme="1"/>
        <rFont val="Calibri"/>
        <family val="2"/>
        <scheme val="minor"/>
      </rPr>
      <t>-1</t>
    </r>
  </si>
  <si>
    <r>
      <t>2nd cycle spec. charge capacity  / mAh⋅g</t>
    </r>
    <r>
      <rPr>
        <b/>
        <vertAlign val="superscript"/>
        <sz val="11"/>
        <color theme="1"/>
        <rFont val="Calibri"/>
        <family val="2"/>
        <scheme val="minor"/>
      </rPr>
      <t>-1</t>
    </r>
  </si>
  <si>
    <r>
      <t>Initial spec. discharge capacity / mAh⋅g</t>
    </r>
    <r>
      <rPr>
        <b/>
        <vertAlign val="superscript"/>
        <sz val="11"/>
        <color theme="1"/>
        <rFont val="Calibri"/>
        <family val="2"/>
        <scheme val="minor"/>
      </rPr>
      <t>-1</t>
    </r>
  </si>
  <si>
    <r>
      <t>Final  spec. discharge capacity / mAh⋅g</t>
    </r>
    <r>
      <rPr>
        <b/>
        <vertAlign val="superscript"/>
        <sz val="11"/>
        <color theme="1"/>
        <rFont val="Calibri"/>
        <family val="2"/>
        <scheme val="minor"/>
      </rPr>
      <t>-1</t>
    </r>
  </si>
  <si>
    <r>
      <t>Initial  spec. charge capacity / mAh⋅g</t>
    </r>
    <r>
      <rPr>
        <b/>
        <vertAlign val="superscript"/>
        <sz val="11"/>
        <color theme="1"/>
        <rFont val="Calibri"/>
        <family val="2"/>
        <scheme val="minor"/>
      </rPr>
      <t>-1</t>
    </r>
  </si>
  <si>
    <t>Capacity retention (based on 0.1C discharge capacity) / %</t>
  </si>
  <si>
    <r>
      <rPr>
        <b/>
        <i/>
        <sz val="11"/>
        <color theme="1"/>
        <rFont val="Calibri"/>
        <family val="2"/>
        <scheme val="minor"/>
      </rPr>
      <t>L</t>
    </r>
    <r>
      <rPr>
        <b/>
        <vertAlign val="subscript"/>
        <sz val="11"/>
        <color theme="1"/>
        <rFont val="Calibri"/>
        <family val="2"/>
        <scheme val="minor"/>
      </rPr>
      <t>0</t>
    </r>
    <r>
      <rPr>
        <b/>
        <sz val="11"/>
        <color theme="1"/>
        <rFont val="Calibri"/>
        <family val="2"/>
        <scheme val="minor"/>
      </rPr>
      <t xml:space="preserve"> / H</t>
    </r>
  </si>
  <si>
    <r>
      <rPr>
        <b/>
        <i/>
        <sz val="11"/>
        <color theme="1"/>
        <rFont val="Calibri"/>
        <family val="2"/>
        <scheme val="minor"/>
      </rPr>
      <t>C</t>
    </r>
    <r>
      <rPr>
        <b/>
        <vertAlign val="subscript"/>
        <sz val="11"/>
        <color theme="1"/>
        <rFont val="Calibri"/>
        <family val="2"/>
        <scheme val="minor"/>
      </rPr>
      <t>0</t>
    </r>
    <r>
      <rPr>
        <b/>
        <sz val="11"/>
        <color theme="1"/>
        <rFont val="Calibri"/>
        <family val="2"/>
        <scheme val="minor"/>
      </rPr>
      <t xml:space="preserve"> / F</t>
    </r>
  </si>
  <si>
    <r>
      <rPr>
        <b/>
        <i/>
        <sz val="11"/>
        <color theme="1"/>
        <rFont val="Calibri"/>
        <family val="2"/>
        <scheme val="minor"/>
      </rPr>
      <t>R</t>
    </r>
    <r>
      <rPr>
        <b/>
        <vertAlign val="subscript"/>
        <sz val="11"/>
        <color theme="1"/>
        <rFont val="Calibri"/>
        <family val="2"/>
        <scheme val="minor"/>
      </rPr>
      <t>tot</t>
    </r>
    <r>
      <rPr>
        <b/>
        <sz val="11"/>
        <color theme="1"/>
        <rFont val="Calibri"/>
        <family val="2"/>
        <scheme val="minor"/>
      </rPr>
      <t>⋅</t>
    </r>
    <r>
      <rPr>
        <b/>
        <i/>
        <sz val="11"/>
        <color theme="1"/>
        <rFont val="Calibri"/>
        <family val="2"/>
        <scheme val="minor"/>
      </rPr>
      <t>A</t>
    </r>
    <r>
      <rPr>
        <b/>
        <sz val="11"/>
        <color theme="1"/>
        <rFont val="Calibri"/>
        <family val="2"/>
        <scheme val="minor"/>
      </rPr>
      <t xml:space="preserve"> / Ω⋅cm</t>
    </r>
    <r>
      <rPr>
        <b/>
        <vertAlign val="superscript"/>
        <sz val="11"/>
        <color theme="1"/>
        <rFont val="Calibri"/>
        <family val="2"/>
        <scheme val="minor"/>
      </rPr>
      <t>2</t>
    </r>
  </si>
  <si>
    <r>
      <rPr>
        <b/>
        <i/>
        <sz val="11"/>
        <color theme="1"/>
        <rFont val="Calibri"/>
        <family val="2"/>
        <scheme val="minor"/>
      </rPr>
      <t>R</t>
    </r>
    <r>
      <rPr>
        <b/>
        <vertAlign val="subscript"/>
        <sz val="11"/>
        <color theme="1"/>
        <rFont val="Calibri"/>
        <family val="2"/>
        <scheme val="minor"/>
      </rPr>
      <t>0</t>
    </r>
    <r>
      <rPr>
        <b/>
        <sz val="11"/>
        <color theme="1"/>
        <rFont val="Calibri"/>
        <family val="2"/>
        <scheme val="minor"/>
      </rPr>
      <t>⋅</t>
    </r>
    <r>
      <rPr>
        <b/>
        <i/>
        <sz val="11"/>
        <color theme="1"/>
        <rFont val="Calibri"/>
        <family val="2"/>
        <scheme val="minor"/>
      </rPr>
      <t>A</t>
    </r>
    <r>
      <rPr>
        <b/>
        <sz val="11"/>
        <color theme="1"/>
        <rFont val="Calibri"/>
        <family val="2"/>
        <scheme val="minor"/>
      </rPr>
      <t xml:space="preserve"> / Ω⋅cm</t>
    </r>
    <r>
      <rPr>
        <b/>
        <vertAlign val="superscript"/>
        <sz val="11"/>
        <color theme="1"/>
        <rFont val="Calibri"/>
        <family val="2"/>
        <scheme val="minor"/>
      </rPr>
      <t>2</t>
    </r>
  </si>
  <si>
    <t>λ</t>
  </si>
  <si>
    <t>Q3</t>
  </si>
  <si>
    <t>Legend</t>
  </si>
  <si>
    <t>No data was provided</t>
  </si>
  <si>
    <t>ABC</t>
  </si>
  <si>
    <t>Group ID</t>
  </si>
  <si>
    <t>Cell ID</t>
  </si>
  <si>
    <t>0.1C</t>
  </si>
  <si>
    <t>Cycle No</t>
  </si>
  <si>
    <t>C-Rate</t>
  </si>
  <si>
    <t>Spec. discharge capacities / mAh g-1</t>
  </si>
  <si>
    <t>Spec. charge capacities / mAh g-1</t>
  </si>
  <si>
    <t>Polarization voltage / V</t>
  </si>
  <si>
    <t>Coulomb efficiency / %</t>
  </si>
  <si>
    <t>Average</t>
  </si>
  <si>
    <t>Median</t>
  </si>
  <si>
    <t>Cycle 50</t>
  </si>
  <si>
    <t>Cycle 1</t>
  </si>
  <si>
    <t>Cell 3</t>
  </si>
  <si>
    <t>Cell 2</t>
  </si>
  <si>
    <t>Cell 1</t>
  </si>
  <si>
    <t>Group</t>
  </si>
  <si>
    <t>3 Cells</t>
  </si>
  <si>
    <t>2 Cells</t>
  </si>
  <si>
    <t>MW Stabw</t>
  </si>
  <si>
    <t>Average Stabw</t>
  </si>
  <si>
    <t>Median Stabw</t>
  </si>
  <si>
    <t xml:space="preserve">Amount of cells working </t>
  </si>
  <si>
    <t>Outliers included</t>
  </si>
  <si>
    <t>Outliers excluded</t>
  </si>
  <si>
    <t>Cycle 1 (0.1C)</t>
  </si>
  <si>
    <t>Cycle 50 (0.1C)</t>
  </si>
  <si>
    <t>Spec. discharge capacity /mAh g-1</t>
  </si>
  <si>
    <t>Relative standard deviation</t>
  </si>
  <si>
    <t>Median relative error (outliers included) / %</t>
  </si>
  <si>
    <t>Cell 1 (cycle 50)</t>
  </si>
  <si>
    <t>Cell 2  (cycle 50)</t>
  </si>
  <si>
    <t>Cell3  (cycle 50)</t>
  </si>
  <si>
    <t>Standard deviation</t>
  </si>
  <si>
    <t>Relative standard deviation / %</t>
  </si>
  <si>
    <t>Standard deviation (cycle 50)</t>
  </si>
  <si>
    <t>Median relative error (outliers excluded) / %</t>
  </si>
  <si>
    <t>Average (cycle 50)</t>
  </si>
  <si>
    <t>Median relative error (outliers included, cycle 50) / %</t>
  </si>
  <si>
    <t>Median relative error (outliersexcluded, cycle 50) / %</t>
  </si>
  <si>
    <t>Calculated/ estimated values</t>
  </si>
  <si>
    <t>[H2O] in glovebox / ppm</t>
  </si>
  <si>
    <t>[O2] in glovebox / ppm</t>
  </si>
  <si>
    <t>&lt; 0.1</t>
  </si>
  <si>
    <t>&lt; 0.2</t>
  </si>
  <si>
    <t>&lt; 1</t>
  </si>
  <si>
    <t>&lt; 2</t>
  </si>
  <si>
    <t>&lt; 0.5</t>
  </si>
  <si>
    <t>&lt; 3</t>
  </si>
  <si>
    <t>&lt; 5</t>
  </si>
  <si>
    <t>&lt; 0.7</t>
  </si>
  <si>
    <t>J*</t>
  </si>
  <si>
    <t>* Cycling was performed between 3.0 V and 4.3 V vs. In/(InLi)x, corresponding to a potential window of 3.62 V and 4.92 V vs. Li+/Li.</t>
  </si>
  <si>
    <t xml:space="preserve">** All gloveboxes that are reported to handle solvents (Y) are equipped with a solvent filter. </t>
  </si>
  <si>
    <t xml:space="preserve">Solvents in glovebox? (Yes/No) ** </t>
  </si>
  <si>
    <t>Cycling pressure / MPa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</si>
</sst>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vertAlign val="subscript"/>
      <sz val="1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vertAlign val="superscript"/>
      <sz val="1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8"/>
      <name val="Calibri"/>
      <family val="2"/>
      <scheme val="minor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14">
    <xf numFmtId="0" fontId="0" fillId="0" borderId="0" xfId="0"/>
    <xf numFmtId="0" fontId="2" fillId="0" borderId="0" xfId="0" applyFont="1"/>
    <xf numFmtId="0" fontId="3" fillId="0" borderId="3" xfId="0" applyFont="1" applyBorder="1" applyAlignment="1">
      <alignment horizontal="left"/>
    </xf>
    <xf numFmtId="0" fontId="2" fillId="0" borderId="3" xfId="0" applyFont="1" applyBorder="1"/>
    <xf numFmtId="0" fontId="0" fillId="0" borderId="1" xfId="0" applyBorder="1"/>
    <xf numFmtId="0" fontId="2" fillId="0" borderId="1" xfId="0" applyFont="1" applyBorder="1"/>
    <xf numFmtId="0" fontId="0" fillId="0" borderId="2" xfId="0" applyBorder="1"/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2" fillId="0" borderId="4" xfId="0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5" xfId="0" applyBorder="1"/>
    <xf numFmtId="0" fontId="2" fillId="0" borderId="8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2" xfId="0" applyBorder="1"/>
    <xf numFmtId="0" fontId="3" fillId="0" borderId="8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2" fillId="0" borderId="15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" fillId="0" borderId="17" xfId="0" applyFont="1" applyBorder="1" applyAlignment="1">
      <alignment vertical="center" textRotation="90"/>
    </xf>
    <xf numFmtId="0" fontId="1" fillId="0" borderId="17" xfId="0" applyFont="1" applyBorder="1"/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/>
    <xf numFmtId="0" fontId="2" fillId="2" borderId="18" xfId="0" applyFont="1" applyFill="1" applyBorder="1" applyAlignment="1">
      <alignment horizontal="center"/>
    </xf>
    <xf numFmtId="2" fontId="3" fillId="0" borderId="11" xfId="0" applyNumberFormat="1" applyFont="1" applyBorder="1" applyAlignment="1">
      <alignment horizontal="left"/>
    </xf>
    <xf numFmtId="2" fontId="2" fillId="0" borderId="0" xfId="0" applyNumberFormat="1" applyFont="1" applyAlignment="1">
      <alignment horizontal="center"/>
    </xf>
    <xf numFmtId="2" fontId="2" fillId="0" borderId="3" xfId="0" applyNumberFormat="1" applyFont="1" applyBorder="1" applyAlignment="1">
      <alignment horizontal="center"/>
    </xf>
    <xf numFmtId="2" fontId="0" fillId="0" borderId="0" xfId="0" applyNumberFormat="1"/>
    <xf numFmtId="2" fontId="0" fillId="0" borderId="1" xfId="0" applyNumberFormat="1" applyBorder="1"/>
    <xf numFmtId="0" fontId="10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/>
    </xf>
    <xf numFmtId="2" fontId="10" fillId="0" borderId="0" xfId="0" applyNumberFormat="1" applyFont="1" applyAlignment="1">
      <alignment horizontal="center"/>
    </xf>
    <xf numFmtId="2" fontId="10" fillId="0" borderId="3" xfId="0" applyNumberFormat="1" applyFont="1" applyBorder="1" applyAlignment="1">
      <alignment horizontal="center"/>
    </xf>
    <xf numFmtId="0" fontId="10" fillId="0" borderId="0" xfId="0" applyFont="1" applyAlignment="1">
      <alignment horizontal="center"/>
    </xf>
    <xf numFmtId="2" fontId="1" fillId="0" borderId="3" xfId="0" applyNumberFormat="1" applyFont="1" applyBorder="1"/>
    <xf numFmtId="2" fontId="2" fillId="0" borderId="0" xfId="0" applyNumberFormat="1" applyFont="1"/>
    <xf numFmtId="2" fontId="2" fillId="2" borderId="0" xfId="0" applyNumberFormat="1" applyFont="1" applyFill="1" applyAlignment="1">
      <alignment horizontal="center"/>
    </xf>
    <xf numFmtId="2" fontId="2" fillId="2" borderId="3" xfId="0" applyNumberFormat="1" applyFont="1" applyFill="1" applyBorder="1" applyAlignment="1">
      <alignment horizontal="center"/>
    </xf>
    <xf numFmtId="2" fontId="2" fillId="2" borderId="11" xfId="0" applyNumberFormat="1" applyFont="1" applyFill="1" applyBorder="1" applyAlignment="1">
      <alignment horizontal="center"/>
    </xf>
    <xf numFmtId="2" fontId="1" fillId="0" borderId="11" xfId="0" applyNumberFormat="1" applyFont="1" applyBorder="1"/>
    <xf numFmtId="2" fontId="1" fillId="0" borderId="8" xfId="0" applyNumberFormat="1" applyFont="1" applyBorder="1"/>
    <xf numFmtId="2" fontId="2" fillId="0" borderId="12" xfId="0" applyNumberFormat="1" applyFont="1" applyBorder="1"/>
    <xf numFmtId="2" fontId="2" fillId="0" borderId="8" xfId="0" applyNumberFormat="1" applyFont="1" applyBorder="1" applyAlignment="1">
      <alignment horizontal="center"/>
    </xf>
    <xf numFmtId="2" fontId="2" fillId="0" borderId="12" xfId="0" applyNumberFormat="1" applyFont="1" applyBorder="1" applyAlignment="1">
      <alignment horizontal="center"/>
    </xf>
    <xf numFmtId="2" fontId="2" fillId="2" borderId="12" xfId="0" applyNumberFormat="1" applyFont="1" applyFill="1" applyBorder="1" applyAlignment="1">
      <alignment horizontal="center"/>
    </xf>
    <xf numFmtId="2" fontId="2" fillId="2" borderId="8" xfId="0" applyNumberFormat="1" applyFont="1" applyFill="1" applyBorder="1" applyAlignment="1">
      <alignment horizontal="center"/>
    </xf>
    <xf numFmtId="2" fontId="2" fillId="2" borderId="13" xfId="0" applyNumberFormat="1" applyFont="1" applyFill="1" applyBorder="1" applyAlignment="1">
      <alignment horizontal="center"/>
    </xf>
    <xf numFmtId="2" fontId="0" fillId="0" borderId="4" xfId="0" applyNumberFormat="1" applyBorder="1"/>
    <xf numFmtId="2" fontId="2" fillId="0" borderId="11" xfId="0" applyNumberFormat="1" applyFont="1" applyBorder="1" applyAlignment="1">
      <alignment horizontal="center"/>
    </xf>
    <xf numFmtId="2" fontId="10" fillId="0" borderId="0" xfId="0" applyNumberFormat="1" applyFont="1"/>
    <xf numFmtId="2" fontId="10" fillId="2" borderId="3" xfId="0" applyNumberFormat="1" applyFont="1" applyFill="1" applyBorder="1" applyAlignment="1">
      <alignment horizontal="center"/>
    </xf>
    <xf numFmtId="2" fontId="10" fillId="0" borderId="11" xfId="0" applyNumberFormat="1" applyFont="1" applyBorder="1" applyAlignment="1">
      <alignment horizontal="center"/>
    </xf>
    <xf numFmtId="2" fontId="10" fillId="2" borderId="0" xfId="0" applyNumberFormat="1" applyFont="1" applyFill="1" applyAlignment="1">
      <alignment horizontal="center"/>
    </xf>
    <xf numFmtId="2" fontId="10" fillId="0" borderId="10" xfId="0" applyNumberFormat="1" applyFont="1" applyBorder="1"/>
    <xf numFmtId="2" fontId="1" fillId="0" borderId="13" xfId="0" applyNumberFormat="1" applyFont="1" applyBorder="1"/>
    <xf numFmtId="2" fontId="10" fillId="0" borderId="12" xfId="0" applyNumberFormat="1" applyFont="1" applyBorder="1"/>
    <xf numFmtId="2" fontId="10" fillId="0" borderId="8" xfId="0" applyNumberFormat="1" applyFont="1" applyBorder="1" applyAlignment="1">
      <alignment horizontal="center"/>
    </xf>
    <xf numFmtId="2" fontId="10" fillId="0" borderId="12" xfId="0" applyNumberFormat="1" applyFont="1" applyBorder="1" applyAlignment="1">
      <alignment horizontal="center"/>
    </xf>
    <xf numFmtId="2" fontId="10" fillId="2" borderId="12" xfId="0" applyNumberFormat="1" applyFont="1" applyFill="1" applyBorder="1" applyAlignment="1">
      <alignment horizontal="center"/>
    </xf>
    <xf numFmtId="2" fontId="10" fillId="2" borderId="8" xfId="0" applyNumberFormat="1" applyFont="1" applyFill="1" applyBorder="1" applyAlignment="1">
      <alignment horizontal="center"/>
    </xf>
    <xf numFmtId="2" fontId="10" fillId="0" borderId="13" xfId="0" applyNumberFormat="1" applyFont="1" applyBorder="1" applyAlignment="1">
      <alignment horizontal="center"/>
    </xf>
    <xf numFmtId="11" fontId="1" fillId="0" borderId="11" xfId="0" applyNumberFormat="1" applyFont="1" applyBorder="1"/>
    <xf numFmtId="11" fontId="2" fillId="2" borderId="10" xfId="0" applyNumberFormat="1" applyFont="1" applyFill="1" applyBorder="1"/>
    <xf numFmtId="11" fontId="2" fillId="2" borderId="3" xfId="0" applyNumberFormat="1" applyFont="1" applyFill="1" applyBorder="1" applyAlignment="1">
      <alignment horizontal="center"/>
    </xf>
    <xf numFmtId="11" fontId="2" fillId="2" borderId="0" xfId="0" applyNumberFormat="1" applyFont="1" applyFill="1" applyAlignment="1">
      <alignment horizontal="center"/>
    </xf>
    <xf numFmtId="11" fontId="2" fillId="0" borderId="0" xfId="0" applyNumberFormat="1" applyFont="1" applyAlignment="1">
      <alignment horizontal="center"/>
    </xf>
    <xf numFmtId="11" fontId="2" fillId="0" borderId="3" xfId="0" applyNumberFormat="1" applyFont="1" applyBorder="1" applyAlignment="1">
      <alignment horizontal="center"/>
    </xf>
    <xf numFmtId="11" fontId="2" fillId="0" borderId="11" xfId="0" applyNumberFormat="1" applyFont="1" applyBorder="1" applyAlignment="1">
      <alignment horizontal="center"/>
    </xf>
    <xf numFmtId="11" fontId="0" fillId="0" borderId="0" xfId="0" applyNumberFormat="1"/>
    <xf numFmtId="11" fontId="1" fillId="0" borderId="8" xfId="0" applyNumberFormat="1" applyFont="1" applyBorder="1"/>
    <xf numFmtId="11" fontId="2" fillId="2" borderId="12" xfId="0" applyNumberFormat="1" applyFont="1" applyFill="1" applyBorder="1"/>
    <xf numFmtId="11" fontId="2" fillId="2" borderId="8" xfId="0" applyNumberFormat="1" applyFont="1" applyFill="1" applyBorder="1" applyAlignment="1">
      <alignment horizontal="center"/>
    </xf>
    <xf numFmtId="11" fontId="2" fillId="2" borderId="12" xfId="0" applyNumberFormat="1" applyFont="1" applyFill="1" applyBorder="1" applyAlignment="1">
      <alignment horizontal="center"/>
    </xf>
    <xf numFmtId="11" fontId="2" fillId="0" borderId="12" xfId="0" applyNumberFormat="1" applyFont="1" applyBorder="1" applyAlignment="1">
      <alignment horizontal="center"/>
    </xf>
    <xf numFmtId="11" fontId="2" fillId="0" borderId="8" xfId="0" applyNumberFormat="1" applyFont="1" applyBorder="1" applyAlignment="1">
      <alignment horizontal="center"/>
    </xf>
    <xf numFmtId="11" fontId="2" fillId="0" borderId="13" xfId="0" applyNumberFormat="1" applyFont="1" applyBorder="1" applyAlignment="1">
      <alignment horizontal="center"/>
    </xf>
    <xf numFmtId="11" fontId="0" fillId="0" borderId="4" xfId="0" applyNumberFormat="1" applyBorder="1"/>
    <xf numFmtId="11" fontId="2" fillId="2" borderId="10" xfId="0" applyNumberFormat="1" applyFont="1" applyFill="1" applyBorder="1" applyAlignment="1">
      <alignment horizontal="center"/>
    </xf>
    <xf numFmtId="11" fontId="2" fillId="0" borderId="10" xfId="0" applyNumberFormat="1" applyFont="1" applyBorder="1" applyAlignment="1">
      <alignment horizontal="center"/>
    </xf>
    <xf numFmtId="11" fontId="2" fillId="2" borderId="0" xfId="0" applyNumberFormat="1" applyFont="1" applyFill="1"/>
    <xf numFmtId="11" fontId="0" fillId="0" borderId="12" xfId="0" applyNumberFormat="1" applyBorder="1"/>
    <xf numFmtId="2" fontId="2" fillId="2" borderId="0" xfId="0" applyNumberFormat="1" applyFont="1" applyFill="1"/>
    <xf numFmtId="0" fontId="0" fillId="2" borderId="0" xfId="0" applyFill="1"/>
    <xf numFmtId="0" fontId="10" fillId="0" borderId="0" xfId="0" applyFont="1"/>
    <xf numFmtId="0" fontId="0" fillId="0" borderId="21" xfId="0" applyBorder="1"/>
    <xf numFmtId="0" fontId="0" fillId="0" borderId="3" xfId="0" applyBorder="1" applyAlignment="1">
      <alignment horizontal="center"/>
    </xf>
    <xf numFmtId="0" fontId="3" fillId="0" borderId="3" xfId="0" applyFont="1" applyBorder="1"/>
    <xf numFmtId="0" fontId="3" fillId="0" borderId="5" xfId="0" applyFont="1" applyBorder="1"/>
    <xf numFmtId="0" fontId="1" fillId="0" borderId="23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2" fontId="1" fillId="0" borderId="21" xfId="0" applyNumberFormat="1" applyFont="1" applyBorder="1" applyAlignment="1">
      <alignment horizontal="center"/>
    </xf>
    <xf numFmtId="2" fontId="1" fillId="0" borderId="0" xfId="0" applyNumberFormat="1" applyFont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1" fillId="0" borderId="23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2" fontId="0" fillId="4" borderId="3" xfId="0" applyNumberFormat="1" applyFill="1" applyBorder="1"/>
    <xf numFmtId="2" fontId="0" fillId="4" borderId="0" xfId="0" applyNumberFormat="1" applyFill="1"/>
    <xf numFmtId="2" fontId="0" fillId="2" borderId="0" xfId="0" applyNumberFormat="1" applyFill="1"/>
    <xf numFmtId="2" fontId="0" fillId="2" borderId="3" xfId="0" applyNumberFormat="1" applyFill="1" applyBorder="1"/>
    <xf numFmtId="2" fontId="0" fillId="3" borderId="3" xfId="0" applyNumberFormat="1" applyFill="1" applyBorder="1"/>
    <xf numFmtId="2" fontId="0" fillId="3" borderId="0" xfId="0" applyNumberFormat="1" applyFill="1"/>
    <xf numFmtId="2" fontId="0" fillId="0" borderId="3" xfId="0" applyNumberFormat="1" applyBorder="1"/>
    <xf numFmtId="1" fontId="1" fillId="0" borderId="23" xfId="0" applyNumberFormat="1" applyFont="1" applyBorder="1" applyAlignment="1">
      <alignment horizontal="center"/>
    </xf>
    <xf numFmtId="1" fontId="0" fillId="4" borderId="3" xfId="0" applyNumberFormat="1" applyFill="1" applyBorder="1"/>
    <xf numFmtId="1" fontId="0" fillId="3" borderId="3" xfId="0" applyNumberFormat="1" applyFill="1" applyBorder="1"/>
    <xf numFmtId="1" fontId="0" fillId="0" borderId="0" xfId="0" applyNumberFormat="1"/>
    <xf numFmtId="1" fontId="0" fillId="0" borderId="3" xfId="0" applyNumberFormat="1" applyBorder="1"/>
    <xf numFmtId="2" fontId="1" fillId="0" borderId="22" xfId="0" applyNumberFormat="1" applyFont="1" applyBorder="1" applyAlignment="1">
      <alignment horizontal="center"/>
    </xf>
    <xf numFmtId="2" fontId="1" fillId="0" borderId="25" xfId="0" applyNumberFormat="1" applyFont="1" applyBorder="1" applyAlignment="1">
      <alignment horizontal="center"/>
    </xf>
    <xf numFmtId="2" fontId="1" fillId="0" borderId="20" xfId="0" applyNumberFormat="1" applyFont="1" applyBorder="1" applyAlignment="1">
      <alignment horizontal="center"/>
    </xf>
    <xf numFmtId="2" fontId="1" fillId="0" borderId="24" xfId="0" applyNumberFormat="1" applyFont="1" applyBorder="1" applyAlignment="1">
      <alignment horizontal="center"/>
    </xf>
    <xf numFmtId="2" fontId="0" fillId="4" borderId="10" xfId="0" applyNumberFormat="1" applyFill="1" applyBorder="1"/>
    <xf numFmtId="2" fontId="0" fillId="2" borderId="10" xfId="0" applyNumberFormat="1" applyFill="1" applyBorder="1"/>
    <xf numFmtId="2" fontId="0" fillId="2" borderId="11" xfId="0" applyNumberFormat="1" applyFill="1" applyBorder="1"/>
    <xf numFmtId="2" fontId="0" fillId="3" borderId="10" xfId="0" applyNumberFormat="1" applyFill="1" applyBorder="1"/>
    <xf numFmtId="2" fontId="0" fillId="3" borderId="11" xfId="0" applyNumberFormat="1" applyFill="1" applyBorder="1"/>
    <xf numFmtId="2" fontId="0" fillId="0" borderId="10" xfId="0" applyNumberFormat="1" applyBorder="1"/>
    <xf numFmtId="2" fontId="0" fillId="0" borderId="11" xfId="0" applyNumberFormat="1" applyBorder="1"/>
    <xf numFmtId="165" fontId="1" fillId="0" borderId="22" xfId="0" applyNumberFormat="1" applyFont="1" applyBorder="1" applyAlignment="1">
      <alignment horizontal="center"/>
    </xf>
    <xf numFmtId="165" fontId="1" fillId="0" borderId="25" xfId="0" applyNumberFormat="1" applyFont="1" applyBorder="1" applyAlignment="1">
      <alignment horizontal="center"/>
    </xf>
    <xf numFmtId="165" fontId="1" fillId="0" borderId="0" xfId="0" applyNumberFormat="1" applyFont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165" fontId="1" fillId="0" borderId="23" xfId="0" applyNumberFormat="1" applyFont="1" applyBorder="1" applyAlignment="1">
      <alignment horizontal="center"/>
    </xf>
    <xf numFmtId="165" fontId="1" fillId="0" borderId="2" xfId="0" applyNumberFormat="1" applyFont="1" applyBorder="1" applyAlignment="1">
      <alignment horizontal="center"/>
    </xf>
    <xf numFmtId="165" fontId="1" fillId="0" borderId="20" xfId="0" applyNumberFormat="1" applyFont="1" applyBorder="1" applyAlignment="1">
      <alignment horizontal="center"/>
    </xf>
    <xf numFmtId="165" fontId="1" fillId="0" borderId="24" xfId="0" applyNumberFormat="1" applyFont="1" applyBorder="1" applyAlignment="1">
      <alignment horizontal="center"/>
    </xf>
    <xf numFmtId="165" fontId="0" fillId="4" borderId="3" xfId="0" applyNumberFormat="1" applyFill="1" applyBorder="1"/>
    <xf numFmtId="165" fontId="0" fillId="4" borderId="0" xfId="0" applyNumberFormat="1" applyFill="1"/>
    <xf numFmtId="165" fontId="0" fillId="4" borderId="10" xfId="0" applyNumberFormat="1" applyFill="1" applyBorder="1"/>
    <xf numFmtId="165" fontId="0" fillId="2" borderId="10" xfId="0" applyNumberFormat="1" applyFill="1" applyBorder="1"/>
    <xf numFmtId="165" fontId="0" fillId="2" borderId="0" xfId="0" applyNumberFormat="1" applyFill="1"/>
    <xf numFmtId="165" fontId="0" fillId="2" borderId="3" xfId="0" applyNumberFormat="1" applyFill="1" applyBorder="1"/>
    <xf numFmtId="165" fontId="0" fillId="2" borderId="11" xfId="0" applyNumberFormat="1" applyFill="1" applyBorder="1"/>
    <xf numFmtId="165" fontId="0" fillId="0" borderId="0" xfId="0" applyNumberFormat="1"/>
    <xf numFmtId="165" fontId="0" fillId="3" borderId="3" xfId="0" applyNumberFormat="1" applyFill="1" applyBorder="1"/>
    <xf numFmtId="165" fontId="0" fillId="3" borderId="0" xfId="0" applyNumberFormat="1" applyFill="1"/>
    <xf numFmtId="165" fontId="0" fillId="3" borderId="10" xfId="0" applyNumberFormat="1" applyFill="1" applyBorder="1"/>
    <xf numFmtId="165" fontId="0" fillId="3" borderId="11" xfId="0" applyNumberFormat="1" applyFill="1" applyBorder="1"/>
    <xf numFmtId="165" fontId="0" fillId="0" borderId="3" xfId="0" applyNumberFormat="1" applyBorder="1"/>
    <xf numFmtId="165" fontId="0" fillId="0" borderId="10" xfId="0" applyNumberFormat="1" applyBorder="1"/>
    <xf numFmtId="165" fontId="0" fillId="0" borderId="11" xfId="0" applyNumberFormat="1" applyBorder="1"/>
    <xf numFmtId="1" fontId="1" fillId="0" borderId="2" xfId="0" applyNumberFormat="1" applyFont="1" applyBorder="1" applyAlignment="1">
      <alignment horizontal="center"/>
    </xf>
    <xf numFmtId="1" fontId="0" fillId="4" borderId="0" xfId="0" applyNumberFormat="1" applyFill="1"/>
    <xf numFmtId="1" fontId="0" fillId="3" borderId="0" xfId="0" applyNumberFormat="1" applyFill="1"/>
    <xf numFmtId="0" fontId="0" fillId="0" borderId="21" xfId="0" applyBorder="1" applyAlignment="1">
      <alignment horizontal="center"/>
    </xf>
    <xf numFmtId="0" fontId="1" fillId="0" borderId="21" xfId="0" applyFont="1" applyBorder="1"/>
    <xf numFmtId="0" fontId="1" fillId="0" borderId="3" xfId="0" applyFont="1" applyBorder="1"/>
    <xf numFmtId="2" fontId="0" fillId="7" borderId="0" xfId="0" applyNumberFormat="1" applyFill="1"/>
    <xf numFmtId="2" fontId="0" fillId="5" borderId="0" xfId="0" applyNumberFormat="1" applyFill="1"/>
    <xf numFmtId="2" fontId="0" fillId="6" borderId="0" xfId="0" applyNumberFormat="1" applyFill="1"/>
    <xf numFmtId="2" fontId="0" fillId="0" borderId="22" xfId="0" applyNumberFormat="1" applyBorder="1"/>
    <xf numFmtId="2" fontId="0" fillId="0" borderId="21" xfId="0" applyNumberFormat="1" applyBorder="1"/>
    <xf numFmtId="2" fontId="0" fillId="0" borderId="25" xfId="0" applyNumberFormat="1" applyBorder="1"/>
    <xf numFmtId="2" fontId="0" fillId="0" borderId="21" xfId="0" applyNumberFormat="1" applyBorder="1" applyAlignment="1">
      <alignment horizontal="center"/>
    </xf>
    <xf numFmtId="2" fontId="0" fillId="0" borderId="22" xfId="0" applyNumberFormat="1" applyBorder="1" applyAlignment="1">
      <alignment horizontal="center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horizontal="center"/>
    </xf>
    <xf numFmtId="2" fontId="1" fillId="0" borderId="21" xfId="0" applyNumberFormat="1" applyFont="1" applyBorder="1"/>
    <xf numFmtId="2" fontId="1" fillId="0" borderId="0" xfId="0" applyNumberFormat="1" applyFont="1"/>
    <xf numFmtId="2" fontId="11" fillId="0" borderId="0" xfId="0" applyNumberFormat="1" applyFont="1"/>
    <xf numFmtId="0" fontId="1" fillId="0" borderId="0" xfId="0" applyFont="1"/>
    <xf numFmtId="0" fontId="10" fillId="2" borderId="11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center" textRotation="90"/>
    </xf>
    <xf numFmtId="0" fontId="1" fillId="0" borderId="9" xfId="0" applyFont="1" applyBorder="1" applyAlignment="1">
      <alignment horizontal="center" vertical="center" textRotation="90"/>
    </xf>
    <xf numFmtId="0" fontId="0" fillId="0" borderId="3" xfId="0" applyBorder="1" applyAlignment="1">
      <alignment horizontal="center" vertical="center" textRotation="90"/>
    </xf>
    <xf numFmtId="0" fontId="0" fillId="0" borderId="8" xfId="0" applyBorder="1" applyAlignment="1">
      <alignment horizontal="center" vertical="center" textRotation="90"/>
    </xf>
    <xf numFmtId="2" fontId="1" fillId="0" borderId="3" xfId="0" applyNumberFormat="1" applyFont="1" applyBorder="1" applyAlignment="1">
      <alignment horizontal="center" vertical="center" textRotation="90"/>
    </xf>
    <xf numFmtId="2" fontId="1" fillId="0" borderId="8" xfId="0" applyNumberFormat="1" applyFont="1" applyBorder="1" applyAlignment="1">
      <alignment horizontal="center" vertical="center" textRotation="90"/>
    </xf>
    <xf numFmtId="0" fontId="1" fillId="0" borderId="0" xfId="0" applyFont="1" applyAlignment="1">
      <alignment horizontal="center" vertical="center" textRotation="90"/>
    </xf>
    <xf numFmtId="0" fontId="3" fillId="0" borderId="6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1" fillId="0" borderId="21" xfId="0" applyNumberFormat="1" applyFont="1" applyBorder="1" applyAlignment="1">
      <alignment horizontal="center"/>
    </xf>
    <xf numFmtId="2" fontId="1" fillId="0" borderId="25" xfId="0" applyNumberFormat="1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165" fontId="1" fillId="0" borderId="21" xfId="0" applyNumberFormat="1" applyFont="1" applyBorder="1" applyAlignment="1">
      <alignment horizontal="center"/>
    </xf>
    <xf numFmtId="165" fontId="1" fillId="0" borderId="25" xfId="0" applyNumberFormat="1" applyFont="1" applyBorder="1" applyAlignment="1">
      <alignment horizontal="center"/>
    </xf>
    <xf numFmtId="2" fontId="1" fillId="0" borderId="0" xfId="0" applyNumberFormat="1" applyFont="1" applyAlignment="1">
      <alignment horizontal="center"/>
    </xf>
    <xf numFmtId="2" fontId="1" fillId="0" borderId="3" xfId="0" applyNumberFormat="1" applyFont="1" applyBorder="1" applyAlignment="1">
      <alignment horizontal="center"/>
    </xf>
    <xf numFmtId="2" fontId="1" fillId="4" borderId="0" xfId="0" applyNumberFormat="1" applyFont="1" applyFill="1" applyAlignment="1">
      <alignment horizontal="center"/>
    </xf>
    <xf numFmtId="2" fontId="1" fillId="7" borderId="10" xfId="0" applyNumberFormat="1" applyFont="1" applyFill="1" applyBorder="1" applyAlignment="1">
      <alignment horizontal="center"/>
    </xf>
    <xf numFmtId="2" fontId="0" fillId="7" borderId="0" xfId="0" applyNumberFormat="1" applyFill="1" applyAlignment="1">
      <alignment horizontal="center"/>
    </xf>
    <xf numFmtId="2" fontId="1" fillId="4" borderId="3" xfId="0" applyNumberFormat="1" applyFont="1" applyFill="1" applyBorder="1" applyAlignment="1">
      <alignment horizontal="center"/>
    </xf>
    <xf numFmtId="2" fontId="1" fillId="7" borderId="0" xfId="0" applyNumberFormat="1" applyFont="1" applyFill="1" applyAlignment="1">
      <alignment horizontal="center"/>
    </xf>
    <xf numFmtId="2" fontId="1" fillId="7" borderId="3" xfId="0" applyNumberFormat="1" applyFont="1" applyFill="1" applyBorder="1" applyAlignment="1">
      <alignment horizontal="center"/>
    </xf>
  </cellXfs>
  <cellStyles count="1">
    <cellStyle name="Normal" xfId="0" builtinId="0"/>
  </cellStyles>
  <dxfs count="18">
    <dxf>
      <numFmt numFmtId="2" formatCode="0.00"/>
      <fill>
        <patternFill patternType="solid">
          <fgColor indexed="64"/>
          <bgColor theme="4" tint="0.59999389629810485"/>
        </patternFill>
      </fill>
    </dxf>
    <dxf>
      <numFmt numFmtId="2" formatCode="0.00"/>
      <fill>
        <patternFill patternType="solid">
          <fgColor indexed="64"/>
          <bgColor theme="4" tint="0.59999389629810485"/>
        </patternFill>
      </fill>
    </dxf>
    <dxf>
      <numFmt numFmtId="2" formatCode="0.00"/>
      <fill>
        <patternFill patternType="solid">
          <fgColor indexed="64"/>
          <bgColor theme="4" tint="0.59999389629810485"/>
        </patternFill>
      </fill>
    </dxf>
    <dxf>
      <numFmt numFmtId="2" formatCode="0.00"/>
    </dxf>
    <dxf>
      <numFmt numFmtId="2" formatCode="0.00"/>
    </dxf>
    <dxf>
      <numFmt numFmtId="2" formatCode="0.00"/>
      <fill>
        <patternFill patternType="solid">
          <fgColor indexed="64"/>
          <bgColor theme="5" tint="0.59999389629810485"/>
        </patternFill>
      </fill>
    </dxf>
    <dxf>
      <numFmt numFmtId="2" formatCode="0.00"/>
    </dxf>
    <dxf>
      <numFmt numFmtId="2" formatCode="0.00"/>
    </dxf>
    <dxf>
      <numFmt numFmtId="2" formatCode="0.00"/>
      <fill>
        <patternFill patternType="solid">
          <fgColor indexed="64"/>
          <bgColor theme="4" tint="0.59999389629810485"/>
        </patternFill>
      </fill>
    </dxf>
    <dxf>
      <numFmt numFmtId="2" formatCode="0.00"/>
      <fill>
        <patternFill patternType="solid">
          <fgColor indexed="64"/>
          <bgColor theme="4" tint="0.59999389629810485"/>
        </patternFill>
      </fill>
    </dxf>
    <dxf>
      <numFmt numFmtId="2" formatCode="0.00"/>
      <fill>
        <patternFill patternType="solid">
          <fgColor indexed="64"/>
          <bgColor theme="4" tint="0.59999389629810485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  <fill>
        <patternFill patternType="none">
          <fgColor indexed="64"/>
          <bgColor auto="1"/>
        </patternFill>
      </fill>
    </dxf>
    <dxf>
      <numFmt numFmtId="2" formatCode="0.00"/>
    </dxf>
    <dxf>
      <numFmt numFmtId="2" formatCode="0.00"/>
    </dxf>
    <dxf>
      <numFmt numFmtId="2" formatCode="0.00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297717</xdr:colOff>
      <xdr:row>25</xdr:row>
      <xdr:rowOff>47626</xdr:rowOff>
    </xdr:from>
    <xdr:to>
      <xdr:col>9</xdr:col>
      <xdr:colOff>198819</xdr:colOff>
      <xdr:row>27</xdr:row>
      <xdr:rowOff>142876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EC650A31-C13D-BBD8-0F9D-CCEF894B8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8392" y="4810126"/>
          <a:ext cx="4225452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612775</xdr:colOff>
      <xdr:row>25</xdr:row>
      <xdr:rowOff>22225</xdr:rowOff>
    </xdr:from>
    <xdr:to>
      <xdr:col>12</xdr:col>
      <xdr:colOff>304800</xdr:colOff>
      <xdr:row>27</xdr:row>
      <xdr:rowOff>34925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EEA6E682-E102-41F1-B0A3-6DC36590C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7800" y="4784725"/>
          <a:ext cx="3273425" cy="39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e2" displayName="Tabelle2" ref="A3:R21" totalsRowShown="0">
  <autoFilter ref="A3:R21" xr:uid="{00000000-0009-0000-0100-000001000000}"/>
  <sortState xmlns:xlrd2="http://schemas.microsoft.com/office/spreadsheetml/2017/richdata2" ref="A4:R21">
    <sortCondition ref="I3:I21"/>
  </sortState>
  <tableColumns count="18">
    <tableColumn id="1" xr3:uid="{00000000-0010-0000-0000-000001000000}" name="Group" dataDxfId="17"/>
    <tableColumn id="2" xr3:uid="{00000000-0010-0000-0000-000002000000}" name="Amount of cells working " dataDxfId="16"/>
    <tableColumn id="3" xr3:uid="{00000000-0010-0000-0000-000003000000}" name="Cell 1" dataDxfId="15"/>
    <tableColumn id="4" xr3:uid="{00000000-0010-0000-0000-000004000000}" name="Cell 2" dataDxfId="14"/>
    <tableColumn id="5" xr3:uid="{00000000-0010-0000-0000-000005000000}" name="Cell 3" dataDxfId="13"/>
    <tableColumn id="6" xr3:uid="{00000000-0010-0000-0000-000006000000}" name="Average" dataDxfId="12">
      <calculatedColumnFormula>AVERAGE(Tabelle2[[#This Row],[Cell 1]:[Cell 2]])</calculatedColumnFormula>
    </tableColumn>
    <tableColumn id="7" xr3:uid="{00000000-0010-0000-0000-000007000000}" name="Standard deviation" dataDxfId="11">
      <calculatedColumnFormula>_xlfn.STDEV.P(Tabelle2[[#This Row],[Cell 1]:[Cell 3]])</calculatedColumnFormula>
    </tableColumn>
    <tableColumn id="8" xr3:uid="{00000000-0010-0000-0000-000008000000}" name="Relative standard deviation" dataDxfId="10">
      <calculatedColumnFormula>Tabelle2[[#This Row],[Standard deviation]]/Tabelle2[[#This Row],[Average]]*100</calculatedColumnFormula>
    </tableColumn>
    <tableColumn id="15" xr3:uid="{00000000-0010-0000-0000-00000F000000}" name="Median relative error (outliers included) / %" dataDxfId="9">
      <calculatedColumnFormula>(ABS(($B$48-Tabelle2[[#This Row],[Average]]))/$B$48)*100</calculatedColumnFormula>
    </tableColumn>
    <tableColumn id="22" xr3:uid="{00000000-0010-0000-0000-000016000000}" name="Median relative error (outliers excluded) / %" dataDxfId="8">
      <calculatedColumnFormula>(ABS(($D$48-Tabelle2[[#This Row],[Average]]))/$D$48)*100</calculatedColumnFormula>
    </tableColumn>
    <tableColumn id="9" xr3:uid="{00000000-0010-0000-0000-000009000000}" name="Cell 1 (cycle 50)" dataDxfId="7"/>
    <tableColumn id="10" xr3:uid="{00000000-0010-0000-0000-00000A000000}" name="Cell 2  (cycle 50)" dataDxfId="6"/>
    <tableColumn id="11" xr3:uid="{00000000-0010-0000-0000-00000B000000}" name="Cell3  (cycle 50)" dataDxfId="5"/>
    <tableColumn id="12" xr3:uid="{00000000-0010-0000-0000-00000C000000}" name="Average (cycle 50)" dataDxfId="4">
      <calculatedColumnFormula>AVERAGE(Tabelle2[[#This Row],[Cell 1 (cycle 50)]:[Cell 2  (cycle 50)]])</calculatedColumnFormula>
    </tableColumn>
    <tableColumn id="13" xr3:uid="{00000000-0010-0000-0000-00000D000000}" name="Standard deviation (cycle 50)" dataDxfId="3">
      <calculatedColumnFormula>_xlfn.STDEV.P(Tabelle2[[#This Row],[Cell 1 (cycle 50)]:[Cell 2  (cycle 50)]])</calculatedColumnFormula>
    </tableColumn>
    <tableColumn id="14" xr3:uid="{00000000-0010-0000-0000-00000E000000}" name="Relative standard deviation / %" dataDxfId="2">
      <calculatedColumnFormula>Tabelle2[[#This Row],[Standard deviation (cycle 50)]]/Tabelle2[[#This Row],[Average (cycle 50)]]</calculatedColumnFormula>
    </tableColumn>
    <tableColumn id="16" xr3:uid="{00000000-0010-0000-0000-000010000000}" name="Median relative error (outliers included, cycle 50) / %" dataDxfId="1">
      <calculatedColumnFormula>(ABS(($C$48-Tabelle2[[#This Row],[Average (cycle 50)]]))/$C$48)*100</calculatedColumnFormula>
    </tableColumn>
    <tableColumn id="24" xr3:uid="{00000000-0010-0000-0000-000018000000}" name="Median relative error (outliersexcluded, cycle 50) / %" dataDxfId="0">
      <calculatedColumnFormula>(ABS(($E$48-Tabelle2[[#This Row],[Average (cycle 50)]]))/$E$48)*100</calculatedColumnFormula>
    </tableColumn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O143"/>
  <sheetViews>
    <sheetView tabSelected="1" workbookViewId="0">
      <selection activeCell="A54" sqref="A54:A57"/>
    </sheetView>
  </sheetViews>
  <sheetFormatPr baseColWidth="10" defaultRowHeight="15" x14ac:dyDescent="0.2"/>
  <cols>
    <col min="1" max="1" width="15.33203125" style="9" customWidth="1"/>
    <col min="2" max="2" width="57.83203125" style="3" customWidth="1"/>
    <col min="3" max="3" width="11.5" style="7"/>
    <col min="4" max="4" width="11.5" style="8"/>
    <col min="5" max="6" width="11.5" style="7"/>
    <col min="7" max="7" width="11.5" style="8"/>
    <col min="8" max="9" width="11.5" style="7"/>
    <col min="10" max="10" width="11.5" style="8"/>
    <col min="11" max="11" width="11.5" style="7"/>
    <col min="12" max="12" width="11.5" style="8"/>
    <col min="13" max="13" width="11.5" style="7"/>
    <col min="14" max="14" width="11.5" style="8"/>
    <col min="15" max="16" width="11.5" style="7"/>
    <col min="17" max="17" width="11.5" style="8"/>
    <col min="18" max="18" width="11.5" style="7"/>
    <col min="19" max="20" width="11.5" style="8"/>
    <col min="21" max="22" width="11.5" style="7"/>
    <col min="23" max="24" width="11.5" style="8"/>
    <col min="25" max="26" width="11.5" style="7"/>
    <col min="27" max="28" width="11.5" style="8"/>
    <col min="29" max="30" width="11.5" style="7"/>
    <col min="31" max="32" width="11.5" style="8"/>
    <col min="33" max="34" width="11.5" style="7"/>
    <col min="35" max="35" width="11.5" style="8"/>
    <col min="36" max="37" width="11.5" style="7"/>
    <col min="38" max="38" width="11.5" style="8"/>
    <col min="39" max="39" width="11.5" style="7"/>
    <col min="40" max="40" width="11.5" style="8"/>
    <col min="41" max="41" width="11.5" style="7"/>
    <col min="42" max="43" width="11.5" style="8"/>
  </cols>
  <sheetData>
    <row r="1" spans="1:93" x14ac:dyDescent="0.2">
      <c r="B1" s="107" t="s">
        <v>120</v>
      </c>
      <c r="C1" s="199" t="s">
        <v>44</v>
      </c>
      <c r="D1" s="199"/>
      <c r="E1" s="199" t="s">
        <v>45</v>
      </c>
      <c r="F1" s="199"/>
      <c r="G1" s="199"/>
      <c r="H1" s="199" t="s">
        <v>46</v>
      </c>
      <c r="I1" s="199"/>
      <c r="J1" s="199"/>
      <c r="K1" s="199" t="s">
        <v>47</v>
      </c>
      <c r="L1" s="199"/>
      <c r="M1" s="199" t="s">
        <v>48</v>
      </c>
      <c r="N1" s="199"/>
      <c r="O1" s="199" t="s">
        <v>49</v>
      </c>
      <c r="P1" s="199"/>
      <c r="Q1" s="199"/>
      <c r="R1" s="199" t="s">
        <v>50</v>
      </c>
      <c r="S1" s="199"/>
      <c r="T1" s="13" t="s">
        <v>171</v>
      </c>
      <c r="U1" s="199" t="s">
        <v>52</v>
      </c>
      <c r="V1" s="199"/>
      <c r="W1" s="199"/>
      <c r="X1" s="13" t="s">
        <v>53</v>
      </c>
      <c r="Y1" s="199" t="s">
        <v>54</v>
      </c>
      <c r="Z1" s="199"/>
      <c r="AA1" s="199"/>
      <c r="AB1" s="13" t="s">
        <v>1</v>
      </c>
      <c r="AC1" s="199" t="s">
        <v>55</v>
      </c>
      <c r="AD1" s="199"/>
      <c r="AE1" s="199"/>
      <c r="AF1" s="13" t="s">
        <v>65</v>
      </c>
      <c r="AG1" s="199" t="s">
        <v>56</v>
      </c>
      <c r="AH1" s="199"/>
      <c r="AI1" s="199"/>
      <c r="AJ1" s="199" t="s">
        <v>57</v>
      </c>
      <c r="AK1" s="199"/>
      <c r="AL1" s="199"/>
      <c r="AM1" s="199" t="s">
        <v>58</v>
      </c>
      <c r="AN1" s="199"/>
      <c r="AO1" s="199" t="s">
        <v>59</v>
      </c>
      <c r="AP1" s="199"/>
      <c r="AQ1" s="12" t="s">
        <v>60</v>
      </c>
      <c r="AS1" t="s">
        <v>117</v>
      </c>
    </row>
    <row r="2" spans="1:93" s="10" customFormat="1" ht="16" thickBot="1" x14ac:dyDescent="0.25">
      <c r="A2" s="16"/>
      <c r="B2" s="108" t="s">
        <v>121</v>
      </c>
      <c r="C2" s="14" t="s">
        <v>61</v>
      </c>
      <c r="D2" s="15" t="s">
        <v>62</v>
      </c>
      <c r="E2" s="14" t="s">
        <v>2</v>
      </c>
      <c r="F2" s="14" t="s">
        <v>5</v>
      </c>
      <c r="G2" s="15" t="s">
        <v>6</v>
      </c>
      <c r="H2" s="14" t="s">
        <v>7</v>
      </c>
      <c r="I2" s="14" t="s">
        <v>8</v>
      </c>
      <c r="J2" s="15" t="s">
        <v>9</v>
      </c>
      <c r="K2" s="14" t="s">
        <v>10</v>
      </c>
      <c r="L2" s="15" t="s">
        <v>11</v>
      </c>
      <c r="M2" s="14" t="s">
        <v>12</v>
      </c>
      <c r="N2" s="15" t="s">
        <v>13</v>
      </c>
      <c r="O2" s="14" t="s">
        <v>14</v>
      </c>
      <c r="P2" s="14" t="s">
        <v>15</v>
      </c>
      <c r="Q2" s="15" t="s">
        <v>16</v>
      </c>
      <c r="R2" s="14" t="s">
        <v>17</v>
      </c>
      <c r="S2" s="15" t="s">
        <v>18</v>
      </c>
      <c r="T2" s="15" t="s">
        <v>19</v>
      </c>
      <c r="U2" s="14" t="s">
        <v>21</v>
      </c>
      <c r="V2" s="14" t="s">
        <v>22</v>
      </c>
      <c r="W2" s="15" t="s">
        <v>23</v>
      </c>
      <c r="X2" s="15" t="s">
        <v>24</v>
      </c>
      <c r="Y2" s="14" t="s">
        <v>63</v>
      </c>
      <c r="Z2" s="14" t="s">
        <v>64</v>
      </c>
      <c r="AA2" s="15" t="s">
        <v>26</v>
      </c>
      <c r="AB2" s="15" t="s">
        <v>27</v>
      </c>
      <c r="AC2" s="14" t="s">
        <v>28</v>
      </c>
      <c r="AD2" s="14" t="s">
        <v>29</v>
      </c>
      <c r="AE2" s="15" t="s">
        <v>30</v>
      </c>
      <c r="AF2" s="15" t="s">
        <v>31</v>
      </c>
      <c r="AG2" s="14" t="s">
        <v>32</v>
      </c>
      <c r="AH2" s="14" t="s">
        <v>34</v>
      </c>
      <c r="AI2" s="15" t="s">
        <v>116</v>
      </c>
      <c r="AJ2" s="14" t="s">
        <v>35</v>
      </c>
      <c r="AK2" s="14" t="s">
        <v>37</v>
      </c>
      <c r="AL2" s="15" t="s">
        <v>38</v>
      </c>
      <c r="AM2" s="14" t="s">
        <v>39</v>
      </c>
      <c r="AN2" s="15" t="s">
        <v>40</v>
      </c>
      <c r="AO2" s="14" t="s">
        <v>41</v>
      </c>
      <c r="AP2" s="15" t="s">
        <v>42</v>
      </c>
      <c r="AQ2" s="26" t="s">
        <v>43</v>
      </c>
      <c r="AR2"/>
      <c r="AS2" s="103"/>
      <c r="AT2" t="s">
        <v>118</v>
      </c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</row>
    <row r="3" spans="1:93" s="4" customFormat="1" x14ac:dyDescent="0.2">
      <c r="A3" s="191" t="s">
        <v>76</v>
      </c>
      <c r="B3" s="23" t="s">
        <v>0</v>
      </c>
      <c r="C3" s="24">
        <v>10</v>
      </c>
      <c r="D3" s="25">
        <v>10</v>
      </c>
      <c r="E3" s="24">
        <v>10</v>
      </c>
      <c r="F3" s="24">
        <v>10</v>
      </c>
      <c r="G3" s="25">
        <v>10</v>
      </c>
      <c r="H3" s="24">
        <v>10</v>
      </c>
      <c r="I3" s="24">
        <v>10</v>
      </c>
      <c r="J3" s="25">
        <v>10</v>
      </c>
      <c r="K3" s="24">
        <v>10</v>
      </c>
      <c r="L3" s="25">
        <v>10</v>
      </c>
      <c r="M3" s="24">
        <v>9.5</v>
      </c>
      <c r="N3" s="25">
        <v>9.5</v>
      </c>
      <c r="O3" s="24">
        <v>5</v>
      </c>
      <c r="P3" s="24">
        <v>5</v>
      </c>
      <c r="Q3" s="25">
        <v>5</v>
      </c>
      <c r="R3" s="24">
        <v>10</v>
      </c>
      <c r="S3" s="25">
        <v>10</v>
      </c>
      <c r="T3" s="25">
        <v>10</v>
      </c>
      <c r="U3" s="24">
        <v>10</v>
      </c>
      <c r="V3" s="24">
        <v>10</v>
      </c>
      <c r="W3" s="25">
        <v>10</v>
      </c>
      <c r="X3" s="25">
        <v>10</v>
      </c>
      <c r="Y3" s="24">
        <v>7</v>
      </c>
      <c r="Z3" s="24">
        <v>7</v>
      </c>
      <c r="AA3" s="25">
        <v>7</v>
      </c>
      <c r="AB3" s="25">
        <v>10</v>
      </c>
      <c r="AC3" s="24">
        <v>8</v>
      </c>
      <c r="AD3" s="24">
        <v>8</v>
      </c>
      <c r="AE3" s="25">
        <v>8</v>
      </c>
      <c r="AF3" s="25">
        <v>10</v>
      </c>
      <c r="AG3" s="24">
        <v>7</v>
      </c>
      <c r="AH3" s="24">
        <v>7</v>
      </c>
      <c r="AI3" s="25">
        <v>7</v>
      </c>
      <c r="AJ3" s="24">
        <v>10</v>
      </c>
      <c r="AK3" s="24">
        <v>10</v>
      </c>
      <c r="AL3" s="25">
        <v>10</v>
      </c>
      <c r="AM3" s="24">
        <v>10</v>
      </c>
      <c r="AN3" s="25">
        <v>10</v>
      </c>
      <c r="AO3" s="24">
        <v>13</v>
      </c>
      <c r="AP3" s="25">
        <v>13</v>
      </c>
      <c r="AQ3" s="27">
        <v>13</v>
      </c>
      <c r="AR3"/>
      <c r="AS3" s="104" t="s">
        <v>119</v>
      </c>
      <c r="AT3" t="s">
        <v>160</v>
      </c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</row>
    <row r="4" spans="1:93" x14ac:dyDescent="0.2">
      <c r="A4" s="191"/>
      <c r="B4" s="2" t="s">
        <v>66</v>
      </c>
      <c r="C4" s="7">
        <v>100</v>
      </c>
      <c r="D4" s="8">
        <v>100</v>
      </c>
      <c r="E4" s="7" t="s">
        <v>3</v>
      </c>
      <c r="F4" s="7" t="s">
        <v>3</v>
      </c>
      <c r="G4" s="8" t="s">
        <v>3</v>
      </c>
      <c r="H4" s="7">
        <v>300</v>
      </c>
      <c r="I4" s="7">
        <v>300</v>
      </c>
      <c r="J4" s="8">
        <v>300</v>
      </c>
      <c r="K4" s="7">
        <v>127</v>
      </c>
      <c r="L4" s="8">
        <v>127</v>
      </c>
      <c r="M4" s="7">
        <v>350</v>
      </c>
      <c r="N4" s="8">
        <v>350</v>
      </c>
      <c r="O4" s="7">
        <v>50</v>
      </c>
      <c r="P4" s="7">
        <v>50</v>
      </c>
      <c r="Q4" s="8">
        <v>50</v>
      </c>
      <c r="R4" s="7">
        <v>70</v>
      </c>
      <c r="S4" s="8">
        <v>70</v>
      </c>
      <c r="T4" s="8">
        <v>460</v>
      </c>
      <c r="U4" s="7">
        <v>62</v>
      </c>
      <c r="V4" s="7">
        <v>62</v>
      </c>
      <c r="W4" s="8">
        <v>62</v>
      </c>
      <c r="X4" s="8">
        <v>370</v>
      </c>
      <c r="Y4" s="7">
        <v>255</v>
      </c>
      <c r="Z4" s="7">
        <v>255</v>
      </c>
      <c r="AA4" s="8">
        <v>255</v>
      </c>
      <c r="AB4" s="8">
        <v>395</v>
      </c>
      <c r="AC4" s="7">
        <v>590</v>
      </c>
      <c r="AD4" s="7">
        <v>590</v>
      </c>
      <c r="AE4" s="8">
        <v>590</v>
      </c>
      <c r="AF4" s="8">
        <v>720</v>
      </c>
      <c r="AG4" s="7">
        <v>380</v>
      </c>
      <c r="AH4" s="7">
        <v>380</v>
      </c>
      <c r="AI4" s="8">
        <v>380</v>
      </c>
      <c r="AJ4" s="7">
        <v>98</v>
      </c>
      <c r="AK4" s="7">
        <v>98</v>
      </c>
      <c r="AL4" s="8">
        <v>98</v>
      </c>
      <c r="AM4" s="7">
        <v>100</v>
      </c>
      <c r="AN4" s="8">
        <v>100</v>
      </c>
      <c r="AO4" s="7">
        <v>25</v>
      </c>
      <c r="AP4" s="8">
        <v>25</v>
      </c>
      <c r="AQ4" s="28">
        <v>72</v>
      </c>
    </row>
    <row r="5" spans="1:93" s="4" customFormat="1" x14ac:dyDescent="0.2">
      <c r="A5" s="191"/>
      <c r="B5" s="22" t="s">
        <v>67</v>
      </c>
      <c r="C5" s="7">
        <v>0.02</v>
      </c>
      <c r="D5" s="8">
        <v>0.02</v>
      </c>
      <c r="E5" s="7" t="s">
        <v>4</v>
      </c>
      <c r="F5" s="7" t="s">
        <v>4</v>
      </c>
      <c r="G5" s="8" t="s">
        <v>4</v>
      </c>
      <c r="H5" s="7">
        <v>0</v>
      </c>
      <c r="I5" s="7">
        <v>0</v>
      </c>
      <c r="J5" s="8">
        <v>0</v>
      </c>
      <c r="K5" s="7">
        <v>1</v>
      </c>
      <c r="L5" s="8">
        <v>1</v>
      </c>
      <c r="M5" s="7">
        <v>5</v>
      </c>
      <c r="N5" s="8">
        <v>5</v>
      </c>
      <c r="O5" s="7">
        <v>1</v>
      </c>
      <c r="P5" s="7">
        <v>1</v>
      </c>
      <c r="Q5" s="8">
        <v>1</v>
      </c>
      <c r="R5" s="7">
        <v>1</v>
      </c>
      <c r="S5" s="8">
        <v>1</v>
      </c>
      <c r="T5" s="8">
        <v>3.5</v>
      </c>
      <c r="U5" s="7">
        <v>1</v>
      </c>
      <c r="V5" s="7">
        <v>1</v>
      </c>
      <c r="W5" s="8">
        <v>1</v>
      </c>
      <c r="X5" s="8">
        <v>1</v>
      </c>
      <c r="Y5" s="7">
        <v>10</v>
      </c>
      <c r="Z5" s="7">
        <v>10</v>
      </c>
      <c r="AA5" s="8">
        <v>10</v>
      </c>
      <c r="AB5" s="8">
        <v>3</v>
      </c>
      <c r="AC5" s="7">
        <v>5</v>
      </c>
      <c r="AD5" s="7">
        <v>5</v>
      </c>
      <c r="AE5" s="8">
        <v>5</v>
      </c>
      <c r="AF5" s="8">
        <v>3</v>
      </c>
      <c r="AG5" s="7">
        <v>1</v>
      </c>
      <c r="AH5" s="7">
        <v>1</v>
      </c>
      <c r="AI5" s="8">
        <v>1</v>
      </c>
      <c r="AJ5" s="7">
        <v>1</v>
      </c>
      <c r="AK5" s="7">
        <v>1</v>
      </c>
      <c r="AL5" s="8">
        <v>1</v>
      </c>
      <c r="AM5" s="7">
        <v>1</v>
      </c>
      <c r="AN5" s="8">
        <v>1</v>
      </c>
      <c r="AO5" s="7">
        <v>0.5</v>
      </c>
      <c r="AP5" s="8">
        <v>0.5</v>
      </c>
      <c r="AQ5" s="28">
        <v>1</v>
      </c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</row>
    <row r="6" spans="1:93" x14ac:dyDescent="0.2">
      <c r="A6" s="191"/>
      <c r="B6" s="2" t="s">
        <v>68</v>
      </c>
      <c r="C6" s="7">
        <v>370</v>
      </c>
      <c r="D6" s="8">
        <v>370</v>
      </c>
      <c r="E6" s="7">
        <v>380</v>
      </c>
      <c r="F6" s="7">
        <v>380</v>
      </c>
      <c r="G6" s="8">
        <v>380</v>
      </c>
      <c r="H6" s="7">
        <v>350</v>
      </c>
      <c r="I6" s="7">
        <v>350</v>
      </c>
      <c r="J6" s="8">
        <v>350</v>
      </c>
      <c r="K6" s="7">
        <v>304</v>
      </c>
      <c r="L6" s="8">
        <v>304</v>
      </c>
      <c r="M6" s="7">
        <v>350</v>
      </c>
      <c r="N6" s="8">
        <v>350</v>
      </c>
      <c r="O6" s="7">
        <v>50</v>
      </c>
      <c r="P6" s="7">
        <v>50</v>
      </c>
      <c r="Q6" s="8">
        <v>50</v>
      </c>
      <c r="R6" s="7">
        <v>300</v>
      </c>
      <c r="S6" s="8">
        <v>300</v>
      </c>
      <c r="T6" s="8">
        <v>400</v>
      </c>
      <c r="U6" s="7">
        <v>434</v>
      </c>
      <c r="V6" s="7">
        <v>434</v>
      </c>
      <c r="W6" s="8">
        <v>434</v>
      </c>
      <c r="X6" s="8">
        <v>370</v>
      </c>
      <c r="Y6" s="7">
        <v>255</v>
      </c>
      <c r="Z6" s="7">
        <v>255</v>
      </c>
      <c r="AA6" s="8">
        <v>255</v>
      </c>
      <c r="AB6" s="8">
        <v>395</v>
      </c>
      <c r="AC6" s="7">
        <v>590</v>
      </c>
      <c r="AD6" s="7">
        <v>590</v>
      </c>
      <c r="AE6" s="8">
        <v>590</v>
      </c>
      <c r="AF6" s="8">
        <v>720</v>
      </c>
      <c r="AG6" s="7">
        <v>510</v>
      </c>
      <c r="AH6" s="7">
        <v>510</v>
      </c>
      <c r="AI6" s="8">
        <v>510</v>
      </c>
      <c r="AJ6" s="7">
        <v>395</v>
      </c>
      <c r="AK6" s="7">
        <v>395</v>
      </c>
      <c r="AL6" s="8">
        <v>395</v>
      </c>
      <c r="AM6" s="8">
        <v>380</v>
      </c>
      <c r="AN6" s="8">
        <v>380</v>
      </c>
      <c r="AO6" s="7" t="s">
        <v>4</v>
      </c>
      <c r="AP6" s="8" t="s">
        <v>4</v>
      </c>
      <c r="AQ6" s="28">
        <v>370</v>
      </c>
    </row>
    <row r="7" spans="1:93" s="4" customFormat="1" x14ac:dyDescent="0.2">
      <c r="A7" s="191"/>
      <c r="B7" s="22" t="s">
        <v>69</v>
      </c>
      <c r="C7" s="7">
        <v>3</v>
      </c>
      <c r="D7" s="8">
        <v>3</v>
      </c>
      <c r="E7" s="7">
        <v>3</v>
      </c>
      <c r="F7" s="7">
        <v>3</v>
      </c>
      <c r="G7" s="8">
        <v>3</v>
      </c>
      <c r="H7" s="7">
        <v>2</v>
      </c>
      <c r="I7" s="7">
        <v>2</v>
      </c>
      <c r="J7" s="8">
        <v>2</v>
      </c>
      <c r="K7" s="7">
        <v>5</v>
      </c>
      <c r="L7" s="8">
        <v>5</v>
      </c>
      <c r="M7" s="7">
        <v>5</v>
      </c>
      <c r="N7" s="8">
        <v>5</v>
      </c>
      <c r="O7" s="7">
        <v>1</v>
      </c>
      <c r="P7" s="7">
        <v>1</v>
      </c>
      <c r="Q7" s="8">
        <v>1</v>
      </c>
      <c r="R7" s="7">
        <v>3</v>
      </c>
      <c r="S7" s="8">
        <v>3</v>
      </c>
      <c r="T7" s="8">
        <v>3.5</v>
      </c>
      <c r="U7" s="7">
        <v>3</v>
      </c>
      <c r="V7" s="7">
        <v>3</v>
      </c>
      <c r="W7" s="8">
        <v>3</v>
      </c>
      <c r="X7" s="8">
        <v>1</v>
      </c>
      <c r="Y7" s="7">
        <v>10</v>
      </c>
      <c r="Z7" s="7">
        <v>10</v>
      </c>
      <c r="AA7" s="8">
        <v>10</v>
      </c>
      <c r="AB7" s="8">
        <v>3</v>
      </c>
      <c r="AC7" s="7">
        <v>5</v>
      </c>
      <c r="AD7" s="7">
        <v>5</v>
      </c>
      <c r="AE7" s="8">
        <v>5</v>
      </c>
      <c r="AF7" s="8">
        <v>3</v>
      </c>
      <c r="AG7" s="7">
        <v>1</v>
      </c>
      <c r="AH7" s="7">
        <v>1</v>
      </c>
      <c r="AI7" s="8">
        <v>1</v>
      </c>
      <c r="AJ7" s="7">
        <v>1</v>
      </c>
      <c r="AK7" s="7">
        <v>1</v>
      </c>
      <c r="AL7" s="8">
        <v>1</v>
      </c>
      <c r="AM7" s="7">
        <v>3</v>
      </c>
      <c r="AN7" s="8">
        <v>3</v>
      </c>
      <c r="AO7" s="7" t="s">
        <v>4</v>
      </c>
      <c r="AP7" s="8" t="s">
        <v>4</v>
      </c>
      <c r="AQ7" s="28">
        <v>3</v>
      </c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</row>
    <row r="8" spans="1:93" x14ac:dyDescent="0.2">
      <c r="A8" s="191"/>
      <c r="B8" s="2" t="s">
        <v>70</v>
      </c>
      <c r="C8" s="7">
        <v>100</v>
      </c>
      <c r="D8" s="8">
        <v>100</v>
      </c>
      <c r="E8" s="7" t="s">
        <v>4</v>
      </c>
      <c r="F8" s="7" t="s">
        <v>4</v>
      </c>
      <c r="G8" s="8" t="s">
        <v>4</v>
      </c>
      <c r="H8" s="7">
        <v>10</v>
      </c>
      <c r="I8" s="7">
        <v>10</v>
      </c>
      <c r="J8" s="8">
        <v>10</v>
      </c>
      <c r="K8" s="7">
        <v>50</v>
      </c>
      <c r="L8" s="8">
        <v>50</v>
      </c>
      <c r="M8" s="7">
        <v>25</v>
      </c>
      <c r="N8" s="8">
        <v>25</v>
      </c>
      <c r="O8" s="7">
        <v>400</v>
      </c>
      <c r="P8" s="7">
        <v>400</v>
      </c>
      <c r="Q8" s="8">
        <v>400</v>
      </c>
      <c r="R8" s="7" t="s">
        <v>3</v>
      </c>
      <c r="S8" s="8" t="s">
        <v>3</v>
      </c>
      <c r="T8" s="8">
        <v>100</v>
      </c>
      <c r="U8" s="7">
        <v>0</v>
      </c>
      <c r="V8" s="7">
        <v>0</v>
      </c>
      <c r="W8" s="8">
        <v>0</v>
      </c>
      <c r="X8" s="8">
        <v>150</v>
      </c>
      <c r="Y8" s="7">
        <v>50</v>
      </c>
      <c r="Z8" s="7">
        <v>50</v>
      </c>
      <c r="AA8" s="8">
        <v>50</v>
      </c>
      <c r="AB8" s="8">
        <v>55</v>
      </c>
      <c r="AC8" s="7">
        <v>195</v>
      </c>
      <c r="AD8" s="7">
        <v>195</v>
      </c>
      <c r="AE8" s="8">
        <v>195</v>
      </c>
      <c r="AF8" s="8">
        <v>36</v>
      </c>
      <c r="AG8" s="7">
        <v>400</v>
      </c>
      <c r="AH8" s="7">
        <v>400</v>
      </c>
      <c r="AI8" s="8">
        <v>400</v>
      </c>
      <c r="AJ8" s="7">
        <v>68</v>
      </c>
      <c r="AK8" s="7">
        <v>68</v>
      </c>
      <c r="AL8" s="8">
        <v>68</v>
      </c>
      <c r="AM8" s="7" t="s">
        <v>4</v>
      </c>
      <c r="AN8" s="8" t="s">
        <v>4</v>
      </c>
      <c r="AO8" s="7">
        <v>360</v>
      </c>
      <c r="AP8" s="8">
        <v>360</v>
      </c>
      <c r="AQ8" s="28">
        <v>40</v>
      </c>
    </row>
    <row r="9" spans="1:93" s="4" customFormat="1" x14ac:dyDescent="0.2">
      <c r="A9" s="191"/>
      <c r="B9" s="22" t="s">
        <v>75</v>
      </c>
      <c r="C9" s="7">
        <v>0.02</v>
      </c>
      <c r="D9" s="8">
        <v>0.02</v>
      </c>
      <c r="E9" s="7" t="s">
        <v>4</v>
      </c>
      <c r="F9" s="7" t="s">
        <v>4</v>
      </c>
      <c r="G9" s="8" t="s">
        <v>4</v>
      </c>
      <c r="H9" s="7">
        <v>0</v>
      </c>
      <c r="I9" s="7">
        <v>0</v>
      </c>
      <c r="J9" s="8">
        <v>0</v>
      </c>
      <c r="K9" s="7">
        <v>1</v>
      </c>
      <c r="L9" s="8">
        <v>1</v>
      </c>
      <c r="M9" s="7">
        <v>5</v>
      </c>
      <c r="N9" s="8">
        <v>5</v>
      </c>
      <c r="O9" s="7">
        <v>5</v>
      </c>
      <c r="P9" s="7">
        <v>5</v>
      </c>
      <c r="Q9" s="8">
        <v>5</v>
      </c>
      <c r="R9" s="7" t="s">
        <v>4</v>
      </c>
      <c r="S9" s="8" t="s">
        <v>4</v>
      </c>
      <c r="T9" s="8">
        <v>2</v>
      </c>
      <c r="U9" s="7">
        <v>0</v>
      </c>
      <c r="V9" s="7">
        <v>0</v>
      </c>
      <c r="W9" s="8">
        <v>0</v>
      </c>
      <c r="X9" s="8">
        <v>0.5</v>
      </c>
      <c r="Y9" s="7">
        <f>3/60</f>
        <v>0.05</v>
      </c>
      <c r="Z9" s="7">
        <f>3/60</f>
        <v>0.05</v>
      </c>
      <c r="AA9" s="8">
        <f>3/60</f>
        <v>0.05</v>
      </c>
      <c r="AB9" s="8" t="s">
        <v>4</v>
      </c>
      <c r="AC9" s="7">
        <v>5</v>
      </c>
      <c r="AD9" s="7">
        <v>5</v>
      </c>
      <c r="AE9" s="8">
        <v>5</v>
      </c>
      <c r="AF9" s="8">
        <v>2</v>
      </c>
      <c r="AG9" s="7" t="s">
        <v>4</v>
      </c>
      <c r="AH9" s="7" t="s">
        <v>4</v>
      </c>
      <c r="AI9" s="8" t="s">
        <v>4</v>
      </c>
      <c r="AJ9" s="7" t="s">
        <v>4</v>
      </c>
      <c r="AK9" s="7" t="s">
        <v>4</v>
      </c>
      <c r="AL9" s="8" t="s">
        <v>4</v>
      </c>
      <c r="AM9" s="7" t="s">
        <v>4</v>
      </c>
      <c r="AN9" s="8" t="s">
        <v>4</v>
      </c>
      <c r="AO9" s="7">
        <v>1</v>
      </c>
      <c r="AP9" s="8">
        <v>1</v>
      </c>
      <c r="AQ9" s="28">
        <v>3</v>
      </c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</row>
    <row r="10" spans="1:93" s="6" customFormat="1" x14ac:dyDescent="0.2">
      <c r="A10" s="191"/>
      <c r="B10" s="22" t="s">
        <v>175</v>
      </c>
      <c r="C10" s="7">
        <v>70</v>
      </c>
      <c r="D10" s="8">
        <v>70</v>
      </c>
      <c r="E10" s="7">
        <v>50</v>
      </c>
      <c r="F10" s="7">
        <v>50</v>
      </c>
      <c r="G10" s="8">
        <v>50</v>
      </c>
      <c r="H10" s="7" t="s">
        <v>4</v>
      </c>
      <c r="I10" s="7" t="s">
        <v>4</v>
      </c>
      <c r="J10" s="8" t="s">
        <v>4</v>
      </c>
      <c r="K10" s="7">
        <v>50</v>
      </c>
      <c r="L10" s="8">
        <v>50</v>
      </c>
      <c r="M10" s="7">
        <v>10</v>
      </c>
      <c r="N10" s="8">
        <v>10</v>
      </c>
      <c r="O10" s="7">
        <v>1</v>
      </c>
      <c r="P10" s="7">
        <v>1</v>
      </c>
      <c r="Q10" s="8">
        <v>1</v>
      </c>
      <c r="R10" s="7">
        <v>60</v>
      </c>
      <c r="S10" s="8">
        <v>60</v>
      </c>
      <c r="T10" s="8">
        <v>60</v>
      </c>
      <c r="U10" s="7">
        <v>81</v>
      </c>
      <c r="V10" s="7">
        <v>81</v>
      </c>
      <c r="W10" s="8">
        <v>81</v>
      </c>
      <c r="X10" s="8">
        <v>75</v>
      </c>
      <c r="Y10" s="7">
        <v>50</v>
      </c>
      <c r="Z10" s="7">
        <v>50</v>
      </c>
      <c r="AA10" s="8">
        <v>50</v>
      </c>
      <c r="AB10" s="8">
        <v>55</v>
      </c>
      <c r="AC10" s="7">
        <v>40</v>
      </c>
      <c r="AD10" s="7">
        <v>40</v>
      </c>
      <c r="AE10" s="8">
        <v>40</v>
      </c>
      <c r="AF10" s="8">
        <v>50</v>
      </c>
      <c r="AG10" s="7">
        <v>400</v>
      </c>
      <c r="AH10" s="7">
        <v>400</v>
      </c>
      <c r="AI10" s="8">
        <v>400</v>
      </c>
      <c r="AJ10" s="7">
        <v>68</v>
      </c>
      <c r="AK10" s="7">
        <v>68</v>
      </c>
      <c r="AL10" s="8">
        <v>68</v>
      </c>
      <c r="AM10" s="7">
        <v>50</v>
      </c>
      <c r="AN10" s="8">
        <v>50</v>
      </c>
      <c r="AO10" s="7">
        <v>25</v>
      </c>
      <c r="AP10" s="8">
        <v>25</v>
      </c>
      <c r="AQ10" s="28">
        <v>70</v>
      </c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</row>
    <row r="11" spans="1:93" x14ac:dyDescent="0.2">
      <c r="A11" s="191"/>
      <c r="B11" s="21" t="s">
        <v>99</v>
      </c>
      <c r="C11" s="7" t="s">
        <v>1</v>
      </c>
      <c r="D11" s="8" t="s">
        <v>1</v>
      </c>
      <c r="E11" s="7" t="s">
        <v>1</v>
      </c>
      <c r="F11" s="7" t="s">
        <v>1</v>
      </c>
      <c r="G11" s="8" t="s">
        <v>1</v>
      </c>
      <c r="H11" s="7" t="s">
        <v>1</v>
      </c>
      <c r="I11" s="7" t="s">
        <v>1</v>
      </c>
      <c r="J11" s="8" t="s">
        <v>1</v>
      </c>
      <c r="K11" s="7" t="s">
        <v>1</v>
      </c>
      <c r="L11" s="8" t="s">
        <v>1</v>
      </c>
      <c r="M11" s="7" t="s">
        <v>1</v>
      </c>
      <c r="N11" s="8" t="s">
        <v>1</v>
      </c>
      <c r="O11" s="7" t="s">
        <v>1</v>
      </c>
      <c r="P11" s="7" t="s">
        <v>1</v>
      </c>
      <c r="Q11" s="8" t="s">
        <v>1</v>
      </c>
      <c r="R11" s="7" t="s">
        <v>1</v>
      </c>
      <c r="S11" s="8" t="s">
        <v>1</v>
      </c>
      <c r="T11" s="8" t="s">
        <v>20</v>
      </c>
      <c r="U11" s="7" t="s">
        <v>1</v>
      </c>
      <c r="V11" s="7" t="s">
        <v>1</v>
      </c>
      <c r="W11" s="8" t="s">
        <v>1</v>
      </c>
      <c r="X11" s="8" t="s">
        <v>1</v>
      </c>
      <c r="Y11" s="7" t="s">
        <v>1</v>
      </c>
      <c r="Z11" s="7" t="s">
        <v>1</v>
      </c>
      <c r="AA11" s="8" t="s">
        <v>1</v>
      </c>
      <c r="AB11" s="8" t="s">
        <v>1</v>
      </c>
      <c r="AC11" s="7" t="s">
        <v>20</v>
      </c>
      <c r="AD11" s="7" t="s">
        <v>20</v>
      </c>
      <c r="AE11" s="8" t="s">
        <v>20</v>
      </c>
      <c r="AF11" s="8" t="s">
        <v>20</v>
      </c>
      <c r="AG11" s="7" t="s">
        <v>1</v>
      </c>
      <c r="AH11" s="7" t="s">
        <v>1</v>
      </c>
      <c r="AI11" s="8" t="s">
        <v>1</v>
      </c>
      <c r="AJ11" s="7" t="s">
        <v>20</v>
      </c>
      <c r="AK11" s="7" t="s">
        <v>20</v>
      </c>
      <c r="AL11" s="8" t="s">
        <v>20</v>
      </c>
      <c r="AM11" s="7" t="s">
        <v>1</v>
      </c>
      <c r="AN11" s="8" t="s">
        <v>1</v>
      </c>
      <c r="AO11" s="7" t="s">
        <v>1</v>
      </c>
      <c r="AP11" s="8" t="s">
        <v>1</v>
      </c>
      <c r="AQ11" s="28" t="s">
        <v>1</v>
      </c>
    </row>
    <row r="12" spans="1:93" x14ac:dyDescent="0.2">
      <c r="A12" s="191"/>
      <c r="B12" s="187" t="s">
        <v>71</v>
      </c>
      <c r="C12" s="7">
        <v>25</v>
      </c>
      <c r="D12" s="8">
        <v>25</v>
      </c>
      <c r="E12" s="7">
        <v>25</v>
      </c>
      <c r="F12" s="7">
        <v>25</v>
      </c>
      <c r="G12" s="8">
        <v>25</v>
      </c>
      <c r="H12" s="7">
        <v>25</v>
      </c>
      <c r="I12" s="7">
        <v>25</v>
      </c>
      <c r="J12" s="8">
        <v>25</v>
      </c>
      <c r="K12" s="7">
        <v>25</v>
      </c>
      <c r="L12" s="8">
        <v>25</v>
      </c>
      <c r="M12" s="7">
        <v>25</v>
      </c>
      <c r="N12" s="8">
        <v>25</v>
      </c>
      <c r="O12" s="7">
        <v>25</v>
      </c>
      <c r="P12" s="7">
        <v>25</v>
      </c>
      <c r="Q12" s="8">
        <v>25</v>
      </c>
      <c r="R12" s="7">
        <v>25</v>
      </c>
      <c r="S12" s="8">
        <v>25</v>
      </c>
      <c r="T12" s="8">
        <v>25</v>
      </c>
      <c r="U12" s="7">
        <v>25</v>
      </c>
      <c r="V12" s="7">
        <v>25</v>
      </c>
      <c r="W12" s="8">
        <v>25</v>
      </c>
      <c r="X12" s="8" t="s">
        <v>25</v>
      </c>
      <c r="Y12" s="7">
        <v>25</v>
      </c>
      <c r="Z12" s="7">
        <v>25</v>
      </c>
      <c r="AA12" s="8">
        <v>25</v>
      </c>
      <c r="AB12" s="8">
        <v>25</v>
      </c>
      <c r="AC12" s="7">
        <v>25</v>
      </c>
      <c r="AD12" s="7">
        <v>25</v>
      </c>
      <c r="AE12" s="8">
        <v>25</v>
      </c>
      <c r="AF12" s="8">
        <v>25</v>
      </c>
      <c r="AG12" s="7" t="s">
        <v>33</v>
      </c>
      <c r="AH12" s="7" t="s">
        <v>33</v>
      </c>
      <c r="AI12" s="8" t="s">
        <v>33</v>
      </c>
      <c r="AJ12" s="7" t="s">
        <v>36</v>
      </c>
      <c r="AK12" s="7" t="s">
        <v>36</v>
      </c>
      <c r="AL12" s="8" t="s">
        <v>36</v>
      </c>
      <c r="AM12" s="7">
        <v>25</v>
      </c>
      <c r="AN12" s="8">
        <v>25</v>
      </c>
      <c r="AO12" s="7">
        <v>25</v>
      </c>
      <c r="AP12" s="8">
        <v>25</v>
      </c>
      <c r="AQ12" s="28">
        <v>30</v>
      </c>
    </row>
    <row r="13" spans="1:93" x14ac:dyDescent="0.2">
      <c r="A13" s="191"/>
      <c r="B13" s="187" t="s">
        <v>174</v>
      </c>
      <c r="C13" s="7" t="s">
        <v>1</v>
      </c>
      <c r="D13" s="8" t="s">
        <v>1</v>
      </c>
      <c r="E13" s="7" t="s">
        <v>20</v>
      </c>
      <c r="F13" s="7" t="s">
        <v>20</v>
      </c>
      <c r="G13" s="8" t="s">
        <v>20</v>
      </c>
      <c r="H13" s="7" t="s">
        <v>1</v>
      </c>
      <c r="I13" s="7" t="s">
        <v>1</v>
      </c>
      <c r="J13" s="8" t="s">
        <v>1</v>
      </c>
      <c r="K13" s="7" t="s">
        <v>1</v>
      </c>
      <c r="L13" s="8" t="s">
        <v>1</v>
      </c>
      <c r="M13" s="7" t="s">
        <v>1</v>
      </c>
      <c r="N13" s="8" t="s">
        <v>1</v>
      </c>
      <c r="O13" s="7" t="s">
        <v>1</v>
      </c>
      <c r="P13" s="7" t="s">
        <v>1</v>
      </c>
      <c r="Q13" s="8" t="s">
        <v>1</v>
      </c>
      <c r="R13" s="7" t="s">
        <v>1</v>
      </c>
      <c r="S13" s="8" t="s">
        <v>1</v>
      </c>
      <c r="T13" s="8" t="s">
        <v>1</v>
      </c>
      <c r="U13" s="7" t="s">
        <v>1</v>
      </c>
      <c r="V13" s="7" t="s">
        <v>1</v>
      </c>
      <c r="W13" s="8" t="s">
        <v>1</v>
      </c>
      <c r="X13" s="8" t="s">
        <v>1</v>
      </c>
      <c r="Y13" s="7" t="s">
        <v>1</v>
      </c>
      <c r="Z13" s="7" t="s">
        <v>1</v>
      </c>
      <c r="AA13" s="8" t="s">
        <v>1</v>
      </c>
      <c r="AB13" s="8" t="s">
        <v>20</v>
      </c>
      <c r="AC13" s="7" t="s">
        <v>20</v>
      </c>
      <c r="AD13" s="7" t="s">
        <v>20</v>
      </c>
      <c r="AE13" s="8" t="s">
        <v>20</v>
      </c>
      <c r="AF13" s="8" t="s">
        <v>1</v>
      </c>
      <c r="AG13" s="7" t="s">
        <v>1</v>
      </c>
      <c r="AH13" s="7" t="s">
        <v>1</v>
      </c>
      <c r="AI13" s="8" t="s">
        <v>1</v>
      </c>
      <c r="AJ13" s="7" t="s">
        <v>20</v>
      </c>
      <c r="AK13" s="7" t="s">
        <v>20</v>
      </c>
      <c r="AL13" s="8" t="s">
        <v>20</v>
      </c>
      <c r="AM13" s="7" t="s">
        <v>1</v>
      </c>
      <c r="AN13" s="8" t="s">
        <v>1</v>
      </c>
      <c r="AO13" s="7" t="s">
        <v>20</v>
      </c>
      <c r="AP13" s="8" t="s">
        <v>20</v>
      </c>
      <c r="AQ13" s="28" t="s">
        <v>1</v>
      </c>
    </row>
    <row r="14" spans="1:93" x14ac:dyDescent="0.2">
      <c r="A14" s="191"/>
      <c r="B14" s="187" t="s">
        <v>161</v>
      </c>
      <c r="C14" s="7" t="s">
        <v>163</v>
      </c>
      <c r="D14" s="8" t="s">
        <v>163</v>
      </c>
      <c r="E14" s="7">
        <v>1.3</v>
      </c>
      <c r="F14" s="7">
        <v>1.3</v>
      </c>
      <c r="G14" s="8">
        <v>1.3</v>
      </c>
      <c r="H14" s="7" t="s">
        <v>163</v>
      </c>
      <c r="I14" s="7" t="s">
        <v>163</v>
      </c>
      <c r="J14" s="8" t="s">
        <v>163</v>
      </c>
      <c r="K14" s="7" t="s">
        <v>165</v>
      </c>
      <c r="L14" s="8" t="s">
        <v>165</v>
      </c>
      <c r="M14" s="7" t="s">
        <v>165</v>
      </c>
      <c r="N14" s="8" t="s">
        <v>165</v>
      </c>
      <c r="O14" s="7" t="s">
        <v>165</v>
      </c>
      <c r="P14" s="7" t="s">
        <v>165</v>
      </c>
      <c r="Q14" s="8" t="s">
        <v>165</v>
      </c>
      <c r="R14" s="7" t="s">
        <v>163</v>
      </c>
      <c r="S14" s="8" t="s">
        <v>163</v>
      </c>
      <c r="T14" s="8" t="s">
        <v>167</v>
      </c>
      <c r="U14" s="7" t="s">
        <v>163</v>
      </c>
      <c r="V14" s="7" t="s">
        <v>163</v>
      </c>
      <c r="W14" s="8" t="s">
        <v>163</v>
      </c>
      <c r="X14" s="8" t="s">
        <v>167</v>
      </c>
      <c r="Y14" s="7" t="s">
        <v>165</v>
      </c>
      <c r="Z14" s="7" t="s">
        <v>165</v>
      </c>
      <c r="AA14" s="8" t="s">
        <v>165</v>
      </c>
      <c r="AB14" s="8" t="s">
        <v>163</v>
      </c>
      <c r="AC14" s="7" t="s">
        <v>165</v>
      </c>
      <c r="AD14" s="7" t="s">
        <v>165</v>
      </c>
      <c r="AE14" s="8" t="s">
        <v>165</v>
      </c>
      <c r="AF14" s="8" t="s">
        <v>168</v>
      </c>
      <c r="AG14" s="7" t="s">
        <v>165</v>
      </c>
      <c r="AH14" s="7" t="s">
        <v>165</v>
      </c>
      <c r="AI14" s="8" t="s">
        <v>165</v>
      </c>
      <c r="AJ14" s="7" t="s">
        <v>163</v>
      </c>
      <c r="AK14" s="7" t="s">
        <v>163</v>
      </c>
      <c r="AL14" s="8" t="s">
        <v>163</v>
      </c>
      <c r="AM14" s="7" t="s">
        <v>163</v>
      </c>
      <c r="AN14" s="8" t="s">
        <v>163</v>
      </c>
      <c r="AO14" s="7" t="s">
        <v>163</v>
      </c>
      <c r="AP14" s="8" t="s">
        <v>163</v>
      </c>
      <c r="AQ14" s="28" t="s">
        <v>170</v>
      </c>
    </row>
    <row r="15" spans="1:93" s="10" customFormat="1" ht="16" thickBot="1" x14ac:dyDescent="0.25">
      <c r="A15" s="192"/>
      <c r="B15" s="20" t="s">
        <v>162</v>
      </c>
      <c r="C15" s="18" t="s">
        <v>163</v>
      </c>
      <c r="D15" s="17" t="s">
        <v>163</v>
      </c>
      <c r="E15" s="18" t="s">
        <v>163</v>
      </c>
      <c r="F15" s="18" t="s">
        <v>163</v>
      </c>
      <c r="G15" s="18" t="s">
        <v>163</v>
      </c>
      <c r="H15" s="18" t="s">
        <v>163</v>
      </c>
      <c r="I15" s="18" t="s">
        <v>163</v>
      </c>
      <c r="J15" s="17" t="s">
        <v>163</v>
      </c>
      <c r="K15" s="18" t="s">
        <v>166</v>
      </c>
      <c r="L15" s="17" t="s">
        <v>166</v>
      </c>
      <c r="M15" s="18" t="s">
        <v>166</v>
      </c>
      <c r="N15" s="17" t="s">
        <v>166</v>
      </c>
      <c r="O15" s="18" t="s">
        <v>165</v>
      </c>
      <c r="P15" s="18" t="s">
        <v>165</v>
      </c>
      <c r="Q15" s="17" t="s">
        <v>165</v>
      </c>
      <c r="R15" s="18" t="s">
        <v>167</v>
      </c>
      <c r="S15" s="17" t="s">
        <v>167</v>
      </c>
      <c r="T15" s="17" t="s">
        <v>167</v>
      </c>
      <c r="U15" s="18" t="s">
        <v>163</v>
      </c>
      <c r="V15" s="18" t="s">
        <v>163</v>
      </c>
      <c r="W15" s="17" t="s">
        <v>163</v>
      </c>
      <c r="X15" s="17" t="s">
        <v>163</v>
      </c>
      <c r="Y15" s="18" t="s">
        <v>165</v>
      </c>
      <c r="Z15" s="18" t="s">
        <v>165</v>
      </c>
      <c r="AA15" s="17" t="s">
        <v>165</v>
      </c>
      <c r="AB15" s="17" t="s">
        <v>163</v>
      </c>
      <c r="AC15" s="18" t="s">
        <v>165</v>
      </c>
      <c r="AD15" s="18" t="s">
        <v>165</v>
      </c>
      <c r="AE15" s="17" t="s">
        <v>165</v>
      </c>
      <c r="AF15" s="17" t="s">
        <v>165</v>
      </c>
      <c r="AG15" s="18" t="s">
        <v>169</v>
      </c>
      <c r="AH15" s="18" t="s">
        <v>169</v>
      </c>
      <c r="AI15" s="17" t="s">
        <v>169</v>
      </c>
      <c r="AJ15" s="18" t="s">
        <v>163</v>
      </c>
      <c r="AK15" s="18" t="s">
        <v>163</v>
      </c>
      <c r="AL15" s="17" t="s">
        <v>163</v>
      </c>
      <c r="AM15" s="18" t="s">
        <v>165</v>
      </c>
      <c r="AN15" s="17" t="s">
        <v>165</v>
      </c>
      <c r="AO15" s="18" t="s">
        <v>163</v>
      </c>
      <c r="AP15" s="17" t="s">
        <v>163</v>
      </c>
      <c r="AQ15" s="29" t="s">
        <v>164</v>
      </c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</row>
    <row r="16" spans="1:93" s="4" customFormat="1" x14ac:dyDescent="0.2">
      <c r="A16" s="193" t="s">
        <v>77</v>
      </c>
      <c r="B16" s="23" t="s">
        <v>72</v>
      </c>
      <c r="C16" s="24">
        <v>12</v>
      </c>
      <c r="D16" s="25">
        <v>12</v>
      </c>
      <c r="E16" s="24">
        <v>5</v>
      </c>
      <c r="F16" s="24">
        <v>5</v>
      </c>
      <c r="G16" s="25">
        <v>5</v>
      </c>
      <c r="H16" s="24">
        <v>0.5</v>
      </c>
      <c r="I16" s="24">
        <v>0.5</v>
      </c>
      <c r="J16" s="25">
        <v>0.5</v>
      </c>
      <c r="K16" s="24">
        <v>1.67</v>
      </c>
      <c r="L16" s="25">
        <v>0.83</v>
      </c>
      <c r="M16" s="24">
        <v>12</v>
      </c>
      <c r="N16" s="25">
        <v>12</v>
      </c>
      <c r="O16" s="24">
        <v>0.5</v>
      </c>
      <c r="P16" s="24">
        <v>0.5</v>
      </c>
      <c r="Q16" s="25">
        <v>0.5</v>
      </c>
      <c r="R16" s="24">
        <v>0.17</v>
      </c>
      <c r="S16" s="25">
        <v>0.17</v>
      </c>
      <c r="T16" s="25">
        <v>3</v>
      </c>
      <c r="U16" s="24">
        <f>15/60</f>
        <v>0.25</v>
      </c>
      <c r="V16" s="24">
        <f>15/60</f>
        <v>0.25</v>
      </c>
      <c r="W16" s="25">
        <f>15/60</f>
        <v>0.25</v>
      </c>
      <c r="X16" s="25">
        <v>0.2</v>
      </c>
      <c r="Y16" s="24">
        <v>2</v>
      </c>
      <c r="Z16" s="24">
        <v>2</v>
      </c>
      <c r="AA16" s="25">
        <v>2</v>
      </c>
      <c r="AB16" s="25">
        <v>3</v>
      </c>
      <c r="AC16" s="24">
        <f>120/60</f>
        <v>2</v>
      </c>
      <c r="AD16" s="24">
        <f>120/60</f>
        <v>2</v>
      </c>
      <c r="AE16" s="25">
        <f>120/60</f>
        <v>2</v>
      </c>
      <c r="AF16" s="25">
        <v>24</v>
      </c>
      <c r="AG16" s="24">
        <v>0.5</v>
      </c>
      <c r="AH16" s="24">
        <v>0.5</v>
      </c>
      <c r="AI16" s="25">
        <v>0.5</v>
      </c>
      <c r="AJ16" s="24">
        <v>4.25</v>
      </c>
      <c r="AK16" s="24">
        <v>6.5</v>
      </c>
      <c r="AL16" s="25">
        <v>0.3</v>
      </c>
      <c r="AM16" s="24">
        <v>0.5</v>
      </c>
      <c r="AN16" s="25">
        <v>0.5</v>
      </c>
      <c r="AO16" s="24">
        <v>0.5</v>
      </c>
      <c r="AP16" s="25">
        <v>0.5</v>
      </c>
      <c r="AQ16" s="27">
        <v>6</v>
      </c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</row>
    <row r="17" spans="1:93" ht="17" x14ac:dyDescent="0.25">
      <c r="A17" s="194"/>
      <c r="B17" s="2" t="s">
        <v>84</v>
      </c>
      <c r="C17" s="7">
        <v>130</v>
      </c>
      <c r="D17" s="8">
        <v>130</v>
      </c>
      <c r="E17" s="54">
        <v>150</v>
      </c>
      <c r="F17" s="54">
        <v>150</v>
      </c>
      <c r="G17" s="48">
        <v>150</v>
      </c>
      <c r="H17" s="7">
        <v>100</v>
      </c>
      <c r="I17" s="7">
        <v>100</v>
      </c>
      <c r="J17" s="8">
        <v>100</v>
      </c>
      <c r="K17" s="7">
        <v>200</v>
      </c>
      <c r="L17" s="8">
        <v>200</v>
      </c>
      <c r="M17" s="7">
        <v>195</v>
      </c>
      <c r="N17" s="8">
        <v>195</v>
      </c>
      <c r="O17" s="35"/>
      <c r="P17" s="35"/>
      <c r="Q17" s="36"/>
      <c r="R17" s="54">
        <v>200</v>
      </c>
      <c r="S17" s="48">
        <v>200</v>
      </c>
      <c r="T17" s="8">
        <v>140</v>
      </c>
      <c r="U17" s="7">
        <v>100</v>
      </c>
      <c r="V17" s="7">
        <v>100</v>
      </c>
      <c r="W17" s="8">
        <v>100</v>
      </c>
      <c r="X17" s="48">
        <v>150</v>
      </c>
      <c r="Y17" s="7">
        <v>90</v>
      </c>
      <c r="Z17" s="7">
        <v>90</v>
      </c>
      <c r="AA17" s="8">
        <v>100</v>
      </c>
      <c r="AB17" s="36"/>
      <c r="AC17" s="54">
        <v>140</v>
      </c>
      <c r="AD17" s="54">
        <v>150</v>
      </c>
      <c r="AE17" s="48">
        <v>140</v>
      </c>
      <c r="AF17" s="8">
        <v>100</v>
      </c>
      <c r="AG17" s="7">
        <v>100</v>
      </c>
      <c r="AH17" s="7">
        <v>100</v>
      </c>
      <c r="AI17" s="8">
        <v>100</v>
      </c>
      <c r="AJ17" s="35"/>
      <c r="AK17" s="35"/>
      <c r="AL17" s="36"/>
      <c r="AM17" s="7">
        <v>140</v>
      </c>
      <c r="AN17" s="8">
        <v>140</v>
      </c>
      <c r="AO17" s="7">
        <v>140</v>
      </c>
      <c r="AP17" s="8">
        <v>140</v>
      </c>
      <c r="AQ17" s="37"/>
    </row>
    <row r="18" spans="1:93" ht="17" x14ac:dyDescent="0.25">
      <c r="A18" s="194"/>
      <c r="B18" s="2" t="s">
        <v>85</v>
      </c>
      <c r="C18" s="7">
        <v>500</v>
      </c>
      <c r="D18" s="8">
        <v>500</v>
      </c>
      <c r="E18" s="188">
        <v>500</v>
      </c>
      <c r="F18" s="189">
        <v>460</v>
      </c>
      <c r="G18" s="190">
        <v>480</v>
      </c>
      <c r="H18" s="7">
        <v>500</v>
      </c>
      <c r="I18" s="7">
        <v>500</v>
      </c>
      <c r="J18" s="8">
        <v>500</v>
      </c>
      <c r="K18" s="7">
        <v>500</v>
      </c>
      <c r="L18" s="8">
        <v>500</v>
      </c>
      <c r="M18" s="7">
        <v>450</v>
      </c>
      <c r="N18" s="8">
        <v>450</v>
      </c>
      <c r="O18" s="35"/>
      <c r="P18" s="35"/>
      <c r="Q18" s="36"/>
      <c r="R18" s="7">
        <v>452</v>
      </c>
      <c r="S18" s="8">
        <v>451</v>
      </c>
      <c r="T18" s="8">
        <v>527.92999999999995</v>
      </c>
      <c r="U18" s="7">
        <v>430</v>
      </c>
      <c r="V18" s="7">
        <v>430</v>
      </c>
      <c r="W18" s="8">
        <v>430</v>
      </c>
      <c r="X18" s="8">
        <v>511</v>
      </c>
      <c r="Y18" s="7">
        <v>500</v>
      </c>
      <c r="Z18" s="7">
        <v>510</v>
      </c>
      <c r="AA18" s="8">
        <v>520</v>
      </c>
      <c r="AB18" s="8">
        <v>420</v>
      </c>
      <c r="AC18" s="7">
        <v>499</v>
      </c>
      <c r="AD18" s="7">
        <v>478</v>
      </c>
      <c r="AE18" s="8">
        <v>482</v>
      </c>
      <c r="AF18" s="8">
        <v>520</v>
      </c>
      <c r="AG18" s="7">
        <v>543</v>
      </c>
      <c r="AH18" s="7">
        <v>517</v>
      </c>
      <c r="AI18" s="8">
        <v>513</v>
      </c>
      <c r="AJ18" s="35"/>
      <c r="AK18" s="35"/>
      <c r="AL18" s="36"/>
      <c r="AM18" s="7">
        <v>200</v>
      </c>
      <c r="AN18" s="8">
        <v>200</v>
      </c>
      <c r="AO18" s="35"/>
      <c r="AP18" s="36"/>
      <c r="AQ18" s="37"/>
    </row>
    <row r="19" spans="1:93" s="4" customFormat="1" ht="17" x14ac:dyDescent="0.25">
      <c r="A19" s="194"/>
      <c r="B19" s="22" t="s">
        <v>86</v>
      </c>
      <c r="C19" s="7">
        <v>60</v>
      </c>
      <c r="D19" s="8">
        <v>60</v>
      </c>
      <c r="E19" s="188"/>
      <c r="F19" s="189"/>
      <c r="G19" s="190"/>
      <c r="H19" s="35"/>
      <c r="I19" s="35"/>
      <c r="J19" s="36"/>
      <c r="K19" s="7">
        <v>50</v>
      </c>
      <c r="L19" s="8">
        <v>50</v>
      </c>
      <c r="M19" s="7">
        <v>70</v>
      </c>
      <c r="N19" s="8">
        <v>70</v>
      </c>
      <c r="O19" s="35"/>
      <c r="P19" s="35"/>
      <c r="Q19" s="36"/>
      <c r="R19" s="7">
        <v>58</v>
      </c>
      <c r="S19" s="8">
        <v>77</v>
      </c>
      <c r="T19" s="8">
        <v>159.07</v>
      </c>
      <c r="U19" s="7">
        <v>85</v>
      </c>
      <c r="V19" s="7">
        <v>85</v>
      </c>
      <c r="W19" s="8">
        <v>85</v>
      </c>
      <c r="X19" s="8">
        <v>180</v>
      </c>
      <c r="Y19" s="7">
        <v>50</v>
      </c>
      <c r="Z19" s="7">
        <v>50</v>
      </c>
      <c r="AA19" s="8">
        <v>40</v>
      </c>
      <c r="AB19" s="8">
        <v>42.6</v>
      </c>
      <c r="AC19" s="7">
        <v>112</v>
      </c>
      <c r="AD19" s="7">
        <v>132</v>
      </c>
      <c r="AE19" s="8">
        <v>109</v>
      </c>
      <c r="AF19" s="8">
        <v>160</v>
      </c>
      <c r="AG19" s="7">
        <v>23</v>
      </c>
      <c r="AH19" s="7">
        <v>14</v>
      </c>
      <c r="AI19" s="8">
        <v>62</v>
      </c>
      <c r="AJ19" s="35"/>
      <c r="AK19" s="35"/>
      <c r="AL19" s="36"/>
      <c r="AM19" s="7">
        <v>36</v>
      </c>
      <c r="AN19" s="8">
        <v>36</v>
      </c>
      <c r="AO19" s="35"/>
      <c r="AP19" s="36"/>
      <c r="AQ19" s="37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</row>
    <row r="20" spans="1:93" ht="17" x14ac:dyDescent="0.25">
      <c r="A20" s="194"/>
      <c r="B20" s="2" t="s">
        <v>91</v>
      </c>
      <c r="C20" s="7">
        <v>1.8</v>
      </c>
      <c r="D20" s="8">
        <v>1.8</v>
      </c>
      <c r="E20" s="7">
        <v>1.5</v>
      </c>
      <c r="F20" s="7">
        <v>1.5</v>
      </c>
      <c r="G20" s="8">
        <v>1.5</v>
      </c>
      <c r="H20" s="7">
        <v>0.67</v>
      </c>
      <c r="I20" s="7">
        <v>0.67</v>
      </c>
      <c r="J20" s="8">
        <v>0.67</v>
      </c>
      <c r="K20" s="7">
        <v>1.1000000000000001</v>
      </c>
      <c r="L20" s="8">
        <v>1.1000000000000001</v>
      </c>
      <c r="M20" s="7">
        <v>1</v>
      </c>
      <c r="N20" s="8">
        <v>1.2</v>
      </c>
      <c r="O20" s="7">
        <v>0.61</v>
      </c>
      <c r="P20" s="7">
        <v>0.55000000000000004</v>
      </c>
      <c r="Q20" s="8">
        <v>0.51</v>
      </c>
      <c r="R20" s="7">
        <v>0.51</v>
      </c>
      <c r="S20" s="8">
        <v>0.51</v>
      </c>
      <c r="T20" s="8">
        <v>1.0569999999999999</v>
      </c>
      <c r="U20" s="7">
        <v>0.6</v>
      </c>
      <c r="V20" s="7">
        <v>0.5</v>
      </c>
      <c r="W20" s="8">
        <v>0.5</v>
      </c>
      <c r="X20" s="36"/>
      <c r="Y20" s="7">
        <v>0.5</v>
      </c>
      <c r="Z20" s="7">
        <v>0.5</v>
      </c>
      <c r="AA20" s="8">
        <v>0.5</v>
      </c>
      <c r="AB20" s="8">
        <v>4.8</v>
      </c>
      <c r="AC20" s="7">
        <v>1.2989999999999999</v>
      </c>
      <c r="AD20" s="7">
        <v>1.304</v>
      </c>
      <c r="AE20" s="8">
        <v>1.29</v>
      </c>
      <c r="AF20" s="8">
        <v>3.7</v>
      </c>
      <c r="AG20" s="7">
        <v>0.7</v>
      </c>
      <c r="AH20" s="7">
        <v>0.7</v>
      </c>
      <c r="AI20" s="8">
        <v>0.7</v>
      </c>
      <c r="AJ20" s="7">
        <v>2.1</v>
      </c>
      <c r="AK20" s="7">
        <v>2.2000000000000002</v>
      </c>
      <c r="AL20" s="8">
        <v>2.2000000000000002</v>
      </c>
      <c r="AM20" s="7">
        <v>1.71</v>
      </c>
      <c r="AN20" s="8">
        <v>1.71</v>
      </c>
      <c r="AO20" s="7">
        <v>1.9</v>
      </c>
      <c r="AP20" s="8">
        <v>2.06</v>
      </c>
      <c r="AQ20" s="182"/>
    </row>
    <row r="21" spans="1:93" ht="17" x14ac:dyDescent="0.25">
      <c r="A21" s="194"/>
      <c r="B21" s="2" t="s">
        <v>90</v>
      </c>
      <c r="C21" s="7">
        <v>36</v>
      </c>
      <c r="D21" s="8">
        <v>36</v>
      </c>
      <c r="E21" s="7">
        <v>47</v>
      </c>
      <c r="F21" s="7">
        <v>47</v>
      </c>
      <c r="G21" s="8">
        <v>47</v>
      </c>
      <c r="H21" s="7">
        <v>48.2</v>
      </c>
      <c r="I21" s="7">
        <v>48.2</v>
      </c>
      <c r="J21" s="8">
        <v>48.2</v>
      </c>
      <c r="K21" s="7">
        <v>62.9</v>
      </c>
      <c r="L21" s="8">
        <v>62.9</v>
      </c>
      <c r="M21" s="7">
        <v>88</v>
      </c>
      <c r="N21" s="8">
        <v>92.16</v>
      </c>
      <c r="O21" s="7">
        <v>13.73</v>
      </c>
      <c r="P21" s="7">
        <v>14.18</v>
      </c>
      <c r="Q21" s="8">
        <v>13.67</v>
      </c>
      <c r="R21" s="7">
        <v>55.78</v>
      </c>
      <c r="S21" s="8">
        <v>55.78</v>
      </c>
      <c r="T21" s="8">
        <v>52.142760000000003</v>
      </c>
      <c r="U21" s="7">
        <v>48.9</v>
      </c>
      <c r="V21" s="7">
        <v>49.8</v>
      </c>
      <c r="W21" s="8">
        <v>50.8</v>
      </c>
      <c r="X21" s="36"/>
      <c r="Y21" s="7">
        <v>20.5</v>
      </c>
      <c r="Z21" s="7">
        <v>20.5</v>
      </c>
      <c r="AA21" s="8">
        <v>21</v>
      </c>
      <c r="AB21" s="8">
        <v>61.2</v>
      </c>
      <c r="AC21" s="7">
        <v>39.61</v>
      </c>
      <c r="AD21" s="7">
        <v>40.04</v>
      </c>
      <c r="AE21" s="8">
        <v>39.33</v>
      </c>
      <c r="AF21" s="8">
        <v>40.1</v>
      </c>
      <c r="AG21" s="7">
        <v>28.7</v>
      </c>
      <c r="AH21" s="7">
        <v>30.8</v>
      </c>
      <c r="AI21" s="8">
        <v>27.9</v>
      </c>
      <c r="AJ21" s="7">
        <v>48</v>
      </c>
      <c r="AK21" s="7">
        <v>48.4</v>
      </c>
      <c r="AL21" s="8">
        <v>50.1</v>
      </c>
      <c r="AM21" s="7">
        <v>46.7</v>
      </c>
      <c r="AN21" s="8">
        <v>46.7</v>
      </c>
      <c r="AO21" s="7">
        <v>100.44</v>
      </c>
      <c r="AP21" s="8">
        <v>98.1</v>
      </c>
      <c r="AQ21" s="182"/>
    </row>
    <row r="22" spans="1:93" ht="17" x14ac:dyDescent="0.25">
      <c r="A22" s="194"/>
      <c r="B22" s="2" t="s">
        <v>89</v>
      </c>
      <c r="C22" s="7">
        <v>58.8</v>
      </c>
      <c r="D22" s="8">
        <v>58.8</v>
      </c>
      <c r="E22" s="7">
        <v>60.09</v>
      </c>
      <c r="F22" s="7">
        <v>60.01</v>
      </c>
      <c r="G22" s="8">
        <v>60.2</v>
      </c>
      <c r="H22" s="7">
        <v>60</v>
      </c>
      <c r="I22" s="7">
        <v>60</v>
      </c>
      <c r="J22" s="8">
        <v>60</v>
      </c>
      <c r="K22" s="7">
        <v>58.7</v>
      </c>
      <c r="L22" s="8">
        <v>58.5</v>
      </c>
      <c r="M22" s="7">
        <v>54</v>
      </c>
      <c r="N22" s="8">
        <v>53.51</v>
      </c>
      <c r="O22" s="7">
        <v>16.03</v>
      </c>
      <c r="P22" s="7">
        <v>14.08</v>
      </c>
      <c r="Q22" s="8">
        <v>14.76</v>
      </c>
      <c r="R22" s="7">
        <v>60</v>
      </c>
      <c r="S22" s="8">
        <v>60</v>
      </c>
      <c r="T22" s="8">
        <v>60</v>
      </c>
      <c r="U22" s="7">
        <v>60.1</v>
      </c>
      <c r="V22" s="7">
        <v>60.2</v>
      </c>
      <c r="W22" s="8">
        <v>60.6</v>
      </c>
      <c r="X22" s="8">
        <v>58.9</v>
      </c>
      <c r="Y22" s="7">
        <v>28.8</v>
      </c>
      <c r="Z22" s="7">
        <v>28.8</v>
      </c>
      <c r="AA22" s="8">
        <v>29</v>
      </c>
      <c r="AB22" s="8">
        <v>57.3</v>
      </c>
      <c r="AC22" s="7">
        <v>36.119999999999997</v>
      </c>
      <c r="AD22" s="7">
        <v>35.79</v>
      </c>
      <c r="AE22" s="8">
        <v>35.99</v>
      </c>
      <c r="AF22" s="8">
        <v>57.5</v>
      </c>
      <c r="AG22" s="7">
        <v>29.6</v>
      </c>
      <c r="AH22" s="7">
        <v>29.2</v>
      </c>
      <c r="AI22" s="8">
        <v>29</v>
      </c>
      <c r="AJ22" s="7">
        <v>43</v>
      </c>
      <c r="AK22" s="7">
        <v>59</v>
      </c>
      <c r="AL22" s="8">
        <v>59</v>
      </c>
      <c r="AM22" s="7">
        <v>60.03</v>
      </c>
      <c r="AN22" s="8">
        <v>59.95</v>
      </c>
      <c r="AO22" s="7">
        <v>99.81</v>
      </c>
      <c r="AP22" s="8">
        <v>100.17</v>
      </c>
      <c r="AQ22" s="28">
        <v>100</v>
      </c>
    </row>
    <row r="23" spans="1:93" ht="17" x14ac:dyDescent="0.25">
      <c r="A23" s="194"/>
      <c r="B23" s="2" t="s">
        <v>88</v>
      </c>
      <c r="C23" s="7">
        <v>11.2</v>
      </c>
      <c r="D23" s="8">
        <v>11.2</v>
      </c>
      <c r="E23" s="7">
        <v>12</v>
      </c>
      <c r="F23" s="7">
        <v>11.93</v>
      </c>
      <c r="G23" s="8">
        <v>11.98</v>
      </c>
      <c r="H23" s="7">
        <v>11.2</v>
      </c>
      <c r="I23" s="7">
        <v>11.2</v>
      </c>
      <c r="J23" s="8">
        <v>11.2</v>
      </c>
      <c r="K23" s="7">
        <v>11.5</v>
      </c>
      <c r="L23" s="8">
        <v>11.8</v>
      </c>
      <c r="M23" s="7">
        <v>10</v>
      </c>
      <c r="N23" s="8">
        <v>10.7</v>
      </c>
      <c r="O23" s="7">
        <v>2.94</v>
      </c>
      <c r="P23" s="7">
        <v>3.1</v>
      </c>
      <c r="Q23" s="8">
        <v>2.7</v>
      </c>
      <c r="R23" s="7">
        <v>12</v>
      </c>
      <c r="S23" s="8">
        <v>12</v>
      </c>
      <c r="T23" s="8">
        <v>11.78571</v>
      </c>
      <c r="U23" s="7">
        <v>12.1</v>
      </c>
      <c r="V23" s="7">
        <v>12.2</v>
      </c>
      <c r="W23" s="8">
        <v>12.2</v>
      </c>
      <c r="X23" s="8">
        <v>11.8</v>
      </c>
      <c r="Y23" s="7">
        <v>5.6</v>
      </c>
      <c r="Z23" s="7">
        <v>5.6</v>
      </c>
      <c r="AA23" s="8">
        <v>5.5</v>
      </c>
      <c r="AB23" s="8">
        <v>11.7</v>
      </c>
      <c r="AC23" s="7">
        <v>7.46</v>
      </c>
      <c r="AD23" s="7">
        <v>7.99</v>
      </c>
      <c r="AE23" s="8">
        <v>7.5</v>
      </c>
      <c r="AF23" s="8">
        <v>11.7</v>
      </c>
      <c r="AG23" s="7">
        <v>5.8</v>
      </c>
      <c r="AH23" s="7">
        <v>5.6</v>
      </c>
      <c r="AI23" s="8">
        <v>5.9</v>
      </c>
      <c r="AJ23" s="7">
        <v>12.1</v>
      </c>
      <c r="AK23" s="7">
        <v>12.2</v>
      </c>
      <c r="AL23" s="8">
        <v>12.4</v>
      </c>
      <c r="AM23" s="7">
        <v>11.58</v>
      </c>
      <c r="AN23" s="8">
        <v>12.03</v>
      </c>
      <c r="AO23" s="7">
        <v>13.63</v>
      </c>
      <c r="AP23" s="8">
        <v>13.6</v>
      </c>
      <c r="AQ23" s="28">
        <v>19</v>
      </c>
    </row>
    <row r="24" spans="1:93" s="45" customFormat="1" ht="17" x14ac:dyDescent="0.25">
      <c r="A24" s="194"/>
      <c r="B24" s="41" t="s">
        <v>87</v>
      </c>
      <c r="C24" s="52">
        <f>C23*0.7</f>
        <v>7.839999999999999</v>
      </c>
      <c r="D24" s="53">
        <f t="shared" ref="D24:AQ24" si="0">D23*0.7</f>
        <v>7.839999999999999</v>
      </c>
      <c r="E24" s="52">
        <f t="shared" si="0"/>
        <v>8.3999999999999986</v>
      </c>
      <c r="F24" s="52">
        <f t="shared" si="0"/>
        <v>8.3509999999999991</v>
      </c>
      <c r="G24" s="53">
        <f t="shared" si="0"/>
        <v>8.3859999999999992</v>
      </c>
      <c r="H24" s="52">
        <f t="shared" si="0"/>
        <v>7.839999999999999</v>
      </c>
      <c r="I24" s="52">
        <f t="shared" si="0"/>
        <v>7.839999999999999</v>
      </c>
      <c r="J24" s="53">
        <f t="shared" si="0"/>
        <v>7.839999999999999</v>
      </c>
      <c r="K24" s="52">
        <f t="shared" si="0"/>
        <v>8.0499999999999989</v>
      </c>
      <c r="L24" s="53">
        <f t="shared" si="0"/>
        <v>8.26</v>
      </c>
      <c r="M24" s="52">
        <f t="shared" si="0"/>
        <v>7</v>
      </c>
      <c r="N24" s="53">
        <f t="shared" si="0"/>
        <v>7.4899999999999993</v>
      </c>
      <c r="O24" s="52">
        <f t="shared" si="0"/>
        <v>2.0579999999999998</v>
      </c>
      <c r="P24" s="52">
        <f t="shared" si="0"/>
        <v>2.17</v>
      </c>
      <c r="Q24" s="53">
        <f t="shared" si="0"/>
        <v>1.89</v>
      </c>
      <c r="R24" s="52">
        <f t="shared" si="0"/>
        <v>8.3999999999999986</v>
      </c>
      <c r="S24" s="53">
        <f t="shared" si="0"/>
        <v>8.3999999999999986</v>
      </c>
      <c r="T24" s="53">
        <f t="shared" si="0"/>
        <v>8.2499969999999987</v>
      </c>
      <c r="U24" s="52">
        <f t="shared" si="0"/>
        <v>8.4699999999999989</v>
      </c>
      <c r="V24" s="52">
        <f t="shared" si="0"/>
        <v>8.5399999999999991</v>
      </c>
      <c r="W24" s="53">
        <f t="shared" si="0"/>
        <v>8.5399999999999991</v>
      </c>
      <c r="X24" s="53">
        <f t="shared" si="0"/>
        <v>8.26</v>
      </c>
      <c r="Y24" s="52">
        <f t="shared" si="0"/>
        <v>3.9199999999999995</v>
      </c>
      <c r="Z24" s="52">
        <f t="shared" si="0"/>
        <v>3.9199999999999995</v>
      </c>
      <c r="AA24" s="53">
        <f t="shared" si="0"/>
        <v>3.8499999999999996</v>
      </c>
      <c r="AB24" s="53">
        <f t="shared" si="0"/>
        <v>8.19</v>
      </c>
      <c r="AC24" s="52">
        <f t="shared" si="0"/>
        <v>5.2219999999999995</v>
      </c>
      <c r="AD24" s="52">
        <f t="shared" si="0"/>
        <v>5.593</v>
      </c>
      <c r="AE24" s="53">
        <f t="shared" si="0"/>
        <v>5.25</v>
      </c>
      <c r="AF24" s="53">
        <f t="shared" si="0"/>
        <v>8.19</v>
      </c>
      <c r="AG24" s="52">
        <f t="shared" si="0"/>
        <v>4.0599999999999996</v>
      </c>
      <c r="AH24" s="52">
        <f t="shared" si="0"/>
        <v>3.9199999999999995</v>
      </c>
      <c r="AI24" s="53">
        <f t="shared" si="0"/>
        <v>4.13</v>
      </c>
      <c r="AJ24" s="52">
        <f t="shared" si="0"/>
        <v>8.4699999999999989</v>
      </c>
      <c r="AK24" s="52">
        <f t="shared" si="0"/>
        <v>8.5399999999999991</v>
      </c>
      <c r="AL24" s="53">
        <f t="shared" si="0"/>
        <v>8.68</v>
      </c>
      <c r="AM24" s="52">
        <f t="shared" si="0"/>
        <v>8.1059999999999999</v>
      </c>
      <c r="AN24" s="53">
        <f t="shared" si="0"/>
        <v>8.4209999999999994</v>
      </c>
      <c r="AO24" s="52">
        <f t="shared" si="0"/>
        <v>9.5410000000000004</v>
      </c>
      <c r="AP24" s="53">
        <f t="shared" si="0"/>
        <v>9.52</v>
      </c>
      <c r="AQ24" s="53">
        <f t="shared" si="0"/>
        <v>13.299999999999999</v>
      </c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4"/>
      <c r="BJ24" s="44"/>
      <c r="BK24" s="44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V24" s="44"/>
      <c r="BW24" s="44"/>
      <c r="BX24" s="44"/>
      <c r="BY24" s="44"/>
      <c r="BZ24" s="44"/>
      <c r="CA24" s="44"/>
      <c r="CB24" s="44"/>
      <c r="CC24" s="44"/>
      <c r="CD24" s="44"/>
      <c r="CE24" s="44"/>
      <c r="CF24" s="44"/>
      <c r="CG24" s="44"/>
      <c r="CH24" s="44"/>
      <c r="CI24" s="44"/>
      <c r="CJ24" s="44"/>
      <c r="CK24" s="44"/>
      <c r="CL24" s="44"/>
      <c r="CM24" s="44"/>
      <c r="CN24" s="44"/>
      <c r="CO24" s="44"/>
    </row>
    <row r="25" spans="1:93" s="45" customFormat="1" ht="17" x14ac:dyDescent="0.2">
      <c r="A25" s="194"/>
      <c r="B25" s="41" t="s">
        <v>100</v>
      </c>
      <c r="C25" s="52">
        <f t="shared" ref="C25:AQ25" si="1">C24/((C3/20)^2*PI())</f>
        <v>9.9821980307236746</v>
      </c>
      <c r="D25" s="53">
        <f t="shared" si="1"/>
        <v>9.9821980307236746</v>
      </c>
      <c r="E25" s="52">
        <f t="shared" si="1"/>
        <v>10.695212175775366</v>
      </c>
      <c r="F25" s="52">
        <f t="shared" si="1"/>
        <v>10.632823438083342</v>
      </c>
      <c r="G25" s="53">
        <f t="shared" si="1"/>
        <v>10.677386822149074</v>
      </c>
      <c r="H25" s="52">
        <f t="shared" si="1"/>
        <v>9.9821980307236746</v>
      </c>
      <c r="I25" s="52">
        <f t="shared" si="1"/>
        <v>9.9821980307236746</v>
      </c>
      <c r="J25" s="53">
        <f t="shared" si="1"/>
        <v>9.9821980307236746</v>
      </c>
      <c r="K25" s="52">
        <f t="shared" si="1"/>
        <v>10.249578335118059</v>
      </c>
      <c r="L25" s="53">
        <f t="shared" si="1"/>
        <v>10.516958639512444</v>
      </c>
      <c r="M25" s="52">
        <f t="shared" si="1"/>
        <v>9.8755421752311801</v>
      </c>
      <c r="N25" s="53">
        <f t="shared" si="1"/>
        <v>10.566830127497362</v>
      </c>
      <c r="O25" s="52">
        <f t="shared" si="1"/>
        <v>10.481307932259858</v>
      </c>
      <c r="P25" s="52">
        <f t="shared" si="1"/>
        <v>11.051719248301213</v>
      </c>
      <c r="Q25" s="53">
        <f t="shared" si="1"/>
        <v>9.6256909581978292</v>
      </c>
      <c r="R25" s="52">
        <f t="shared" si="1"/>
        <v>10.695212175775366</v>
      </c>
      <c r="S25" s="53">
        <f t="shared" si="1"/>
        <v>10.695212175775366</v>
      </c>
      <c r="T25" s="53">
        <f t="shared" si="1"/>
        <v>10.504222424346457</v>
      </c>
      <c r="U25" s="52">
        <f t="shared" si="1"/>
        <v>10.784338943906826</v>
      </c>
      <c r="V25" s="52">
        <f t="shared" si="1"/>
        <v>10.873465712038289</v>
      </c>
      <c r="W25" s="53">
        <f t="shared" si="1"/>
        <v>10.873465712038289</v>
      </c>
      <c r="X25" s="53">
        <f t="shared" si="1"/>
        <v>10.516958639512444</v>
      </c>
      <c r="Y25" s="52">
        <f t="shared" si="1"/>
        <v>10.185916357881302</v>
      </c>
      <c r="Z25" s="52">
        <f t="shared" si="1"/>
        <v>10.185916357881302</v>
      </c>
      <c r="AA25" s="53">
        <f t="shared" si="1"/>
        <v>10.004024994347708</v>
      </c>
      <c r="AB25" s="53">
        <f t="shared" si="1"/>
        <v>10.427831871380983</v>
      </c>
      <c r="AC25" s="52">
        <f t="shared" si="1"/>
        <v>10.388838910323466</v>
      </c>
      <c r="AD25" s="52">
        <f t="shared" si="1"/>
        <v>11.126919958912133</v>
      </c>
      <c r="AE25" s="53">
        <f t="shared" si="1"/>
        <v>10.444543140405631</v>
      </c>
      <c r="AF25" s="53">
        <f t="shared" si="1"/>
        <v>10.427831871380983</v>
      </c>
      <c r="AG25" s="52">
        <f t="shared" si="1"/>
        <v>10.549699084948491</v>
      </c>
      <c r="AH25" s="52">
        <f t="shared" si="1"/>
        <v>10.185916357881302</v>
      </c>
      <c r="AI25" s="53">
        <f t="shared" si="1"/>
        <v>10.731590448482088</v>
      </c>
      <c r="AJ25" s="52">
        <f t="shared" si="1"/>
        <v>10.784338943906826</v>
      </c>
      <c r="AK25" s="52">
        <f t="shared" si="1"/>
        <v>10.873465712038289</v>
      </c>
      <c r="AL25" s="53">
        <f t="shared" si="1"/>
        <v>11.051719248301213</v>
      </c>
      <c r="AM25" s="52">
        <f t="shared" si="1"/>
        <v>10.320879749623229</v>
      </c>
      <c r="AN25" s="53">
        <f t="shared" si="1"/>
        <v>10.721950206214805</v>
      </c>
      <c r="AO25" s="52">
        <f t="shared" si="1"/>
        <v>7.1881529564012947</v>
      </c>
      <c r="AP25" s="53">
        <f t="shared" si="1"/>
        <v>7.1723316366146443</v>
      </c>
      <c r="AQ25" s="53">
        <f t="shared" si="1"/>
        <v>10.020169198211635</v>
      </c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  <c r="BQ25" s="44"/>
      <c r="BR25" s="44"/>
      <c r="BS25" s="44"/>
      <c r="BT25" s="44"/>
      <c r="BU25" s="44"/>
      <c r="BV25" s="44"/>
      <c r="BW25" s="44"/>
      <c r="BX25" s="44"/>
      <c r="BY25" s="44"/>
      <c r="BZ25" s="44"/>
      <c r="CA25" s="44"/>
      <c r="CB25" s="44"/>
      <c r="CC25" s="44"/>
      <c r="CD25" s="44"/>
      <c r="CE25" s="44"/>
      <c r="CF25" s="44"/>
      <c r="CG25" s="44"/>
      <c r="CH25" s="44"/>
      <c r="CI25" s="44"/>
      <c r="CJ25" s="44"/>
      <c r="CK25" s="44"/>
      <c r="CL25" s="44"/>
      <c r="CM25" s="44"/>
      <c r="CN25" s="44"/>
      <c r="CO25" s="44"/>
    </row>
    <row r="26" spans="1:93" s="4" customFormat="1" ht="17" x14ac:dyDescent="0.2">
      <c r="A26" s="194"/>
      <c r="B26" s="22" t="s">
        <v>101</v>
      </c>
      <c r="C26" s="7">
        <v>1.8029999999999999</v>
      </c>
      <c r="D26" s="8">
        <v>1.845</v>
      </c>
      <c r="E26" s="7">
        <v>2.6488</v>
      </c>
      <c r="F26" s="7">
        <v>2.6703999999999999</v>
      </c>
      <c r="G26" s="8">
        <v>2.6484000000000001</v>
      </c>
      <c r="H26" s="7">
        <v>2.57</v>
      </c>
      <c r="I26" s="7">
        <v>2.58</v>
      </c>
      <c r="J26" s="8">
        <v>2.71</v>
      </c>
      <c r="K26" s="7">
        <v>2.3540000000000001</v>
      </c>
      <c r="L26" s="8">
        <v>2.29</v>
      </c>
      <c r="M26" s="7">
        <v>2.1219999999999999</v>
      </c>
      <c r="N26" s="8">
        <v>1.8220000000000001</v>
      </c>
      <c r="O26" s="7">
        <v>2.3839999999999999</v>
      </c>
      <c r="P26" s="7">
        <v>2.4729999999999999</v>
      </c>
      <c r="Q26" s="8">
        <v>2.2090000000000001</v>
      </c>
      <c r="R26" s="7">
        <v>2.62</v>
      </c>
      <c r="S26" s="8">
        <v>2.64</v>
      </c>
      <c r="T26" s="8">
        <v>2.3397800000000002</v>
      </c>
      <c r="U26" s="7">
        <v>2.5</v>
      </c>
      <c r="V26" s="7">
        <v>2.5</v>
      </c>
      <c r="W26" s="8">
        <v>2.5</v>
      </c>
      <c r="X26" s="8">
        <v>2.79</v>
      </c>
      <c r="Y26" s="7">
        <v>2.5499999999999998</v>
      </c>
      <c r="Z26" s="7">
        <v>2.54</v>
      </c>
      <c r="AA26" s="8">
        <v>2.5499999999999998</v>
      </c>
      <c r="AB26" s="8">
        <v>2.61</v>
      </c>
      <c r="AC26" s="7">
        <v>2.6259999999999999</v>
      </c>
      <c r="AD26" s="7">
        <v>2.593</v>
      </c>
      <c r="AE26" s="8">
        <v>2.5310000000000001</v>
      </c>
      <c r="AF26" s="8">
        <v>2.3086000000000002</v>
      </c>
      <c r="AG26" s="7">
        <v>2.72</v>
      </c>
      <c r="AH26" s="7">
        <v>2.62</v>
      </c>
      <c r="AI26" s="8">
        <v>2.72</v>
      </c>
      <c r="AJ26" s="7">
        <v>2.58</v>
      </c>
      <c r="AK26" s="7">
        <v>2.5099999999999998</v>
      </c>
      <c r="AL26" s="8">
        <v>2.4500000000000002</v>
      </c>
      <c r="AM26" s="7">
        <v>2.504</v>
      </c>
      <c r="AN26" s="8">
        <v>2.4929999999999999</v>
      </c>
      <c r="AO26" s="7">
        <v>2.5019999999999998</v>
      </c>
      <c r="AP26" s="8">
        <v>2.4950000000000001</v>
      </c>
      <c r="AQ26" s="28">
        <v>2.6890000000000001</v>
      </c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</row>
    <row r="27" spans="1:93" s="5" customFormat="1" x14ac:dyDescent="0.2">
      <c r="A27" s="194"/>
      <c r="B27" s="22" t="s">
        <v>102</v>
      </c>
      <c r="C27" s="7">
        <v>0.157</v>
      </c>
      <c r="D27" s="8">
        <v>0.157</v>
      </c>
      <c r="E27" s="7">
        <v>0.16800000000000001</v>
      </c>
      <c r="F27" s="7">
        <v>0.16700000000000001</v>
      </c>
      <c r="G27" s="8">
        <v>0.16800000000000001</v>
      </c>
      <c r="H27" s="7">
        <v>0.156</v>
      </c>
      <c r="I27" s="7">
        <v>0.156</v>
      </c>
      <c r="J27" s="8">
        <v>0.156</v>
      </c>
      <c r="K27" s="7">
        <v>0.161</v>
      </c>
      <c r="L27" s="8">
        <v>0.16500000000000001</v>
      </c>
      <c r="M27" s="7">
        <v>0.15</v>
      </c>
      <c r="N27" s="8">
        <v>0.15</v>
      </c>
      <c r="O27" s="7">
        <v>4.1200000000000001E-2</v>
      </c>
      <c r="P27" s="7">
        <v>4.3400000000000001E-2</v>
      </c>
      <c r="Q27" s="8">
        <v>3.78E-2</v>
      </c>
      <c r="R27" s="7">
        <v>0.16800000000000001</v>
      </c>
      <c r="S27" s="8">
        <v>0.16800000000000001</v>
      </c>
      <c r="T27" s="8">
        <v>0.16500000000000001</v>
      </c>
      <c r="U27" s="7">
        <v>0.1694</v>
      </c>
      <c r="V27" s="7">
        <v>0.17080000000000001</v>
      </c>
      <c r="W27" s="8">
        <v>0.17080000000000001</v>
      </c>
      <c r="X27" s="8">
        <v>0.15690000000000001</v>
      </c>
      <c r="Y27" s="7">
        <v>7.9000000000000001E-2</v>
      </c>
      <c r="Z27" s="7">
        <v>7.8E-2</v>
      </c>
      <c r="AA27" s="8">
        <v>7.6999999999999999E-2</v>
      </c>
      <c r="AB27" s="8">
        <v>0.11799999999999999</v>
      </c>
      <c r="AC27" s="7">
        <v>0.10435419999999999</v>
      </c>
      <c r="AD27" s="7">
        <v>0.11171399999999999</v>
      </c>
      <c r="AE27" s="8">
        <v>0.105008</v>
      </c>
      <c r="AF27" s="8">
        <v>0.16370000000000001</v>
      </c>
      <c r="AG27" s="7">
        <v>8.1299999999999997E-2</v>
      </c>
      <c r="AH27" s="7">
        <v>8.2600000000000007E-2</v>
      </c>
      <c r="AI27" s="8">
        <v>8.2600000000000007E-2</v>
      </c>
      <c r="AJ27" s="7">
        <v>0.16900000000000001</v>
      </c>
      <c r="AK27" s="7">
        <v>0.17119999999999999</v>
      </c>
      <c r="AL27" s="8">
        <v>0.17399999999999999</v>
      </c>
      <c r="AM27" s="7">
        <v>0.16800000000000001</v>
      </c>
      <c r="AN27" s="8">
        <v>0.16800000000000001</v>
      </c>
      <c r="AO27" s="7">
        <v>0.2</v>
      </c>
      <c r="AP27" s="8">
        <v>0.2</v>
      </c>
      <c r="AQ27" s="28">
        <v>0.26600000000000001</v>
      </c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</row>
    <row r="28" spans="1:93" s="1" customFormat="1" x14ac:dyDescent="0.2">
      <c r="A28" s="194"/>
      <c r="B28" s="21" t="s">
        <v>73</v>
      </c>
      <c r="C28" s="46">
        <v>20</v>
      </c>
      <c r="D28" s="47">
        <v>20</v>
      </c>
      <c r="E28" s="46">
        <v>31.33</v>
      </c>
      <c r="F28" s="46">
        <v>31.33</v>
      </c>
      <c r="G28" s="47">
        <v>31.33</v>
      </c>
      <c r="H28" s="46">
        <v>71.94</v>
      </c>
      <c r="I28" s="46">
        <v>71.94</v>
      </c>
      <c r="J28" s="47">
        <v>71.94</v>
      </c>
      <c r="K28" s="46">
        <v>57.18</v>
      </c>
      <c r="L28" s="47">
        <v>57.18</v>
      </c>
      <c r="M28" s="46">
        <v>88</v>
      </c>
      <c r="N28" s="47">
        <v>76.8</v>
      </c>
      <c r="O28" s="46">
        <v>22.51</v>
      </c>
      <c r="P28" s="46">
        <v>25.78</v>
      </c>
      <c r="Q28" s="47">
        <v>26.8</v>
      </c>
      <c r="R28" s="46">
        <v>109.37</v>
      </c>
      <c r="S28" s="47">
        <v>109.37</v>
      </c>
      <c r="T28" s="47">
        <v>49.33</v>
      </c>
      <c r="U28" s="46">
        <v>81.5</v>
      </c>
      <c r="V28" s="46">
        <v>99.6</v>
      </c>
      <c r="W28" s="47">
        <v>101.6</v>
      </c>
      <c r="X28" s="185"/>
      <c r="Y28" s="46">
        <v>41</v>
      </c>
      <c r="Z28" s="46">
        <v>41</v>
      </c>
      <c r="AA28" s="47">
        <v>42</v>
      </c>
      <c r="AB28" s="47">
        <v>12.75</v>
      </c>
      <c r="AC28" s="46">
        <v>30.49</v>
      </c>
      <c r="AD28" s="46">
        <v>30.71</v>
      </c>
      <c r="AE28" s="47">
        <v>30.49</v>
      </c>
      <c r="AF28" s="47">
        <v>10.84</v>
      </c>
      <c r="AG28" s="46">
        <v>41</v>
      </c>
      <c r="AH28" s="46">
        <v>44</v>
      </c>
      <c r="AI28" s="48">
        <v>39.86</v>
      </c>
      <c r="AJ28" s="46">
        <v>22.86</v>
      </c>
      <c r="AK28" s="46">
        <v>22</v>
      </c>
      <c r="AL28" s="47">
        <v>22.77</v>
      </c>
      <c r="AM28" s="46">
        <v>27.31</v>
      </c>
      <c r="AN28" s="47">
        <v>27.31</v>
      </c>
      <c r="AO28" s="46">
        <v>52.86</v>
      </c>
      <c r="AP28" s="47">
        <v>47.62</v>
      </c>
      <c r="AQ28" s="183"/>
    </row>
    <row r="29" spans="1:93" s="11" customFormat="1" ht="16" thickBot="1" x14ac:dyDescent="0.25">
      <c r="A29" s="195"/>
      <c r="B29" s="20" t="s">
        <v>74</v>
      </c>
      <c r="C29" s="49">
        <v>1.21</v>
      </c>
      <c r="D29" s="50">
        <v>1.21</v>
      </c>
      <c r="E29" s="49">
        <v>1.89</v>
      </c>
      <c r="F29" s="49">
        <v>1.89</v>
      </c>
      <c r="G29" s="50">
        <v>1.89</v>
      </c>
      <c r="H29" s="49">
        <v>4.3499999999999996</v>
      </c>
      <c r="I29" s="49">
        <v>4.3499999999999996</v>
      </c>
      <c r="J29" s="50">
        <v>4.3499999999999996</v>
      </c>
      <c r="K29" s="49">
        <v>3.46</v>
      </c>
      <c r="L29" s="50">
        <v>3.46</v>
      </c>
      <c r="M29" s="49">
        <v>5.32</v>
      </c>
      <c r="N29" s="50">
        <v>4.6399999999999997</v>
      </c>
      <c r="O29" s="49">
        <v>1.36</v>
      </c>
      <c r="P29" s="49">
        <v>1.56</v>
      </c>
      <c r="Q29" s="50">
        <v>1.62</v>
      </c>
      <c r="R29" s="49">
        <v>6.61</v>
      </c>
      <c r="S29" s="50">
        <v>6.61</v>
      </c>
      <c r="T29" s="50">
        <v>2.98</v>
      </c>
      <c r="U29" s="49">
        <v>4.93</v>
      </c>
      <c r="V29" s="49">
        <v>6.02</v>
      </c>
      <c r="W29" s="50">
        <v>6.14</v>
      </c>
      <c r="X29" s="186"/>
      <c r="Y29" s="49">
        <v>2.48</v>
      </c>
      <c r="Z29" s="49">
        <v>2.48</v>
      </c>
      <c r="AA29" s="50">
        <v>2.54</v>
      </c>
      <c r="AB29" s="50">
        <v>0.77</v>
      </c>
      <c r="AC29" s="49">
        <v>1.84</v>
      </c>
      <c r="AD29" s="49">
        <v>1.86</v>
      </c>
      <c r="AE29" s="50">
        <v>1.84</v>
      </c>
      <c r="AF29" s="50">
        <v>0.66</v>
      </c>
      <c r="AG29" s="49">
        <v>2.48</v>
      </c>
      <c r="AH29" s="49">
        <v>2.66</v>
      </c>
      <c r="AI29" s="51">
        <v>2.41</v>
      </c>
      <c r="AJ29" s="49">
        <v>1.38</v>
      </c>
      <c r="AK29" s="49">
        <v>1.33</v>
      </c>
      <c r="AL29" s="50">
        <v>1.38</v>
      </c>
      <c r="AM29" s="49">
        <v>1.65</v>
      </c>
      <c r="AN29" s="50">
        <v>1.65</v>
      </c>
      <c r="AO29" s="49">
        <v>3.2</v>
      </c>
      <c r="AP29" s="50">
        <v>2.88</v>
      </c>
      <c r="AQ29" s="184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</row>
    <row r="30" spans="1:93" s="44" customFormat="1" ht="17" x14ac:dyDescent="0.2">
      <c r="A30" s="196" t="s">
        <v>82</v>
      </c>
      <c r="B30" s="55" t="s">
        <v>103</v>
      </c>
      <c r="C30" s="56">
        <v>56.10163</v>
      </c>
      <c r="D30" s="43">
        <v>62.458240000000004</v>
      </c>
      <c r="E30" s="42">
        <v>142.90761000000001</v>
      </c>
      <c r="F30" s="42">
        <v>144.11802</v>
      </c>
      <c r="G30" s="43">
        <v>143.76185000000001</v>
      </c>
      <c r="H30" s="57"/>
      <c r="I30" s="57"/>
      <c r="J30" s="58"/>
      <c r="K30" s="42">
        <v>64.349800000000002</v>
      </c>
      <c r="L30" s="43">
        <v>95.326849999999993</v>
      </c>
      <c r="M30" s="42">
        <v>94.057029999999997</v>
      </c>
      <c r="N30" s="43">
        <v>159.01775000000001</v>
      </c>
      <c r="O30" s="57"/>
      <c r="P30" s="57"/>
      <c r="Q30" s="58"/>
      <c r="R30" s="57"/>
      <c r="S30" s="58"/>
      <c r="T30" s="58"/>
      <c r="U30" s="42">
        <v>146.49090000000001</v>
      </c>
      <c r="V30" s="42">
        <v>148.53749999999999</v>
      </c>
      <c r="W30" s="43">
        <v>137.25709000000001</v>
      </c>
      <c r="X30" s="58"/>
      <c r="Y30" s="42">
        <v>144.30482000000001</v>
      </c>
      <c r="Z30" s="42">
        <v>135.37171000000001</v>
      </c>
      <c r="AA30" s="43">
        <v>134.22161</v>
      </c>
      <c r="AB30" s="58"/>
      <c r="AC30" s="42">
        <v>148.88345000000001</v>
      </c>
      <c r="AD30" s="42">
        <v>147.73794000000001</v>
      </c>
      <c r="AE30" s="43">
        <v>152.93373</v>
      </c>
      <c r="AF30" s="58"/>
      <c r="AG30" s="42">
        <v>144.49972</v>
      </c>
      <c r="AH30" s="42">
        <v>137.16709</v>
      </c>
      <c r="AI30" s="58"/>
      <c r="AJ30" s="42">
        <v>93.136070000000004</v>
      </c>
      <c r="AK30" s="42">
        <v>101.06948</v>
      </c>
      <c r="AL30" s="43">
        <v>87.618089999999995</v>
      </c>
      <c r="AM30" s="42">
        <v>132.17877999999999</v>
      </c>
      <c r="AN30" s="43">
        <v>132.09360000000001</v>
      </c>
      <c r="AO30" s="42">
        <v>46.570569999999996</v>
      </c>
      <c r="AP30" s="43">
        <v>60.260710000000003</v>
      </c>
      <c r="AQ30" s="59"/>
    </row>
    <row r="31" spans="1:93" s="44" customFormat="1" ht="17" x14ac:dyDescent="0.2">
      <c r="A31" s="196"/>
      <c r="B31" s="55" t="s">
        <v>104</v>
      </c>
      <c r="C31" s="56">
        <v>57.272640000000003</v>
      </c>
      <c r="D31" s="43">
        <v>64.227490000000003</v>
      </c>
      <c r="E31" s="42">
        <v>141.36449999999999</v>
      </c>
      <c r="F31" s="42">
        <v>142.42361</v>
      </c>
      <c r="G31" s="43">
        <v>142.27574000000001</v>
      </c>
      <c r="H31" s="57"/>
      <c r="I31" s="57"/>
      <c r="J31" s="58"/>
      <c r="K31" s="42">
        <v>46.320010000000003</v>
      </c>
      <c r="L31" s="43">
        <v>84.904179999999997</v>
      </c>
      <c r="M31" s="42">
        <v>91.268709999999999</v>
      </c>
      <c r="N31" s="43">
        <v>156.96388999999999</v>
      </c>
      <c r="O31" s="57"/>
      <c r="P31" s="57"/>
      <c r="Q31" s="58"/>
      <c r="R31" s="57"/>
      <c r="S31" s="58"/>
      <c r="T31" s="58"/>
      <c r="U31" s="42">
        <v>144.75639000000001</v>
      </c>
      <c r="V31" s="42">
        <v>146.81870000000001</v>
      </c>
      <c r="W31" s="43">
        <v>137.73497</v>
      </c>
      <c r="X31" s="58"/>
      <c r="Y31" s="42">
        <v>144.40234000000001</v>
      </c>
      <c r="Z31" s="42">
        <v>134.31470999999999</v>
      </c>
      <c r="AA31" s="43">
        <v>135.93691000000001</v>
      </c>
      <c r="AB31" s="58"/>
      <c r="AC31" s="42">
        <v>146.8021</v>
      </c>
      <c r="AD31" s="42">
        <v>146.14981</v>
      </c>
      <c r="AE31" s="43">
        <v>151.02276000000001</v>
      </c>
      <c r="AF31" s="58"/>
      <c r="AG31" s="42">
        <v>142.95477</v>
      </c>
      <c r="AH31" s="42">
        <v>135.28495000000001</v>
      </c>
      <c r="AI31" s="58"/>
      <c r="AJ31" s="42">
        <v>92.551360000000003</v>
      </c>
      <c r="AK31" s="42">
        <v>96.976579999999998</v>
      </c>
      <c r="AL31" s="43">
        <v>82.606570000000005</v>
      </c>
      <c r="AM31" s="42">
        <v>132.45017000000001</v>
      </c>
      <c r="AN31" s="43">
        <v>132.88634999999999</v>
      </c>
      <c r="AO31" s="42">
        <v>46.003680000000003</v>
      </c>
      <c r="AP31" s="43">
        <v>55.335140000000003</v>
      </c>
      <c r="AQ31" s="59"/>
    </row>
    <row r="32" spans="1:93" s="44" customFormat="1" ht="17" x14ac:dyDescent="0.2">
      <c r="A32" s="196"/>
      <c r="B32" s="60" t="s">
        <v>105</v>
      </c>
      <c r="C32" s="56">
        <v>101.14919</v>
      </c>
      <c r="D32" s="43">
        <v>112.1524</v>
      </c>
      <c r="E32" s="42">
        <v>188.06961000000001</v>
      </c>
      <c r="F32" s="42">
        <v>189.85335000000001</v>
      </c>
      <c r="G32" s="43">
        <v>189.15002999999999</v>
      </c>
      <c r="H32" s="57"/>
      <c r="I32" s="57"/>
      <c r="J32" s="58"/>
      <c r="K32" s="42">
        <v>96.392660000000006</v>
      </c>
      <c r="L32" s="43">
        <v>129.26024000000001</v>
      </c>
      <c r="M32" s="42">
        <v>138.23706000000001</v>
      </c>
      <c r="N32" s="43">
        <v>218.81908999999999</v>
      </c>
      <c r="O32" s="57"/>
      <c r="P32" s="57"/>
      <c r="Q32" s="58"/>
      <c r="R32" s="57"/>
      <c r="S32" s="58"/>
      <c r="T32" s="58"/>
      <c r="U32" s="42">
        <v>188.38314</v>
      </c>
      <c r="V32" s="42">
        <v>189.18235999999999</v>
      </c>
      <c r="W32" s="43">
        <v>178.08297999999999</v>
      </c>
      <c r="X32" s="58"/>
      <c r="Y32" s="42">
        <v>187.20301000000001</v>
      </c>
      <c r="Z32" s="42">
        <v>179.47343000000001</v>
      </c>
      <c r="AA32" s="43">
        <v>176.85464999999999</v>
      </c>
      <c r="AB32" s="58"/>
      <c r="AC32" s="42">
        <v>190.67018999999999</v>
      </c>
      <c r="AD32" s="42">
        <v>188.45908</v>
      </c>
      <c r="AE32" s="43">
        <v>194.63659000000001</v>
      </c>
      <c r="AF32" s="58"/>
      <c r="AG32" s="42">
        <v>187.58394999999999</v>
      </c>
      <c r="AH32" s="42">
        <v>179.2946</v>
      </c>
      <c r="AI32" s="58"/>
      <c r="AJ32" s="42">
        <v>115.60567</v>
      </c>
      <c r="AK32" s="42">
        <v>126.96331000000001</v>
      </c>
      <c r="AL32" s="43">
        <v>116.26728</v>
      </c>
      <c r="AM32" s="42">
        <v>170.81992</v>
      </c>
      <c r="AN32" s="43">
        <v>169.75193999999999</v>
      </c>
      <c r="AO32" s="42">
        <v>71.191630000000004</v>
      </c>
      <c r="AP32" s="43">
        <v>89.662959999999998</v>
      </c>
      <c r="AQ32" s="59"/>
    </row>
    <row r="33" spans="1:89" s="68" customFormat="1" ht="18" thickBot="1" x14ac:dyDescent="0.25">
      <c r="A33" s="197"/>
      <c r="B33" s="61" t="s">
        <v>106</v>
      </c>
      <c r="C33" s="62">
        <v>64.390990000000002</v>
      </c>
      <c r="D33" s="63">
        <v>69.376149999999996</v>
      </c>
      <c r="E33" s="64">
        <v>143.06478000000001</v>
      </c>
      <c r="F33" s="64">
        <v>144.11959999999999</v>
      </c>
      <c r="G33" s="63">
        <v>144.22393</v>
      </c>
      <c r="H33" s="65"/>
      <c r="I33" s="65"/>
      <c r="J33" s="66"/>
      <c r="K33" s="64">
        <v>53.229309999999998</v>
      </c>
      <c r="L33" s="63">
        <v>90.805300000000003</v>
      </c>
      <c r="M33" s="64">
        <v>95.314030000000002</v>
      </c>
      <c r="N33" s="63">
        <v>160.51</v>
      </c>
      <c r="O33" s="65"/>
      <c r="P33" s="65"/>
      <c r="Q33" s="66"/>
      <c r="R33" s="65"/>
      <c r="S33" s="66"/>
      <c r="T33" s="66"/>
      <c r="U33" s="64">
        <v>148.60298</v>
      </c>
      <c r="V33" s="64">
        <v>230.76988</v>
      </c>
      <c r="W33" s="63">
        <v>140.71637999999999</v>
      </c>
      <c r="X33" s="66"/>
      <c r="Y33" s="64">
        <v>147.97497000000001</v>
      </c>
      <c r="Z33" s="64">
        <v>138.76564999999999</v>
      </c>
      <c r="AA33" s="63">
        <v>139.66256999999999</v>
      </c>
      <c r="AB33" s="66"/>
      <c r="AC33" s="64">
        <v>148.45453000000001</v>
      </c>
      <c r="AD33" s="64">
        <v>147.78592</v>
      </c>
      <c r="AE33" s="63">
        <v>153.02964</v>
      </c>
      <c r="AF33" s="66"/>
      <c r="AG33" s="64">
        <v>144.24435</v>
      </c>
      <c r="AH33" s="64">
        <v>136.92374000000001</v>
      </c>
      <c r="AI33" s="66"/>
      <c r="AJ33" s="64">
        <v>89.126620000000003</v>
      </c>
      <c r="AK33" s="64">
        <v>94.303669999999997</v>
      </c>
      <c r="AL33" s="63">
        <v>82.439520000000002</v>
      </c>
      <c r="AM33" s="64">
        <v>135.50877</v>
      </c>
      <c r="AN33" s="63">
        <v>134.61365000000001</v>
      </c>
      <c r="AO33" s="64">
        <v>53.6126</v>
      </c>
      <c r="AP33" s="63">
        <v>60.877859999999998</v>
      </c>
      <c r="AQ33" s="67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4"/>
      <c r="BJ33" s="44"/>
      <c r="BK33" s="44"/>
      <c r="BL33" s="44"/>
      <c r="BM33" s="44"/>
      <c r="BN33" s="44"/>
      <c r="BO33" s="44"/>
      <c r="BP33" s="44"/>
      <c r="BQ33" s="44"/>
      <c r="BR33" s="44"/>
      <c r="BS33" s="44"/>
      <c r="BT33" s="44"/>
      <c r="BU33" s="44"/>
      <c r="BV33" s="44"/>
      <c r="BW33" s="44"/>
      <c r="BX33" s="44"/>
      <c r="BY33" s="44"/>
      <c r="BZ33" s="44"/>
      <c r="CA33" s="44"/>
      <c r="CB33" s="44"/>
      <c r="CC33" s="44"/>
      <c r="CD33" s="44"/>
      <c r="CE33" s="44"/>
      <c r="CF33" s="44"/>
      <c r="CG33" s="44"/>
      <c r="CH33" s="44"/>
      <c r="CI33" s="44"/>
      <c r="CJ33" s="44"/>
      <c r="CK33" s="44"/>
    </row>
    <row r="34" spans="1:89" s="44" customFormat="1" ht="17" x14ac:dyDescent="0.2">
      <c r="A34" s="191" t="s">
        <v>83</v>
      </c>
      <c r="B34" s="55" t="s">
        <v>107</v>
      </c>
      <c r="C34" s="56">
        <v>32.729999999999997</v>
      </c>
      <c r="D34" s="43">
        <v>48.03</v>
      </c>
      <c r="E34" s="42">
        <v>125.74</v>
      </c>
      <c r="F34" s="42">
        <v>125.72</v>
      </c>
      <c r="G34" s="43">
        <v>126.6</v>
      </c>
      <c r="H34" s="42">
        <v>131.69999999999999</v>
      </c>
      <c r="I34" s="42">
        <v>107.7</v>
      </c>
      <c r="J34" s="43">
        <v>77.8</v>
      </c>
      <c r="K34" s="42">
        <v>20.68</v>
      </c>
      <c r="L34" s="43">
        <v>58.95</v>
      </c>
      <c r="M34" s="42">
        <v>75.05</v>
      </c>
      <c r="N34" s="43">
        <v>139.57</v>
      </c>
      <c r="O34" s="42">
        <v>99.6</v>
      </c>
      <c r="P34" s="42">
        <v>73.599999999999994</v>
      </c>
      <c r="Q34" s="43">
        <v>68.2</v>
      </c>
      <c r="R34" s="42">
        <v>141.6</v>
      </c>
      <c r="S34" s="43">
        <v>143.1</v>
      </c>
      <c r="T34" s="43">
        <v>66.8</v>
      </c>
      <c r="U34" s="42">
        <v>133.19999999999999</v>
      </c>
      <c r="V34" s="42">
        <v>136.9</v>
      </c>
      <c r="W34" s="43">
        <v>134.6</v>
      </c>
      <c r="X34" s="43">
        <v>108.2</v>
      </c>
      <c r="Y34" s="42">
        <v>132.10554885273001</v>
      </c>
      <c r="Z34" s="42">
        <v>119.61456643959799</v>
      </c>
      <c r="AA34" s="43">
        <v>122.449815486334</v>
      </c>
      <c r="AB34" s="43">
        <v>48.640639999999998</v>
      </c>
      <c r="AC34" s="42">
        <v>134.194486562886</v>
      </c>
      <c r="AD34" s="42">
        <v>134.37849</v>
      </c>
      <c r="AE34" s="43">
        <v>137.77184</v>
      </c>
      <c r="AF34" s="58"/>
      <c r="AG34" s="42">
        <v>129.86795080141201</v>
      </c>
      <c r="AH34" s="42">
        <v>121.907043775087</v>
      </c>
      <c r="AI34" s="58"/>
      <c r="AJ34" s="42">
        <v>74.052949999999996</v>
      </c>
      <c r="AK34" s="42">
        <v>75.761049999999997</v>
      </c>
      <c r="AL34" s="43">
        <v>65.491889999999998</v>
      </c>
      <c r="AM34" s="42">
        <v>118.27527000000001</v>
      </c>
      <c r="AN34" s="43">
        <v>122.0915</v>
      </c>
      <c r="AO34" s="42">
        <v>23.711980000000001</v>
      </c>
      <c r="AP34" s="43">
        <v>32.872010000000003</v>
      </c>
      <c r="AQ34" s="69">
        <v>83.309085213032603</v>
      </c>
    </row>
    <row r="35" spans="1:89" s="44" customFormat="1" ht="17" x14ac:dyDescent="0.2">
      <c r="A35" s="194"/>
      <c r="B35" s="55" t="s">
        <v>108</v>
      </c>
      <c r="C35" s="56">
        <v>73.540000000000006</v>
      </c>
      <c r="D35" s="43">
        <v>75.8</v>
      </c>
      <c r="E35" s="42">
        <v>125</v>
      </c>
      <c r="F35" s="42">
        <v>122.6</v>
      </c>
      <c r="G35" s="43">
        <v>125.5</v>
      </c>
      <c r="H35" s="42">
        <v>28.7</v>
      </c>
      <c r="I35" s="42">
        <v>53.3</v>
      </c>
      <c r="J35" s="43">
        <v>33</v>
      </c>
      <c r="K35" s="42">
        <v>15.86</v>
      </c>
      <c r="L35" s="43">
        <v>39.19</v>
      </c>
      <c r="M35" s="42">
        <v>40.44</v>
      </c>
      <c r="N35" s="43">
        <v>67.27</v>
      </c>
      <c r="O35" s="42">
        <v>12.7</v>
      </c>
      <c r="P35" s="42">
        <v>14.6</v>
      </c>
      <c r="Q35" s="43">
        <v>0.33</v>
      </c>
      <c r="R35" s="42">
        <v>145.9</v>
      </c>
      <c r="S35" s="43">
        <v>137.30000000000001</v>
      </c>
      <c r="T35" s="43">
        <v>61.3</v>
      </c>
      <c r="U35" s="42">
        <v>113.9</v>
      </c>
      <c r="V35" s="42">
        <v>120.1</v>
      </c>
      <c r="W35" s="43">
        <v>107.3</v>
      </c>
      <c r="X35" s="43">
        <v>105.6</v>
      </c>
      <c r="Y35" s="42">
        <v>111.200889667466</v>
      </c>
      <c r="Z35" s="42">
        <v>90.996985394663</v>
      </c>
      <c r="AA35" s="43">
        <v>95.362626882281504</v>
      </c>
      <c r="AB35" s="43">
        <v>44.166899999999998</v>
      </c>
      <c r="AC35" s="42">
        <v>126.20113801684499</v>
      </c>
      <c r="AD35" s="42">
        <v>126.37116</v>
      </c>
      <c r="AE35" s="43">
        <v>126.21899999999999</v>
      </c>
      <c r="AF35" s="58"/>
      <c r="AG35" s="42">
        <v>124.425611282247</v>
      </c>
      <c r="AH35" s="42">
        <v>110.042546017584</v>
      </c>
      <c r="AI35" s="58"/>
      <c r="AJ35" s="42">
        <v>75.869699999999995</v>
      </c>
      <c r="AK35" s="42">
        <v>73.537620000000004</v>
      </c>
      <c r="AL35" s="43">
        <v>66.867609999999999</v>
      </c>
      <c r="AM35" s="42">
        <v>126.51786</v>
      </c>
      <c r="AN35" s="43">
        <v>126.84571</v>
      </c>
      <c r="AO35" s="42">
        <v>16.704249999999998</v>
      </c>
      <c r="AP35" s="43">
        <v>19.56908</v>
      </c>
      <c r="AQ35" s="69">
        <v>77.679191729323307</v>
      </c>
    </row>
    <row r="36" spans="1:89" s="44" customFormat="1" ht="17" x14ac:dyDescent="0.2">
      <c r="A36" s="194"/>
      <c r="B36" s="55" t="s">
        <v>109</v>
      </c>
      <c r="C36" s="56">
        <v>38.840000000000003</v>
      </c>
      <c r="D36" s="43">
        <v>54.9</v>
      </c>
      <c r="E36" s="42">
        <v>136.07</v>
      </c>
      <c r="F36" s="42">
        <v>136.94</v>
      </c>
      <c r="G36" s="43">
        <v>137.13999999999999</v>
      </c>
      <c r="H36" s="42">
        <v>137.4</v>
      </c>
      <c r="I36" s="42">
        <v>120.4</v>
      </c>
      <c r="J36" s="43">
        <v>102.6</v>
      </c>
      <c r="K36" s="42">
        <v>27.77</v>
      </c>
      <c r="L36" s="43">
        <v>67.92</v>
      </c>
      <c r="M36" s="42">
        <v>80.98</v>
      </c>
      <c r="N36" s="43">
        <v>148.54</v>
      </c>
      <c r="O36" s="42">
        <v>115.7</v>
      </c>
      <c r="P36" s="42">
        <v>104.1</v>
      </c>
      <c r="Q36" s="43">
        <v>106.9</v>
      </c>
      <c r="R36" s="42">
        <v>148.1</v>
      </c>
      <c r="S36" s="43">
        <v>150.30000000000001</v>
      </c>
      <c r="T36" s="43">
        <v>93.4</v>
      </c>
      <c r="U36" s="42">
        <v>133.19999999999999</v>
      </c>
      <c r="V36" s="42">
        <v>143.30000000000001</v>
      </c>
      <c r="W36" s="43">
        <v>140</v>
      </c>
      <c r="X36" s="43">
        <v>114.2</v>
      </c>
      <c r="Y36" s="42">
        <v>140.49814929263101</v>
      </c>
      <c r="Z36" s="42">
        <v>129.286930759558</v>
      </c>
      <c r="AA36" s="43">
        <v>131.210076320192</v>
      </c>
      <c r="AB36" s="43">
        <v>49.18788</v>
      </c>
      <c r="AC36" s="42">
        <v>141.75230999999999</v>
      </c>
      <c r="AD36" s="42">
        <v>141.73338991357801</v>
      </c>
      <c r="AE36" s="43">
        <v>146.18385388980701</v>
      </c>
      <c r="AF36" s="58"/>
      <c r="AG36" s="42">
        <v>138.35246659585999</v>
      </c>
      <c r="AH36" s="42">
        <v>130.53716852600701</v>
      </c>
      <c r="AI36" s="58"/>
      <c r="AJ36" s="42">
        <v>80.410510000000002</v>
      </c>
      <c r="AK36" s="42">
        <v>84.140020000000007</v>
      </c>
      <c r="AL36" s="43">
        <v>71.749049999999997</v>
      </c>
      <c r="AM36" s="42">
        <v>126.49396</v>
      </c>
      <c r="AN36" s="43">
        <v>128.52576999999999</v>
      </c>
      <c r="AO36" s="42">
        <v>31.902650000000001</v>
      </c>
      <c r="AP36" s="43">
        <v>40.525709999999997</v>
      </c>
      <c r="AQ36" s="69">
        <v>87.455087719298305</v>
      </c>
    </row>
    <row r="37" spans="1:89" s="44" customFormat="1" x14ac:dyDescent="0.2">
      <c r="A37" s="194"/>
      <c r="B37" s="55" t="s">
        <v>92</v>
      </c>
      <c r="C37" s="70">
        <v>84.268795056642617</v>
      </c>
      <c r="D37" s="53">
        <v>87.486338797814213</v>
      </c>
      <c r="E37" s="52">
        <v>92.408319247446173</v>
      </c>
      <c r="F37" s="52">
        <v>91.806630641156715</v>
      </c>
      <c r="G37" s="53">
        <v>92.314423217150363</v>
      </c>
      <c r="H37" s="52">
        <v>95.851528384279462</v>
      </c>
      <c r="I37" s="52">
        <v>89.451827242524914</v>
      </c>
      <c r="J37" s="53">
        <v>75.82846003898635</v>
      </c>
      <c r="K37" s="52">
        <v>74.468851278357945</v>
      </c>
      <c r="L37" s="53">
        <v>86.793286219081281</v>
      </c>
      <c r="M37" s="52">
        <v>92.67720424796245</v>
      </c>
      <c r="N37" s="53">
        <v>93.961222566312102</v>
      </c>
      <c r="O37" s="52">
        <v>86.084701815038883</v>
      </c>
      <c r="P37" s="52">
        <v>70.701248799231507</v>
      </c>
      <c r="Q37" s="53">
        <v>63.797942001870908</v>
      </c>
      <c r="R37" s="52">
        <v>95.611073598919646</v>
      </c>
      <c r="S37" s="53">
        <v>95.209580838323333</v>
      </c>
      <c r="T37" s="53">
        <v>71.520342612419697</v>
      </c>
      <c r="U37" s="52">
        <v>100</v>
      </c>
      <c r="V37" s="52">
        <v>95.533845080251226</v>
      </c>
      <c r="W37" s="53">
        <v>96.142857142857139</v>
      </c>
      <c r="X37" s="53">
        <v>94.746059544658493</v>
      </c>
      <c r="Y37" s="52">
        <v>94.026540219813995</v>
      </c>
      <c r="Z37" s="52">
        <v>92.518683626306952</v>
      </c>
      <c r="AA37" s="53">
        <v>93.323484689940784</v>
      </c>
      <c r="AB37" s="53">
        <v>98.887449509919918</v>
      </c>
      <c r="AC37" s="52">
        <v>94.668289047907578</v>
      </c>
      <c r="AD37" s="52">
        <v>94.810750015883585</v>
      </c>
      <c r="AE37" s="53">
        <v>94.245593021409903</v>
      </c>
      <c r="AF37" s="71"/>
      <c r="AG37" s="52">
        <v>93.867463296312579</v>
      </c>
      <c r="AH37" s="52">
        <v>93.388760574195686</v>
      </c>
      <c r="AI37" s="71"/>
      <c r="AJ37" s="52">
        <v>92.093620597605948</v>
      </c>
      <c r="AK37" s="52">
        <v>90.041635359725362</v>
      </c>
      <c r="AL37" s="53">
        <v>91.279104043886292</v>
      </c>
      <c r="AM37" s="52">
        <v>93.50270163097116</v>
      </c>
      <c r="AN37" s="53">
        <v>94.99378996134395</v>
      </c>
      <c r="AO37" s="52">
        <v>74.326051284140974</v>
      </c>
      <c r="AP37" s="53">
        <v>81.113964443806182</v>
      </c>
      <c r="AQ37" s="72">
        <v>95.259278088459538</v>
      </c>
    </row>
    <row r="38" spans="1:89" s="44" customFormat="1" x14ac:dyDescent="0.2">
      <c r="A38" s="194"/>
      <c r="B38" s="55" t="s">
        <v>93</v>
      </c>
      <c r="C38" s="70">
        <v>99.91</v>
      </c>
      <c r="D38" s="53">
        <v>99.78</v>
      </c>
      <c r="E38" s="52">
        <v>99.87</v>
      </c>
      <c r="F38" s="52">
        <v>99.96</v>
      </c>
      <c r="G38" s="53">
        <v>100.15</v>
      </c>
      <c r="H38" s="52">
        <v>99.59</v>
      </c>
      <c r="I38" s="52">
        <v>100</v>
      </c>
      <c r="J38" s="53">
        <v>103.02</v>
      </c>
      <c r="K38" s="52">
        <v>96.2</v>
      </c>
      <c r="L38" s="53">
        <v>97.21</v>
      </c>
      <c r="M38" s="52">
        <v>94.8</v>
      </c>
      <c r="N38" s="53">
        <v>97.09</v>
      </c>
      <c r="O38" s="52">
        <v>82.8</v>
      </c>
      <c r="P38" s="52">
        <v>79.599999999999994</v>
      </c>
      <c r="Q38" s="53">
        <v>38.799999999999997</v>
      </c>
      <c r="R38" s="52">
        <v>99.7</v>
      </c>
      <c r="S38" s="53">
        <v>99.6</v>
      </c>
      <c r="T38" s="53">
        <v>95.3</v>
      </c>
      <c r="U38" s="52">
        <v>99.7</v>
      </c>
      <c r="V38" s="52">
        <v>99.9</v>
      </c>
      <c r="W38" s="53">
        <v>99.6</v>
      </c>
      <c r="X38" s="53">
        <v>100.7</v>
      </c>
      <c r="Y38" s="52">
        <v>94.026540219813995</v>
      </c>
      <c r="Z38" s="52">
        <v>92.518683626306995</v>
      </c>
      <c r="AA38" s="53">
        <v>93.323484689940798</v>
      </c>
      <c r="AB38" s="53">
        <v>99.705870000000004</v>
      </c>
      <c r="AC38" s="52">
        <v>100.04974234221901</v>
      </c>
      <c r="AD38" s="52">
        <v>99.0192487683709</v>
      </c>
      <c r="AE38" s="53">
        <v>100.071413127848</v>
      </c>
      <c r="AF38" s="71"/>
      <c r="AG38" s="52">
        <v>99.783287082430505</v>
      </c>
      <c r="AH38" s="52">
        <v>99.184330379448795</v>
      </c>
      <c r="AI38" s="71"/>
      <c r="AJ38" s="52">
        <v>100.57292</v>
      </c>
      <c r="AK38" s="52">
        <v>100.31465</v>
      </c>
      <c r="AL38" s="53">
        <v>101.82761000000001</v>
      </c>
      <c r="AM38" s="52">
        <v>100.02087</v>
      </c>
      <c r="AN38" s="53">
        <v>99.854050000000001</v>
      </c>
      <c r="AO38" s="52">
        <v>99.237279999999998</v>
      </c>
      <c r="AP38" s="53">
        <v>99.835830000000001</v>
      </c>
      <c r="AQ38" s="72">
        <v>100.121776504298</v>
      </c>
    </row>
    <row r="39" spans="1:89" s="44" customFormat="1" x14ac:dyDescent="0.2">
      <c r="A39" s="194"/>
      <c r="B39" s="55" t="s">
        <v>95</v>
      </c>
      <c r="C39" s="56">
        <v>0.83599999999999997</v>
      </c>
      <c r="D39" s="43">
        <v>0.48899999999999999</v>
      </c>
      <c r="E39" s="42">
        <v>0.218</v>
      </c>
      <c r="F39" s="42">
        <v>0.222</v>
      </c>
      <c r="G39" s="43">
        <v>0.216</v>
      </c>
      <c r="H39" s="57"/>
      <c r="I39" s="57"/>
      <c r="J39" s="58"/>
      <c r="K39" s="42">
        <v>0.66383000000000003</v>
      </c>
      <c r="L39" s="43">
        <v>0.46406999999999998</v>
      </c>
      <c r="M39" s="42">
        <v>0.27655000000000002</v>
      </c>
      <c r="N39" s="43">
        <v>0.21006</v>
      </c>
      <c r="O39" s="42">
        <v>0.15</v>
      </c>
      <c r="P39" s="42">
        <v>0.23</v>
      </c>
      <c r="Q39" s="43">
        <v>0.22</v>
      </c>
      <c r="R39" s="42">
        <v>0.13</v>
      </c>
      <c r="S39" s="43">
        <v>0.15</v>
      </c>
      <c r="T39" s="43">
        <v>0.43</v>
      </c>
      <c r="U39" s="42">
        <v>0.15476808359017946</v>
      </c>
      <c r="V39" s="42">
        <v>0.12873543020546707</v>
      </c>
      <c r="W39" s="43">
        <v>0.17357068431944134</v>
      </c>
      <c r="X39" s="43">
        <v>0.18085949802756041</v>
      </c>
      <c r="Y39" s="42">
        <v>0.176228184145617</v>
      </c>
      <c r="Z39" s="42">
        <v>0.22894275012104401</v>
      </c>
      <c r="AA39" s="43">
        <v>0.20272096945783899</v>
      </c>
      <c r="AB39" s="43">
        <v>0.24418000000000001</v>
      </c>
      <c r="AC39" s="42">
        <v>0.15149000000000001</v>
      </c>
      <c r="AD39" s="42">
        <v>0.13994999999999999</v>
      </c>
      <c r="AE39" s="43">
        <v>0.14749972310881901</v>
      </c>
      <c r="AF39" s="58"/>
      <c r="AG39" s="42">
        <v>0.17730825876641801</v>
      </c>
      <c r="AH39" s="42">
        <v>0.18959678844993499</v>
      </c>
      <c r="AI39" s="58"/>
      <c r="AJ39" s="42">
        <v>0.29570000000000002</v>
      </c>
      <c r="AK39" s="42">
        <v>0.31578000000000001</v>
      </c>
      <c r="AL39" s="43">
        <v>0.33398</v>
      </c>
      <c r="AM39" s="42">
        <v>0.19782</v>
      </c>
      <c r="AN39" s="43">
        <v>0.16517000000000001</v>
      </c>
      <c r="AO39" s="42">
        <v>0.60984568905084346</v>
      </c>
      <c r="AP39" s="43">
        <v>0.53564241532565227</v>
      </c>
      <c r="AQ39" s="69">
        <v>0.2057965165682325</v>
      </c>
    </row>
    <row r="40" spans="1:89" s="44" customFormat="1" x14ac:dyDescent="0.2">
      <c r="A40" s="194"/>
      <c r="B40" s="55" t="s">
        <v>94</v>
      </c>
      <c r="C40" s="56">
        <v>0.47699999999999998</v>
      </c>
      <c r="D40" s="43">
        <v>0.29099999999999998</v>
      </c>
      <c r="E40" s="42">
        <v>0.20300000000000001</v>
      </c>
      <c r="F40" s="42">
        <v>0.23599999999999999</v>
      </c>
      <c r="G40" s="43">
        <v>0.21099999999999999</v>
      </c>
      <c r="H40" s="57"/>
      <c r="I40" s="57"/>
      <c r="J40" s="58"/>
      <c r="K40" s="42">
        <v>0.71623000000000003</v>
      </c>
      <c r="L40" s="43">
        <v>0.62746000000000002</v>
      </c>
      <c r="M40" s="42">
        <v>0.28771000000000002</v>
      </c>
      <c r="N40" s="43">
        <v>0.156</v>
      </c>
      <c r="O40" s="42">
        <v>0.42</v>
      </c>
      <c r="P40" s="42">
        <v>0.3</v>
      </c>
      <c r="Q40" s="43">
        <v>0.92</v>
      </c>
      <c r="R40" s="42">
        <v>0.13</v>
      </c>
      <c r="S40" s="43">
        <v>0.16</v>
      </c>
      <c r="T40" s="43">
        <v>0.4</v>
      </c>
      <c r="U40" s="42">
        <v>0.20240623293121063</v>
      </c>
      <c r="V40" s="42">
        <v>0.18805006860121365</v>
      </c>
      <c r="W40" s="43">
        <v>0.20135365035071073</v>
      </c>
      <c r="X40" s="43">
        <v>0.16799825308855443</v>
      </c>
      <c r="Y40" s="42">
        <v>0.20023317394468901</v>
      </c>
      <c r="Z40" s="42">
        <v>0.42681501916873799</v>
      </c>
      <c r="AA40" s="43">
        <v>0.226459722601283</v>
      </c>
      <c r="AB40" s="43">
        <v>0.2356</v>
      </c>
      <c r="AC40" s="42">
        <v>0.22594</v>
      </c>
      <c r="AD40" s="42">
        <v>0.19262852961372801</v>
      </c>
      <c r="AE40" s="43">
        <v>0.17514804969522099</v>
      </c>
      <c r="AF40" s="58"/>
      <c r="AG40" s="42">
        <v>0.20720787016341299</v>
      </c>
      <c r="AH40" s="42">
        <v>0.22814764811219401</v>
      </c>
      <c r="AI40" s="58"/>
      <c r="AJ40" s="42">
        <v>0.29161999999999999</v>
      </c>
      <c r="AK40" s="42">
        <v>0.27883999999999998</v>
      </c>
      <c r="AL40" s="43">
        <v>0.30471999999999999</v>
      </c>
      <c r="AM40" s="42">
        <v>0.20252999999999999</v>
      </c>
      <c r="AN40" s="43">
        <v>0.17774999999999999</v>
      </c>
      <c r="AO40" s="42">
        <v>0.73882467607786229</v>
      </c>
      <c r="AP40" s="43">
        <v>0.7124771415205764</v>
      </c>
      <c r="AQ40" s="69">
        <v>0.24599166509087711</v>
      </c>
    </row>
    <row r="41" spans="1:89" s="44" customFormat="1" x14ac:dyDescent="0.2">
      <c r="A41" s="194"/>
      <c r="B41" s="55" t="s">
        <v>110</v>
      </c>
      <c r="C41" s="70">
        <v>224.68683165291785</v>
      </c>
      <c r="D41" s="53">
        <v>157.81803039766811</v>
      </c>
      <c r="E41" s="52">
        <v>99.411484014633373</v>
      </c>
      <c r="F41" s="52">
        <v>97.51829462297168</v>
      </c>
      <c r="G41" s="53">
        <v>99.131121642969987</v>
      </c>
      <c r="H41" s="52">
        <v>21.791951404707671</v>
      </c>
      <c r="I41" s="52">
        <v>49.489322191272052</v>
      </c>
      <c r="J41" s="53">
        <v>42.416452442159382</v>
      </c>
      <c r="K41" s="52">
        <v>76.69245647969052</v>
      </c>
      <c r="L41" s="53">
        <v>66.480067854113642</v>
      </c>
      <c r="M41" s="52">
        <v>53.884077281812125</v>
      </c>
      <c r="N41" s="53">
        <v>48.19803682739844</v>
      </c>
      <c r="O41" s="52">
        <v>12.751004016064257</v>
      </c>
      <c r="P41" s="52">
        <v>19.836956521739133</v>
      </c>
      <c r="Q41" s="53">
        <v>0.4838709677419355</v>
      </c>
      <c r="R41" s="52">
        <v>103.03672316384183</v>
      </c>
      <c r="S41" s="53">
        <v>95.946890286512939</v>
      </c>
      <c r="T41" s="53">
        <v>91.766467065868255</v>
      </c>
      <c r="U41" s="52">
        <v>85.510510510510514</v>
      </c>
      <c r="V41" s="52">
        <v>87.728268809349885</v>
      </c>
      <c r="W41" s="53">
        <v>79.717682020802386</v>
      </c>
      <c r="X41" s="53">
        <v>97.597042513863215</v>
      </c>
      <c r="Y41" s="52">
        <v>84.175790217132871</v>
      </c>
      <c r="Z41" s="52">
        <v>76.075170527507566</v>
      </c>
      <c r="AA41" s="53">
        <v>77.878946982100132</v>
      </c>
      <c r="AB41" s="53">
        <v>90.802464770200402</v>
      </c>
      <c r="AC41" s="52">
        <v>94.043459794232916</v>
      </c>
      <c r="AD41" s="52">
        <v>94.041211506395101</v>
      </c>
      <c r="AE41" s="53">
        <v>91.614512806100294</v>
      </c>
      <c r="AF41" s="71"/>
      <c r="AG41" s="52">
        <v>95.809328255677812</v>
      </c>
      <c r="AH41" s="52">
        <v>90.267586359166856</v>
      </c>
      <c r="AI41" s="71"/>
      <c r="AJ41" s="52">
        <v>102.45331212328475</v>
      </c>
      <c r="AK41" s="52">
        <v>97.065206989607461</v>
      </c>
      <c r="AL41" s="53">
        <v>102.10059596692049</v>
      </c>
      <c r="AM41" s="52">
        <v>106.96898852989301</v>
      </c>
      <c r="AN41" s="53">
        <v>103.89397296290078</v>
      </c>
      <c r="AO41" s="52">
        <v>70.446457866445556</v>
      </c>
      <c r="AP41" s="53">
        <v>59.531133021680141</v>
      </c>
      <c r="AQ41" s="72">
        <v>93.242161440960615</v>
      </c>
    </row>
    <row r="42" spans="1:89" s="44" customFormat="1" x14ac:dyDescent="0.2">
      <c r="A42" s="194"/>
      <c r="B42" s="55" t="s">
        <v>96</v>
      </c>
      <c r="C42" s="70">
        <v>6.4429778618181812</v>
      </c>
      <c r="D42" s="53">
        <v>10.217151185454547</v>
      </c>
      <c r="E42" s="52">
        <v>27.190357939464295</v>
      </c>
      <c r="F42" s="52">
        <v>27.036265039309193</v>
      </c>
      <c r="G42" s="53">
        <v>27.325624370533639</v>
      </c>
      <c r="H42" s="73"/>
      <c r="I42" s="73"/>
      <c r="J42" s="71"/>
      <c r="K42" s="52">
        <v>3.4592106327868857</v>
      </c>
      <c r="L42" s="53">
        <v>10.552647137602383</v>
      </c>
      <c r="M42" s="52">
        <v>10.543362460784312</v>
      </c>
      <c r="N42" s="53">
        <v>20.574274734962238</v>
      </c>
      <c r="O42" s="52">
        <v>19.352677502972078</v>
      </c>
      <c r="P42" s="52">
        <v>15.449320644312127</v>
      </c>
      <c r="Q42" s="53">
        <v>13.299674455752212</v>
      </c>
      <c r="R42" s="52">
        <v>29.321842350923692</v>
      </c>
      <c r="S42" s="53">
        <v>29.506994680801313</v>
      </c>
      <c r="T42" s="53">
        <v>14.177830660058548</v>
      </c>
      <c r="U42" s="52">
        <v>29.209833018814912</v>
      </c>
      <c r="V42" s="52">
        <v>30.190816967042402</v>
      </c>
      <c r="W42" s="53">
        <v>29.047881839320091</v>
      </c>
      <c r="X42" s="53">
        <v>24.500298691721252</v>
      </c>
      <c r="Y42" s="52">
        <v>29.326655020193243</v>
      </c>
      <c r="Z42" s="52">
        <v>26.293477196986654</v>
      </c>
      <c r="AA42" s="53">
        <v>26.2607603656955</v>
      </c>
      <c r="AB42" s="53">
        <v>9.6369070194730639</v>
      </c>
      <c r="AC42" s="52">
        <v>26.174908021519276</v>
      </c>
      <c r="AD42" s="52">
        <v>27.899819229682887</v>
      </c>
      <c r="AE42" s="53">
        <v>27.15673450193378</v>
      </c>
      <c r="AF42" s="71"/>
      <c r="AG42" s="52">
        <v>25.520352771414284</v>
      </c>
      <c r="AH42" s="52">
        <v>22.538652182013291</v>
      </c>
      <c r="AI42" s="71"/>
      <c r="AJ42" s="52">
        <v>18.078961795346519</v>
      </c>
      <c r="AK42" s="52">
        <v>16.039949239288852</v>
      </c>
      <c r="AL42" s="53">
        <v>13.782356540218455</v>
      </c>
      <c r="AM42" s="52">
        <v>24.872241322298862</v>
      </c>
      <c r="AN42" s="53">
        <v>26.77262037195603</v>
      </c>
      <c r="AO42" s="52">
        <v>2.9581306034312727</v>
      </c>
      <c r="AP42" s="53">
        <v>4.1854572887206087</v>
      </c>
      <c r="AQ42" s="72">
        <v>18.588901531615566</v>
      </c>
    </row>
    <row r="43" spans="1:89" s="44" customFormat="1" x14ac:dyDescent="0.2">
      <c r="A43" s="194"/>
      <c r="B43" s="55" t="s">
        <v>80</v>
      </c>
      <c r="C43" s="70">
        <v>3.9420690166975882</v>
      </c>
      <c r="D43" s="53">
        <v>4.2599139146567726</v>
      </c>
      <c r="E43" s="52">
        <v>4.3248541338419439</v>
      </c>
      <c r="F43" s="52">
        <v>4.3005134506808371</v>
      </c>
      <c r="G43" s="53">
        <v>4.3240510440835278</v>
      </c>
      <c r="H43" s="73"/>
      <c r="I43" s="73"/>
      <c r="J43" s="71"/>
      <c r="K43" s="52">
        <v>3.3454648286140096</v>
      </c>
      <c r="L43" s="53">
        <v>3.5758682055100519</v>
      </c>
      <c r="M43" s="52">
        <v>3.0103823529411762</v>
      </c>
      <c r="N43" s="53">
        <v>2.9521736371136638</v>
      </c>
      <c r="O43" s="52">
        <v>3.8898563794656265</v>
      </c>
      <c r="P43" s="52">
        <v>4.1981849576935124</v>
      </c>
      <c r="Q43" s="53">
        <v>3.9001977876106197</v>
      </c>
      <c r="R43" s="52">
        <v>4.1415031569101268</v>
      </c>
      <c r="S43" s="53">
        <v>4.1239685088471445</v>
      </c>
      <c r="T43" s="53">
        <v>4.2448610226452734</v>
      </c>
      <c r="U43" s="52">
        <v>4.3858608136358743</v>
      </c>
      <c r="V43" s="52">
        <v>4.4106379791150347</v>
      </c>
      <c r="W43" s="53">
        <v>4.3161785793937737</v>
      </c>
      <c r="X43" s="53">
        <v>4.3011740261410187</v>
      </c>
      <c r="Y43" s="52">
        <v>4.4738610850503404</v>
      </c>
      <c r="Z43" s="52">
        <v>4.3739366503216317</v>
      </c>
      <c r="AA43" s="53">
        <v>4.2892282461015769</v>
      </c>
      <c r="AB43" s="53">
        <v>2.8545423703703703</v>
      </c>
      <c r="AC43" s="52">
        <v>3.8978359495783104</v>
      </c>
      <c r="AD43" s="52">
        <v>4.147003631878202</v>
      </c>
      <c r="AE43" s="53">
        <v>3.9425768845748532</v>
      </c>
      <c r="AF43" s="71"/>
      <c r="AG43" s="52">
        <v>3.9350404190735246</v>
      </c>
      <c r="AH43" s="52">
        <v>3.8957683234922396</v>
      </c>
      <c r="AI43" s="71"/>
      <c r="AJ43" s="52">
        <v>4.8711826856951319</v>
      </c>
      <c r="AK43" s="52">
        <v>4.2442689279574699</v>
      </c>
      <c r="AL43" s="53">
        <v>4.2185721383543395</v>
      </c>
      <c r="AM43" s="52">
        <v>4.3583655888791979</v>
      </c>
      <c r="AN43" s="53">
        <v>4.374728090427995</v>
      </c>
      <c r="AO43" s="52">
        <v>2.6150838840876585</v>
      </c>
      <c r="AP43" s="53">
        <v>2.6749132460449494</v>
      </c>
      <c r="AQ43" s="72">
        <v>4.4626348936808595</v>
      </c>
    </row>
    <row r="44" spans="1:89" s="44" customFormat="1" x14ac:dyDescent="0.2">
      <c r="A44" s="194"/>
      <c r="B44" s="55" t="s">
        <v>97</v>
      </c>
      <c r="C44" s="74">
        <v>42.235190291779091</v>
      </c>
      <c r="D44" s="53">
        <v>66.975757764869186</v>
      </c>
      <c r="E44" s="52">
        <v>190.13664142731844</v>
      </c>
      <c r="F44" s="52">
        <v>189.59352655065754</v>
      </c>
      <c r="G44" s="53">
        <v>191.44717631840024</v>
      </c>
      <c r="H44" s="73"/>
      <c r="I44" s="73"/>
      <c r="J44" s="71"/>
      <c r="K44" s="52">
        <v>27.723448553009952</v>
      </c>
      <c r="L44" s="53">
        <v>83.146362289043481</v>
      </c>
      <c r="M44" s="52">
        <v>109.48743433313746</v>
      </c>
      <c r="N44" s="53">
        <v>210.05513291697312</v>
      </c>
      <c r="O44" s="52">
        <v>151.63584780393631</v>
      </c>
      <c r="P44" s="52">
        <v>111.75764802405128</v>
      </c>
      <c r="Q44" s="53">
        <v>104.90610473660838</v>
      </c>
      <c r="R44" s="52">
        <v>218.13414799840339</v>
      </c>
      <c r="S44" s="53">
        <v>219.51155277551155</v>
      </c>
      <c r="T44" s="53">
        <v>104.04935465708158</v>
      </c>
      <c r="U44" s="52">
        <v>204.95009750002239</v>
      </c>
      <c r="V44" s="52">
        <v>212.3494884732778</v>
      </c>
      <c r="W44" s="53">
        <v>206.64173613581534</v>
      </c>
      <c r="X44" s="53">
        <v>174.1408346978323</v>
      </c>
      <c r="Y44" s="52">
        <v>198.86139136322686</v>
      </c>
      <c r="Z44" s="52">
        <v>178.29368728106618</v>
      </c>
      <c r="AA44" s="53">
        <v>182.2309028824846</v>
      </c>
      <c r="AB44" s="53">
        <v>76.777277951273462</v>
      </c>
      <c r="AC44" s="52">
        <v>204.45107023494305</v>
      </c>
      <c r="AD44" s="52">
        <v>209.3065084364323</v>
      </c>
      <c r="AE44" s="53">
        <v>210.39052886950338</v>
      </c>
      <c r="AF44" s="71"/>
      <c r="AG44" s="52">
        <v>197.57702905942074</v>
      </c>
      <c r="AH44" s="52">
        <v>182.90250286656581</v>
      </c>
      <c r="AI44" s="71"/>
      <c r="AJ44" s="52">
        <v>109.65228938504093</v>
      </c>
      <c r="AK44" s="52">
        <v>111.9907283219714</v>
      </c>
      <c r="AL44" s="53">
        <v>96.621605853637249</v>
      </c>
      <c r="AM44" s="52">
        <v>177.42562313517425</v>
      </c>
      <c r="AN44" s="53">
        <v>186.58040457893176</v>
      </c>
      <c r="AO44" s="52">
        <v>28.376870680678035</v>
      </c>
      <c r="AP44" s="53">
        <v>39.859346794459881</v>
      </c>
      <c r="AQ44" s="72">
        <v>123.13940571878776</v>
      </c>
    </row>
    <row r="45" spans="1:89" s="68" customFormat="1" ht="16" thickBot="1" x14ac:dyDescent="0.25">
      <c r="A45" s="195"/>
      <c r="B45" s="75" t="s">
        <v>98</v>
      </c>
      <c r="C45" s="76">
        <v>25.841162058030914</v>
      </c>
      <c r="D45" s="77">
        <v>27.924707902279561</v>
      </c>
      <c r="E45" s="78">
        <v>30.242825103756722</v>
      </c>
      <c r="F45" s="78">
        <v>30.157623839966259</v>
      </c>
      <c r="G45" s="77">
        <v>30.294911158154633</v>
      </c>
      <c r="H45" s="79"/>
      <c r="I45" s="79"/>
      <c r="J45" s="80"/>
      <c r="K45" s="78">
        <v>26.811845795947729</v>
      </c>
      <c r="L45" s="77">
        <v>28.174962114838923</v>
      </c>
      <c r="M45" s="78">
        <v>31.261283239689</v>
      </c>
      <c r="N45" s="77">
        <v>30.140514488421545</v>
      </c>
      <c r="O45" s="78">
        <v>30.478556253791538</v>
      </c>
      <c r="P45" s="78">
        <v>30.368926093492192</v>
      </c>
      <c r="Q45" s="77">
        <v>30.764253588448209</v>
      </c>
      <c r="R45" s="78">
        <v>30.809907909379014</v>
      </c>
      <c r="S45" s="77">
        <v>30.679462302657104</v>
      </c>
      <c r="T45" s="77">
        <v>31.152512722522253</v>
      </c>
      <c r="U45" s="78">
        <v>30.773287912916292</v>
      </c>
      <c r="V45" s="78">
        <v>31.022569535906189</v>
      </c>
      <c r="W45" s="77">
        <v>30.704567033553548</v>
      </c>
      <c r="X45" s="77">
        <v>30.571465455069184</v>
      </c>
      <c r="Y45" s="78">
        <v>30.336846787548975</v>
      </c>
      <c r="Z45" s="78">
        <v>29.659268246537312</v>
      </c>
      <c r="AA45" s="77">
        <v>29.764177619822135</v>
      </c>
      <c r="AB45" s="77">
        <v>22.742150832290228</v>
      </c>
      <c r="AC45" s="78">
        <v>30.445827386913795</v>
      </c>
      <c r="AD45" s="78">
        <v>31.111128122943608</v>
      </c>
      <c r="AE45" s="77">
        <v>30.544203898864076</v>
      </c>
      <c r="AF45" s="80"/>
      <c r="AG45" s="78">
        <v>30.46484514509315</v>
      </c>
      <c r="AH45" s="78">
        <v>31.61439163268399</v>
      </c>
      <c r="AI45" s="80"/>
      <c r="AJ45" s="78">
        <v>29.544635336124713</v>
      </c>
      <c r="AK45" s="78">
        <v>29.63343345700909</v>
      </c>
      <c r="AL45" s="77">
        <v>29.574420980024069</v>
      </c>
      <c r="AM45" s="78">
        <v>31.090311501783066</v>
      </c>
      <c r="AN45" s="77">
        <v>30.487809026339164</v>
      </c>
      <c r="AO45" s="78">
        <v>25.086078725463825</v>
      </c>
      <c r="AP45" s="77">
        <v>25.473989426801975</v>
      </c>
      <c r="AQ45" s="81">
        <v>29.562059264941787</v>
      </c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4"/>
      <c r="BH45" s="44"/>
      <c r="BI45" s="44"/>
      <c r="BJ45" s="44"/>
      <c r="BK45" s="44"/>
      <c r="BL45" s="44"/>
      <c r="BM45" s="44"/>
      <c r="BN45" s="44"/>
      <c r="BO45" s="44"/>
      <c r="BP45" s="44"/>
      <c r="BQ45" s="44"/>
      <c r="BR45" s="44"/>
      <c r="BS45" s="44"/>
      <c r="BT45" s="44"/>
      <c r="BU45" s="44"/>
      <c r="BV45" s="44"/>
      <c r="BW45" s="44"/>
      <c r="BX45" s="44"/>
      <c r="BY45" s="44"/>
      <c r="BZ45" s="44"/>
      <c r="CA45" s="44"/>
      <c r="CB45" s="44"/>
      <c r="CC45" s="44"/>
      <c r="CD45" s="44"/>
      <c r="CE45" s="44"/>
      <c r="CF45" s="44"/>
      <c r="CG45" s="44"/>
      <c r="CH45" s="44"/>
      <c r="CI45" s="44"/>
      <c r="CJ45" s="44"/>
      <c r="CK45" s="44"/>
    </row>
    <row r="46" spans="1:89" s="44" customFormat="1" ht="18" x14ac:dyDescent="0.25">
      <c r="A46" s="191" t="s">
        <v>78</v>
      </c>
      <c r="B46" s="55" t="s">
        <v>113</v>
      </c>
      <c r="C46" s="102"/>
      <c r="D46" s="58"/>
      <c r="E46" s="57"/>
      <c r="F46" s="57"/>
      <c r="G46" s="58"/>
      <c r="H46" s="42">
        <v>263.81502024999998</v>
      </c>
      <c r="I46" s="42">
        <v>240.01747600000002</v>
      </c>
      <c r="J46" s="58"/>
      <c r="K46" s="42">
        <v>533.67760124999995</v>
      </c>
      <c r="L46" s="43">
        <v>330.73088725000002</v>
      </c>
      <c r="M46" s="57"/>
      <c r="N46" s="58"/>
      <c r="O46" s="42">
        <v>140.6057874375</v>
      </c>
      <c r="P46" s="42">
        <v>124.93710731249999</v>
      </c>
      <c r="Q46" s="43">
        <v>186.649715875</v>
      </c>
      <c r="R46" s="42">
        <v>129.82620675000001</v>
      </c>
      <c r="S46" s="43">
        <v>149.6967635</v>
      </c>
      <c r="T46" s="58"/>
      <c r="U46" s="42">
        <v>114.11825675</v>
      </c>
      <c r="V46" s="42">
        <v>114.03971699999998</v>
      </c>
      <c r="W46" s="43">
        <v>164.54077624999999</v>
      </c>
      <c r="X46" s="43">
        <v>83.095055500000001</v>
      </c>
      <c r="Y46" s="42">
        <v>186.61123139749995</v>
      </c>
      <c r="Z46" s="42">
        <v>260.80930401749998</v>
      </c>
      <c r="AA46" s="43">
        <v>226.86599486249995</v>
      </c>
      <c r="AB46" s="43">
        <v>139.48659599999999</v>
      </c>
      <c r="AC46" s="42">
        <v>175.47665104000004</v>
      </c>
      <c r="AD46" s="42">
        <v>157.88374704000003</v>
      </c>
      <c r="AE46" s="43">
        <v>169.49506368000002</v>
      </c>
      <c r="AF46" s="43">
        <v>535.95525399999997</v>
      </c>
      <c r="AG46" s="42">
        <v>188.95878452499997</v>
      </c>
      <c r="AH46" s="42">
        <v>193.26904600499995</v>
      </c>
      <c r="AI46" s="58"/>
      <c r="AJ46" s="42">
        <v>198.46994824999999</v>
      </c>
      <c r="AK46" s="42">
        <v>213.39250074999998</v>
      </c>
      <c r="AL46" s="43">
        <v>217.94780624999999</v>
      </c>
      <c r="AM46" s="42">
        <v>169.09608175</v>
      </c>
      <c r="AN46" s="43">
        <v>151.03193924999999</v>
      </c>
      <c r="AO46" s="42">
        <v>675.73951565250013</v>
      </c>
      <c r="AP46" s="43">
        <v>565.70454050500007</v>
      </c>
      <c r="AQ46" s="69">
        <v>149.32369968750001</v>
      </c>
    </row>
    <row r="47" spans="1:89" s="44" customFormat="1" ht="18" x14ac:dyDescent="0.25">
      <c r="A47" s="191"/>
      <c r="B47" s="55" t="s">
        <v>114</v>
      </c>
      <c r="C47" s="102"/>
      <c r="D47" s="58"/>
      <c r="E47" s="57"/>
      <c r="F47" s="57"/>
      <c r="G47" s="58"/>
      <c r="H47" s="42">
        <v>50.893757999999998</v>
      </c>
      <c r="I47" s="42">
        <v>54.428046749999993</v>
      </c>
      <c r="J47" s="58"/>
      <c r="K47" s="42">
        <v>29.766565249999999</v>
      </c>
      <c r="L47" s="43">
        <v>23.4048455</v>
      </c>
      <c r="M47" s="57"/>
      <c r="N47" s="58"/>
      <c r="O47" s="42">
        <v>24.308052624999998</v>
      </c>
      <c r="P47" s="42">
        <v>24.58294175</v>
      </c>
      <c r="Q47" s="43">
        <v>24.406227312499997</v>
      </c>
      <c r="R47" s="42">
        <v>48.537565499999999</v>
      </c>
      <c r="S47" s="43">
        <v>49.401502749999999</v>
      </c>
      <c r="T47" s="58"/>
      <c r="U47" s="42">
        <v>27.803071499999998</v>
      </c>
      <c r="V47" s="42">
        <v>27.803071499999998</v>
      </c>
      <c r="W47" s="43">
        <v>31.572979500000002</v>
      </c>
      <c r="X47" s="43">
        <v>33.457933500000003</v>
      </c>
      <c r="Y47" s="42">
        <v>39.792949734999993</v>
      </c>
      <c r="Z47" s="42">
        <v>43.448975097499989</v>
      </c>
      <c r="AA47" s="43">
        <v>41.871111519999992</v>
      </c>
      <c r="AB47" s="43">
        <v>39.505494249999998</v>
      </c>
      <c r="AC47" s="42">
        <v>22.468651680000004</v>
      </c>
      <c r="AD47" s="42">
        <v>21.161750240000003</v>
      </c>
      <c r="AE47" s="43">
        <v>17.894496640000003</v>
      </c>
      <c r="AF47" s="43">
        <v>49.872741249999997</v>
      </c>
      <c r="AG47" s="42">
        <v>19.434661137499997</v>
      </c>
      <c r="AH47" s="42">
        <v>21.743729787499994</v>
      </c>
      <c r="AI47" s="58"/>
      <c r="AJ47" s="42">
        <v>27.410372749999997</v>
      </c>
      <c r="AK47" s="42">
        <v>36.992222249999998</v>
      </c>
      <c r="AL47" s="43">
        <v>37.463460750000003</v>
      </c>
      <c r="AM47" s="42">
        <v>32.593996249999996</v>
      </c>
      <c r="AN47" s="43">
        <v>31.415900000000001</v>
      </c>
      <c r="AO47" s="42">
        <v>42.208832445000006</v>
      </c>
      <c r="AP47" s="43">
        <v>32.253919132500002</v>
      </c>
      <c r="AQ47" s="69">
        <v>39.023260185000005</v>
      </c>
    </row>
    <row r="48" spans="1:89" s="89" customFormat="1" ht="17" x14ac:dyDescent="0.25">
      <c r="A48" s="198"/>
      <c r="B48" s="82" t="s">
        <v>112</v>
      </c>
      <c r="C48" s="83"/>
      <c r="D48" s="84"/>
      <c r="E48" s="85"/>
      <c r="F48" s="85"/>
      <c r="G48" s="84"/>
      <c r="H48" s="86">
        <v>0.75549999999999995</v>
      </c>
      <c r="I48" s="86">
        <v>0</v>
      </c>
      <c r="J48" s="84"/>
      <c r="K48" s="86">
        <v>0.112</v>
      </c>
      <c r="L48" s="87">
        <v>0.18360000000000001</v>
      </c>
      <c r="M48" s="85"/>
      <c r="N48" s="84"/>
      <c r="O48" s="86">
        <v>0.17960000000000001</v>
      </c>
      <c r="P48" s="86">
        <v>0.161</v>
      </c>
      <c r="Q48" s="87">
        <v>0.22159999999999999</v>
      </c>
      <c r="R48" s="86">
        <v>0.75900000000000001</v>
      </c>
      <c r="S48" s="87">
        <v>0.79779999999999995</v>
      </c>
      <c r="T48" s="84"/>
      <c r="U48" s="86">
        <v>0.74270000000000003</v>
      </c>
      <c r="V48" s="86">
        <v>0.76939999999999997</v>
      </c>
      <c r="W48" s="87">
        <v>0.63439999999999996</v>
      </c>
      <c r="X48" s="87">
        <v>1</v>
      </c>
      <c r="Y48" s="86">
        <v>0.58650000000000002</v>
      </c>
      <c r="Z48" s="86">
        <v>0.38500000000000001</v>
      </c>
      <c r="AA48" s="87">
        <v>0.34239999999999998</v>
      </c>
      <c r="AB48" s="87">
        <v>0.96699999999999997</v>
      </c>
      <c r="AC48" s="86">
        <v>4.4900000000000002E-2</v>
      </c>
      <c r="AD48" s="86">
        <v>0.71689999999999998</v>
      </c>
      <c r="AE48" s="87">
        <v>0.42809999999999998</v>
      </c>
      <c r="AF48" s="87">
        <v>4.2599999999999999E-2</v>
      </c>
      <c r="AG48" s="86">
        <v>2</v>
      </c>
      <c r="AH48" s="86">
        <v>0.98080000000000001</v>
      </c>
      <c r="AI48" s="84"/>
      <c r="AJ48" s="86">
        <v>0.41499999999999998</v>
      </c>
      <c r="AK48" s="86">
        <v>0.33539999999999998</v>
      </c>
      <c r="AL48" s="87">
        <v>0.24940000000000001</v>
      </c>
      <c r="AM48" s="86">
        <v>0.54300000000000004</v>
      </c>
      <c r="AN48" s="87">
        <v>0.70169999999999999</v>
      </c>
      <c r="AO48" s="86">
        <v>0.13639999999999999</v>
      </c>
      <c r="AP48" s="87">
        <v>0.16889999999999999</v>
      </c>
      <c r="AQ48" s="88">
        <v>2.5</v>
      </c>
    </row>
    <row r="49" spans="1:89" s="97" customFormat="1" ht="18" thickBot="1" x14ac:dyDescent="0.3">
      <c r="A49" s="192"/>
      <c r="B49" s="90" t="s">
        <v>111</v>
      </c>
      <c r="C49" s="91"/>
      <c r="D49" s="92"/>
      <c r="E49" s="93"/>
      <c r="F49" s="93"/>
      <c r="G49" s="92"/>
      <c r="H49" s="94">
        <v>1.118E-7</v>
      </c>
      <c r="I49" s="94">
        <v>0</v>
      </c>
      <c r="J49" s="92"/>
      <c r="K49" s="94">
        <v>0</v>
      </c>
      <c r="L49" s="95">
        <v>0</v>
      </c>
      <c r="M49" s="93"/>
      <c r="N49" s="92"/>
      <c r="O49" s="94">
        <v>0</v>
      </c>
      <c r="P49" s="94">
        <v>0</v>
      </c>
      <c r="Q49" s="95">
        <v>0</v>
      </c>
      <c r="R49" s="94">
        <v>0</v>
      </c>
      <c r="S49" s="95">
        <v>0</v>
      </c>
      <c r="T49" s="92"/>
      <c r="U49" s="94">
        <v>0</v>
      </c>
      <c r="V49" s="94">
        <v>0</v>
      </c>
      <c r="W49" s="95">
        <v>0</v>
      </c>
      <c r="X49" s="95">
        <v>9.7469999999999996E-7</v>
      </c>
      <c r="Y49" s="94">
        <v>0</v>
      </c>
      <c r="Z49" s="94">
        <v>0</v>
      </c>
      <c r="AA49" s="95">
        <v>0</v>
      </c>
      <c r="AB49" s="95">
        <v>0</v>
      </c>
      <c r="AC49" s="94">
        <v>0</v>
      </c>
      <c r="AD49" s="94">
        <v>0</v>
      </c>
      <c r="AE49" s="95">
        <v>0</v>
      </c>
      <c r="AF49" s="95">
        <v>7.7000000000000008E-6</v>
      </c>
      <c r="AG49" s="94">
        <v>0</v>
      </c>
      <c r="AH49" s="94">
        <v>0</v>
      </c>
      <c r="AI49" s="92"/>
      <c r="AJ49" s="94">
        <v>4.4579999999999998E-7</v>
      </c>
      <c r="AK49" s="94">
        <v>6.6100000000000003E-8</v>
      </c>
      <c r="AL49" s="95">
        <v>0</v>
      </c>
      <c r="AM49" s="94">
        <v>0</v>
      </c>
      <c r="AN49" s="95">
        <v>0</v>
      </c>
      <c r="AO49" s="94">
        <v>0</v>
      </c>
      <c r="AP49" s="95">
        <v>0</v>
      </c>
      <c r="AQ49" s="96">
        <v>0</v>
      </c>
      <c r="AR49" s="89"/>
      <c r="AS49" s="89"/>
      <c r="AT49" s="89"/>
      <c r="AU49" s="89"/>
      <c r="AV49" s="89"/>
      <c r="AW49" s="89"/>
      <c r="AX49" s="89"/>
      <c r="AY49" s="89"/>
      <c r="AZ49" s="89"/>
      <c r="BA49" s="89"/>
      <c r="BB49" s="89"/>
      <c r="BC49" s="89"/>
      <c r="BD49" s="89"/>
      <c r="BE49" s="89"/>
      <c r="BF49" s="89"/>
      <c r="BG49" s="89"/>
      <c r="BH49" s="89"/>
      <c r="BI49" s="89"/>
      <c r="BJ49" s="89"/>
      <c r="BK49" s="89"/>
      <c r="BL49" s="89"/>
      <c r="BM49" s="89"/>
      <c r="BN49" s="89"/>
      <c r="BO49" s="89"/>
      <c r="BP49" s="89"/>
      <c r="BQ49" s="89"/>
      <c r="BR49" s="89"/>
      <c r="BS49" s="89"/>
      <c r="BT49" s="89"/>
      <c r="BU49" s="89"/>
      <c r="BV49" s="89"/>
      <c r="BW49" s="89"/>
      <c r="BX49" s="89"/>
      <c r="BY49" s="89"/>
      <c r="BZ49" s="89"/>
      <c r="CA49" s="89"/>
      <c r="CB49" s="89"/>
      <c r="CC49" s="89"/>
      <c r="CD49" s="89"/>
      <c r="CE49" s="89"/>
      <c r="CF49" s="89"/>
      <c r="CG49" s="89"/>
      <c r="CH49" s="89"/>
      <c r="CI49" s="89"/>
      <c r="CJ49" s="89"/>
      <c r="CK49" s="89"/>
    </row>
    <row r="50" spans="1:89" s="44" customFormat="1" ht="18" x14ac:dyDescent="0.25">
      <c r="A50" s="191" t="s">
        <v>79</v>
      </c>
      <c r="B50" s="55" t="s">
        <v>113</v>
      </c>
      <c r="C50" s="102"/>
      <c r="D50" s="58"/>
      <c r="E50" s="57"/>
      <c r="F50" s="57"/>
      <c r="G50" s="58"/>
      <c r="H50" s="42">
        <v>293.58158550000002</v>
      </c>
      <c r="I50" s="42">
        <v>295.54507925000001</v>
      </c>
      <c r="J50" s="58"/>
      <c r="K50" s="42">
        <v>651.72284549999995</v>
      </c>
      <c r="L50" s="43">
        <v>416.49629424999995</v>
      </c>
      <c r="M50" s="57"/>
      <c r="N50" s="58"/>
      <c r="O50" s="42">
        <v>149.00954068749999</v>
      </c>
      <c r="P50" s="42">
        <v>154.0949895</v>
      </c>
      <c r="Q50" s="43">
        <v>133.085606375</v>
      </c>
      <c r="R50" s="42">
        <v>130.45452474999999</v>
      </c>
      <c r="S50" s="43">
        <v>156.84388074999998</v>
      </c>
      <c r="T50" s="58"/>
      <c r="U50" s="42">
        <v>140.74323199999998</v>
      </c>
      <c r="V50" s="42">
        <v>136.97332399999999</v>
      </c>
      <c r="W50" s="43">
        <v>193.52194399999999</v>
      </c>
      <c r="X50" s="43">
        <v>82.702356749999993</v>
      </c>
      <c r="Y50" s="42">
        <v>224.71086412249994</v>
      </c>
      <c r="Z50" s="42">
        <v>295.7147251099999</v>
      </c>
      <c r="AA50" s="43">
        <v>253.92058254499992</v>
      </c>
      <c r="AB50" s="43">
        <v>165.40471349999999</v>
      </c>
      <c r="AC50" s="42">
        <v>202.46919232000002</v>
      </c>
      <c r="AD50" s="42">
        <v>168.89187840000002</v>
      </c>
      <c r="AE50" s="43">
        <v>171.95807024000004</v>
      </c>
      <c r="AF50" s="43">
        <v>485.5327345</v>
      </c>
      <c r="AG50" s="42">
        <v>222.67118681499997</v>
      </c>
      <c r="AH50" s="42">
        <v>234.40895245249996</v>
      </c>
      <c r="AI50" s="58"/>
      <c r="AJ50" s="42">
        <v>227.37257624999998</v>
      </c>
      <c r="AK50" s="42">
        <v>243.86592374999998</v>
      </c>
      <c r="AL50" s="43">
        <v>272.45439274999995</v>
      </c>
      <c r="AM50" s="42">
        <v>174.35824499999998</v>
      </c>
      <c r="AN50" s="43">
        <v>159.592772</v>
      </c>
      <c r="AO50" s="42">
        <v>789.49099177000005</v>
      </c>
      <c r="AP50" s="43">
        <v>675.47405129750007</v>
      </c>
      <c r="AQ50" s="69">
        <v>235.73234724000002</v>
      </c>
    </row>
    <row r="51" spans="1:89" s="44" customFormat="1" ht="18" x14ac:dyDescent="0.25">
      <c r="A51" s="191"/>
      <c r="B51" s="55" t="s">
        <v>114</v>
      </c>
      <c r="C51" s="102"/>
      <c r="D51" s="58"/>
      <c r="E51" s="57"/>
      <c r="F51" s="57"/>
      <c r="G51" s="58"/>
      <c r="H51" s="42">
        <v>54.663665999999992</v>
      </c>
      <c r="I51" s="42">
        <v>54.506586500000004</v>
      </c>
      <c r="J51" s="58"/>
      <c r="K51" s="42">
        <v>31.101741000000001</v>
      </c>
      <c r="L51" s="43">
        <v>23.876083999999999</v>
      </c>
      <c r="M51" s="57"/>
      <c r="N51" s="58"/>
      <c r="O51" s="42">
        <v>25.014910374999999</v>
      </c>
      <c r="P51" s="42">
        <v>24.720386312500001</v>
      </c>
      <c r="Q51" s="43">
        <v>25.446878999999999</v>
      </c>
      <c r="R51" s="42">
        <v>49.087343749999995</v>
      </c>
      <c r="S51" s="43">
        <v>50.579599000000002</v>
      </c>
      <c r="T51" s="58"/>
      <c r="U51" s="42">
        <v>27.881611249999999</v>
      </c>
      <c r="V51" s="42">
        <v>29.295326749999997</v>
      </c>
      <c r="W51" s="43">
        <v>31.572979500000002</v>
      </c>
      <c r="X51" s="43">
        <v>33.379393749999998</v>
      </c>
      <c r="Y51" s="42">
        <v>45.219261062499989</v>
      </c>
      <c r="Z51" s="42">
        <v>44.60350942249999</v>
      </c>
      <c r="AA51" s="43">
        <v>41.139906447499996</v>
      </c>
      <c r="AB51" s="43">
        <v>46.574071749999995</v>
      </c>
      <c r="AC51" s="42">
        <v>22.418386240000004</v>
      </c>
      <c r="AD51" s="42">
        <v>21.312546560000001</v>
      </c>
      <c r="AE51" s="43">
        <v>17.140515040000004</v>
      </c>
      <c r="AF51" s="43">
        <v>51.207917000000002</v>
      </c>
      <c r="AG51" s="42">
        <v>19.434661137499997</v>
      </c>
      <c r="AH51" s="42">
        <v>23.167655454999995</v>
      </c>
      <c r="AI51" s="58"/>
      <c r="AJ51" s="42">
        <v>29.452406249999999</v>
      </c>
      <c r="AK51" s="42">
        <v>37.934699249999994</v>
      </c>
      <c r="AL51" s="43">
        <v>37.227841499999997</v>
      </c>
      <c r="AM51" s="42">
        <v>32.515456499999999</v>
      </c>
      <c r="AN51" s="43">
        <v>31.494439750000002</v>
      </c>
      <c r="AO51" s="42">
        <v>40.217849782500004</v>
      </c>
      <c r="AP51" s="43">
        <v>32.652115665000004</v>
      </c>
      <c r="AQ51" s="69">
        <v>46.190797770000003</v>
      </c>
    </row>
    <row r="52" spans="1:89" s="89" customFormat="1" ht="17" x14ac:dyDescent="0.25">
      <c r="A52" s="191"/>
      <c r="B52" s="82" t="s">
        <v>112</v>
      </c>
      <c r="C52" s="83"/>
      <c r="D52" s="84"/>
      <c r="E52" s="98"/>
      <c r="F52" s="85"/>
      <c r="G52" s="84"/>
      <c r="H52" s="99">
        <v>0.65820000000000001</v>
      </c>
      <c r="I52" s="86">
        <v>0</v>
      </c>
      <c r="J52" s="84"/>
      <c r="K52" s="99">
        <v>7.8700000000000006E-2</v>
      </c>
      <c r="L52" s="87">
        <v>0.1971</v>
      </c>
      <c r="M52" s="85"/>
      <c r="N52" s="84"/>
      <c r="O52" s="86">
        <v>0.19700000000000001</v>
      </c>
      <c r="P52" s="86">
        <v>0.17249999999999999</v>
      </c>
      <c r="Q52" s="87">
        <v>0.16320000000000001</v>
      </c>
      <c r="R52" s="86">
        <v>1.1000000000000001</v>
      </c>
      <c r="S52" s="87">
        <v>1</v>
      </c>
      <c r="T52" s="84"/>
      <c r="U52" s="86">
        <v>0.93269999999999997</v>
      </c>
      <c r="V52" s="86">
        <v>0</v>
      </c>
      <c r="W52" s="87">
        <v>0.67800000000000005</v>
      </c>
      <c r="X52" s="87">
        <v>1.5</v>
      </c>
      <c r="Y52" s="86">
        <v>0.50509999999999999</v>
      </c>
      <c r="Z52" s="86">
        <v>0.4002</v>
      </c>
      <c r="AA52" s="87">
        <v>0.39460000000000001</v>
      </c>
      <c r="AB52" s="87">
        <v>0.51449999999999996</v>
      </c>
      <c r="AC52" s="86">
        <v>0.49740000000000001</v>
      </c>
      <c r="AD52" s="86">
        <v>0.46260000000000001</v>
      </c>
      <c r="AE52" s="87">
        <v>0.36480000000000001</v>
      </c>
      <c r="AF52" s="87">
        <v>2.9899999999999999E-2</v>
      </c>
      <c r="AG52" s="86">
        <v>1.4</v>
      </c>
      <c r="AH52" s="86">
        <v>1.7</v>
      </c>
      <c r="AI52" s="84"/>
      <c r="AJ52" s="86">
        <v>468.3</v>
      </c>
      <c r="AK52" s="86">
        <v>227.2</v>
      </c>
      <c r="AL52" s="87">
        <v>178.4</v>
      </c>
      <c r="AM52" s="86">
        <v>0.68010000000000004</v>
      </c>
      <c r="AN52" s="87">
        <v>0.62170000000000003</v>
      </c>
      <c r="AO52" s="86">
        <v>0.1303</v>
      </c>
      <c r="AP52" s="87">
        <v>0.13700000000000001</v>
      </c>
      <c r="AQ52" s="88">
        <v>2.9</v>
      </c>
    </row>
    <row r="53" spans="1:89" s="97" customFormat="1" ht="18" thickBot="1" x14ac:dyDescent="0.3">
      <c r="A53" s="192"/>
      <c r="B53" s="90" t="s">
        <v>111</v>
      </c>
      <c r="C53" s="91"/>
      <c r="D53" s="92"/>
      <c r="E53" s="93"/>
      <c r="F53" s="93"/>
      <c r="G53" s="92"/>
      <c r="H53" s="94">
        <v>0</v>
      </c>
      <c r="I53" s="94">
        <v>0</v>
      </c>
      <c r="J53" s="92"/>
      <c r="K53" s="94">
        <v>0</v>
      </c>
      <c r="L53" s="95">
        <v>0</v>
      </c>
      <c r="M53" s="93"/>
      <c r="N53" s="92"/>
      <c r="O53" s="94">
        <v>0</v>
      </c>
      <c r="P53" s="94">
        <v>0</v>
      </c>
      <c r="Q53" s="95">
        <v>0</v>
      </c>
      <c r="R53" s="94">
        <v>0</v>
      </c>
      <c r="S53" s="95">
        <v>0</v>
      </c>
      <c r="T53" s="92"/>
      <c r="U53" s="94">
        <v>0</v>
      </c>
      <c r="V53" s="94">
        <v>0</v>
      </c>
      <c r="W53" s="95">
        <v>0</v>
      </c>
      <c r="X53" s="95">
        <v>9.5670000000000009E-7</v>
      </c>
      <c r="Y53" s="94">
        <v>0</v>
      </c>
      <c r="Z53" s="94">
        <v>0</v>
      </c>
      <c r="AA53" s="95">
        <v>0</v>
      </c>
      <c r="AB53" s="95">
        <v>0</v>
      </c>
      <c r="AC53" s="94">
        <v>0</v>
      </c>
      <c r="AD53" s="94">
        <v>0</v>
      </c>
      <c r="AE53" s="95">
        <v>0</v>
      </c>
      <c r="AF53" s="95">
        <v>7.5000000000000002E-6</v>
      </c>
      <c r="AG53" s="94">
        <v>0</v>
      </c>
      <c r="AH53" s="94">
        <v>0</v>
      </c>
      <c r="AI53" s="92"/>
      <c r="AJ53" s="94">
        <v>3.4550000000000002E-7</v>
      </c>
      <c r="AK53" s="94">
        <v>0</v>
      </c>
      <c r="AL53" s="95">
        <v>0</v>
      </c>
      <c r="AM53" s="94">
        <v>0</v>
      </c>
      <c r="AN53" s="95">
        <v>0</v>
      </c>
      <c r="AO53" s="94">
        <v>0</v>
      </c>
      <c r="AP53" s="95">
        <v>0</v>
      </c>
      <c r="AQ53" s="96">
        <v>0</v>
      </c>
      <c r="AR53" s="89"/>
      <c r="AS53" s="89"/>
      <c r="AT53" s="89"/>
      <c r="AU53" s="89"/>
      <c r="AV53" s="89"/>
      <c r="AW53" s="89"/>
      <c r="AX53" s="89"/>
      <c r="AY53" s="89"/>
      <c r="AZ53" s="89"/>
      <c r="BA53" s="89"/>
      <c r="BB53" s="89"/>
      <c r="BC53" s="89"/>
      <c r="BD53" s="89"/>
      <c r="BE53" s="89"/>
      <c r="BF53" s="89"/>
      <c r="BG53" s="89"/>
      <c r="BH53" s="89"/>
      <c r="BI53" s="89"/>
      <c r="BJ53" s="89"/>
      <c r="BK53" s="89"/>
      <c r="BL53" s="89"/>
      <c r="BM53" s="89"/>
      <c r="BN53" s="89"/>
      <c r="BO53" s="89"/>
      <c r="BP53" s="89"/>
      <c r="BQ53" s="89"/>
      <c r="BR53" s="89"/>
      <c r="BS53" s="89"/>
      <c r="BT53" s="89"/>
      <c r="BU53" s="89"/>
      <c r="BV53" s="89"/>
      <c r="BW53" s="89"/>
      <c r="BX53" s="89"/>
      <c r="BY53" s="89"/>
      <c r="BZ53" s="89"/>
      <c r="CA53" s="89"/>
      <c r="CB53" s="89"/>
      <c r="CC53" s="89"/>
      <c r="CD53" s="89"/>
      <c r="CE53" s="89"/>
      <c r="CF53" s="89"/>
      <c r="CG53" s="89"/>
      <c r="CH53" s="89"/>
      <c r="CI53" s="89"/>
      <c r="CJ53" s="89"/>
      <c r="CK53" s="89"/>
    </row>
    <row r="54" spans="1:89" s="44" customFormat="1" ht="18.75" customHeight="1" x14ac:dyDescent="0.25">
      <c r="A54" s="193" t="s">
        <v>81</v>
      </c>
      <c r="B54" s="55" t="s">
        <v>113</v>
      </c>
      <c r="C54" s="102"/>
      <c r="D54" s="58"/>
      <c r="E54" s="57"/>
      <c r="F54" s="57"/>
      <c r="G54" s="58"/>
      <c r="H54" s="42">
        <v>265.3072755</v>
      </c>
      <c r="I54" s="42">
        <v>290.83269424999997</v>
      </c>
      <c r="J54" s="58"/>
      <c r="K54" s="42">
        <v>942.47699999999998</v>
      </c>
      <c r="L54" s="43">
        <v>638.05692899999997</v>
      </c>
      <c r="M54" s="57"/>
      <c r="N54" s="58"/>
      <c r="O54" s="42">
        <v>569.41318749999994</v>
      </c>
      <c r="P54" s="42">
        <v>274.88912499999998</v>
      </c>
      <c r="Q54" s="43">
        <v>3887.7176249999998</v>
      </c>
      <c r="R54" s="42">
        <v>114.43241574999999</v>
      </c>
      <c r="S54" s="43">
        <v>149.6967635</v>
      </c>
      <c r="T54" s="58"/>
      <c r="U54" s="42">
        <v>181.58390199999999</v>
      </c>
      <c r="V54" s="42">
        <v>182.60491875</v>
      </c>
      <c r="W54" s="43">
        <v>207.42347975000001</v>
      </c>
      <c r="X54" s="43">
        <v>78.853909000000002</v>
      </c>
      <c r="Y54" s="42">
        <v>210.43312296999994</v>
      </c>
      <c r="Z54" s="42">
        <v>500.29820749999988</v>
      </c>
      <c r="AA54" s="43">
        <v>216.01337220749994</v>
      </c>
      <c r="AB54" s="43">
        <v>227.60819549999999</v>
      </c>
      <c r="AC54" s="42">
        <v>277.51549424000007</v>
      </c>
      <c r="AD54" s="42">
        <v>215.73926848000002</v>
      </c>
      <c r="AE54" s="43">
        <v>233.53323424000004</v>
      </c>
      <c r="AF54" s="43">
        <v>1649.33475</v>
      </c>
      <c r="AG54" s="42">
        <v>278.08883441499995</v>
      </c>
      <c r="AH54" s="42">
        <v>282.66848723749996</v>
      </c>
      <c r="AI54" s="58"/>
      <c r="AJ54" s="42">
        <v>240.09601574999999</v>
      </c>
      <c r="AK54" s="42">
        <v>233.734296</v>
      </c>
      <c r="AL54" s="43">
        <v>262.322765</v>
      </c>
      <c r="AM54" s="42">
        <v>176.47881824999999</v>
      </c>
      <c r="AN54" s="43">
        <v>169.56732024999999</v>
      </c>
      <c r="AO54" s="42">
        <v>1294.2714628025001</v>
      </c>
      <c r="AP54" s="43">
        <v>1327.3217750000001</v>
      </c>
      <c r="AQ54" s="69">
        <v>286.43603904500003</v>
      </c>
    </row>
    <row r="55" spans="1:89" s="44" customFormat="1" ht="18" x14ac:dyDescent="0.25">
      <c r="A55" s="191"/>
      <c r="B55" s="55" t="s">
        <v>114</v>
      </c>
      <c r="C55" s="102"/>
      <c r="D55" s="58"/>
      <c r="E55" s="57"/>
      <c r="F55" s="57"/>
      <c r="G55" s="58"/>
      <c r="H55" s="42">
        <v>61.025385749999998</v>
      </c>
      <c r="I55" s="42">
        <v>58.590653499999995</v>
      </c>
      <c r="J55" s="58"/>
      <c r="K55" s="42">
        <v>34.950188749999995</v>
      </c>
      <c r="L55" s="43">
        <v>31.02320125</v>
      </c>
      <c r="M55" s="57"/>
      <c r="N55" s="58"/>
      <c r="O55" s="42">
        <v>29.138247249999999</v>
      </c>
      <c r="P55" s="42">
        <v>33.929172000000001</v>
      </c>
      <c r="Q55" s="43">
        <v>31.553344562499998</v>
      </c>
      <c r="R55" s="42">
        <v>59.218971500000002</v>
      </c>
      <c r="S55" s="43">
        <v>62.910339749999991</v>
      </c>
      <c r="T55" s="58"/>
      <c r="U55" s="42">
        <v>34.321870750000002</v>
      </c>
      <c r="V55" s="42">
        <v>34.4004105</v>
      </c>
      <c r="W55" s="43">
        <v>39.426954500000001</v>
      </c>
      <c r="X55" s="43">
        <v>35.499966999999998</v>
      </c>
      <c r="Y55" s="42">
        <v>59.497002214999988</v>
      </c>
      <c r="Z55" s="42">
        <v>51.723137759999993</v>
      </c>
      <c r="AA55" s="43">
        <v>59.227610872499987</v>
      </c>
      <c r="AB55" s="43">
        <v>54.977824999999996</v>
      </c>
      <c r="AC55" s="42">
        <v>22.77024432</v>
      </c>
      <c r="AD55" s="42">
        <v>20.558564960000002</v>
      </c>
      <c r="AE55" s="43">
        <v>16.28600256</v>
      </c>
      <c r="AF55" s="43">
        <v>51.443536250000001</v>
      </c>
      <c r="AG55" s="42">
        <v>18.741940542499997</v>
      </c>
      <c r="AH55" s="42">
        <v>22.859779634999995</v>
      </c>
      <c r="AI55" s="58"/>
      <c r="AJ55" s="42">
        <v>36.049745250000001</v>
      </c>
      <c r="AK55" s="42">
        <v>45.317435750000001</v>
      </c>
      <c r="AL55" s="43">
        <v>43.589561249999996</v>
      </c>
      <c r="AM55" s="42">
        <v>37.463460750000003</v>
      </c>
      <c r="AN55" s="43">
        <v>35.342887499999996</v>
      </c>
      <c r="AO55" s="42">
        <v>36.634080990000008</v>
      </c>
      <c r="AP55" s="43">
        <v>26.944632032500003</v>
      </c>
      <c r="AQ55" s="69">
        <v>45.527136882500002</v>
      </c>
    </row>
    <row r="56" spans="1:89" s="89" customFormat="1" ht="17" x14ac:dyDescent="0.25">
      <c r="A56" s="191"/>
      <c r="B56" s="82" t="s">
        <v>112</v>
      </c>
      <c r="C56" s="100"/>
      <c r="D56" s="84"/>
      <c r="E56" s="85"/>
      <c r="F56" s="85"/>
      <c r="G56" s="84"/>
      <c r="H56" s="86">
        <v>0.92220000000000002</v>
      </c>
      <c r="I56" s="86">
        <v>0.2727</v>
      </c>
      <c r="J56" s="84"/>
      <c r="K56" s="86">
        <v>7.2099999999999997E-2</v>
      </c>
      <c r="L56" s="87">
        <v>0.1381</v>
      </c>
      <c r="M56" s="85"/>
      <c r="N56" s="84"/>
      <c r="O56" s="86">
        <v>8.3099999999999993E-2</v>
      </c>
      <c r="P56" s="86">
        <v>0.1447</v>
      </c>
      <c r="Q56" s="87">
        <v>1.1000000000000001E-3</v>
      </c>
      <c r="R56" s="86">
        <v>1.6</v>
      </c>
      <c r="S56" s="87">
        <v>1.2</v>
      </c>
      <c r="T56" s="84"/>
      <c r="U56" s="86">
        <v>0.3357</v>
      </c>
      <c r="V56" s="86">
        <v>0.45540000000000003</v>
      </c>
      <c r="W56" s="87">
        <v>0.28510000000000002</v>
      </c>
      <c r="X56" s="87">
        <v>0.86219999999999997</v>
      </c>
      <c r="Y56" s="86">
        <v>0.75229999999999997</v>
      </c>
      <c r="Z56" s="86">
        <v>0.36230000000000001</v>
      </c>
      <c r="AA56" s="87">
        <v>0.378</v>
      </c>
      <c r="AB56" s="87">
        <v>0.82669999999999999</v>
      </c>
      <c r="AC56" s="86">
        <v>0.42380000000000001</v>
      </c>
      <c r="AD56" s="86">
        <v>0.44240000000000002</v>
      </c>
      <c r="AE56" s="87">
        <v>0.2661</v>
      </c>
      <c r="AF56" s="87">
        <v>6.4999999999999997E-3</v>
      </c>
      <c r="AG56" s="86">
        <v>0.35210000000000002</v>
      </c>
      <c r="AH56" s="86">
        <v>0.2457</v>
      </c>
      <c r="AI56" s="84"/>
      <c r="AJ56" s="86">
        <v>0.2334</v>
      </c>
      <c r="AK56" s="86">
        <v>0.26869999999999999</v>
      </c>
      <c r="AL56" s="87">
        <v>0.37480000000000002</v>
      </c>
      <c r="AM56" s="86">
        <v>0.55679999999999996</v>
      </c>
      <c r="AN56" s="87">
        <v>0.751</v>
      </c>
      <c r="AO56" s="86">
        <v>0.16270000000000001</v>
      </c>
      <c r="AP56" s="87">
        <v>0</v>
      </c>
      <c r="AQ56" s="88">
        <v>1.9</v>
      </c>
    </row>
    <row r="57" spans="1:89" s="101" customFormat="1" ht="18" thickBot="1" x14ac:dyDescent="0.3">
      <c r="A57" s="192"/>
      <c r="B57" s="90" t="s">
        <v>111</v>
      </c>
      <c r="C57" s="91"/>
      <c r="D57" s="92"/>
      <c r="E57" s="93"/>
      <c r="F57" s="93"/>
      <c r="G57" s="92"/>
      <c r="H57" s="94">
        <v>0</v>
      </c>
      <c r="I57" s="94">
        <v>0</v>
      </c>
      <c r="J57" s="92"/>
      <c r="K57" s="94">
        <v>0</v>
      </c>
      <c r="L57" s="95">
        <v>0</v>
      </c>
      <c r="M57" s="93"/>
      <c r="N57" s="92"/>
      <c r="O57" s="94">
        <v>0</v>
      </c>
      <c r="P57" s="94">
        <v>0</v>
      </c>
      <c r="Q57" s="95">
        <v>0</v>
      </c>
      <c r="R57" s="94">
        <v>0</v>
      </c>
      <c r="S57" s="95">
        <v>0</v>
      </c>
      <c r="T57" s="92"/>
      <c r="U57" s="94">
        <v>0</v>
      </c>
      <c r="V57" s="94">
        <v>0</v>
      </c>
      <c r="W57" s="95">
        <v>0</v>
      </c>
      <c r="X57" s="95">
        <v>2.5000000000000002E-6</v>
      </c>
      <c r="Y57" s="94">
        <v>0</v>
      </c>
      <c r="Z57" s="94">
        <v>0</v>
      </c>
      <c r="AA57" s="95">
        <v>0</v>
      </c>
      <c r="AB57" s="95">
        <v>0</v>
      </c>
      <c r="AC57" s="94">
        <v>0</v>
      </c>
      <c r="AD57" s="94">
        <v>0</v>
      </c>
      <c r="AE57" s="95">
        <v>0</v>
      </c>
      <c r="AF57" s="95">
        <v>7.7000000000000008E-6</v>
      </c>
      <c r="AG57" s="94">
        <v>0</v>
      </c>
      <c r="AH57" s="94">
        <v>0</v>
      </c>
      <c r="AI57" s="92"/>
      <c r="AJ57" s="94">
        <v>0</v>
      </c>
      <c r="AK57" s="94">
        <v>0</v>
      </c>
      <c r="AL57" s="95">
        <v>0</v>
      </c>
      <c r="AM57" s="94">
        <v>0</v>
      </c>
      <c r="AN57" s="95">
        <v>0</v>
      </c>
      <c r="AO57" s="94">
        <v>0</v>
      </c>
      <c r="AP57" s="95">
        <v>0</v>
      </c>
      <c r="AQ57" s="96">
        <v>0</v>
      </c>
      <c r="AR57" s="89"/>
      <c r="AS57" s="89"/>
      <c r="AT57" s="89"/>
      <c r="AU57" s="89"/>
      <c r="AV57" s="89"/>
      <c r="AW57" s="89"/>
      <c r="AX57" s="89"/>
      <c r="AY57" s="89"/>
      <c r="AZ57" s="89"/>
      <c r="BA57" s="89"/>
      <c r="BB57" s="89"/>
      <c r="BC57" s="89"/>
      <c r="BD57" s="89"/>
      <c r="BE57" s="89"/>
      <c r="BF57" s="89"/>
      <c r="BG57" s="89"/>
      <c r="BH57" s="89"/>
      <c r="BI57" s="89"/>
      <c r="BJ57" s="89"/>
      <c r="BK57" s="89"/>
      <c r="BL57" s="89"/>
      <c r="BM57" s="89"/>
      <c r="BN57" s="89"/>
      <c r="BO57" s="89"/>
      <c r="BP57" s="89"/>
      <c r="BQ57" s="89"/>
      <c r="BR57" s="89"/>
      <c r="BS57" s="89"/>
      <c r="BT57" s="89"/>
      <c r="BU57" s="89"/>
      <c r="BV57" s="89"/>
      <c r="BW57" s="89"/>
      <c r="BX57" s="89"/>
      <c r="BY57" s="89"/>
      <c r="BZ57" s="89"/>
      <c r="CA57" s="89"/>
      <c r="CB57" s="89"/>
      <c r="CC57" s="89"/>
      <c r="CD57" s="89"/>
      <c r="CE57" s="89"/>
      <c r="CF57" s="89"/>
      <c r="CG57" s="89"/>
      <c r="CH57" s="89"/>
      <c r="CI57" s="89"/>
      <c r="CJ57" s="89"/>
      <c r="CK57" s="89"/>
    </row>
    <row r="58" spans="1:89" s="19" customFormat="1" ht="16" thickBot="1" x14ac:dyDescent="0.25">
      <c r="A58" s="30"/>
      <c r="B58" s="31" t="s">
        <v>115</v>
      </c>
      <c r="C58" s="39"/>
      <c r="D58" s="38"/>
      <c r="E58" s="40"/>
      <c r="F58" s="40"/>
      <c r="G58" s="38"/>
      <c r="H58" s="33">
        <v>0.2</v>
      </c>
      <c r="I58" s="33">
        <v>0.2</v>
      </c>
      <c r="J58" s="38"/>
      <c r="K58" s="33">
        <v>0.1</v>
      </c>
      <c r="L58" s="32">
        <v>0.1</v>
      </c>
      <c r="M58" s="40"/>
      <c r="N58" s="38"/>
      <c r="O58" s="33">
        <v>0.1</v>
      </c>
      <c r="P58" s="33">
        <v>0.1</v>
      </c>
      <c r="Q58" s="32">
        <v>0.1</v>
      </c>
      <c r="R58" s="33">
        <v>0.3</v>
      </c>
      <c r="S58" s="32">
        <v>0.3</v>
      </c>
      <c r="T58" s="38"/>
      <c r="U58" s="33">
        <v>0.1</v>
      </c>
      <c r="V58" s="33">
        <v>0.1</v>
      </c>
      <c r="W58" s="32">
        <v>0.1</v>
      </c>
      <c r="X58" s="32">
        <v>0.2</v>
      </c>
      <c r="Y58" s="33">
        <v>0.2</v>
      </c>
      <c r="Z58" s="33">
        <v>0.2</v>
      </c>
      <c r="AA58" s="32">
        <v>0.2</v>
      </c>
      <c r="AB58" s="32">
        <v>0.2</v>
      </c>
      <c r="AC58" s="33">
        <v>0.1</v>
      </c>
      <c r="AD58" s="33">
        <v>0.1</v>
      </c>
      <c r="AE58" s="32">
        <v>0.1</v>
      </c>
      <c r="AF58" s="32">
        <v>0.1</v>
      </c>
      <c r="AG58" s="33">
        <v>0.1</v>
      </c>
      <c r="AH58" s="33">
        <v>0.1</v>
      </c>
      <c r="AI58" s="38"/>
      <c r="AJ58" s="33">
        <v>0.1</v>
      </c>
      <c r="AK58" s="33">
        <v>0.1</v>
      </c>
      <c r="AL58" s="32">
        <v>0.1</v>
      </c>
      <c r="AM58" s="33">
        <v>0.1</v>
      </c>
      <c r="AN58" s="32">
        <v>0.1</v>
      </c>
      <c r="AO58" s="33">
        <v>0.3</v>
      </c>
      <c r="AP58" s="32">
        <v>0.3</v>
      </c>
      <c r="AQ58" s="34">
        <v>0.3</v>
      </c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</row>
    <row r="59" spans="1:89" x14ac:dyDescent="0.2">
      <c r="A59"/>
      <c r="B59" s="1"/>
      <c r="D59" s="7"/>
      <c r="G59" s="7"/>
      <c r="J59" s="7"/>
      <c r="L59" s="7"/>
      <c r="N59" s="7"/>
      <c r="Q59" s="7"/>
      <c r="S59" s="7"/>
      <c r="T59" s="7"/>
      <c r="W59" s="7"/>
      <c r="X59" s="7"/>
      <c r="AA59" s="7"/>
      <c r="AB59" s="7"/>
      <c r="AE59" s="7"/>
      <c r="AF59" s="7"/>
      <c r="AI59" s="7"/>
      <c r="AL59" s="7"/>
      <c r="AN59" s="7"/>
      <c r="AP59" s="7"/>
      <c r="AQ59" s="7"/>
    </row>
    <row r="60" spans="1:89" x14ac:dyDescent="0.2">
      <c r="A60" t="s">
        <v>172</v>
      </c>
      <c r="B60" s="1"/>
      <c r="D60" s="7"/>
      <c r="G60" s="7"/>
      <c r="J60" s="7"/>
      <c r="L60" s="7"/>
      <c r="N60" s="7"/>
      <c r="Q60" s="7"/>
      <c r="S60" s="7"/>
      <c r="T60" s="7"/>
      <c r="W60" s="7"/>
      <c r="X60" s="7"/>
      <c r="AA60" s="7"/>
      <c r="AB60" s="7"/>
      <c r="AE60" s="7"/>
      <c r="AF60" s="7"/>
      <c r="AI60" s="7"/>
      <c r="AL60" s="7"/>
      <c r="AN60" s="7"/>
      <c r="AP60" s="7"/>
      <c r="AQ60" s="7"/>
    </row>
    <row r="61" spans="1:89" x14ac:dyDescent="0.2">
      <c r="A61" t="s">
        <v>173</v>
      </c>
      <c r="B61" s="1"/>
      <c r="D61" s="7"/>
      <c r="G61" s="7"/>
      <c r="J61" s="7"/>
      <c r="L61" s="7"/>
      <c r="N61" s="7"/>
      <c r="Q61" s="7"/>
      <c r="S61" s="7"/>
      <c r="T61" s="7"/>
      <c r="W61" s="7"/>
      <c r="X61" s="7"/>
      <c r="AA61" s="7"/>
      <c r="AB61" s="7"/>
      <c r="AE61" s="7"/>
      <c r="AF61" s="7"/>
      <c r="AI61" s="7"/>
      <c r="AL61" s="7"/>
      <c r="AN61" s="7"/>
      <c r="AP61" s="7"/>
      <c r="AQ61" s="7"/>
    </row>
    <row r="62" spans="1:89" x14ac:dyDescent="0.2">
      <c r="A62"/>
      <c r="B62" s="1"/>
      <c r="D62" s="7"/>
      <c r="G62" s="7"/>
      <c r="J62" s="7"/>
      <c r="L62" s="7"/>
      <c r="N62" s="7"/>
      <c r="Q62" s="7"/>
      <c r="S62" s="7"/>
      <c r="T62" s="7"/>
      <c r="W62" s="7"/>
      <c r="X62" s="7"/>
      <c r="AA62" s="7"/>
      <c r="AB62" s="7"/>
      <c r="AE62" s="7"/>
      <c r="AF62" s="7"/>
      <c r="AI62" s="7"/>
      <c r="AL62" s="7"/>
      <c r="AN62" s="7"/>
      <c r="AP62" s="7"/>
      <c r="AQ62" s="7"/>
    </row>
    <row r="63" spans="1:89" x14ac:dyDescent="0.2">
      <c r="A63"/>
      <c r="B63" s="1"/>
      <c r="D63" s="7"/>
      <c r="G63" s="7"/>
      <c r="J63" s="7"/>
      <c r="L63" s="7"/>
      <c r="N63" s="7"/>
      <c r="Q63" s="7"/>
      <c r="S63" s="7"/>
      <c r="T63" s="7"/>
      <c r="W63" s="7"/>
      <c r="X63" s="7"/>
      <c r="AA63" s="7"/>
      <c r="AB63" s="7"/>
      <c r="AE63" s="7"/>
      <c r="AF63" s="7"/>
      <c r="AI63" s="7"/>
      <c r="AL63" s="7"/>
      <c r="AN63" s="7"/>
      <c r="AP63" s="7"/>
      <c r="AQ63" s="7"/>
    </row>
    <row r="64" spans="1:89" x14ac:dyDescent="0.2">
      <c r="A64"/>
      <c r="B64" s="1"/>
      <c r="D64" s="7"/>
      <c r="G64" s="7"/>
      <c r="J64" s="7"/>
      <c r="L64" s="7"/>
      <c r="N64" s="7"/>
      <c r="Q64" s="7"/>
      <c r="S64" s="7"/>
      <c r="T64" s="7"/>
      <c r="W64" s="7"/>
      <c r="X64" s="7"/>
      <c r="AA64" s="7"/>
      <c r="AB64" s="7"/>
      <c r="AE64" s="7"/>
      <c r="AF64" s="7"/>
      <c r="AI64" s="7"/>
      <c r="AL64" s="7"/>
      <c r="AN64" s="7"/>
      <c r="AP64" s="7"/>
      <c r="AQ64" s="7"/>
    </row>
    <row r="65" spans="1:43" x14ac:dyDescent="0.2">
      <c r="A65"/>
      <c r="B65" s="1"/>
      <c r="D65" s="7"/>
      <c r="G65" s="7"/>
      <c r="J65" s="7"/>
      <c r="L65" s="7"/>
      <c r="N65" s="7"/>
      <c r="Q65" s="7"/>
      <c r="S65" s="7"/>
      <c r="T65" s="7"/>
      <c r="W65" s="7"/>
      <c r="X65" s="7"/>
      <c r="AA65" s="7"/>
      <c r="AB65" s="7"/>
      <c r="AE65" s="7"/>
      <c r="AF65" s="7"/>
      <c r="AI65" s="7"/>
      <c r="AL65" s="7"/>
      <c r="AN65" s="7"/>
      <c r="AP65" s="7"/>
      <c r="AQ65" s="7"/>
    </row>
    <row r="66" spans="1:43" x14ac:dyDescent="0.2">
      <c r="A66"/>
      <c r="B66" s="1"/>
      <c r="D66" s="7"/>
      <c r="G66" s="7"/>
      <c r="J66" s="7"/>
      <c r="L66" s="7"/>
      <c r="N66" s="7"/>
      <c r="Q66" s="7"/>
      <c r="S66" s="7"/>
      <c r="T66" s="7"/>
      <c r="W66" s="7"/>
      <c r="X66" s="7"/>
      <c r="AA66" s="7"/>
      <c r="AB66" s="7"/>
      <c r="AE66" s="7"/>
      <c r="AF66" s="7"/>
      <c r="AI66" s="7"/>
      <c r="AL66" s="7"/>
      <c r="AN66" s="7"/>
      <c r="AP66" s="7"/>
      <c r="AQ66" s="7"/>
    </row>
    <row r="67" spans="1:43" x14ac:dyDescent="0.2">
      <c r="A67"/>
      <c r="B67" s="1"/>
      <c r="D67" s="7"/>
      <c r="G67" s="7"/>
      <c r="J67" s="7"/>
      <c r="L67" s="7"/>
      <c r="N67" s="7"/>
      <c r="Q67" s="7"/>
      <c r="S67" s="7"/>
      <c r="T67" s="7"/>
      <c r="W67" s="7"/>
      <c r="X67" s="7"/>
      <c r="AA67" s="7"/>
      <c r="AB67" s="7"/>
      <c r="AE67" s="7"/>
      <c r="AF67" s="7"/>
      <c r="AI67" s="7"/>
      <c r="AL67" s="7"/>
      <c r="AN67" s="7"/>
      <c r="AP67" s="7"/>
      <c r="AQ67" s="7"/>
    </row>
    <row r="68" spans="1:43" x14ac:dyDescent="0.2">
      <c r="A68"/>
      <c r="B68" s="1"/>
      <c r="D68" s="7"/>
      <c r="G68" s="7"/>
      <c r="J68" s="7"/>
      <c r="L68" s="7"/>
      <c r="N68" s="7"/>
      <c r="Q68" s="7"/>
      <c r="S68" s="7"/>
      <c r="T68" s="7"/>
      <c r="W68" s="7"/>
      <c r="X68" s="7"/>
      <c r="AA68" s="7"/>
      <c r="AB68" s="7"/>
      <c r="AE68" s="7"/>
      <c r="AF68" s="7"/>
      <c r="AI68" s="7"/>
      <c r="AL68" s="7"/>
      <c r="AN68" s="7"/>
      <c r="AP68" s="7"/>
      <c r="AQ68" s="7"/>
    </row>
    <row r="69" spans="1:43" x14ac:dyDescent="0.2">
      <c r="A69"/>
      <c r="B69" s="1"/>
      <c r="D69" s="7"/>
      <c r="G69" s="7"/>
      <c r="J69" s="7"/>
      <c r="L69" s="7"/>
      <c r="N69" s="7"/>
      <c r="Q69" s="7"/>
      <c r="S69" s="7"/>
      <c r="T69" s="7"/>
      <c r="W69" s="7"/>
      <c r="X69" s="7"/>
      <c r="AA69" s="7"/>
      <c r="AB69" s="7"/>
      <c r="AE69" s="7"/>
      <c r="AF69" s="7"/>
      <c r="AI69" s="7"/>
      <c r="AL69" s="7"/>
      <c r="AN69" s="7"/>
      <c r="AP69" s="7"/>
      <c r="AQ69" s="7"/>
    </row>
    <row r="70" spans="1:43" x14ac:dyDescent="0.2">
      <c r="A70"/>
      <c r="B70" s="1"/>
      <c r="D70" s="7"/>
      <c r="G70" s="7"/>
      <c r="J70" s="7"/>
      <c r="L70" s="7"/>
      <c r="N70" s="7"/>
      <c r="Q70" s="7"/>
      <c r="S70" s="7"/>
      <c r="T70" s="7"/>
      <c r="W70" s="7"/>
      <c r="X70" s="7"/>
      <c r="AA70" s="7"/>
      <c r="AB70" s="7"/>
      <c r="AE70" s="7"/>
      <c r="AF70" s="7"/>
      <c r="AI70" s="7"/>
      <c r="AL70" s="7"/>
      <c r="AN70" s="7"/>
      <c r="AP70" s="7"/>
      <c r="AQ70" s="7"/>
    </row>
    <row r="71" spans="1:43" x14ac:dyDescent="0.2">
      <c r="A71"/>
      <c r="B71" s="1"/>
      <c r="D71" s="7"/>
      <c r="G71" s="7"/>
      <c r="J71" s="7"/>
      <c r="L71" s="7"/>
      <c r="N71" s="7"/>
      <c r="Q71" s="7"/>
      <c r="S71" s="7"/>
      <c r="T71" s="7"/>
      <c r="W71" s="7"/>
      <c r="X71" s="7"/>
      <c r="AA71" s="7"/>
      <c r="AB71" s="7"/>
      <c r="AE71" s="7"/>
      <c r="AF71" s="7"/>
      <c r="AI71" s="7"/>
      <c r="AL71" s="7"/>
      <c r="AN71" s="7"/>
      <c r="AP71" s="7"/>
      <c r="AQ71" s="7"/>
    </row>
    <row r="72" spans="1:43" x14ac:dyDescent="0.2">
      <c r="A72"/>
      <c r="B72" s="1"/>
      <c r="D72" s="7"/>
      <c r="G72" s="7"/>
      <c r="J72" s="7"/>
      <c r="L72" s="7"/>
      <c r="N72" s="7"/>
      <c r="Q72" s="7"/>
      <c r="S72" s="7"/>
      <c r="T72" s="7"/>
      <c r="W72" s="7"/>
      <c r="X72" s="7"/>
      <c r="AA72" s="7"/>
      <c r="AB72" s="7"/>
      <c r="AE72" s="7"/>
      <c r="AF72" s="7"/>
      <c r="AI72" s="7"/>
      <c r="AL72" s="7"/>
      <c r="AN72" s="7"/>
      <c r="AP72" s="7"/>
      <c r="AQ72" s="7"/>
    </row>
    <row r="73" spans="1:43" x14ac:dyDescent="0.2">
      <c r="A73"/>
      <c r="B73" s="1"/>
      <c r="D73" s="7"/>
      <c r="G73" s="7"/>
      <c r="J73" s="7"/>
      <c r="L73" s="7"/>
      <c r="N73" s="7"/>
      <c r="Q73" s="7"/>
      <c r="S73" s="7"/>
      <c r="T73" s="7"/>
      <c r="W73" s="7"/>
      <c r="X73" s="7"/>
      <c r="AA73" s="7"/>
      <c r="AB73" s="7"/>
      <c r="AE73" s="7"/>
      <c r="AF73" s="7"/>
      <c r="AI73" s="7"/>
      <c r="AL73" s="7"/>
      <c r="AN73" s="7"/>
      <c r="AP73" s="7"/>
      <c r="AQ73" s="7"/>
    </row>
    <row r="74" spans="1:43" x14ac:dyDescent="0.2">
      <c r="A74"/>
      <c r="B74" s="1"/>
      <c r="D74" s="7"/>
      <c r="G74" s="7"/>
      <c r="J74" s="7"/>
      <c r="L74" s="7"/>
      <c r="N74" s="7"/>
      <c r="Q74" s="7"/>
      <c r="S74" s="7"/>
      <c r="T74" s="7"/>
      <c r="W74" s="7"/>
      <c r="X74" s="7"/>
      <c r="AA74" s="7"/>
      <c r="AB74" s="7"/>
      <c r="AE74" s="7"/>
      <c r="AF74" s="7"/>
      <c r="AI74" s="7"/>
      <c r="AL74" s="7"/>
      <c r="AN74" s="7"/>
      <c r="AP74" s="7"/>
      <c r="AQ74" s="7"/>
    </row>
    <row r="75" spans="1:43" x14ac:dyDescent="0.2">
      <c r="A75"/>
      <c r="B75" s="1"/>
      <c r="D75" s="7"/>
      <c r="G75" s="7"/>
      <c r="J75" s="7"/>
      <c r="L75" s="7"/>
      <c r="N75" s="7"/>
      <c r="Q75" s="7"/>
      <c r="S75" s="7"/>
      <c r="T75" s="7"/>
      <c r="W75" s="7"/>
      <c r="X75" s="7"/>
      <c r="AA75" s="7"/>
      <c r="AB75" s="7"/>
      <c r="AE75" s="7"/>
      <c r="AF75" s="7"/>
      <c r="AI75" s="7"/>
      <c r="AL75" s="7"/>
      <c r="AN75" s="7"/>
      <c r="AP75" s="7"/>
      <c r="AQ75" s="7"/>
    </row>
    <row r="76" spans="1:43" x14ac:dyDescent="0.2">
      <c r="A76"/>
      <c r="B76" s="1"/>
      <c r="D76" s="7"/>
      <c r="G76" s="7"/>
      <c r="J76" s="7"/>
      <c r="L76" s="7"/>
      <c r="N76" s="7"/>
      <c r="Q76" s="7"/>
      <c r="S76" s="7"/>
      <c r="T76" s="7"/>
      <c r="W76" s="7"/>
      <c r="X76" s="7"/>
      <c r="AA76" s="7"/>
      <c r="AB76" s="7"/>
      <c r="AE76" s="7"/>
      <c r="AF76" s="7"/>
      <c r="AI76" s="7"/>
      <c r="AL76" s="7"/>
      <c r="AN76" s="7"/>
      <c r="AP76" s="7"/>
      <c r="AQ76" s="7"/>
    </row>
    <row r="77" spans="1:43" x14ac:dyDescent="0.2">
      <c r="A77"/>
      <c r="B77" s="1"/>
      <c r="D77" s="7"/>
      <c r="G77" s="7"/>
      <c r="J77" s="7"/>
      <c r="L77" s="7"/>
      <c r="N77" s="7"/>
      <c r="Q77" s="7"/>
      <c r="S77" s="7"/>
      <c r="T77" s="7"/>
      <c r="W77" s="7"/>
      <c r="X77" s="7"/>
      <c r="AA77" s="7"/>
      <c r="AB77" s="7"/>
      <c r="AE77" s="7"/>
      <c r="AF77" s="7"/>
      <c r="AI77" s="7"/>
      <c r="AL77" s="7"/>
      <c r="AN77" s="7"/>
      <c r="AP77" s="7"/>
      <c r="AQ77" s="7"/>
    </row>
    <row r="78" spans="1:43" x14ac:dyDescent="0.2">
      <c r="A78"/>
      <c r="B78" s="1"/>
      <c r="D78" s="7"/>
      <c r="G78" s="7"/>
      <c r="J78" s="7"/>
      <c r="L78" s="7"/>
      <c r="N78" s="7"/>
      <c r="Q78" s="7"/>
      <c r="S78" s="7"/>
      <c r="T78" s="7"/>
      <c r="W78" s="7"/>
      <c r="X78" s="7"/>
      <c r="AA78" s="7"/>
      <c r="AB78" s="7"/>
      <c r="AE78" s="7"/>
      <c r="AF78" s="7"/>
      <c r="AI78" s="7"/>
      <c r="AL78" s="7"/>
      <c r="AN78" s="7"/>
      <c r="AP78" s="7"/>
      <c r="AQ78" s="7"/>
    </row>
    <row r="79" spans="1:43" x14ac:dyDescent="0.2">
      <c r="A79"/>
      <c r="B79" s="1"/>
      <c r="D79" s="7"/>
      <c r="G79" s="7"/>
      <c r="J79" s="7"/>
      <c r="L79" s="7"/>
      <c r="N79" s="7"/>
      <c r="Q79" s="7"/>
      <c r="S79" s="7"/>
      <c r="T79" s="7"/>
      <c r="W79" s="7"/>
      <c r="X79" s="7"/>
      <c r="AA79" s="7"/>
      <c r="AB79" s="7"/>
      <c r="AE79" s="7"/>
      <c r="AF79" s="7"/>
      <c r="AI79" s="7"/>
      <c r="AL79" s="7"/>
      <c r="AN79" s="7"/>
      <c r="AP79" s="7"/>
      <c r="AQ79" s="7"/>
    </row>
    <row r="80" spans="1:43" x14ac:dyDescent="0.2">
      <c r="A80"/>
      <c r="B80" s="1"/>
      <c r="D80" s="7"/>
      <c r="G80" s="7"/>
      <c r="J80" s="7"/>
      <c r="L80" s="7"/>
      <c r="N80" s="7"/>
      <c r="Q80" s="7"/>
      <c r="S80" s="7"/>
      <c r="T80" s="7"/>
      <c r="W80" s="7"/>
      <c r="X80" s="7"/>
      <c r="AA80" s="7"/>
      <c r="AB80" s="7"/>
      <c r="AE80" s="7"/>
      <c r="AF80" s="7"/>
      <c r="AI80" s="7"/>
      <c r="AL80" s="7"/>
      <c r="AN80" s="7"/>
      <c r="AP80" s="7"/>
      <c r="AQ80" s="7"/>
    </row>
    <row r="81" spans="1:43" x14ac:dyDescent="0.2">
      <c r="A81"/>
      <c r="B81" s="1"/>
      <c r="D81" s="7"/>
      <c r="G81" s="7"/>
      <c r="J81" s="7"/>
      <c r="L81" s="7"/>
      <c r="N81" s="7"/>
      <c r="Q81" s="7"/>
      <c r="S81" s="7"/>
      <c r="T81" s="7"/>
      <c r="W81" s="7"/>
      <c r="X81" s="7"/>
      <c r="AA81" s="7"/>
      <c r="AB81" s="7"/>
      <c r="AE81" s="7"/>
      <c r="AF81" s="7"/>
      <c r="AI81" s="7"/>
      <c r="AL81" s="7"/>
      <c r="AN81" s="7"/>
      <c r="AP81" s="7"/>
      <c r="AQ81" s="7"/>
    </row>
    <row r="82" spans="1:43" x14ac:dyDescent="0.2">
      <c r="A82"/>
      <c r="B82" s="1"/>
      <c r="D82" s="7"/>
      <c r="G82" s="7"/>
      <c r="J82" s="7"/>
      <c r="L82" s="7"/>
      <c r="N82" s="7"/>
      <c r="Q82" s="7"/>
      <c r="S82" s="7"/>
      <c r="T82" s="7"/>
      <c r="W82" s="7"/>
      <c r="X82" s="7"/>
      <c r="AA82" s="7"/>
      <c r="AB82" s="7"/>
      <c r="AE82" s="7"/>
      <c r="AF82" s="7"/>
      <c r="AI82" s="7"/>
      <c r="AL82" s="7"/>
      <c r="AN82" s="7"/>
      <c r="AP82" s="7"/>
      <c r="AQ82" s="7"/>
    </row>
    <row r="83" spans="1:43" x14ac:dyDescent="0.2">
      <c r="A83"/>
      <c r="B83" s="1"/>
      <c r="D83" s="7"/>
      <c r="G83" s="7"/>
      <c r="J83" s="7"/>
      <c r="L83" s="7"/>
      <c r="N83" s="7"/>
      <c r="Q83" s="7"/>
      <c r="S83" s="7"/>
      <c r="T83" s="7"/>
      <c r="W83" s="7"/>
      <c r="X83" s="7"/>
      <c r="AA83" s="7"/>
      <c r="AB83" s="7"/>
      <c r="AE83" s="7"/>
      <c r="AF83" s="7"/>
      <c r="AI83" s="7"/>
      <c r="AL83" s="7"/>
      <c r="AN83" s="7"/>
      <c r="AP83" s="7"/>
      <c r="AQ83" s="7"/>
    </row>
    <row r="84" spans="1:43" x14ac:dyDescent="0.2">
      <c r="A84"/>
      <c r="B84" s="1"/>
      <c r="D84" s="7"/>
      <c r="G84" s="7"/>
      <c r="J84" s="7"/>
      <c r="L84" s="7"/>
      <c r="N84" s="7"/>
      <c r="Q84" s="7"/>
      <c r="S84" s="7"/>
      <c r="T84" s="7"/>
      <c r="W84" s="7"/>
      <c r="X84" s="7"/>
      <c r="AA84" s="7"/>
      <c r="AB84" s="7"/>
      <c r="AE84" s="7"/>
      <c r="AF84" s="7"/>
      <c r="AI84" s="7"/>
      <c r="AL84" s="7"/>
      <c r="AN84" s="7"/>
      <c r="AP84" s="7"/>
      <c r="AQ84" s="7"/>
    </row>
    <row r="85" spans="1:43" x14ac:dyDescent="0.2">
      <c r="A85"/>
      <c r="B85" s="1"/>
      <c r="D85" s="7"/>
      <c r="G85" s="7"/>
      <c r="J85" s="7"/>
      <c r="L85" s="7"/>
      <c r="N85" s="7"/>
      <c r="Q85" s="7"/>
      <c r="S85" s="7"/>
      <c r="T85" s="7"/>
      <c r="W85" s="7"/>
      <c r="X85" s="7"/>
      <c r="AA85" s="7"/>
      <c r="AB85" s="7"/>
      <c r="AE85" s="7"/>
      <c r="AF85" s="7"/>
      <c r="AI85" s="7"/>
      <c r="AL85" s="7"/>
      <c r="AN85" s="7"/>
      <c r="AP85" s="7"/>
      <c r="AQ85" s="7"/>
    </row>
    <row r="86" spans="1:43" x14ac:dyDescent="0.2">
      <c r="A86"/>
      <c r="B86" s="1"/>
      <c r="D86" s="7"/>
      <c r="G86" s="7"/>
      <c r="J86" s="7"/>
      <c r="L86" s="7"/>
      <c r="N86" s="7"/>
      <c r="Q86" s="7"/>
      <c r="S86" s="7"/>
      <c r="T86" s="7"/>
      <c r="W86" s="7"/>
      <c r="X86" s="7"/>
      <c r="AA86" s="7"/>
      <c r="AB86" s="7"/>
      <c r="AE86" s="7"/>
      <c r="AF86" s="7"/>
      <c r="AI86" s="7"/>
      <c r="AL86" s="7"/>
      <c r="AN86" s="7"/>
      <c r="AP86" s="7"/>
      <c r="AQ86" s="7"/>
    </row>
    <row r="87" spans="1:43" x14ac:dyDescent="0.2">
      <c r="A87"/>
      <c r="B87" s="1"/>
      <c r="D87" s="7"/>
      <c r="G87" s="7"/>
      <c r="J87" s="7"/>
      <c r="L87" s="7"/>
      <c r="N87" s="7"/>
      <c r="Q87" s="7"/>
      <c r="S87" s="7"/>
      <c r="T87" s="7"/>
      <c r="W87" s="7"/>
      <c r="X87" s="7"/>
      <c r="AA87" s="7"/>
      <c r="AB87" s="7"/>
      <c r="AE87" s="7"/>
      <c r="AF87" s="7"/>
      <c r="AI87" s="7"/>
      <c r="AL87" s="7"/>
      <c r="AN87" s="7"/>
      <c r="AP87" s="7"/>
      <c r="AQ87" s="7"/>
    </row>
    <row r="88" spans="1:43" x14ac:dyDescent="0.2">
      <c r="A88"/>
      <c r="B88" s="1"/>
      <c r="D88" s="7"/>
      <c r="G88" s="7"/>
      <c r="J88" s="7"/>
      <c r="L88" s="7"/>
      <c r="N88" s="7"/>
      <c r="Q88" s="7"/>
      <c r="S88" s="7"/>
      <c r="T88" s="7"/>
      <c r="W88" s="7"/>
      <c r="X88" s="7"/>
      <c r="AA88" s="7"/>
      <c r="AB88" s="7"/>
      <c r="AE88" s="7"/>
      <c r="AF88" s="7"/>
      <c r="AI88" s="7"/>
      <c r="AL88" s="7"/>
      <c r="AN88" s="7"/>
      <c r="AP88" s="7"/>
      <c r="AQ88" s="7"/>
    </row>
    <row r="89" spans="1:43" x14ac:dyDescent="0.2">
      <c r="A89"/>
      <c r="B89" s="1"/>
      <c r="D89" s="7"/>
      <c r="G89" s="7"/>
      <c r="J89" s="7"/>
      <c r="L89" s="7"/>
      <c r="N89" s="7"/>
      <c r="Q89" s="7"/>
      <c r="S89" s="7"/>
      <c r="T89" s="7"/>
      <c r="W89" s="7"/>
      <c r="X89" s="7"/>
      <c r="AA89" s="7"/>
      <c r="AB89" s="7"/>
      <c r="AE89" s="7"/>
      <c r="AF89" s="7"/>
      <c r="AI89" s="7"/>
      <c r="AL89" s="7"/>
      <c r="AN89" s="7"/>
      <c r="AP89" s="7"/>
      <c r="AQ89" s="7"/>
    </row>
    <row r="90" spans="1:43" x14ac:dyDescent="0.2">
      <c r="A90"/>
      <c r="B90" s="1"/>
      <c r="D90" s="7"/>
      <c r="G90" s="7"/>
      <c r="J90" s="7"/>
      <c r="L90" s="7"/>
      <c r="N90" s="7"/>
      <c r="Q90" s="7"/>
      <c r="S90" s="7"/>
      <c r="T90" s="7"/>
      <c r="W90" s="7"/>
      <c r="X90" s="7"/>
      <c r="AA90" s="7"/>
      <c r="AB90" s="7"/>
      <c r="AE90" s="7"/>
      <c r="AF90" s="7"/>
      <c r="AI90" s="7"/>
      <c r="AL90" s="7"/>
      <c r="AN90" s="7"/>
      <c r="AP90" s="7"/>
      <c r="AQ90" s="7"/>
    </row>
    <row r="91" spans="1:43" x14ac:dyDescent="0.2">
      <c r="A91"/>
      <c r="B91" s="1"/>
      <c r="D91" s="7"/>
      <c r="G91" s="7"/>
      <c r="J91" s="7"/>
      <c r="L91" s="7"/>
      <c r="N91" s="7"/>
      <c r="Q91" s="7"/>
      <c r="S91" s="7"/>
      <c r="T91" s="7"/>
      <c r="W91" s="7"/>
      <c r="X91" s="7"/>
      <c r="AA91" s="7"/>
      <c r="AB91" s="7"/>
      <c r="AE91" s="7"/>
      <c r="AF91" s="7"/>
      <c r="AI91" s="7"/>
      <c r="AL91" s="7"/>
      <c r="AN91" s="7"/>
      <c r="AP91" s="7"/>
      <c r="AQ91" s="7"/>
    </row>
    <row r="92" spans="1:43" x14ac:dyDescent="0.2">
      <c r="A92"/>
      <c r="B92" s="1"/>
      <c r="D92" s="7"/>
      <c r="G92" s="7"/>
      <c r="J92" s="7"/>
      <c r="L92" s="7"/>
      <c r="N92" s="7"/>
      <c r="Q92" s="7"/>
      <c r="S92" s="7"/>
      <c r="T92" s="7"/>
      <c r="W92" s="7"/>
      <c r="X92" s="7"/>
      <c r="AA92" s="7"/>
      <c r="AB92" s="7"/>
      <c r="AE92" s="7"/>
      <c r="AF92" s="7"/>
      <c r="AI92" s="7"/>
      <c r="AL92" s="7"/>
      <c r="AN92" s="7"/>
      <c r="AP92" s="7"/>
      <c r="AQ92" s="7"/>
    </row>
    <row r="93" spans="1:43" x14ac:dyDescent="0.2">
      <c r="A93"/>
      <c r="B93" s="1"/>
      <c r="D93" s="7"/>
      <c r="G93" s="7"/>
      <c r="J93" s="7"/>
      <c r="L93" s="7"/>
      <c r="N93" s="7"/>
      <c r="Q93" s="7"/>
      <c r="S93" s="7"/>
      <c r="T93" s="7"/>
      <c r="W93" s="7"/>
      <c r="X93" s="7"/>
      <c r="AA93" s="7"/>
      <c r="AB93" s="7"/>
      <c r="AE93" s="7"/>
      <c r="AF93" s="7"/>
      <c r="AI93" s="7"/>
      <c r="AL93" s="7"/>
      <c r="AN93" s="7"/>
      <c r="AP93" s="7"/>
      <c r="AQ93" s="7"/>
    </row>
    <row r="94" spans="1:43" x14ac:dyDescent="0.2">
      <c r="A94"/>
      <c r="B94" s="1"/>
      <c r="D94" s="7"/>
      <c r="G94" s="7"/>
      <c r="J94" s="7"/>
      <c r="L94" s="7"/>
      <c r="N94" s="7"/>
      <c r="Q94" s="7"/>
      <c r="S94" s="7"/>
      <c r="T94" s="7"/>
      <c r="W94" s="7"/>
      <c r="X94" s="7"/>
      <c r="AA94" s="7"/>
      <c r="AB94" s="7"/>
      <c r="AE94" s="7"/>
      <c r="AF94" s="7"/>
      <c r="AI94" s="7"/>
      <c r="AL94" s="7"/>
      <c r="AN94" s="7"/>
      <c r="AP94" s="7"/>
      <c r="AQ94" s="7"/>
    </row>
    <row r="95" spans="1:43" x14ac:dyDescent="0.2">
      <c r="A95"/>
      <c r="B95" s="1"/>
      <c r="D95" s="7"/>
      <c r="G95" s="7"/>
      <c r="J95" s="7"/>
      <c r="L95" s="7"/>
      <c r="N95" s="7"/>
      <c r="Q95" s="7"/>
      <c r="S95" s="7"/>
      <c r="T95" s="7"/>
      <c r="W95" s="7"/>
      <c r="X95" s="7"/>
      <c r="AA95" s="7"/>
      <c r="AB95" s="7"/>
      <c r="AE95" s="7"/>
      <c r="AF95" s="7"/>
      <c r="AI95" s="7"/>
      <c r="AL95" s="7"/>
      <c r="AN95" s="7"/>
      <c r="AP95" s="7"/>
      <c r="AQ95" s="7"/>
    </row>
    <row r="96" spans="1:43" x14ac:dyDescent="0.2">
      <c r="A96"/>
      <c r="B96" s="1"/>
      <c r="D96" s="7"/>
      <c r="G96" s="7"/>
      <c r="J96" s="7"/>
      <c r="L96" s="7"/>
      <c r="N96" s="7"/>
      <c r="Q96" s="7"/>
      <c r="S96" s="7"/>
      <c r="T96" s="7"/>
      <c r="W96" s="7"/>
      <c r="X96" s="7"/>
      <c r="AA96" s="7"/>
      <c r="AB96" s="7"/>
      <c r="AE96" s="7"/>
      <c r="AF96" s="7"/>
      <c r="AI96" s="7"/>
      <c r="AL96" s="7"/>
      <c r="AN96" s="7"/>
      <c r="AP96" s="7"/>
      <c r="AQ96" s="7"/>
    </row>
    <row r="97" spans="1:43" x14ac:dyDescent="0.2">
      <c r="A97"/>
      <c r="B97" s="1"/>
      <c r="D97" s="7"/>
      <c r="G97" s="7"/>
      <c r="J97" s="7"/>
      <c r="L97" s="7"/>
      <c r="N97" s="7"/>
      <c r="Q97" s="7"/>
      <c r="S97" s="7"/>
      <c r="T97" s="7"/>
      <c r="W97" s="7"/>
      <c r="X97" s="7"/>
      <c r="AA97" s="7"/>
      <c r="AB97" s="7"/>
      <c r="AE97" s="7"/>
      <c r="AF97" s="7"/>
      <c r="AI97" s="7"/>
      <c r="AL97" s="7"/>
      <c r="AN97" s="7"/>
      <c r="AP97" s="7"/>
      <c r="AQ97" s="7"/>
    </row>
    <row r="98" spans="1:43" x14ac:dyDescent="0.2">
      <c r="A98"/>
      <c r="B98" s="1"/>
      <c r="D98" s="7"/>
      <c r="G98" s="7"/>
      <c r="J98" s="7"/>
      <c r="L98" s="7"/>
      <c r="N98" s="7"/>
      <c r="Q98" s="7"/>
      <c r="S98" s="7"/>
      <c r="T98" s="7"/>
      <c r="W98" s="7"/>
      <c r="X98" s="7"/>
      <c r="AA98" s="7"/>
      <c r="AB98" s="7"/>
      <c r="AE98" s="7"/>
      <c r="AF98" s="7"/>
      <c r="AI98" s="7"/>
      <c r="AL98" s="7"/>
      <c r="AN98" s="7"/>
      <c r="AP98" s="7"/>
      <c r="AQ98" s="7"/>
    </row>
    <row r="99" spans="1:43" x14ac:dyDescent="0.2">
      <c r="A99"/>
      <c r="B99" s="1"/>
      <c r="D99" s="7"/>
      <c r="G99" s="7"/>
      <c r="J99" s="7"/>
      <c r="L99" s="7"/>
      <c r="N99" s="7"/>
      <c r="Q99" s="7"/>
      <c r="S99" s="7"/>
      <c r="T99" s="7"/>
      <c r="W99" s="7"/>
      <c r="X99" s="7"/>
      <c r="AA99" s="7"/>
      <c r="AB99" s="7"/>
      <c r="AE99" s="7"/>
      <c r="AF99" s="7"/>
      <c r="AI99" s="7"/>
      <c r="AL99" s="7"/>
      <c r="AN99" s="7"/>
      <c r="AP99" s="7"/>
      <c r="AQ99" s="7"/>
    </row>
    <row r="100" spans="1:43" x14ac:dyDescent="0.2">
      <c r="A100"/>
      <c r="B100" s="1"/>
      <c r="D100" s="7"/>
      <c r="G100" s="7"/>
      <c r="J100" s="7"/>
      <c r="L100" s="7"/>
      <c r="N100" s="7"/>
      <c r="Q100" s="7"/>
      <c r="S100" s="7"/>
      <c r="T100" s="7"/>
      <c r="W100" s="7"/>
      <c r="X100" s="7"/>
      <c r="AA100" s="7"/>
      <c r="AB100" s="7"/>
      <c r="AE100" s="7"/>
      <c r="AF100" s="7"/>
      <c r="AI100" s="7"/>
      <c r="AL100" s="7"/>
      <c r="AN100" s="7"/>
      <c r="AP100" s="7"/>
      <c r="AQ100" s="7"/>
    </row>
    <row r="101" spans="1:43" x14ac:dyDescent="0.2">
      <c r="A101"/>
      <c r="B101" s="1"/>
      <c r="D101" s="7"/>
      <c r="G101" s="7"/>
      <c r="J101" s="7"/>
      <c r="L101" s="7"/>
      <c r="N101" s="7"/>
      <c r="Q101" s="7"/>
      <c r="S101" s="7"/>
      <c r="T101" s="7"/>
      <c r="W101" s="7"/>
      <c r="X101" s="7"/>
      <c r="AA101" s="7"/>
      <c r="AB101" s="7"/>
      <c r="AE101" s="7"/>
      <c r="AF101" s="7"/>
      <c r="AI101" s="7"/>
      <c r="AL101" s="7"/>
      <c r="AN101" s="7"/>
      <c r="AP101" s="7"/>
      <c r="AQ101" s="7"/>
    </row>
    <row r="102" spans="1:43" x14ac:dyDescent="0.2">
      <c r="A102"/>
      <c r="B102" s="1"/>
      <c r="D102" s="7"/>
      <c r="G102" s="7"/>
      <c r="J102" s="7"/>
      <c r="L102" s="7"/>
      <c r="N102" s="7"/>
      <c r="Q102" s="7"/>
      <c r="S102" s="7"/>
      <c r="T102" s="7"/>
      <c r="W102" s="7"/>
      <c r="X102" s="7"/>
      <c r="AA102" s="7"/>
      <c r="AB102" s="7"/>
      <c r="AE102" s="7"/>
      <c r="AF102" s="7"/>
      <c r="AI102" s="7"/>
      <c r="AL102" s="7"/>
      <c r="AN102" s="7"/>
      <c r="AP102" s="7"/>
      <c r="AQ102" s="7"/>
    </row>
    <row r="103" spans="1:43" x14ac:dyDescent="0.2">
      <c r="A103"/>
      <c r="B103" s="1"/>
      <c r="D103" s="7"/>
      <c r="G103" s="7"/>
      <c r="J103" s="7"/>
      <c r="L103" s="7"/>
      <c r="N103" s="7"/>
      <c r="Q103" s="7"/>
      <c r="S103" s="7"/>
      <c r="T103" s="7"/>
      <c r="W103" s="7"/>
      <c r="X103" s="7"/>
      <c r="AA103" s="7"/>
      <c r="AB103" s="7"/>
      <c r="AE103" s="7"/>
      <c r="AF103" s="7"/>
      <c r="AI103" s="7"/>
      <c r="AL103" s="7"/>
      <c r="AN103" s="7"/>
      <c r="AP103" s="7"/>
      <c r="AQ103" s="7"/>
    </row>
    <row r="104" spans="1:43" x14ac:dyDescent="0.2">
      <c r="A104"/>
      <c r="B104" s="1"/>
      <c r="D104" s="7"/>
      <c r="G104" s="7"/>
      <c r="J104" s="7"/>
      <c r="L104" s="7"/>
      <c r="N104" s="7"/>
      <c r="Q104" s="7"/>
      <c r="S104" s="7"/>
      <c r="T104" s="7"/>
      <c r="W104" s="7"/>
      <c r="X104" s="7"/>
      <c r="AA104" s="7"/>
      <c r="AB104" s="7"/>
      <c r="AE104" s="7"/>
      <c r="AF104" s="7"/>
      <c r="AI104" s="7"/>
      <c r="AL104" s="7"/>
      <c r="AN104" s="7"/>
      <c r="AP104" s="7"/>
      <c r="AQ104" s="7"/>
    </row>
    <row r="105" spans="1:43" x14ac:dyDescent="0.2">
      <c r="A105"/>
      <c r="B105" s="1"/>
      <c r="D105" s="7"/>
      <c r="G105" s="7"/>
      <c r="J105" s="7"/>
      <c r="L105" s="7"/>
      <c r="N105" s="7"/>
      <c r="Q105" s="7"/>
      <c r="S105" s="7"/>
      <c r="T105" s="7"/>
      <c r="W105" s="7"/>
      <c r="X105" s="7"/>
      <c r="AA105" s="7"/>
      <c r="AB105" s="7"/>
      <c r="AE105" s="7"/>
      <c r="AF105" s="7"/>
      <c r="AI105" s="7"/>
      <c r="AL105" s="7"/>
      <c r="AN105" s="7"/>
      <c r="AP105" s="7"/>
      <c r="AQ105" s="7"/>
    </row>
    <row r="106" spans="1:43" x14ac:dyDescent="0.2">
      <c r="A106"/>
      <c r="B106" s="1"/>
      <c r="D106" s="7"/>
      <c r="G106" s="7"/>
      <c r="J106" s="7"/>
      <c r="L106" s="7"/>
      <c r="N106" s="7"/>
      <c r="Q106" s="7"/>
      <c r="S106" s="7"/>
      <c r="T106" s="7"/>
      <c r="W106" s="7"/>
      <c r="X106" s="7"/>
      <c r="AA106" s="7"/>
      <c r="AB106" s="7"/>
      <c r="AE106" s="7"/>
      <c r="AF106" s="7"/>
      <c r="AI106" s="7"/>
      <c r="AL106" s="7"/>
      <c r="AN106" s="7"/>
      <c r="AP106" s="7"/>
      <c r="AQ106" s="7"/>
    </row>
    <row r="107" spans="1:43" x14ac:dyDescent="0.2">
      <c r="A107"/>
      <c r="B107" s="1"/>
      <c r="D107" s="7"/>
      <c r="G107" s="7"/>
      <c r="J107" s="7"/>
      <c r="L107" s="7"/>
      <c r="N107" s="7"/>
      <c r="Q107" s="7"/>
      <c r="S107" s="7"/>
      <c r="T107" s="7"/>
      <c r="W107" s="7"/>
      <c r="X107" s="7"/>
      <c r="AA107" s="7"/>
      <c r="AB107" s="7"/>
      <c r="AE107" s="7"/>
      <c r="AF107" s="7"/>
      <c r="AI107" s="7"/>
      <c r="AL107" s="7"/>
      <c r="AN107" s="7"/>
      <c r="AP107" s="7"/>
      <c r="AQ107" s="7"/>
    </row>
    <row r="108" spans="1:43" x14ac:dyDescent="0.2">
      <c r="A108"/>
      <c r="B108" s="1"/>
      <c r="D108" s="7"/>
      <c r="G108" s="7"/>
      <c r="J108" s="7"/>
      <c r="L108" s="7"/>
      <c r="N108" s="7"/>
      <c r="Q108" s="7"/>
      <c r="S108" s="7"/>
      <c r="T108" s="7"/>
      <c r="W108" s="7"/>
      <c r="X108" s="7"/>
      <c r="AA108" s="7"/>
      <c r="AB108" s="7"/>
      <c r="AE108" s="7"/>
      <c r="AF108" s="7"/>
      <c r="AI108" s="7"/>
      <c r="AL108" s="7"/>
      <c r="AN108" s="7"/>
      <c r="AP108" s="7"/>
      <c r="AQ108" s="7"/>
    </row>
    <row r="109" spans="1:43" x14ac:dyDescent="0.2">
      <c r="A109"/>
      <c r="B109" s="1"/>
      <c r="D109" s="7"/>
      <c r="G109" s="7"/>
      <c r="J109" s="7"/>
      <c r="L109" s="7"/>
      <c r="N109" s="7"/>
      <c r="Q109" s="7"/>
      <c r="S109" s="7"/>
      <c r="T109" s="7"/>
      <c r="W109" s="7"/>
      <c r="X109" s="7"/>
      <c r="AA109" s="7"/>
      <c r="AB109" s="7"/>
      <c r="AE109" s="7"/>
      <c r="AF109" s="7"/>
      <c r="AI109" s="7"/>
      <c r="AL109" s="7"/>
      <c r="AN109" s="7"/>
      <c r="AP109" s="7"/>
      <c r="AQ109" s="7"/>
    </row>
    <row r="110" spans="1:43" x14ac:dyDescent="0.2">
      <c r="A110"/>
      <c r="B110" s="1"/>
      <c r="D110" s="7"/>
      <c r="G110" s="7"/>
      <c r="J110" s="7"/>
      <c r="L110" s="7"/>
      <c r="N110" s="7"/>
      <c r="Q110" s="7"/>
      <c r="S110" s="7"/>
      <c r="T110" s="7"/>
      <c r="W110" s="7"/>
      <c r="X110" s="7"/>
      <c r="AA110" s="7"/>
      <c r="AB110" s="7"/>
      <c r="AE110" s="7"/>
      <c r="AF110" s="7"/>
      <c r="AI110" s="7"/>
      <c r="AL110" s="7"/>
      <c r="AN110" s="7"/>
      <c r="AP110" s="7"/>
      <c r="AQ110" s="7"/>
    </row>
    <row r="111" spans="1:43" x14ac:dyDescent="0.2">
      <c r="A111"/>
      <c r="B111" s="1"/>
      <c r="D111" s="7"/>
      <c r="G111" s="7"/>
      <c r="J111" s="7"/>
      <c r="L111" s="7"/>
      <c r="N111" s="7"/>
      <c r="Q111" s="7"/>
      <c r="S111" s="7"/>
      <c r="T111" s="7"/>
      <c r="W111" s="7"/>
      <c r="X111" s="7"/>
      <c r="AA111" s="7"/>
      <c r="AB111" s="7"/>
      <c r="AE111" s="7"/>
      <c r="AF111" s="7"/>
      <c r="AI111" s="7"/>
      <c r="AL111" s="7"/>
      <c r="AN111" s="7"/>
      <c r="AP111" s="7"/>
      <c r="AQ111" s="7"/>
    </row>
    <row r="112" spans="1:43" x14ac:dyDescent="0.2">
      <c r="A112"/>
      <c r="B112" s="1"/>
      <c r="D112" s="7"/>
      <c r="G112" s="7"/>
      <c r="J112" s="7"/>
      <c r="L112" s="7"/>
      <c r="N112" s="7"/>
      <c r="Q112" s="7"/>
      <c r="S112" s="7"/>
      <c r="T112" s="7"/>
      <c r="W112" s="7"/>
      <c r="X112" s="7"/>
      <c r="AA112" s="7"/>
      <c r="AB112" s="7"/>
      <c r="AE112" s="7"/>
      <c r="AF112" s="7"/>
      <c r="AI112" s="7"/>
      <c r="AL112" s="7"/>
      <c r="AN112" s="7"/>
      <c r="AP112" s="7"/>
      <c r="AQ112" s="7"/>
    </row>
    <row r="113" spans="1:43" x14ac:dyDescent="0.2">
      <c r="A113"/>
      <c r="B113" s="1"/>
      <c r="D113" s="7"/>
      <c r="G113" s="7"/>
      <c r="J113" s="7"/>
      <c r="L113" s="7"/>
      <c r="N113" s="7"/>
      <c r="Q113" s="7"/>
      <c r="S113" s="7"/>
      <c r="T113" s="7"/>
      <c r="W113" s="7"/>
      <c r="X113" s="7"/>
      <c r="AA113" s="7"/>
      <c r="AB113" s="7"/>
      <c r="AE113" s="7"/>
      <c r="AF113" s="7"/>
      <c r="AI113" s="7"/>
      <c r="AL113" s="7"/>
      <c r="AN113" s="7"/>
      <c r="AP113" s="7"/>
      <c r="AQ113" s="7"/>
    </row>
    <row r="114" spans="1:43" x14ac:dyDescent="0.2">
      <c r="A114"/>
      <c r="B114" s="1"/>
      <c r="D114" s="7"/>
      <c r="G114" s="7"/>
      <c r="J114" s="7"/>
      <c r="L114" s="7"/>
      <c r="N114" s="7"/>
      <c r="Q114" s="7"/>
      <c r="S114" s="7"/>
      <c r="T114" s="7"/>
      <c r="W114" s="7"/>
      <c r="X114" s="7"/>
      <c r="AA114" s="7"/>
      <c r="AB114" s="7"/>
      <c r="AE114" s="7"/>
      <c r="AF114" s="7"/>
      <c r="AI114" s="7"/>
      <c r="AL114" s="7"/>
      <c r="AN114" s="7"/>
      <c r="AP114" s="7"/>
      <c r="AQ114" s="7"/>
    </row>
    <row r="115" spans="1:43" x14ac:dyDescent="0.2">
      <c r="A115"/>
      <c r="B115" s="1"/>
      <c r="D115" s="7"/>
      <c r="G115" s="7"/>
      <c r="J115" s="7"/>
      <c r="L115" s="7"/>
      <c r="N115" s="7"/>
      <c r="Q115" s="7"/>
      <c r="S115" s="7"/>
      <c r="T115" s="7"/>
      <c r="W115" s="7"/>
      <c r="X115" s="7"/>
      <c r="AA115" s="7"/>
      <c r="AB115" s="7"/>
      <c r="AE115" s="7"/>
      <c r="AF115" s="7"/>
      <c r="AI115" s="7"/>
      <c r="AL115" s="7"/>
      <c r="AN115" s="7"/>
      <c r="AP115" s="7"/>
      <c r="AQ115" s="7"/>
    </row>
    <row r="116" spans="1:43" x14ac:dyDescent="0.2">
      <c r="A116"/>
      <c r="B116" s="1"/>
      <c r="D116" s="7"/>
      <c r="G116" s="7"/>
      <c r="J116" s="7"/>
      <c r="L116" s="7"/>
      <c r="N116" s="7"/>
      <c r="Q116" s="7"/>
      <c r="S116" s="7"/>
      <c r="T116" s="7"/>
      <c r="W116" s="7"/>
      <c r="X116" s="7"/>
      <c r="AA116" s="7"/>
      <c r="AB116" s="7"/>
      <c r="AE116" s="7"/>
      <c r="AF116" s="7"/>
      <c r="AI116" s="7"/>
      <c r="AL116" s="7"/>
      <c r="AN116" s="7"/>
      <c r="AP116" s="7"/>
      <c r="AQ116" s="7"/>
    </row>
    <row r="117" spans="1:43" x14ac:dyDescent="0.2">
      <c r="A117"/>
      <c r="B117" s="1"/>
      <c r="D117" s="7"/>
      <c r="G117" s="7"/>
      <c r="J117" s="7"/>
      <c r="L117" s="7"/>
      <c r="N117" s="7"/>
      <c r="Q117" s="7"/>
      <c r="S117" s="7"/>
      <c r="T117" s="7"/>
      <c r="W117" s="7"/>
      <c r="X117" s="7"/>
      <c r="AA117" s="7"/>
      <c r="AB117" s="7"/>
      <c r="AE117" s="7"/>
      <c r="AF117" s="7"/>
      <c r="AI117" s="7"/>
      <c r="AL117" s="7"/>
      <c r="AN117" s="7"/>
      <c r="AP117" s="7"/>
      <c r="AQ117" s="7"/>
    </row>
    <row r="118" spans="1:43" x14ac:dyDescent="0.2">
      <c r="A118"/>
      <c r="B118" s="1"/>
      <c r="D118" s="7"/>
      <c r="G118" s="7"/>
      <c r="J118" s="7"/>
      <c r="L118" s="7"/>
      <c r="N118" s="7"/>
      <c r="Q118" s="7"/>
      <c r="S118" s="7"/>
      <c r="T118" s="7"/>
      <c r="W118" s="7"/>
      <c r="X118" s="7"/>
      <c r="AA118" s="7"/>
      <c r="AB118" s="7"/>
      <c r="AE118" s="7"/>
      <c r="AF118" s="7"/>
      <c r="AI118" s="7"/>
      <c r="AL118" s="7"/>
      <c r="AN118" s="7"/>
      <c r="AP118" s="7"/>
      <c r="AQ118" s="7"/>
    </row>
    <row r="119" spans="1:43" x14ac:dyDescent="0.2">
      <c r="A119"/>
      <c r="B119" s="1"/>
      <c r="D119" s="7"/>
      <c r="G119" s="7"/>
      <c r="J119" s="7"/>
      <c r="L119" s="7"/>
      <c r="N119" s="7"/>
      <c r="Q119" s="7"/>
      <c r="S119" s="7"/>
      <c r="T119" s="7"/>
      <c r="W119" s="7"/>
      <c r="X119" s="7"/>
      <c r="AA119" s="7"/>
      <c r="AB119" s="7"/>
      <c r="AE119" s="7"/>
      <c r="AF119" s="7"/>
      <c r="AI119" s="7"/>
      <c r="AL119" s="7"/>
      <c r="AN119" s="7"/>
      <c r="AP119" s="7"/>
      <c r="AQ119" s="7"/>
    </row>
    <row r="120" spans="1:43" x14ac:dyDescent="0.2">
      <c r="A120"/>
      <c r="B120" s="1"/>
      <c r="D120" s="7"/>
      <c r="G120" s="7"/>
      <c r="J120" s="7"/>
      <c r="L120" s="7"/>
      <c r="N120" s="7"/>
      <c r="Q120" s="7"/>
      <c r="S120" s="7"/>
      <c r="T120" s="7"/>
      <c r="W120" s="7"/>
      <c r="X120" s="7"/>
      <c r="AA120" s="7"/>
      <c r="AB120" s="7"/>
      <c r="AE120" s="7"/>
      <c r="AF120" s="7"/>
      <c r="AI120" s="7"/>
      <c r="AL120" s="7"/>
      <c r="AN120" s="7"/>
      <c r="AP120" s="7"/>
      <c r="AQ120" s="7"/>
    </row>
    <row r="121" spans="1:43" x14ac:dyDescent="0.2">
      <c r="A121"/>
      <c r="B121" s="1"/>
      <c r="D121" s="7"/>
      <c r="G121" s="7"/>
      <c r="J121" s="7"/>
      <c r="L121" s="7"/>
      <c r="N121" s="7"/>
      <c r="Q121" s="7"/>
      <c r="S121" s="7"/>
      <c r="T121" s="7"/>
      <c r="W121" s="7"/>
      <c r="X121" s="7"/>
      <c r="AA121" s="7"/>
      <c r="AB121" s="7"/>
      <c r="AE121" s="7"/>
      <c r="AF121" s="7"/>
      <c r="AI121" s="7"/>
      <c r="AL121" s="7"/>
      <c r="AN121" s="7"/>
      <c r="AP121" s="7"/>
      <c r="AQ121" s="7"/>
    </row>
    <row r="122" spans="1:43" x14ac:dyDescent="0.2">
      <c r="A122"/>
      <c r="B122" s="1"/>
      <c r="D122" s="7"/>
      <c r="G122" s="7"/>
      <c r="J122" s="7"/>
      <c r="L122" s="7"/>
      <c r="N122" s="7"/>
      <c r="Q122" s="7"/>
      <c r="S122" s="7"/>
      <c r="T122" s="7"/>
      <c r="W122" s="7"/>
      <c r="X122" s="7"/>
      <c r="AA122" s="7"/>
      <c r="AB122" s="7"/>
      <c r="AE122" s="7"/>
      <c r="AF122" s="7"/>
      <c r="AI122" s="7"/>
      <c r="AL122" s="7"/>
      <c r="AN122" s="7"/>
      <c r="AP122" s="7"/>
      <c r="AQ122" s="7"/>
    </row>
    <row r="123" spans="1:43" x14ac:dyDescent="0.2">
      <c r="A123"/>
      <c r="B123" s="1"/>
      <c r="D123" s="7"/>
      <c r="G123" s="7"/>
      <c r="J123" s="7"/>
      <c r="L123" s="7"/>
      <c r="N123" s="7"/>
      <c r="Q123" s="7"/>
      <c r="S123" s="7"/>
      <c r="T123" s="7"/>
      <c r="W123" s="7"/>
      <c r="X123" s="7"/>
      <c r="AA123" s="7"/>
      <c r="AB123" s="7"/>
      <c r="AE123" s="7"/>
      <c r="AF123" s="7"/>
      <c r="AI123" s="7"/>
      <c r="AL123" s="7"/>
      <c r="AN123" s="7"/>
      <c r="AP123" s="7"/>
      <c r="AQ123" s="7"/>
    </row>
    <row r="124" spans="1:43" x14ac:dyDescent="0.2">
      <c r="A124"/>
      <c r="B124" s="1"/>
      <c r="D124" s="7"/>
      <c r="G124" s="7"/>
      <c r="J124" s="7"/>
      <c r="L124" s="7"/>
      <c r="N124" s="7"/>
      <c r="Q124" s="7"/>
      <c r="S124" s="7"/>
      <c r="T124" s="7"/>
      <c r="W124" s="7"/>
      <c r="X124" s="7"/>
      <c r="AA124" s="7"/>
      <c r="AB124" s="7"/>
      <c r="AE124" s="7"/>
      <c r="AF124" s="7"/>
      <c r="AI124" s="7"/>
      <c r="AL124" s="7"/>
      <c r="AN124" s="7"/>
      <c r="AP124" s="7"/>
      <c r="AQ124" s="7"/>
    </row>
    <row r="125" spans="1:43" x14ac:dyDescent="0.2">
      <c r="A125"/>
      <c r="B125" s="1"/>
      <c r="D125" s="7"/>
      <c r="G125" s="7"/>
      <c r="J125" s="7"/>
      <c r="L125" s="7"/>
      <c r="N125" s="7"/>
      <c r="Q125" s="7"/>
      <c r="S125" s="7"/>
      <c r="T125" s="7"/>
      <c r="W125" s="7"/>
      <c r="X125" s="7"/>
      <c r="AA125" s="7"/>
      <c r="AB125" s="7"/>
      <c r="AE125" s="7"/>
      <c r="AF125" s="7"/>
      <c r="AI125" s="7"/>
      <c r="AL125" s="7"/>
      <c r="AN125" s="7"/>
      <c r="AP125" s="7"/>
      <c r="AQ125" s="7"/>
    </row>
    <row r="126" spans="1:43" x14ac:dyDescent="0.2">
      <c r="A126"/>
      <c r="B126" s="1"/>
      <c r="D126" s="7"/>
      <c r="G126" s="7"/>
      <c r="J126" s="7"/>
      <c r="L126" s="7"/>
      <c r="N126" s="7"/>
      <c r="Q126" s="7"/>
      <c r="S126" s="7"/>
      <c r="T126" s="7"/>
      <c r="W126" s="7"/>
      <c r="X126" s="7"/>
      <c r="AA126" s="7"/>
      <c r="AB126" s="7"/>
      <c r="AE126" s="7"/>
      <c r="AF126" s="7"/>
      <c r="AI126" s="7"/>
      <c r="AL126" s="7"/>
      <c r="AN126" s="7"/>
      <c r="AP126" s="7"/>
      <c r="AQ126" s="7"/>
    </row>
    <row r="127" spans="1:43" x14ac:dyDescent="0.2">
      <c r="A127"/>
      <c r="B127" s="1"/>
      <c r="D127" s="7"/>
      <c r="G127" s="7"/>
      <c r="J127" s="7"/>
      <c r="L127" s="7"/>
      <c r="N127" s="7"/>
      <c r="Q127" s="7"/>
      <c r="S127" s="7"/>
      <c r="T127" s="7"/>
      <c r="W127" s="7"/>
      <c r="X127" s="7"/>
      <c r="AA127" s="7"/>
      <c r="AB127" s="7"/>
      <c r="AE127" s="7"/>
      <c r="AF127" s="7"/>
      <c r="AI127" s="7"/>
      <c r="AL127" s="7"/>
      <c r="AN127" s="7"/>
      <c r="AP127" s="7"/>
      <c r="AQ127" s="7"/>
    </row>
    <row r="128" spans="1:43" x14ac:dyDescent="0.2">
      <c r="A128"/>
      <c r="B128" s="1"/>
      <c r="D128" s="7"/>
      <c r="G128" s="7"/>
      <c r="J128" s="7"/>
      <c r="L128" s="7"/>
      <c r="N128" s="7"/>
      <c r="Q128" s="7"/>
      <c r="S128" s="7"/>
      <c r="T128" s="7"/>
      <c r="W128" s="7"/>
      <c r="X128" s="7"/>
      <c r="AA128" s="7"/>
      <c r="AB128" s="7"/>
      <c r="AE128" s="7"/>
      <c r="AF128" s="7"/>
      <c r="AI128" s="7"/>
      <c r="AL128" s="7"/>
      <c r="AN128" s="7"/>
      <c r="AP128" s="7"/>
      <c r="AQ128" s="7"/>
    </row>
    <row r="129" spans="1:43" x14ac:dyDescent="0.2">
      <c r="A129"/>
      <c r="B129" s="1"/>
      <c r="D129" s="7"/>
      <c r="G129" s="7"/>
      <c r="J129" s="7"/>
      <c r="L129" s="7"/>
      <c r="N129" s="7"/>
      <c r="Q129" s="7"/>
      <c r="S129" s="7"/>
      <c r="T129" s="7"/>
      <c r="W129" s="7"/>
      <c r="X129" s="7"/>
      <c r="AA129" s="7"/>
      <c r="AB129" s="7"/>
      <c r="AE129" s="7"/>
      <c r="AF129" s="7"/>
      <c r="AI129" s="7"/>
      <c r="AL129" s="7"/>
      <c r="AN129" s="7"/>
      <c r="AP129" s="7"/>
      <c r="AQ129" s="7"/>
    </row>
    <row r="130" spans="1:43" x14ac:dyDescent="0.2">
      <c r="A130"/>
      <c r="B130" s="1"/>
      <c r="D130" s="7"/>
      <c r="G130" s="7"/>
      <c r="J130" s="7"/>
      <c r="L130" s="7"/>
      <c r="N130" s="7"/>
      <c r="Q130" s="7"/>
      <c r="S130" s="7"/>
      <c r="T130" s="7"/>
      <c r="W130" s="7"/>
      <c r="X130" s="7"/>
      <c r="AA130" s="7"/>
      <c r="AB130" s="7"/>
      <c r="AE130" s="7"/>
      <c r="AF130" s="7"/>
      <c r="AI130" s="7"/>
      <c r="AL130" s="7"/>
      <c r="AN130" s="7"/>
      <c r="AP130" s="7"/>
      <c r="AQ130" s="7"/>
    </row>
    <row r="131" spans="1:43" x14ac:dyDescent="0.2">
      <c r="A131"/>
      <c r="B131" s="1"/>
      <c r="D131" s="7"/>
      <c r="G131" s="7"/>
      <c r="J131" s="7"/>
      <c r="L131" s="7"/>
      <c r="N131" s="7"/>
      <c r="Q131" s="7"/>
      <c r="S131" s="7"/>
      <c r="T131" s="7"/>
      <c r="W131" s="7"/>
      <c r="X131" s="7"/>
      <c r="AA131" s="7"/>
      <c r="AB131" s="7"/>
      <c r="AE131" s="7"/>
      <c r="AF131" s="7"/>
      <c r="AI131" s="7"/>
      <c r="AL131" s="7"/>
      <c r="AN131" s="7"/>
      <c r="AP131" s="7"/>
      <c r="AQ131" s="7"/>
    </row>
    <row r="132" spans="1:43" x14ac:dyDescent="0.2">
      <c r="A132"/>
      <c r="B132" s="1"/>
      <c r="D132" s="7"/>
      <c r="G132" s="7"/>
      <c r="J132" s="7"/>
      <c r="L132" s="7"/>
      <c r="N132" s="7"/>
      <c r="Q132" s="7"/>
      <c r="S132" s="7"/>
      <c r="T132" s="7"/>
      <c r="W132" s="7"/>
      <c r="X132" s="7"/>
      <c r="AA132" s="7"/>
      <c r="AB132" s="7"/>
      <c r="AE132" s="7"/>
      <c r="AF132" s="7"/>
      <c r="AI132" s="7"/>
      <c r="AL132" s="7"/>
      <c r="AN132" s="7"/>
      <c r="AP132" s="7"/>
      <c r="AQ132" s="7"/>
    </row>
    <row r="133" spans="1:43" x14ac:dyDescent="0.2">
      <c r="A133"/>
      <c r="B133" s="1"/>
      <c r="D133" s="7"/>
      <c r="G133" s="7"/>
      <c r="J133" s="7"/>
      <c r="L133" s="7"/>
      <c r="N133" s="7"/>
      <c r="Q133" s="7"/>
      <c r="S133" s="7"/>
      <c r="T133" s="7"/>
      <c r="W133" s="7"/>
      <c r="X133" s="7"/>
      <c r="AA133" s="7"/>
      <c r="AB133" s="7"/>
      <c r="AE133" s="7"/>
      <c r="AF133" s="7"/>
      <c r="AI133" s="7"/>
      <c r="AL133" s="7"/>
      <c r="AN133" s="7"/>
      <c r="AP133" s="7"/>
      <c r="AQ133" s="7"/>
    </row>
    <row r="134" spans="1:43" x14ac:dyDescent="0.2">
      <c r="A134"/>
      <c r="B134" s="1"/>
      <c r="D134" s="7"/>
      <c r="G134" s="7"/>
      <c r="J134" s="7"/>
      <c r="L134" s="7"/>
      <c r="N134" s="7"/>
      <c r="Q134" s="7"/>
      <c r="S134" s="7"/>
      <c r="T134" s="7"/>
      <c r="W134" s="7"/>
      <c r="X134" s="7"/>
      <c r="AA134" s="7"/>
      <c r="AB134" s="7"/>
      <c r="AE134" s="7"/>
      <c r="AF134" s="7"/>
      <c r="AI134" s="7"/>
      <c r="AL134" s="7"/>
      <c r="AN134" s="7"/>
      <c r="AP134" s="7"/>
      <c r="AQ134" s="7"/>
    </row>
    <row r="135" spans="1:43" x14ac:dyDescent="0.2">
      <c r="A135"/>
      <c r="B135" s="1"/>
      <c r="D135" s="7"/>
      <c r="G135" s="7"/>
      <c r="J135" s="7"/>
      <c r="L135" s="7"/>
      <c r="N135" s="7"/>
      <c r="Q135" s="7"/>
      <c r="S135" s="7"/>
      <c r="T135" s="7"/>
      <c r="W135" s="7"/>
      <c r="X135" s="7"/>
      <c r="AA135" s="7"/>
      <c r="AB135" s="7"/>
      <c r="AE135" s="7"/>
      <c r="AF135" s="7"/>
      <c r="AI135" s="7"/>
      <c r="AL135" s="7"/>
      <c r="AN135" s="7"/>
      <c r="AP135" s="7"/>
      <c r="AQ135" s="7"/>
    </row>
    <row r="136" spans="1:43" x14ac:dyDescent="0.2">
      <c r="A136"/>
      <c r="B136" s="1"/>
      <c r="D136" s="7"/>
      <c r="G136" s="7"/>
      <c r="J136" s="7"/>
      <c r="L136" s="7"/>
      <c r="N136" s="7"/>
      <c r="Q136" s="7"/>
      <c r="S136" s="7"/>
      <c r="T136" s="7"/>
      <c r="W136" s="7"/>
      <c r="X136" s="7"/>
      <c r="AA136" s="7"/>
      <c r="AB136" s="7"/>
      <c r="AE136" s="7"/>
      <c r="AF136" s="7"/>
      <c r="AI136" s="7"/>
      <c r="AL136" s="7"/>
      <c r="AN136" s="7"/>
      <c r="AP136" s="7"/>
      <c r="AQ136" s="7"/>
    </row>
    <row r="137" spans="1:43" x14ac:dyDescent="0.2">
      <c r="A137"/>
      <c r="B137" s="1"/>
      <c r="D137" s="7"/>
      <c r="G137" s="7"/>
      <c r="J137" s="7"/>
      <c r="L137" s="7"/>
      <c r="N137" s="7"/>
      <c r="Q137" s="7"/>
      <c r="S137" s="7"/>
      <c r="T137" s="7"/>
      <c r="W137" s="7"/>
      <c r="X137" s="7"/>
      <c r="AA137" s="7"/>
      <c r="AB137" s="7"/>
      <c r="AE137" s="7"/>
      <c r="AF137" s="7"/>
      <c r="AI137" s="7"/>
      <c r="AL137" s="7"/>
      <c r="AN137" s="7"/>
      <c r="AP137" s="7"/>
      <c r="AQ137" s="7"/>
    </row>
    <row r="138" spans="1:43" x14ac:dyDescent="0.2">
      <c r="A138"/>
      <c r="B138" s="1"/>
      <c r="D138" s="7"/>
      <c r="G138" s="7"/>
      <c r="J138" s="7"/>
      <c r="L138" s="7"/>
      <c r="N138" s="7"/>
      <c r="Q138" s="7"/>
      <c r="S138" s="7"/>
      <c r="T138" s="7"/>
      <c r="W138" s="7"/>
      <c r="X138" s="7"/>
      <c r="AA138" s="7"/>
      <c r="AB138" s="7"/>
      <c r="AE138" s="7"/>
      <c r="AF138" s="7"/>
      <c r="AI138" s="7"/>
      <c r="AL138" s="7"/>
      <c r="AN138" s="7"/>
      <c r="AP138" s="7"/>
      <c r="AQ138" s="7"/>
    </row>
    <row r="139" spans="1:43" x14ac:dyDescent="0.2">
      <c r="A139"/>
      <c r="B139" s="1"/>
      <c r="D139" s="7"/>
      <c r="G139" s="7"/>
      <c r="J139" s="7"/>
      <c r="L139" s="7"/>
      <c r="N139" s="7"/>
      <c r="Q139" s="7"/>
      <c r="S139" s="7"/>
      <c r="T139" s="7"/>
      <c r="W139" s="7"/>
      <c r="X139" s="7"/>
      <c r="AA139" s="7"/>
      <c r="AB139" s="7"/>
      <c r="AE139" s="7"/>
      <c r="AF139" s="7"/>
      <c r="AI139" s="7"/>
      <c r="AL139" s="7"/>
      <c r="AN139" s="7"/>
      <c r="AP139" s="7"/>
      <c r="AQ139" s="7"/>
    </row>
    <row r="140" spans="1:43" x14ac:dyDescent="0.2">
      <c r="A140"/>
      <c r="B140" s="1"/>
      <c r="D140" s="7"/>
      <c r="G140" s="7"/>
      <c r="J140" s="7"/>
      <c r="L140" s="7"/>
      <c r="N140" s="7"/>
      <c r="Q140" s="7"/>
      <c r="S140" s="7"/>
      <c r="T140" s="7"/>
      <c r="W140" s="7"/>
      <c r="X140" s="7"/>
      <c r="AA140" s="7"/>
      <c r="AB140" s="7"/>
      <c r="AE140" s="7"/>
      <c r="AF140" s="7"/>
      <c r="AI140" s="7"/>
      <c r="AL140" s="7"/>
      <c r="AN140" s="7"/>
      <c r="AP140" s="7"/>
      <c r="AQ140" s="7"/>
    </row>
    <row r="141" spans="1:43" x14ac:dyDescent="0.2">
      <c r="A141"/>
      <c r="B141" s="1"/>
      <c r="D141" s="7"/>
      <c r="G141" s="7"/>
      <c r="J141" s="7"/>
      <c r="L141" s="7"/>
      <c r="N141" s="7"/>
      <c r="Q141" s="7"/>
      <c r="S141" s="7"/>
      <c r="T141" s="7"/>
      <c r="W141" s="7"/>
      <c r="X141" s="7"/>
      <c r="AA141" s="7"/>
      <c r="AB141" s="7"/>
      <c r="AE141" s="7"/>
      <c r="AF141" s="7"/>
      <c r="AI141" s="7"/>
      <c r="AL141" s="7"/>
      <c r="AN141" s="7"/>
      <c r="AP141" s="7"/>
      <c r="AQ141" s="7"/>
    </row>
    <row r="142" spans="1:43" x14ac:dyDescent="0.2">
      <c r="A142"/>
      <c r="B142" s="1"/>
      <c r="D142" s="7"/>
      <c r="G142" s="7"/>
      <c r="J142" s="7"/>
      <c r="L142" s="7"/>
      <c r="N142" s="7"/>
      <c r="Q142" s="7"/>
      <c r="S142" s="7"/>
      <c r="T142" s="7"/>
      <c r="W142" s="7"/>
      <c r="X142" s="7"/>
      <c r="AA142" s="7"/>
      <c r="AB142" s="7"/>
      <c r="AE142" s="7"/>
      <c r="AF142" s="7"/>
      <c r="AI142" s="7"/>
      <c r="AL142" s="7"/>
      <c r="AN142" s="7"/>
      <c r="AP142" s="7"/>
      <c r="AQ142" s="7"/>
    </row>
    <row r="143" spans="1:43" x14ac:dyDescent="0.2">
      <c r="A143"/>
      <c r="B143" s="1"/>
      <c r="D143" s="7"/>
      <c r="G143" s="7"/>
      <c r="J143" s="7"/>
      <c r="L143" s="7"/>
      <c r="N143" s="7"/>
      <c r="Q143" s="7"/>
      <c r="S143" s="7"/>
      <c r="T143" s="7"/>
      <c r="W143" s="7"/>
      <c r="X143" s="7"/>
      <c r="AA143" s="7"/>
      <c r="AB143" s="7"/>
      <c r="AE143" s="7"/>
      <c r="AF143" s="7"/>
      <c r="AI143" s="7"/>
      <c r="AL143" s="7"/>
      <c r="AN143" s="7"/>
      <c r="AP143" s="7"/>
      <c r="AQ143" s="7"/>
    </row>
  </sheetData>
  <mergeCells count="24">
    <mergeCell ref="O1:Q1"/>
    <mergeCell ref="C1:D1"/>
    <mergeCell ref="E1:G1"/>
    <mergeCell ref="H1:J1"/>
    <mergeCell ref="K1:L1"/>
    <mergeCell ref="M1:N1"/>
    <mergeCell ref="AM1:AN1"/>
    <mergeCell ref="AO1:AP1"/>
    <mergeCell ref="R1:S1"/>
    <mergeCell ref="U1:W1"/>
    <mergeCell ref="Y1:AA1"/>
    <mergeCell ref="AC1:AE1"/>
    <mergeCell ref="AG1:AI1"/>
    <mergeCell ref="AJ1:AL1"/>
    <mergeCell ref="A30:A33"/>
    <mergeCell ref="A34:A45"/>
    <mergeCell ref="A46:A49"/>
    <mergeCell ref="A54:A57"/>
    <mergeCell ref="A50:A53"/>
    <mergeCell ref="E18:E19"/>
    <mergeCell ref="F18:F19"/>
    <mergeCell ref="G18:G19"/>
    <mergeCell ref="A3:A15"/>
    <mergeCell ref="A16:A29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P577"/>
  <sheetViews>
    <sheetView workbookViewId="0">
      <selection activeCell="I16" sqref="I16"/>
    </sheetView>
  </sheetViews>
  <sheetFormatPr baseColWidth="10" defaultColWidth="11.5" defaultRowHeight="15" x14ac:dyDescent="0.2"/>
  <cols>
    <col min="1" max="1" width="11.5" style="122"/>
    <col min="2" max="2" width="11.5" style="126"/>
    <col min="3" max="3" width="11.5" style="137"/>
    <col min="4" max="4" width="11.5" style="122"/>
    <col min="5" max="5" width="11.5" style="137"/>
    <col min="6" max="6" width="11.5" style="44"/>
    <col min="7" max="7" width="11.5" style="122"/>
    <col min="8" max="8" width="11.5" style="137"/>
    <col min="9" max="9" width="11.5" style="44"/>
    <col min="10" max="10" width="11.5" style="122"/>
    <col min="11" max="11" width="11.5" style="137"/>
    <col min="12" max="12" width="11.5" style="122"/>
    <col min="13" max="13" width="11.5" style="137"/>
    <col min="14" max="14" width="11.5" style="122"/>
    <col min="15" max="15" width="11.5" style="137"/>
    <col min="16" max="16" width="11.5" style="44"/>
    <col min="17" max="17" width="11.5" style="122"/>
    <col min="18" max="18" width="11.5" style="137"/>
    <col min="19" max="19" width="11.5" style="122"/>
    <col min="20" max="20" width="11.5" style="138"/>
    <col min="21" max="21" width="11.5" style="137"/>
    <col min="22" max="22" width="11.5" style="44"/>
    <col min="23" max="23" width="11.5" style="122"/>
    <col min="24" max="24" width="11.5" style="138"/>
    <col min="25" max="25" width="11.5" style="137"/>
    <col min="26" max="26" width="11.5" style="44"/>
    <col min="27" max="27" width="11.5" style="122"/>
    <col min="28" max="28" width="11.5" style="138"/>
    <col min="29" max="29" width="11.5" style="137"/>
    <col min="30" max="30" width="11.5" style="44"/>
    <col min="31" max="31" width="11.5" style="122"/>
    <col min="32" max="32" width="11.5" style="137"/>
    <col min="33" max="33" width="11.5" style="122"/>
    <col min="34" max="34" width="11.5" style="137"/>
    <col min="35" max="35" width="11.5" style="44"/>
    <col min="36" max="36" width="11.5" style="122"/>
    <col min="37" max="37" width="11.5" style="137"/>
    <col min="38" max="38" width="11.5" style="122"/>
    <col min="39" max="39" width="11.5" style="137"/>
    <col min="40" max="40" width="11.5" style="122"/>
    <col min="41" max="41" width="11.5" style="137"/>
    <col min="42" max="16384" width="11.5" style="44"/>
  </cols>
  <sheetData>
    <row r="1" spans="1:94" s="113" customFormat="1" x14ac:dyDescent="0.2">
      <c r="A1" s="200" t="s">
        <v>125</v>
      </c>
      <c r="B1" s="201"/>
      <c r="C1" s="202" t="s">
        <v>44</v>
      </c>
      <c r="D1" s="201"/>
      <c r="E1" s="202" t="s">
        <v>45</v>
      </c>
      <c r="F1" s="200"/>
      <c r="G1" s="201"/>
      <c r="H1" s="202" t="s">
        <v>46</v>
      </c>
      <c r="I1" s="200"/>
      <c r="J1" s="201"/>
      <c r="K1" s="202" t="s">
        <v>47</v>
      </c>
      <c r="L1" s="201"/>
      <c r="M1" s="202" t="s">
        <v>48</v>
      </c>
      <c r="N1" s="201"/>
      <c r="O1" s="202" t="s">
        <v>49</v>
      </c>
      <c r="P1" s="200"/>
      <c r="Q1" s="201"/>
      <c r="R1" s="202" t="s">
        <v>50</v>
      </c>
      <c r="S1" s="201"/>
      <c r="T1" s="128" t="s">
        <v>51</v>
      </c>
      <c r="U1" s="202" t="s">
        <v>52</v>
      </c>
      <c r="V1" s="200"/>
      <c r="W1" s="201"/>
      <c r="X1" s="128" t="s">
        <v>53</v>
      </c>
      <c r="Y1" s="202" t="s">
        <v>54</v>
      </c>
      <c r="Z1" s="200"/>
      <c r="AA1" s="201"/>
      <c r="AB1" s="128" t="s">
        <v>1</v>
      </c>
      <c r="AC1" s="202" t="s">
        <v>55</v>
      </c>
      <c r="AD1" s="200"/>
      <c r="AE1" s="201"/>
      <c r="AF1" s="202" t="s">
        <v>56</v>
      </c>
      <c r="AG1" s="201"/>
      <c r="AH1" s="202" t="s">
        <v>57</v>
      </c>
      <c r="AI1" s="200"/>
      <c r="AJ1" s="201"/>
      <c r="AK1" s="202" t="s">
        <v>58</v>
      </c>
      <c r="AL1" s="201"/>
      <c r="AM1" s="202" t="s">
        <v>59</v>
      </c>
      <c r="AN1" s="201"/>
      <c r="AO1" s="129" t="s">
        <v>60</v>
      </c>
      <c r="AP1" s="112"/>
      <c r="AQ1" s="112"/>
      <c r="AR1" s="112"/>
      <c r="AS1" s="112"/>
      <c r="AT1" s="112"/>
      <c r="AU1" s="112"/>
      <c r="AV1" s="112"/>
      <c r="AW1" s="112"/>
      <c r="AX1" s="112"/>
      <c r="AY1" s="112"/>
      <c r="AZ1" s="112"/>
      <c r="BA1" s="112"/>
      <c r="BB1" s="112"/>
      <c r="BC1" s="112"/>
      <c r="BD1" s="112"/>
      <c r="BE1" s="112"/>
      <c r="BF1" s="112"/>
      <c r="BG1" s="112"/>
      <c r="BH1" s="112"/>
      <c r="BI1" s="112"/>
      <c r="BJ1" s="112"/>
      <c r="BK1" s="112"/>
      <c r="BL1" s="112"/>
      <c r="BM1" s="112"/>
      <c r="BN1" s="112"/>
      <c r="BO1" s="112"/>
      <c r="BP1" s="112"/>
      <c r="BQ1" s="112"/>
      <c r="BR1" s="112"/>
      <c r="BS1" s="112"/>
      <c r="BT1" s="112"/>
      <c r="BU1" s="112"/>
      <c r="BV1" s="112"/>
      <c r="BW1" s="112"/>
      <c r="BX1" s="112"/>
      <c r="BY1" s="112"/>
      <c r="BZ1" s="112"/>
      <c r="CA1" s="112"/>
      <c r="CB1" s="112"/>
      <c r="CC1" s="112"/>
      <c r="CD1" s="112"/>
      <c r="CE1" s="112"/>
      <c r="CF1" s="112"/>
      <c r="CG1" s="112"/>
      <c r="CH1" s="112"/>
      <c r="CI1" s="112"/>
      <c r="CJ1" s="112"/>
      <c r="CK1" s="112"/>
      <c r="CL1" s="112"/>
      <c r="CM1" s="112"/>
      <c r="CN1" s="112"/>
      <c r="CO1" s="112"/>
      <c r="CP1" s="112"/>
    </row>
    <row r="2" spans="1:94" s="115" customFormat="1" x14ac:dyDescent="0.2">
      <c r="A2" s="114" t="s">
        <v>124</v>
      </c>
      <c r="B2" s="162" t="s">
        <v>123</v>
      </c>
      <c r="C2" s="130" t="s">
        <v>61</v>
      </c>
      <c r="D2" s="114" t="s">
        <v>62</v>
      </c>
      <c r="E2" s="130" t="s">
        <v>2</v>
      </c>
      <c r="F2" s="115" t="s">
        <v>5</v>
      </c>
      <c r="G2" s="114" t="s">
        <v>6</v>
      </c>
      <c r="H2" s="130" t="s">
        <v>7</v>
      </c>
      <c r="I2" s="115" t="s">
        <v>8</v>
      </c>
      <c r="J2" s="114" t="s">
        <v>9</v>
      </c>
      <c r="K2" s="130" t="s">
        <v>10</v>
      </c>
      <c r="L2" s="114" t="s">
        <v>11</v>
      </c>
      <c r="M2" s="130" t="s">
        <v>12</v>
      </c>
      <c r="N2" s="114" t="s">
        <v>13</v>
      </c>
      <c r="O2" s="130" t="s">
        <v>14</v>
      </c>
      <c r="P2" s="115" t="s">
        <v>15</v>
      </c>
      <c r="Q2" s="114" t="s">
        <v>16</v>
      </c>
      <c r="R2" s="130" t="s">
        <v>17</v>
      </c>
      <c r="S2" s="114" t="s">
        <v>18</v>
      </c>
      <c r="T2" s="131" t="s">
        <v>19</v>
      </c>
      <c r="U2" s="130" t="s">
        <v>21</v>
      </c>
      <c r="V2" s="115" t="s">
        <v>22</v>
      </c>
      <c r="W2" s="114" t="s">
        <v>23</v>
      </c>
      <c r="X2" s="131" t="s">
        <v>24</v>
      </c>
      <c r="Y2" s="130" t="s">
        <v>63</v>
      </c>
      <c r="Z2" s="115" t="s">
        <v>64</v>
      </c>
      <c r="AA2" s="114" t="s">
        <v>26</v>
      </c>
      <c r="AB2" s="131" t="s">
        <v>27</v>
      </c>
      <c r="AC2" s="130" t="s">
        <v>28</v>
      </c>
      <c r="AD2" s="115" t="s">
        <v>29</v>
      </c>
      <c r="AE2" s="114" t="s">
        <v>30</v>
      </c>
      <c r="AF2" s="130" t="s">
        <v>32</v>
      </c>
      <c r="AG2" s="114" t="s">
        <v>34</v>
      </c>
      <c r="AH2" s="130" t="s">
        <v>35</v>
      </c>
      <c r="AI2" s="115" t="s">
        <v>37</v>
      </c>
      <c r="AJ2" s="114" t="s">
        <v>38</v>
      </c>
      <c r="AK2" s="130" t="s">
        <v>39</v>
      </c>
      <c r="AL2" s="114" t="s">
        <v>40</v>
      </c>
      <c r="AM2" s="130" t="s">
        <v>41</v>
      </c>
      <c r="AN2" s="114" t="s">
        <v>42</v>
      </c>
      <c r="AO2" s="130" t="s">
        <v>43</v>
      </c>
      <c r="AP2" s="112"/>
      <c r="AQ2" s="112"/>
      <c r="AR2" s="112"/>
      <c r="AS2" s="112"/>
      <c r="AT2" s="112"/>
      <c r="AU2" s="112"/>
      <c r="AV2" s="112"/>
      <c r="AW2" s="112"/>
      <c r="AX2" s="112"/>
      <c r="AY2" s="112"/>
      <c r="AZ2" s="112"/>
      <c r="BA2" s="112"/>
      <c r="BB2" s="112"/>
      <c r="BC2" s="112"/>
      <c r="BD2" s="112"/>
      <c r="BE2" s="112"/>
      <c r="BF2" s="112"/>
      <c r="BG2" s="112"/>
      <c r="BH2" s="112"/>
      <c r="BI2" s="112"/>
      <c r="BJ2" s="112"/>
      <c r="BK2" s="112"/>
      <c r="BL2" s="112"/>
      <c r="BM2" s="112"/>
      <c r="BN2" s="112"/>
      <c r="BO2" s="112"/>
      <c r="BP2" s="112"/>
      <c r="BQ2" s="112"/>
      <c r="BR2" s="112"/>
      <c r="BS2" s="112"/>
      <c r="BT2" s="112"/>
      <c r="BU2" s="112"/>
      <c r="BV2" s="112"/>
      <c r="BW2" s="112"/>
      <c r="BX2" s="112"/>
      <c r="BY2" s="112"/>
      <c r="BZ2" s="112"/>
      <c r="CA2" s="112"/>
      <c r="CB2" s="112"/>
      <c r="CC2" s="112"/>
      <c r="CD2" s="112"/>
      <c r="CE2" s="112"/>
      <c r="CF2" s="112"/>
      <c r="CG2" s="112"/>
      <c r="CH2" s="112"/>
      <c r="CI2" s="112"/>
      <c r="CJ2" s="112"/>
      <c r="CK2" s="112"/>
      <c r="CL2" s="112"/>
      <c r="CM2" s="112"/>
      <c r="CN2" s="112"/>
      <c r="CO2" s="112"/>
      <c r="CP2" s="112"/>
    </row>
    <row r="3" spans="1:94" s="117" customFormat="1" x14ac:dyDescent="0.2">
      <c r="A3" s="116" t="s">
        <v>82</v>
      </c>
      <c r="B3" s="163">
        <v>1</v>
      </c>
      <c r="C3" s="132">
        <v>56.10163</v>
      </c>
      <c r="D3" s="116">
        <v>62.458240000000004</v>
      </c>
      <c r="E3" s="132">
        <v>142.90761000000001</v>
      </c>
      <c r="F3" s="117">
        <v>144.11802</v>
      </c>
      <c r="G3" s="116">
        <v>143.76185000000001</v>
      </c>
      <c r="H3" s="133"/>
      <c r="I3" s="118"/>
      <c r="J3" s="119"/>
      <c r="K3" s="132">
        <v>64.349800000000002</v>
      </c>
      <c r="L3" s="116">
        <v>95.326849999999993</v>
      </c>
      <c r="M3" s="132">
        <v>94.057029999999997</v>
      </c>
      <c r="N3" s="116">
        <v>159.01775000000001</v>
      </c>
      <c r="O3" s="133"/>
      <c r="P3" s="118"/>
      <c r="Q3" s="119"/>
      <c r="R3" s="133"/>
      <c r="S3" s="119"/>
      <c r="T3" s="134"/>
      <c r="U3" s="132">
        <v>147.70156855334801</v>
      </c>
      <c r="V3" s="117">
        <v>148.25106903756699</v>
      </c>
      <c r="W3" s="116">
        <v>136.99240765509001</v>
      </c>
      <c r="X3" s="134"/>
      <c r="Y3" s="132">
        <v>144.30482000000001</v>
      </c>
      <c r="Z3" s="117">
        <v>135.37171000000001</v>
      </c>
      <c r="AA3" s="116">
        <v>134.22161</v>
      </c>
      <c r="AB3" s="134"/>
      <c r="AC3" s="132">
        <v>148.88345000000001</v>
      </c>
      <c r="AD3" s="117">
        <v>147.73794000000001</v>
      </c>
      <c r="AE3" s="116">
        <v>152.93373</v>
      </c>
      <c r="AF3" s="132">
        <v>144.49972</v>
      </c>
      <c r="AG3" s="116">
        <v>137.16709</v>
      </c>
      <c r="AH3" s="132">
        <v>93.136070000000004</v>
      </c>
      <c r="AI3" s="117">
        <v>101.06948</v>
      </c>
      <c r="AJ3" s="116">
        <v>87.618089999999995</v>
      </c>
      <c r="AK3" s="132">
        <v>132.17877999999999</v>
      </c>
      <c r="AL3" s="116">
        <v>132.09360000000001</v>
      </c>
      <c r="AM3" s="132">
        <v>46.570569999999996</v>
      </c>
      <c r="AN3" s="116">
        <v>60.260710000000003</v>
      </c>
      <c r="AO3" s="133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4"/>
      <c r="CK3" s="44"/>
      <c r="CL3" s="44"/>
      <c r="CM3" s="44"/>
      <c r="CN3" s="44"/>
      <c r="CO3" s="44"/>
      <c r="CP3" s="44"/>
    </row>
    <row r="4" spans="1:94" s="117" customFormat="1" x14ac:dyDescent="0.2">
      <c r="A4" s="116" t="s">
        <v>82</v>
      </c>
      <c r="B4" s="163">
        <v>2</v>
      </c>
      <c r="C4" s="132">
        <v>57.272640000000003</v>
      </c>
      <c r="D4" s="116">
        <v>64.227490000000003</v>
      </c>
      <c r="E4" s="132">
        <v>141.36449999999999</v>
      </c>
      <c r="F4" s="117">
        <v>142.42361</v>
      </c>
      <c r="G4" s="116">
        <v>142.27574000000001</v>
      </c>
      <c r="H4" s="133"/>
      <c r="I4" s="118"/>
      <c r="J4" s="119"/>
      <c r="K4" s="132">
        <v>46.320010000000003</v>
      </c>
      <c r="L4" s="116">
        <v>84.904179999999997</v>
      </c>
      <c r="M4" s="132">
        <v>91.268709999999999</v>
      </c>
      <c r="N4" s="116">
        <v>156.96388999999999</v>
      </c>
      <c r="O4" s="133"/>
      <c r="P4" s="118"/>
      <c r="Q4" s="119"/>
      <c r="R4" s="133"/>
      <c r="S4" s="119"/>
      <c r="T4" s="134"/>
      <c r="U4" s="132">
        <v>145.93548539437199</v>
      </c>
      <c r="V4" s="117">
        <v>146.535581982038</v>
      </c>
      <c r="W4" s="116">
        <v>137.46936635878501</v>
      </c>
      <c r="X4" s="134"/>
      <c r="Y4" s="132">
        <v>144.40234000000001</v>
      </c>
      <c r="Z4" s="117">
        <v>134.31470999999999</v>
      </c>
      <c r="AA4" s="116">
        <v>135.93691000000001</v>
      </c>
      <c r="AB4" s="134"/>
      <c r="AC4" s="132">
        <v>146.8021</v>
      </c>
      <c r="AD4" s="117">
        <v>146.14981</v>
      </c>
      <c r="AE4" s="116">
        <v>151.02276000000001</v>
      </c>
      <c r="AF4" s="132">
        <v>142.95477</v>
      </c>
      <c r="AG4" s="116">
        <v>135.28495000000001</v>
      </c>
      <c r="AH4" s="132">
        <v>92.551360000000003</v>
      </c>
      <c r="AI4" s="117">
        <v>96.976579999999998</v>
      </c>
      <c r="AJ4" s="116">
        <v>82.606570000000005</v>
      </c>
      <c r="AK4" s="132">
        <v>132.45017000000001</v>
      </c>
      <c r="AL4" s="116">
        <v>132.88634999999999</v>
      </c>
      <c r="AM4" s="132">
        <v>46.003680000000003</v>
      </c>
      <c r="AN4" s="116">
        <v>55.335140000000003</v>
      </c>
      <c r="AO4" s="133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4"/>
      <c r="CP4" s="44"/>
    </row>
    <row r="5" spans="1:94" s="121" customFormat="1" x14ac:dyDescent="0.2">
      <c r="A5" s="120" t="s">
        <v>122</v>
      </c>
      <c r="B5" s="164">
        <v>1</v>
      </c>
      <c r="C5" s="135">
        <v>32.725830000000002</v>
      </c>
      <c r="D5" s="120">
        <v>48.035060000000001</v>
      </c>
      <c r="E5" s="135">
        <v>125.74106</v>
      </c>
      <c r="F5" s="121">
        <v>125.71934</v>
      </c>
      <c r="G5" s="120">
        <v>126.6045</v>
      </c>
      <c r="H5" s="135">
        <v>131.69999999999999</v>
      </c>
      <c r="I5" s="121">
        <v>107.7</v>
      </c>
      <c r="J5" s="120">
        <v>77.8</v>
      </c>
      <c r="K5" s="135">
        <v>20.683820000000001</v>
      </c>
      <c r="L5" s="120">
        <v>58.949089999999998</v>
      </c>
      <c r="M5" s="135">
        <v>75.052589999999995</v>
      </c>
      <c r="N5" s="120">
        <v>139.5669</v>
      </c>
      <c r="O5" s="135">
        <v>99.643330000000006</v>
      </c>
      <c r="P5" s="121">
        <v>73.552355350742502</v>
      </c>
      <c r="Q5" s="120">
        <v>68.207745443856595</v>
      </c>
      <c r="R5" s="135">
        <v>141.597365555556</v>
      </c>
      <c r="S5" s="120">
        <v>143.07733405952399</v>
      </c>
      <c r="T5" s="136">
        <v>66.778494657459404</v>
      </c>
      <c r="U5" s="135">
        <v>133.39551336088201</v>
      </c>
      <c r="V5" s="121">
        <v>136.91856881058601</v>
      </c>
      <c r="W5" s="120">
        <v>127.225235026004</v>
      </c>
      <c r="X5" s="136">
        <v>108.20554</v>
      </c>
      <c r="Y5" s="135">
        <v>132.10554999999999</v>
      </c>
      <c r="Z5" s="121">
        <v>119.61457</v>
      </c>
      <c r="AA5" s="120">
        <v>122.44982</v>
      </c>
      <c r="AB5" s="136">
        <v>48.640640508280399</v>
      </c>
      <c r="AC5" s="135">
        <v>134.19449</v>
      </c>
      <c r="AD5" s="121">
        <v>134.37849</v>
      </c>
      <c r="AE5" s="120">
        <v>137.77184</v>
      </c>
      <c r="AF5" s="135">
        <v>129.86795000000001</v>
      </c>
      <c r="AG5" s="120">
        <v>121.90703999999999</v>
      </c>
      <c r="AH5" s="135">
        <v>74.052949999999996</v>
      </c>
      <c r="AI5" s="121">
        <v>75.761049999999997</v>
      </c>
      <c r="AJ5" s="120">
        <v>65.491889999999998</v>
      </c>
      <c r="AK5" s="135">
        <v>118.27527000000001</v>
      </c>
      <c r="AL5" s="120">
        <v>122.0915</v>
      </c>
      <c r="AM5" s="135">
        <v>23.711980000000001</v>
      </c>
      <c r="AN5" s="120">
        <v>32.872010000000003</v>
      </c>
      <c r="AO5" s="135">
        <v>83.309085213032603</v>
      </c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4"/>
      <c r="BX5" s="44"/>
      <c r="BY5" s="44"/>
      <c r="BZ5" s="44"/>
      <c r="CA5" s="44"/>
      <c r="CB5" s="44"/>
      <c r="CC5" s="44"/>
      <c r="CD5" s="44"/>
      <c r="CE5" s="44"/>
      <c r="CF5" s="44"/>
      <c r="CG5" s="44"/>
      <c r="CH5" s="44"/>
      <c r="CI5" s="44"/>
      <c r="CJ5" s="44"/>
      <c r="CK5" s="44"/>
      <c r="CL5" s="44"/>
      <c r="CM5" s="44"/>
      <c r="CN5" s="44"/>
      <c r="CO5" s="44"/>
      <c r="CP5" s="44"/>
    </row>
    <row r="6" spans="1:94" s="121" customFormat="1" x14ac:dyDescent="0.2">
      <c r="A6" s="120" t="s">
        <v>122</v>
      </c>
      <c r="B6" s="164">
        <v>2</v>
      </c>
      <c r="C6" s="135">
        <v>35.350839999999998</v>
      </c>
      <c r="D6" s="120">
        <v>51.027439999999999</v>
      </c>
      <c r="E6" s="135">
        <v>123.35402999999999</v>
      </c>
      <c r="F6" s="121">
        <v>123.47187</v>
      </c>
      <c r="G6" s="120">
        <v>124.52215</v>
      </c>
      <c r="H6" s="135">
        <v>130.1</v>
      </c>
      <c r="I6" s="121">
        <v>104.9</v>
      </c>
      <c r="J6" s="120">
        <v>67.400000000000006</v>
      </c>
      <c r="K6" s="135">
        <v>23.38646</v>
      </c>
      <c r="L6" s="120">
        <v>59.990450000000003</v>
      </c>
      <c r="M6" s="135">
        <v>78.263509999999997</v>
      </c>
      <c r="N6" s="120">
        <v>140.70426</v>
      </c>
      <c r="O6" s="135">
        <v>96.326530000000005</v>
      </c>
      <c r="P6" s="121">
        <v>63.7693932411674</v>
      </c>
      <c r="Q6" s="120">
        <v>64.670634920634896</v>
      </c>
      <c r="R6" s="135">
        <v>142.19721204355201</v>
      </c>
      <c r="S6" s="120">
        <v>143.60019574047601</v>
      </c>
      <c r="T6" s="136">
        <v>66.858771409546506</v>
      </c>
      <c r="U6" s="135">
        <v>132.02934709103999</v>
      </c>
      <c r="V6" s="121">
        <v>136.41382837608799</v>
      </c>
      <c r="W6" s="120">
        <v>127.503685550946</v>
      </c>
      <c r="X6" s="136">
        <v>111.31289</v>
      </c>
      <c r="Y6" s="135">
        <v>132.40251000000001</v>
      </c>
      <c r="Z6" s="121">
        <v>119.14322</v>
      </c>
      <c r="AA6" s="120">
        <v>122.31903</v>
      </c>
      <c r="AB6" s="136">
        <v>47.3891506325824</v>
      </c>
      <c r="AC6" s="135">
        <v>134.18355</v>
      </c>
      <c r="AD6" s="121">
        <v>133.48992999999999</v>
      </c>
      <c r="AE6" s="120">
        <v>136.88200000000001</v>
      </c>
      <c r="AF6" s="135">
        <v>130.2166</v>
      </c>
      <c r="AG6" s="120">
        <v>121.65081000000001</v>
      </c>
      <c r="AH6" s="135">
        <v>74.337440000000001</v>
      </c>
      <c r="AI6" s="121">
        <v>76.692419999999998</v>
      </c>
      <c r="AJ6" s="120">
        <v>66.892889999999994</v>
      </c>
      <c r="AK6" s="135">
        <v>120.18276</v>
      </c>
      <c r="AL6" s="120">
        <v>123.17422000000001</v>
      </c>
      <c r="AM6" s="135">
        <v>24.382580000000001</v>
      </c>
      <c r="AN6" s="120">
        <v>34.100409999999997</v>
      </c>
      <c r="AO6" s="135">
        <v>84.109385964912306</v>
      </c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4"/>
      <c r="CP6" s="44"/>
    </row>
    <row r="7" spans="1:94" s="121" customFormat="1" x14ac:dyDescent="0.2">
      <c r="A7" s="120" t="s">
        <v>122</v>
      </c>
      <c r="B7" s="164">
        <v>3</v>
      </c>
      <c r="C7" s="135">
        <v>37.605139999999999</v>
      </c>
      <c r="D7" s="120">
        <v>53.38194</v>
      </c>
      <c r="E7" s="135">
        <v>123.62241</v>
      </c>
      <c r="F7" s="121">
        <v>123.44422</v>
      </c>
      <c r="G7" s="120">
        <v>124.97601</v>
      </c>
      <c r="H7" s="135">
        <v>127.3</v>
      </c>
      <c r="I7" s="121">
        <v>103.4</v>
      </c>
      <c r="J7" s="120">
        <v>57</v>
      </c>
      <c r="K7" s="135">
        <v>24.652799999999999</v>
      </c>
      <c r="L7" s="120">
        <v>60.07159</v>
      </c>
      <c r="M7" s="135">
        <v>78.679479999999998</v>
      </c>
      <c r="N7" s="120">
        <v>141.65492</v>
      </c>
      <c r="O7" s="135">
        <v>92.926109999999994</v>
      </c>
      <c r="P7" s="121">
        <v>54.082949308755801</v>
      </c>
      <c r="Q7" s="120">
        <v>61.439888300999399</v>
      </c>
      <c r="R7" s="135">
        <v>142.65122554232801</v>
      </c>
      <c r="S7" s="120">
        <v>143.65753682209001</v>
      </c>
      <c r="T7" s="136">
        <v>70.522386929554898</v>
      </c>
      <c r="U7" s="135">
        <v>131.203174498229</v>
      </c>
      <c r="V7" s="121">
        <v>135.89710746216301</v>
      </c>
      <c r="W7" s="120">
        <v>127.36481435166201</v>
      </c>
      <c r="X7" s="136">
        <v>109.30186</v>
      </c>
      <c r="Y7" s="135">
        <v>131.81536</v>
      </c>
      <c r="Z7" s="121">
        <v>118.23211000000001</v>
      </c>
      <c r="AA7" s="120">
        <v>122.13218999999999</v>
      </c>
      <c r="AB7" s="136">
        <v>46.6336889096428</v>
      </c>
      <c r="AC7" s="135">
        <v>133.29750000000001</v>
      </c>
      <c r="AD7" s="121">
        <v>133.45683</v>
      </c>
      <c r="AE7" s="120">
        <v>136.82558</v>
      </c>
      <c r="AF7" s="135">
        <v>128.65725</v>
      </c>
      <c r="AG7" s="120">
        <v>120.16961999999999</v>
      </c>
      <c r="AH7" s="135">
        <v>74.366429999999994</v>
      </c>
      <c r="AI7" s="121">
        <v>77.251959999999997</v>
      </c>
      <c r="AJ7" s="120">
        <v>66.794880000000006</v>
      </c>
      <c r="AK7" s="135">
        <v>121.30009</v>
      </c>
      <c r="AL7" s="120">
        <v>123.81577</v>
      </c>
      <c r="AM7" s="135">
        <v>24.794609999999999</v>
      </c>
      <c r="AN7" s="120">
        <v>34.493929999999999</v>
      </c>
      <c r="AO7" s="135">
        <v>84.176077694235602</v>
      </c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  <c r="BF7" s="44"/>
      <c r="BG7" s="44"/>
      <c r="BH7" s="44"/>
      <c r="BI7" s="44"/>
      <c r="BJ7" s="44"/>
      <c r="BK7" s="44"/>
      <c r="BL7" s="44"/>
      <c r="BM7" s="44"/>
      <c r="BN7" s="44"/>
      <c r="BO7" s="44"/>
      <c r="BP7" s="44"/>
      <c r="BQ7" s="44"/>
      <c r="BR7" s="44"/>
      <c r="BS7" s="44"/>
      <c r="BT7" s="44"/>
      <c r="BU7" s="44"/>
      <c r="BV7" s="44"/>
      <c r="BW7" s="44"/>
      <c r="BX7" s="44"/>
      <c r="BY7" s="44"/>
      <c r="BZ7" s="44"/>
      <c r="CA7" s="44"/>
      <c r="CB7" s="44"/>
      <c r="CC7" s="44"/>
      <c r="CD7" s="44"/>
      <c r="CE7" s="44"/>
      <c r="CF7" s="44"/>
      <c r="CG7" s="44"/>
      <c r="CH7" s="44"/>
      <c r="CI7" s="44"/>
      <c r="CJ7" s="44"/>
      <c r="CK7" s="44"/>
      <c r="CL7" s="44"/>
      <c r="CM7" s="44"/>
      <c r="CN7" s="44"/>
      <c r="CO7" s="44"/>
      <c r="CP7" s="44"/>
    </row>
    <row r="8" spans="1:94" s="121" customFormat="1" x14ac:dyDescent="0.2">
      <c r="A8" s="120" t="s">
        <v>122</v>
      </c>
      <c r="B8" s="164">
        <v>4</v>
      </c>
      <c r="C8" s="135">
        <v>39.739220000000003</v>
      </c>
      <c r="D8" s="120">
        <v>55.362389999999998</v>
      </c>
      <c r="E8" s="135">
        <v>124.08995</v>
      </c>
      <c r="F8" s="121">
        <v>123.71850000000001</v>
      </c>
      <c r="G8" s="120">
        <v>125.14766</v>
      </c>
      <c r="H8" s="135">
        <v>121</v>
      </c>
      <c r="I8" s="121">
        <v>99</v>
      </c>
      <c r="J8" s="120">
        <v>50.3</v>
      </c>
      <c r="K8" s="135">
        <v>25.33257</v>
      </c>
      <c r="L8" s="120">
        <v>59.880789999999998</v>
      </c>
      <c r="M8" s="135">
        <v>78.961680000000001</v>
      </c>
      <c r="N8" s="120">
        <v>141.19718</v>
      </c>
      <c r="O8" s="135">
        <v>89.079740000000001</v>
      </c>
      <c r="P8" s="121">
        <v>51.5833333333333</v>
      </c>
      <c r="Q8" s="120">
        <v>58.487654320987701</v>
      </c>
      <c r="R8" s="135">
        <v>143.429078043982</v>
      </c>
      <c r="S8" s="120">
        <v>143.60170030919301</v>
      </c>
      <c r="T8" s="136">
        <v>70.088373135772102</v>
      </c>
      <c r="U8" s="135">
        <v>130.41593412042499</v>
      </c>
      <c r="V8" s="121">
        <v>135.39916975398799</v>
      </c>
      <c r="W8" s="120">
        <v>127.459241479837</v>
      </c>
      <c r="X8" s="136">
        <v>109.84665</v>
      </c>
      <c r="Y8" s="135">
        <v>131.74600000000001</v>
      </c>
      <c r="Z8" s="121">
        <v>117.37947</v>
      </c>
      <c r="AA8" s="120">
        <v>121.34974</v>
      </c>
      <c r="AB8" s="136">
        <v>45.993534794539897</v>
      </c>
      <c r="AC8" s="135">
        <v>132.41561999999999</v>
      </c>
      <c r="AD8" s="121">
        <v>132.59593000000001</v>
      </c>
      <c r="AE8" s="120">
        <v>136.88449</v>
      </c>
      <c r="AF8" s="135">
        <v>129.69883999999999</v>
      </c>
      <c r="AG8" s="120">
        <v>120.05301</v>
      </c>
      <c r="AH8" s="135">
        <v>75.264139999999998</v>
      </c>
      <c r="AI8" s="121">
        <v>77.576229999999995</v>
      </c>
      <c r="AJ8" s="120">
        <v>67.552070000000001</v>
      </c>
      <c r="AK8" s="135">
        <v>122.10624</v>
      </c>
      <c r="AL8" s="120">
        <v>124.21999</v>
      </c>
      <c r="AM8" s="135">
        <v>25.00891</v>
      </c>
      <c r="AN8" s="120">
        <v>34.76005</v>
      </c>
      <c r="AO8" s="135">
        <v>84.353922305764399</v>
      </c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44"/>
      <c r="CP8" s="44"/>
    </row>
    <row r="9" spans="1:94" s="121" customFormat="1" x14ac:dyDescent="0.2">
      <c r="A9" s="120" t="s">
        <v>122</v>
      </c>
      <c r="B9" s="164">
        <v>5</v>
      </c>
      <c r="C9" s="135">
        <v>41.622819999999997</v>
      </c>
      <c r="D9" s="120">
        <v>57.055619999999998</v>
      </c>
      <c r="E9" s="135">
        <v>123.96626999999999</v>
      </c>
      <c r="F9" s="121">
        <v>123.68653</v>
      </c>
      <c r="G9" s="120">
        <v>125.14671</v>
      </c>
      <c r="H9" s="135">
        <v>109.6</v>
      </c>
      <c r="I9" s="121">
        <v>93.4</v>
      </c>
      <c r="J9" s="120">
        <v>46.6</v>
      </c>
      <c r="K9" s="135">
        <v>25.65222</v>
      </c>
      <c r="L9" s="120">
        <v>59.567790000000002</v>
      </c>
      <c r="M9" s="135">
        <v>79.010090000000005</v>
      </c>
      <c r="N9" s="120">
        <v>141.50720000000001</v>
      </c>
      <c r="O9" s="135">
        <v>85.679329999999993</v>
      </c>
      <c r="P9" s="121">
        <v>49.9444444444445</v>
      </c>
      <c r="Q9" s="120">
        <v>55.591122868900698</v>
      </c>
      <c r="R9" s="135">
        <v>143.416066706349</v>
      </c>
      <c r="S9" s="120">
        <v>143.10031960714301</v>
      </c>
      <c r="T9" s="136">
        <v>66.880223603380898</v>
      </c>
      <c r="U9" s="135">
        <v>129.89805153810801</v>
      </c>
      <c r="V9" s="121">
        <v>135.01457296921799</v>
      </c>
      <c r="W9" s="120">
        <v>127.136347552543</v>
      </c>
      <c r="X9" s="136">
        <v>109.78612</v>
      </c>
      <c r="Y9" s="135">
        <v>131.27241000000001</v>
      </c>
      <c r="Z9" s="121">
        <v>116.69677</v>
      </c>
      <c r="AA9" s="120">
        <v>120.88422</v>
      </c>
      <c r="AB9" s="136">
        <v>45.667148684349598</v>
      </c>
      <c r="AC9" s="135">
        <v>132.40933999999999</v>
      </c>
      <c r="AD9" s="121">
        <v>132.59908999999999</v>
      </c>
      <c r="AE9" s="120">
        <v>135.99710999999999</v>
      </c>
      <c r="AF9" s="135">
        <v>129.16567000000001</v>
      </c>
      <c r="AG9" s="120">
        <v>119.71801000000001</v>
      </c>
      <c r="AH9" s="135">
        <v>75.473640000000003</v>
      </c>
      <c r="AI9" s="121">
        <v>77.805000000000007</v>
      </c>
      <c r="AJ9" s="120">
        <v>68.086579999999998</v>
      </c>
      <c r="AK9" s="135">
        <v>123.04316</v>
      </c>
      <c r="AL9" s="120">
        <v>124.79406</v>
      </c>
      <c r="AM9" s="135">
        <v>25.156289999999998</v>
      </c>
      <c r="AN9" s="120">
        <v>34.843159999999997</v>
      </c>
      <c r="AO9" s="135">
        <v>84.281672932330807</v>
      </c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  <c r="BZ9" s="44"/>
      <c r="CA9" s="44"/>
      <c r="CB9" s="44"/>
      <c r="CC9" s="44"/>
      <c r="CD9" s="44"/>
      <c r="CE9" s="44"/>
      <c r="CF9" s="44"/>
      <c r="CG9" s="44"/>
      <c r="CH9" s="44"/>
      <c r="CI9" s="44"/>
      <c r="CJ9" s="44"/>
      <c r="CK9" s="44"/>
      <c r="CL9" s="44"/>
      <c r="CM9" s="44"/>
      <c r="CN9" s="44"/>
      <c r="CO9" s="44"/>
      <c r="CP9" s="44"/>
    </row>
    <row r="10" spans="1:94" s="121" customFormat="1" x14ac:dyDescent="0.2">
      <c r="A10" s="120" t="s">
        <v>122</v>
      </c>
      <c r="B10" s="164">
        <v>6</v>
      </c>
      <c r="C10" s="135">
        <v>43.409559999999999</v>
      </c>
      <c r="D10" s="120">
        <v>58.481679999999997</v>
      </c>
      <c r="E10" s="135">
        <v>124.08701000000001</v>
      </c>
      <c r="F10" s="121">
        <v>123.49209</v>
      </c>
      <c r="G10" s="120">
        <v>125.21298</v>
      </c>
      <c r="H10" s="135">
        <v>101.1</v>
      </c>
      <c r="I10" s="121">
        <v>84.3</v>
      </c>
      <c r="J10" s="120">
        <v>42.8</v>
      </c>
      <c r="K10" s="135">
        <v>25.71744</v>
      </c>
      <c r="L10" s="120">
        <v>59.122369999999997</v>
      </c>
      <c r="M10" s="135">
        <v>78.998589999999993</v>
      </c>
      <c r="N10" s="120">
        <v>142.09013999999999</v>
      </c>
      <c r="O10" s="135">
        <v>81.83296</v>
      </c>
      <c r="P10" s="121">
        <v>47.3333333333333</v>
      </c>
      <c r="Q10" s="120">
        <v>52.861699000587898</v>
      </c>
      <c r="R10" s="135">
        <v>143.970966423611</v>
      </c>
      <c r="S10" s="120">
        <v>142.98618677480201</v>
      </c>
      <c r="T10" s="136">
        <v>68.263822567147599</v>
      </c>
      <c r="U10" s="135">
        <v>129.18935871704099</v>
      </c>
      <c r="V10" s="121">
        <v>134.548145139822</v>
      </c>
      <c r="W10" s="120">
        <v>126.721630027854</v>
      </c>
      <c r="X10" s="136">
        <v>108.22572</v>
      </c>
      <c r="Y10" s="135">
        <v>130.96352999999999</v>
      </c>
      <c r="Z10" s="121">
        <v>116.05331</v>
      </c>
      <c r="AA10" s="120">
        <v>120.17574999999999</v>
      </c>
      <c r="AB10" s="136">
        <v>45.415615426434201</v>
      </c>
      <c r="AC10" s="135">
        <v>132.41750999999999</v>
      </c>
      <c r="AD10" s="121">
        <v>131.71136999999999</v>
      </c>
      <c r="AE10" s="120">
        <v>135.99458000000001</v>
      </c>
      <c r="AF10" s="135">
        <v>128.97013000000001</v>
      </c>
      <c r="AG10" s="120">
        <v>120.84807000000001</v>
      </c>
      <c r="AH10" s="135">
        <v>75.748930000000001</v>
      </c>
      <c r="AI10" s="121">
        <v>78.508489999999995</v>
      </c>
      <c r="AJ10" s="120">
        <v>67.986620000000002</v>
      </c>
      <c r="AK10" s="135">
        <v>123.59175</v>
      </c>
      <c r="AL10" s="120">
        <v>124.91427</v>
      </c>
      <c r="AM10" s="135">
        <v>25.227070000000001</v>
      </c>
      <c r="AN10" s="120">
        <v>34.814300000000003</v>
      </c>
      <c r="AO10" s="135">
        <v>84.430100250626595</v>
      </c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  <c r="BF10" s="44"/>
      <c r="BG10" s="44"/>
      <c r="BH10" s="44"/>
      <c r="BI10" s="44"/>
      <c r="BJ10" s="44"/>
      <c r="BK10" s="44"/>
      <c r="BL10" s="44"/>
      <c r="BM10" s="44"/>
      <c r="BN10" s="44"/>
      <c r="BO10" s="44"/>
      <c r="BP10" s="44"/>
      <c r="BQ10" s="44"/>
      <c r="BR10" s="44"/>
      <c r="BS10" s="44"/>
      <c r="BT10" s="44"/>
      <c r="BU10" s="44"/>
      <c r="BV10" s="44"/>
      <c r="BW10" s="44"/>
      <c r="BX10" s="44"/>
      <c r="BY10" s="44"/>
      <c r="BZ10" s="44"/>
      <c r="CA10" s="44"/>
      <c r="CB10" s="44"/>
      <c r="CC10" s="44"/>
      <c r="CD10" s="44"/>
      <c r="CE10" s="44"/>
      <c r="CF10" s="44"/>
      <c r="CG10" s="44"/>
      <c r="CH10" s="44"/>
      <c r="CI10" s="44"/>
      <c r="CJ10" s="44"/>
      <c r="CK10" s="44"/>
      <c r="CL10" s="44"/>
      <c r="CM10" s="44"/>
      <c r="CN10" s="44"/>
      <c r="CO10" s="44"/>
      <c r="CP10" s="44"/>
    </row>
    <row r="11" spans="1:94" s="121" customFormat="1" x14ac:dyDescent="0.2">
      <c r="A11" s="120" t="s">
        <v>122</v>
      </c>
      <c r="B11" s="164">
        <v>7</v>
      </c>
      <c r="C11" s="135">
        <v>45.025979999999997</v>
      </c>
      <c r="D11" s="120">
        <v>59.724049999999998</v>
      </c>
      <c r="E11" s="135">
        <v>124.00461</v>
      </c>
      <c r="F11" s="121">
        <v>123.28545</v>
      </c>
      <c r="G11" s="120">
        <v>124.9315</v>
      </c>
      <c r="H11" s="135">
        <v>92</v>
      </c>
      <c r="I11" s="121">
        <v>79</v>
      </c>
      <c r="J11" s="120">
        <v>39.299999999999997</v>
      </c>
      <c r="K11" s="135">
        <v>25.68393</v>
      </c>
      <c r="L11" s="120">
        <v>58.432389999999998</v>
      </c>
      <c r="M11" s="135">
        <v>51.522030000000001</v>
      </c>
      <c r="N11" s="120">
        <v>142.00550000000001</v>
      </c>
      <c r="O11" s="135">
        <v>77.986580000000004</v>
      </c>
      <c r="P11" s="121">
        <v>44.8888888888889</v>
      </c>
      <c r="Q11" s="120">
        <v>50.271531452086997</v>
      </c>
      <c r="R11" s="135">
        <v>143.414922091601</v>
      </c>
      <c r="S11" s="120">
        <v>143.05893813095199</v>
      </c>
      <c r="T11" s="136">
        <v>73.759228270460198</v>
      </c>
      <c r="U11" s="135">
        <v>128.587491997901</v>
      </c>
      <c r="V11" s="121">
        <v>133.86445898829399</v>
      </c>
      <c r="W11" s="120">
        <v>126.399467880169</v>
      </c>
      <c r="X11" s="136">
        <v>111.14474</v>
      </c>
      <c r="Y11" s="135">
        <v>130.46566000000001</v>
      </c>
      <c r="Z11" s="121">
        <v>115.27896</v>
      </c>
      <c r="AA11" s="120">
        <v>119.40235</v>
      </c>
      <c r="AB11" s="136">
        <v>45.175385026371998</v>
      </c>
      <c r="AC11" s="135">
        <v>132.31686999999999</v>
      </c>
      <c r="AD11" s="121">
        <v>131.71225000000001</v>
      </c>
      <c r="AE11" s="120">
        <v>135.09983</v>
      </c>
      <c r="AF11" s="135">
        <v>127.87050000000001</v>
      </c>
      <c r="AG11" s="120">
        <v>118.03416</v>
      </c>
      <c r="AH11" s="135">
        <v>76.023290000000003</v>
      </c>
      <c r="AI11" s="121">
        <v>78.25909</v>
      </c>
      <c r="AJ11" s="120">
        <v>68.123720000000006</v>
      </c>
      <c r="AK11" s="135">
        <v>123.98286</v>
      </c>
      <c r="AL11" s="120">
        <v>125.14519</v>
      </c>
      <c r="AM11" s="135">
        <v>25.261759999999999</v>
      </c>
      <c r="AN11" s="120">
        <v>34.74579</v>
      </c>
      <c r="AO11" s="135">
        <v>84.198308270676705</v>
      </c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  <c r="BF11" s="44"/>
      <c r="BG11" s="4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44"/>
      <c r="BX11" s="44"/>
      <c r="BY11" s="44"/>
      <c r="BZ11" s="44"/>
      <c r="CA11" s="44"/>
      <c r="CB11" s="44"/>
      <c r="CC11" s="44"/>
      <c r="CD11" s="44"/>
      <c r="CE11" s="44"/>
      <c r="CF11" s="44"/>
      <c r="CG11" s="44"/>
      <c r="CH11" s="44"/>
      <c r="CI11" s="44"/>
      <c r="CJ11" s="44"/>
      <c r="CK11" s="44"/>
      <c r="CL11" s="44"/>
      <c r="CM11" s="44"/>
      <c r="CN11" s="44"/>
      <c r="CO11" s="44"/>
      <c r="CP11" s="44"/>
    </row>
    <row r="12" spans="1:94" s="121" customFormat="1" x14ac:dyDescent="0.2">
      <c r="A12" s="120" t="s">
        <v>122</v>
      </c>
      <c r="B12" s="164">
        <v>8</v>
      </c>
      <c r="C12" s="135">
        <v>46.568930000000002</v>
      </c>
      <c r="D12" s="120">
        <v>60.819470000000003</v>
      </c>
      <c r="E12" s="135">
        <v>123.95983</v>
      </c>
      <c r="F12" s="121">
        <v>123.28045</v>
      </c>
      <c r="G12" s="120">
        <v>125.07517</v>
      </c>
      <c r="H12" s="135">
        <v>84.5</v>
      </c>
      <c r="I12" s="121">
        <v>74</v>
      </c>
      <c r="J12" s="120">
        <v>37</v>
      </c>
      <c r="K12" s="135">
        <v>25.513269999999999</v>
      </c>
      <c r="L12" s="120">
        <v>57.522770000000001</v>
      </c>
      <c r="M12" s="135">
        <v>81.36985</v>
      </c>
      <c r="N12" s="120">
        <v>140.94987</v>
      </c>
      <c r="O12" s="135">
        <v>74.614040000000003</v>
      </c>
      <c r="P12" s="121">
        <v>41.6111111111111</v>
      </c>
      <c r="Q12" s="120">
        <v>47.681363903586103</v>
      </c>
      <c r="R12" s="135">
        <v>143.415347795966</v>
      </c>
      <c r="S12" s="120">
        <v>143.05359946428601</v>
      </c>
      <c r="T12" s="136">
        <v>71.470207090681399</v>
      </c>
      <c r="U12" s="135">
        <v>128.20492196969701</v>
      </c>
      <c r="V12" s="121">
        <v>133.63065768713801</v>
      </c>
      <c r="W12" s="120">
        <v>125.67398504710501</v>
      </c>
      <c r="X12" s="136">
        <v>108.44095</v>
      </c>
      <c r="Y12" s="135">
        <v>129.91513</v>
      </c>
      <c r="Z12" s="121">
        <v>114.55801</v>
      </c>
      <c r="AA12" s="120">
        <v>118.70939</v>
      </c>
      <c r="AB12" s="136">
        <v>45.002256071586302</v>
      </c>
      <c r="AC12" s="135">
        <v>131.51849000000001</v>
      </c>
      <c r="AD12" s="121">
        <v>131.65006</v>
      </c>
      <c r="AE12" s="120">
        <v>135.10621</v>
      </c>
      <c r="AF12" s="135">
        <v>127.91417</v>
      </c>
      <c r="AG12" s="120">
        <v>118.66172</v>
      </c>
      <c r="AH12" s="135">
        <v>76.284059999999997</v>
      </c>
      <c r="AI12" s="121">
        <v>77.824629999999999</v>
      </c>
      <c r="AJ12" s="120">
        <v>68.953400000000002</v>
      </c>
      <c r="AK12" s="135">
        <v>124.39766</v>
      </c>
      <c r="AL12" s="120">
        <v>125.36747</v>
      </c>
      <c r="AM12" s="135">
        <v>25.24606</v>
      </c>
      <c r="AN12" s="120">
        <v>34.511119999999998</v>
      </c>
      <c r="AO12" s="135">
        <v>83.976002506265701</v>
      </c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  <c r="BF12" s="44"/>
      <c r="BG12" s="44"/>
      <c r="BH12" s="44"/>
      <c r="BI12" s="44"/>
      <c r="BJ12" s="44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/>
      <c r="BZ12" s="44"/>
      <c r="CA12" s="44"/>
      <c r="CB12" s="44"/>
      <c r="CC12" s="44"/>
      <c r="CD12" s="44"/>
      <c r="CE12" s="44"/>
      <c r="CF12" s="44"/>
      <c r="CG12" s="44"/>
      <c r="CH12" s="44"/>
      <c r="CI12" s="44"/>
      <c r="CJ12" s="44"/>
      <c r="CK12" s="44"/>
      <c r="CL12" s="44"/>
      <c r="CM12" s="44"/>
      <c r="CN12" s="44"/>
      <c r="CO12" s="44"/>
      <c r="CP12" s="44"/>
    </row>
    <row r="13" spans="1:94" s="121" customFormat="1" x14ac:dyDescent="0.2">
      <c r="A13" s="120" t="s">
        <v>122</v>
      </c>
      <c r="B13" s="164">
        <v>9</v>
      </c>
      <c r="C13" s="135">
        <v>47.994990000000001</v>
      </c>
      <c r="D13" s="120">
        <v>61.808030000000002</v>
      </c>
      <c r="E13" s="135">
        <v>123.92428</v>
      </c>
      <c r="F13" s="121">
        <v>123.0702</v>
      </c>
      <c r="G13" s="120">
        <v>124.94506</v>
      </c>
      <c r="H13" s="135">
        <v>78.5</v>
      </c>
      <c r="I13" s="121">
        <v>67.599999999999994</v>
      </c>
      <c r="J13" s="120">
        <v>34.9</v>
      </c>
      <c r="K13" s="135">
        <v>25.317630000000001</v>
      </c>
      <c r="L13" s="120">
        <v>56.401139999999998</v>
      </c>
      <c r="M13" s="135">
        <v>76.510099999999994</v>
      </c>
      <c r="N13" s="120">
        <v>139.55549999999999</v>
      </c>
      <c r="O13" s="135">
        <v>70.711920000000006</v>
      </c>
      <c r="P13" s="121">
        <v>38.5277777777778</v>
      </c>
      <c r="Q13" s="120">
        <v>44.589873603762499</v>
      </c>
      <c r="R13" s="135">
        <v>144.025128820106</v>
      </c>
      <c r="S13" s="120">
        <v>143.05909049404701</v>
      </c>
      <c r="T13" s="136">
        <v>72.1318265903612</v>
      </c>
      <c r="U13" s="135">
        <v>127.702514807163</v>
      </c>
      <c r="V13" s="121">
        <v>133.114260795886</v>
      </c>
      <c r="W13" s="120">
        <v>125.47009964809099</v>
      </c>
      <c r="X13" s="136">
        <v>108.49475</v>
      </c>
      <c r="Y13" s="135">
        <v>129.66037</v>
      </c>
      <c r="Z13" s="121">
        <v>113.73133</v>
      </c>
      <c r="AA13" s="120">
        <v>117.17552999999999</v>
      </c>
      <c r="AB13" s="136">
        <v>44.904263208028503</v>
      </c>
      <c r="AC13" s="135">
        <v>131.41482999999999</v>
      </c>
      <c r="AD13" s="121">
        <v>130.82230000000001</v>
      </c>
      <c r="AE13" s="120">
        <v>134.21441999999999</v>
      </c>
      <c r="AF13" s="135">
        <v>128.12870000000001</v>
      </c>
      <c r="AG13" s="120">
        <v>117.31623999999999</v>
      </c>
      <c r="AH13" s="135">
        <v>75.907340000000005</v>
      </c>
      <c r="AI13" s="121">
        <v>78.207859999999997</v>
      </c>
      <c r="AJ13" s="120">
        <v>68.777389999999997</v>
      </c>
      <c r="AK13" s="135">
        <v>124.68799</v>
      </c>
      <c r="AL13" s="120">
        <v>125.44240000000001</v>
      </c>
      <c r="AM13" s="135">
        <v>25.15372</v>
      </c>
      <c r="AN13" s="120">
        <v>34.244549999999997</v>
      </c>
      <c r="AO13" s="135">
        <v>83.9482142857143</v>
      </c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  <c r="BF13" s="44"/>
      <c r="BG13" s="44"/>
      <c r="BH13" s="44"/>
      <c r="BI13" s="44"/>
      <c r="BJ13" s="44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/>
      <c r="BZ13" s="44"/>
      <c r="CA13" s="44"/>
      <c r="CB13" s="44"/>
      <c r="CC13" s="44"/>
      <c r="CD13" s="44"/>
      <c r="CE13" s="44"/>
      <c r="CF13" s="44"/>
      <c r="CG13" s="44"/>
      <c r="CH13" s="44"/>
      <c r="CI13" s="44"/>
      <c r="CJ13" s="44"/>
      <c r="CK13" s="44"/>
      <c r="CL13" s="44"/>
      <c r="CM13" s="44"/>
      <c r="CN13" s="44"/>
      <c r="CO13" s="44"/>
      <c r="CP13" s="44"/>
    </row>
    <row r="14" spans="1:94" s="121" customFormat="1" x14ac:dyDescent="0.2">
      <c r="A14" s="120" t="s">
        <v>122</v>
      </c>
      <c r="B14" s="164">
        <v>10</v>
      </c>
      <c r="C14" s="135">
        <v>49.390979999999999</v>
      </c>
      <c r="D14" s="120">
        <v>62.70975</v>
      </c>
      <c r="E14" s="135">
        <v>123.78561999999999</v>
      </c>
      <c r="F14" s="121">
        <v>122.99258</v>
      </c>
      <c r="G14" s="120">
        <v>124.78995</v>
      </c>
      <c r="H14" s="135">
        <v>71.599999999999994</v>
      </c>
      <c r="I14" s="121">
        <v>62.7</v>
      </c>
      <c r="J14" s="120">
        <v>32.4</v>
      </c>
      <c r="K14" s="135">
        <v>25.013310000000001</v>
      </c>
      <c r="L14" s="120">
        <v>54.936129999999999</v>
      </c>
      <c r="M14" s="135">
        <v>77.036779999999993</v>
      </c>
      <c r="N14" s="120">
        <v>139.60049000000001</v>
      </c>
      <c r="O14" s="135">
        <v>66.893420000000006</v>
      </c>
      <c r="P14" s="121">
        <v>35.9444444444445</v>
      </c>
      <c r="Q14" s="120">
        <v>41.2477219282775</v>
      </c>
      <c r="R14" s="135">
        <v>144.03276487169299</v>
      </c>
      <c r="S14" s="120">
        <v>143.06715041666601</v>
      </c>
      <c r="T14" s="136">
        <v>75.780803553221602</v>
      </c>
      <c r="U14" s="135">
        <v>127.333268267086</v>
      </c>
      <c r="V14" s="121">
        <v>132.74007846536401</v>
      </c>
      <c r="W14" s="120">
        <v>125.07816083289499</v>
      </c>
      <c r="X14" s="136">
        <v>109.58434</v>
      </c>
      <c r="Y14" s="135">
        <v>128.81442999999999</v>
      </c>
      <c r="Z14" s="121">
        <v>112.9601</v>
      </c>
      <c r="AA14" s="120">
        <v>116.88611</v>
      </c>
      <c r="AB14" s="136">
        <v>44.833822575682099</v>
      </c>
      <c r="AC14" s="135">
        <v>130.63197</v>
      </c>
      <c r="AD14" s="121">
        <v>131.71583999999999</v>
      </c>
      <c r="AE14" s="120">
        <v>134.21297000000001</v>
      </c>
      <c r="AF14" s="135">
        <v>126.84345</v>
      </c>
      <c r="AG14" s="120">
        <v>118.20149000000001</v>
      </c>
      <c r="AH14" s="135">
        <v>75.856790000000004</v>
      </c>
      <c r="AI14" s="121">
        <v>77.798879999999997</v>
      </c>
      <c r="AJ14" s="120">
        <v>68.29522</v>
      </c>
      <c r="AK14" s="135">
        <v>124.8266</v>
      </c>
      <c r="AL14" s="120">
        <v>125.51693</v>
      </c>
      <c r="AM14" s="135">
        <v>25.003579999999999</v>
      </c>
      <c r="AN14" s="120">
        <v>33.856279999999998</v>
      </c>
      <c r="AO14" s="135">
        <v>83.698120300751896</v>
      </c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44"/>
      <c r="CJ14" s="44"/>
      <c r="CK14" s="44"/>
      <c r="CL14" s="44"/>
      <c r="CM14" s="44"/>
      <c r="CN14" s="44"/>
      <c r="CO14" s="44"/>
      <c r="CP14" s="44"/>
    </row>
    <row r="15" spans="1:94" s="121" customFormat="1" x14ac:dyDescent="0.2">
      <c r="A15" s="120" t="s">
        <v>122</v>
      </c>
      <c r="B15" s="164">
        <v>11</v>
      </c>
      <c r="C15" s="135">
        <v>50.653390000000002</v>
      </c>
      <c r="D15" s="120">
        <v>63.504600000000003</v>
      </c>
      <c r="E15" s="135">
        <v>123.74142000000001</v>
      </c>
      <c r="F15" s="121">
        <v>122.84943</v>
      </c>
      <c r="G15" s="120">
        <v>124.68331000000001</v>
      </c>
      <c r="H15" s="135">
        <v>67.5</v>
      </c>
      <c r="I15" s="121">
        <v>60.6</v>
      </c>
      <c r="J15" s="120">
        <v>30.7</v>
      </c>
      <c r="K15" s="135">
        <v>24.713979999999999</v>
      </c>
      <c r="L15" s="120">
        <v>53.412320000000001</v>
      </c>
      <c r="M15" s="135">
        <v>76.962119999999999</v>
      </c>
      <c r="N15" s="120">
        <v>138.68924000000001</v>
      </c>
      <c r="O15" s="135">
        <v>63.381520000000002</v>
      </c>
      <c r="P15" s="121">
        <v>33.5</v>
      </c>
      <c r="Q15" s="120">
        <v>37.599206349206398</v>
      </c>
      <c r="R15" s="135">
        <v>144.03222833068801</v>
      </c>
      <c r="S15" s="120">
        <v>142.92545313492101</v>
      </c>
      <c r="T15" s="136">
        <v>71.767381265714207</v>
      </c>
      <c r="U15" s="135">
        <v>126.683152656434</v>
      </c>
      <c r="V15" s="121">
        <v>132.35466361505601</v>
      </c>
      <c r="W15" s="120">
        <v>124.32423961316</v>
      </c>
      <c r="X15" s="136">
        <v>106.82002</v>
      </c>
      <c r="Y15" s="135">
        <v>128.66601</v>
      </c>
      <c r="Z15" s="121">
        <v>112.24075000000001</v>
      </c>
      <c r="AA15" s="120">
        <v>116.47926</v>
      </c>
      <c r="AB15" s="136">
        <v>44.762690864826901</v>
      </c>
      <c r="AC15" s="135">
        <v>130.63672</v>
      </c>
      <c r="AD15" s="121">
        <v>131.69193999999999</v>
      </c>
      <c r="AE15" s="120">
        <v>134.21637999999999</v>
      </c>
      <c r="AF15" s="135">
        <v>126.35325</v>
      </c>
      <c r="AG15" s="120">
        <v>116.30976</v>
      </c>
      <c r="AH15" s="135">
        <v>76.002669999999995</v>
      </c>
      <c r="AI15" s="121">
        <v>77.624009999999998</v>
      </c>
      <c r="AJ15" s="120">
        <v>68.411940000000001</v>
      </c>
      <c r="AK15" s="135">
        <v>125.06509</v>
      </c>
      <c r="AL15" s="120">
        <v>125.6148</v>
      </c>
      <c r="AM15" s="135">
        <v>24.863299999999999</v>
      </c>
      <c r="AN15" s="120">
        <v>33.40992</v>
      </c>
      <c r="AO15" s="135">
        <v>83.564736842105305</v>
      </c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/>
      <c r="BZ15" s="44"/>
      <c r="CA15" s="44"/>
      <c r="CB15" s="44"/>
      <c r="CC15" s="44"/>
      <c r="CD15" s="44"/>
      <c r="CE15" s="44"/>
      <c r="CF15" s="44"/>
      <c r="CG15" s="44"/>
      <c r="CH15" s="44"/>
      <c r="CI15" s="44"/>
      <c r="CJ15" s="44"/>
      <c r="CK15" s="44"/>
      <c r="CL15" s="44"/>
      <c r="CM15" s="44"/>
      <c r="CN15" s="44"/>
      <c r="CO15" s="44"/>
      <c r="CP15" s="44"/>
    </row>
    <row r="16" spans="1:94" s="121" customFormat="1" x14ac:dyDescent="0.2">
      <c r="A16" s="120" t="s">
        <v>122</v>
      </c>
      <c r="B16" s="164">
        <v>12</v>
      </c>
      <c r="C16" s="135">
        <v>51.852350000000001</v>
      </c>
      <c r="D16" s="120">
        <v>64.215959999999995</v>
      </c>
      <c r="E16" s="135">
        <v>123.60621</v>
      </c>
      <c r="F16" s="121">
        <v>122.67997</v>
      </c>
      <c r="G16" s="120">
        <v>124.57040000000001</v>
      </c>
      <c r="H16" s="135">
        <v>62.3</v>
      </c>
      <c r="I16" s="121">
        <v>57.7</v>
      </c>
      <c r="J16" s="120">
        <v>29.5</v>
      </c>
      <c r="K16" s="135">
        <v>24.163959999999999</v>
      </c>
      <c r="L16" s="120">
        <v>52.226230000000001</v>
      </c>
      <c r="M16" s="135">
        <v>76.202209999999994</v>
      </c>
      <c r="N16" s="120">
        <v>138.33824000000001</v>
      </c>
      <c r="O16" s="135">
        <v>59.395789999999998</v>
      </c>
      <c r="P16" s="121">
        <v>31.1059907834101</v>
      </c>
      <c r="Q16" s="120">
        <v>33.839285714285701</v>
      </c>
      <c r="R16" s="135">
        <v>144.02838841402101</v>
      </c>
      <c r="S16" s="120">
        <v>142.43460589285701</v>
      </c>
      <c r="T16" s="136">
        <v>70.201325267754498</v>
      </c>
      <c r="U16" s="135">
        <v>126.17837892562</v>
      </c>
      <c r="V16" s="121">
        <v>131.83135699305899</v>
      </c>
      <c r="W16" s="120">
        <v>124.00356697637299</v>
      </c>
      <c r="X16" s="136">
        <v>108.73016</v>
      </c>
      <c r="Y16" s="135">
        <v>127.78984</v>
      </c>
      <c r="Z16" s="121">
        <v>111.63701</v>
      </c>
      <c r="AA16" s="120">
        <v>115.72329999999999</v>
      </c>
      <c r="AB16" s="136">
        <v>44.616878467676699</v>
      </c>
      <c r="AC16" s="135">
        <v>130.62015</v>
      </c>
      <c r="AD16" s="121">
        <v>130.82274000000001</v>
      </c>
      <c r="AE16" s="120">
        <v>134.11716000000001</v>
      </c>
      <c r="AF16" s="135">
        <v>125.65300999999999</v>
      </c>
      <c r="AG16" s="120">
        <v>115.69803</v>
      </c>
      <c r="AH16" s="135">
        <v>75.587980000000002</v>
      </c>
      <c r="AI16" s="121">
        <v>78.150850000000005</v>
      </c>
      <c r="AJ16" s="120">
        <v>69.185659999999999</v>
      </c>
      <c r="AK16" s="135">
        <v>125.23103</v>
      </c>
      <c r="AL16" s="120">
        <v>125.81413000000001</v>
      </c>
      <c r="AM16" s="135">
        <v>24.631129999999999</v>
      </c>
      <c r="AN16" s="120">
        <v>32.997549999999997</v>
      </c>
      <c r="AO16" s="135">
        <v>83.45914160401</v>
      </c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4"/>
      <c r="BL16" s="44"/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4"/>
      <c r="BY16" s="44"/>
      <c r="BZ16" s="44"/>
      <c r="CA16" s="44"/>
      <c r="CB16" s="44"/>
      <c r="CC16" s="44"/>
      <c r="CD16" s="44"/>
      <c r="CE16" s="44"/>
      <c r="CF16" s="44"/>
      <c r="CG16" s="44"/>
      <c r="CH16" s="44"/>
      <c r="CI16" s="44"/>
      <c r="CJ16" s="44"/>
      <c r="CK16" s="44"/>
      <c r="CL16" s="44"/>
      <c r="CM16" s="44"/>
      <c r="CN16" s="44"/>
      <c r="CO16" s="44"/>
      <c r="CP16" s="44"/>
    </row>
    <row r="17" spans="1:94" s="121" customFormat="1" x14ac:dyDescent="0.2">
      <c r="A17" s="120" t="s">
        <v>122</v>
      </c>
      <c r="B17" s="164">
        <v>13</v>
      </c>
      <c r="C17" s="135">
        <v>52.997869999999999</v>
      </c>
      <c r="D17" s="120">
        <v>64.89058</v>
      </c>
      <c r="E17" s="135">
        <v>123.67006000000001</v>
      </c>
      <c r="F17" s="121">
        <v>122.53861000000001</v>
      </c>
      <c r="G17" s="120">
        <v>124.46865</v>
      </c>
      <c r="H17" s="135">
        <v>57.6</v>
      </c>
      <c r="I17" s="121">
        <v>55</v>
      </c>
      <c r="J17" s="120">
        <v>28.5</v>
      </c>
      <c r="K17" s="135">
        <v>23.556450000000002</v>
      </c>
      <c r="L17" s="120">
        <v>51.498629999999999</v>
      </c>
      <c r="M17" s="135">
        <v>76.735100000000003</v>
      </c>
      <c r="N17" s="120">
        <v>138.52114</v>
      </c>
      <c r="O17" s="135">
        <v>55.410049999999998</v>
      </c>
      <c r="P17" s="121">
        <v>29.2222222222222</v>
      </c>
      <c r="Q17" s="120">
        <v>30.218621399177</v>
      </c>
      <c r="R17" s="135">
        <v>144.629945090278</v>
      </c>
      <c r="S17" s="120">
        <v>142.48259349107099</v>
      </c>
      <c r="T17" s="136">
        <v>71.1417641013485</v>
      </c>
      <c r="U17" s="135">
        <v>125.813310920897</v>
      </c>
      <c r="V17" s="121">
        <v>131.308035168196</v>
      </c>
      <c r="W17" s="120">
        <v>123.49548325834201</v>
      </c>
      <c r="X17" s="136">
        <v>109.25478</v>
      </c>
      <c r="Y17" s="135">
        <v>127.32032</v>
      </c>
      <c r="Z17" s="121">
        <v>110.97609</v>
      </c>
      <c r="AA17" s="120">
        <v>114.92243999999999</v>
      </c>
      <c r="AB17" s="136">
        <v>44.642919774837203</v>
      </c>
      <c r="AC17" s="135">
        <v>130.63722000000001</v>
      </c>
      <c r="AD17" s="121">
        <v>130.81917999999999</v>
      </c>
      <c r="AE17" s="120">
        <v>133.32383999999999</v>
      </c>
      <c r="AF17" s="135">
        <v>125.68089000000001</v>
      </c>
      <c r="AG17" s="120">
        <v>114.97778</v>
      </c>
      <c r="AH17" s="135">
        <v>76.010040000000004</v>
      </c>
      <c r="AI17" s="121">
        <v>77.846329999999995</v>
      </c>
      <c r="AJ17" s="120">
        <v>68.276009999999999</v>
      </c>
      <c r="AK17" s="135">
        <v>125.56458000000001</v>
      </c>
      <c r="AL17" s="120">
        <v>125.81071</v>
      </c>
      <c r="AM17" s="135">
        <v>24.412310000000002</v>
      </c>
      <c r="AN17" s="120">
        <v>32.599939999999997</v>
      </c>
      <c r="AO17" s="135">
        <v>83.159028822055106</v>
      </c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4"/>
      <c r="BW17" s="44"/>
      <c r="BX17" s="44"/>
      <c r="BY17" s="44"/>
      <c r="BZ17" s="44"/>
      <c r="CA17" s="44"/>
      <c r="CB17" s="44"/>
      <c r="CC17" s="44"/>
      <c r="CD17" s="44"/>
      <c r="CE17" s="44"/>
      <c r="CF17" s="44"/>
      <c r="CG17" s="44"/>
      <c r="CH17" s="44"/>
      <c r="CI17" s="44"/>
      <c r="CJ17" s="44"/>
      <c r="CK17" s="44"/>
      <c r="CL17" s="44"/>
      <c r="CM17" s="44"/>
      <c r="CN17" s="44"/>
      <c r="CO17" s="44"/>
      <c r="CP17" s="44"/>
    </row>
    <row r="18" spans="1:94" s="121" customFormat="1" x14ac:dyDescent="0.2">
      <c r="A18" s="120" t="s">
        <v>122</v>
      </c>
      <c r="B18" s="164">
        <v>14</v>
      </c>
      <c r="C18" s="135">
        <v>54.049880000000002</v>
      </c>
      <c r="D18" s="120">
        <v>65.505089999999996</v>
      </c>
      <c r="E18" s="135">
        <v>123.70910000000001</v>
      </c>
      <c r="F18" s="121">
        <v>122.49722</v>
      </c>
      <c r="G18" s="120">
        <v>124.43641</v>
      </c>
      <c r="H18" s="135">
        <v>53.9</v>
      </c>
      <c r="I18" s="121">
        <v>53</v>
      </c>
      <c r="J18" s="120">
        <v>28.3</v>
      </c>
      <c r="K18" s="135">
        <v>23.191099999999999</v>
      </c>
      <c r="L18" s="120">
        <v>50.886580000000002</v>
      </c>
      <c r="M18" s="135">
        <v>76.897300000000001</v>
      </c>
      <c r="N18" s="120">
        <v>137.54854</v>
      </c>
      <c r="O18" s="135">
        <v>51.730910000000002</v>
      </c>
      <c r="P18" s="121">
        <v>27.3732718894009</v>
      </c>
      <c r="Q18" s="120">
        <v>25.929526748971199</v>
      </c>
      <c r="R18" s="135">
        <v>144.02782955290999</v>
      </c>
      <c r="S18" s="120">
        <v>142.47606055324101</v>
      </c>
      <c r="T18" s="136">
        <v>69.617005161739201</v>
      </c>
      <c r="U18" s="135">
        <v>125.48163726551201</v>
      </c>
      <c r="V18" s="121">
        <v>130.88338689884901</v>
      </c>
      <c r="W18" s="120">
        <v>123.03680600193501</v>
      </c>
      <c r="X18" s="136">
        <v>107.84235</v>
      </c>
      <c r="Y18" s="135">
        <v>126.60641</v>
      </c>
      <c r="Z18" s="121">
        <v>110.2689</v>
      </c>
      <c r="AA18" s="120">
        <v>114.15055</v>
      </c>
      <c r="AB18" s="136">
        <v>44.628518386692299</v>
      </c>
      <c r="AC18" s="135">
        <v>129.74757</v>
      </c>
      <c r="AD18" s="121">
        <v>130.81872999999999</v>
      </c>
      <c r="AE18" s="120">
        <v>133.32753</v>
      </c>
      <c r="AF18" s="135">
        <v>124.77778000000001</v>
      </c>
      <c r="AG18" s="120">
        <v>114.81216999999999</v>
      </c>
      <c r="AH18" s="135">
        <v>76.179469999999995</v>
      </c>
      <c r="AI18" s="121">
        <v>77.522109999999998</v>
      </c>
      <c r="AJ18" s="120">
        <v>68.19744</v>
      </c>
      <c r="AK18" s="135">
        <v>125.61201</v>
      </c>
      <c r="AL18" s="120">
        <v>125.90965</v>
      </c>
      <c r="AM18" s="135">
        <v>24.210100000000001</v>
      </c>
      <c r="AN18" s="120">
        <v>32.143729999999998</v>
      </c>
      <c r="AO18" s="135">
        <v>82.975626566416096</v>
      </c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  <c r="BF18" s="44"/>
      <c r="BG18" s="44"/>
      <c r="BH18" s="44"/>
      <c r="BI18" s="44"/>
      <c r="BJ18" s="44"/>
      <c r="BK18" s="44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V18" s="44"/>
      <c r="BW18" s="44"/>
      <c r="BX18" s="44"/>
      <c r="BY18" s="44"/>
      <c r="BZ18" s="44"/>
      <c r="CA18" s="44"/>
      <c r="CB18" s="44"/>
      <c r="CC18" s="44"/>
      <c r="CD18" s="44"/>
      <c r="CE18" s="44"/>
      <c r="CF18" s="44"/>
      <c r="CG18" s="44"/>
      <c r="CH18" s="44"/>
      <c r="CI18" s="44"/>
      <c r="CJ18" s="44"/>
      <c r="CK18" s="44"/>
      <c r="CL18" s="44"/>
      <c r="CM18" s="44"/>
      <c r="CN18" s="44"/>
      <c r="CO18" s="44"/>
      <c r="CP18" s="44"/>
    </row>
    <row r="19" spans="1:94" s="121" customFormat="1" x14ac:dyDescent="0.2">
      <c r="A19" s="120" t="s">
        <v>122</v>
      </c>
      <c r="B19" s="164">
        <v>15</v>
      </c>
      <c r="C19" s="135">
        <v>55.028419999999997</v>
      </c>
      <c r="D19" s="120">
        <v>66.082859999999997</v>
      </c>
      <c r="E19" s="135">
        <v>123.66667</v>
      </c>
      <c r="F19" s="121">
        <v>122.56757</v>
      </c>
      <c r="G19" s="120">
        <v>124.4363</v>
      </c>
      <c r="H19" s="135">
        <v>51.1</v>
      </c>
      <c r="I19" s="121">
        <v>50.6</v>
      </c>
      <c r="J19" s="120">
        <v>28.4</v>
      </c>
      <c r="K19" s="135">
        <v>22.764479999999999</v>
      </c>
      <c r="L19" s="120">
        <v>50.353430000000003</v>
      </c>
      <c r="M19" s="135">
        <v>75.551900000000003</v>
      </c>
      <c r="N19" s="120">
        <v>138.90144000000001</v>
      </c>
      <c r="O19" s="135">
        <v>48.302630000000001</v>
      </c>
      <c r="P19" s="121">
        <v>26.543778801843299</v>
      </c>
      <c r="Q19" s="120">
        <v>21.5568783068783</v>
      </c>
      <c r="R19" s="135">
        <v>144.57809302777801</v>
      </c>
      <c r="S19" s="120">
        <v>141.87050128836</v>
      </c>
      <c r="T19" s="136">
        <v>68.610590312807005</v>
      </c>
      <c r="U19" s="135">
        <v>124.905111504657</v>
      </c>
      <c r="V19" s="121">
        <v>130.72728731244001</v>
      </c>
      <c r="W19" s="120">
        <v>122.74957137848401</v>
      </c>
      <c r="X19" s="136">
        <v>109.88028</v>
      </c>
      <c r="Y19" s="135">
        <v>126.48062</v>
      </c>
      <c r="Z19" s="121">
        <v>109.35154</v>
      </c>
      <c r="AA19" s="120">
        <v>113.39328</v>
      </c>
      <c r="AB19" s="136">
        <v>44.483890853540103</v>
      </c>
      <c r="AC19" s="135">
        <v>129.74958000000001</v>
      </c>
      <c r="AD19" s="121">
        <v>129.9297</v>
      </c>
      <c r="AE19" s="120">
        <v>133.21459999999999</v>
      </c>
      <c r="AF19" s="135">
        <v>126.00364</v>
      </c>
      <c r="AG19" s="120">
        <v>113.93913999999999</v>
      </c>
      <c r="AH19" s="135">
        <v>75.390339999999995</v>
      </c>
      <c r="AI19" s="121">
        <v>77.474000000000004</v>
      </c>
      <c r="AJ19" s="120">
        <v>68.55883</v>
      </c>
      <c r="AK19" s="135">
        <v>125.82066</v>
      </c>
      <c r="AL19" s="120">
        <v>125.98994</v>
      </c>
      <c r="AM19" s="135">
        <v>23.986000000000001</v>
      </c>
      <c r="AN19" s="120">
        <v>31.574449999999999</v>
      </c>
      <c r="AO19" s="135">
        <v>82.775551378446195</v>
      </c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  <c r="BF19" s="44"/>
      <c r="BG19" s="44"/>
      <c r="BH19" s="44"/>
      <c r="BI19" s="44"/>
      <c r="BJ19" s="44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  <c r="CJ19" s="44"/>
      <c r="CK19" s="44"/>
      <c r="CL19" s="44"/>
      <c r="CM19" s="44"/>
      <c r="CN19" s="44"/>
      <c r="CO19" s="44"/>
      <c r="CP19" s="44"/>
    </row>
    <row r="20" spans="1:94" s="121" customFormat="1" x14ac:dyDescent="0.2">
      <c r="A20" s="120" t="s">
        <v>122</v>
      </c>
      <c r="B20" s="164">
        <v>16</v>
      </c>
      <c r="C20" s="135">
        <v>56.006950000000003</v>
      </c>
      <c r="D20" s="120">
        <v>66.61721</v>
      </c>
      <c r="E20" s="135">
        <v>123.70856000000001</v>
      </c>
      <c r="F20" s="121">
        <v>122.38876999999999</v>
      </c>
      <c r="G20" s="120">
        <v>124.34878</v>
      </c>
      <c r="H20" s="135">
        <v>48.7</v>
      </c>
      <c r="I20" s="121">
        <v>48.4</v>
      </c>
      <c r="J20" s="120">
        <v>28.5</v>
      </c>
      <c r="K20" s="135">
        <v>22.23818</v>
      </c>
      <c r="L20" s="120">
        <v>49.813409999999998</v>
      </c>
      <c r="M20" s="135">
        <v>76.398470000000003</v>
      </c>
      <c r="N20" s="120">
        <v>138.86951999999999</v>
      </c>
      <c r="O20" s="135">
        <v>44.73498</v>
      </c>
      <c r="P20" s="121">
        <v>26.1111111111111</v>
      </c>
      <c r="Q20" s="120">
        <v>17.574147560258702</v>
      </c>
      <c r="R20" s="135">
        <v>144.044516407407</v>
      </c>
      <c r="S20" s="120">
        <v>142.454255559525</v>
      </c>
      <c r="T20" s="136">
        <v>69.231416390986297</v>
      </c>
      <c r="U20" s="135">
        <v>124.57106871310501</v>
      </c>
      <c r="V20" s="121">
        <v>130.408216722829</v>
      </c>
      <c r="W20" s="120">
        <v>122.290990572469</v>
      </c>
      <c r="X20" s="136">
        <v>107.94323</v>
      </c>
      <c r="Y20" s="135">
        <v>126.03859</v>
      </c>
      <c r="Z20" s="121">
        <v>108.84860999999999</v>
      </c>
      <c r="AA20" s="120">
        <v>112.43071999999999</v>
      </c>
      <c r="AB20" s="136">
        <v>44.367770195736199</v>
      </c>
      <c r="AC20" s="135">
        <v>129.57820000000001</v>
      </c>
      <c r="AD20" s="121">
        <v>129.92393999999999</v>
      </c>
      <c r="AE20" s="120">
        <v>132.43241</v>
      </c>
      <c r="AF20" s="135">
        <v>124.89634</v>
      </c>
      <c r="AG20" s="120">
        <v>114.6591</v>
      </c>
      <c r="AH20" s="135">
        <v>75.879459999999995</v>
      </c>
      <c r="AI20" s="121">
        <v>76.456649999999996</v>
      </c>
      <c r="AJ20" s="120">
        <v>68.051220000000001</v>
      </c>
      <c r="AK20" s="135">
        <v>125.89484</v>
      </c>
      <c r="AL20" s="120">
        <v>126.09784000000001</v>
      </c>
      <c r="AM20" s="135">
        <v>23.717839999999999</v>
      </c>
      <c r="AN20" s="120">
        <v>31.032019999999999</v>
      </c>
      <c r="AO20" s="135">
        <v>82.506432748538003</v>
      </c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44"/>
      <c r="BH20" s="44"/>
      <c r="BI20" s="44"/>
      <c r="BJ20" s="44"/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4"/>
      <c r="BW20" s="44"/>
      <c r="BX20" s="44"/>
      <c r="BY20" s="44"/>
      <c r="BZ20" s="44"/>
      <c r="CA20" s="44"/>
      <c r="CB20" s="44"/>
      <c r="CC20" s="44"/>
      <c r="CD20" s="44"/>
      <c r="CE20" s="44"/>
      <c r="CF20" s="44"/>
      <c r="CG20" s="44"/>
      <c r="CH20" s="44"/>
      <c r="CI20" s="44"/>
      <c r="CJ20" s="44"/>
      <c r="CK20" s="44"/>
      <c r="CL20" s="44"/>
      <c r="CM20" s="44"/>
      <c r="CN20" s="44"/>
      <c r="CO20" s="44"/>
      <c r="CP20" s="44"/>
    </row>
    <row r="21" spans="1:94" s="121" customFormat="1" x14ac:dyDescent="0.2">
      <c r="A21" s="120" t="s">
        <v>122</v>
      </c>
      <c r="B21" s="164">
        <v>17</v>
      </c>
      <c r="C21" s="135">
        <v>56.945410000000003</v>
      </c>
      <c r="D21" s="120">
        <v>67.118170000000006</v>
      </c>
      <c r="E21" s="135">
        <v>123.60881000000001</v>
      </c>
      <c r="F21" s="121">
        <v>122.23876</v>
      </c>
      <c r="G21" s="120">
        <v>124.27708</v>
      </c>
      <c r="H21" s="135">
        <v>46.7</v>
      </c>
      <c r="I21" s="121">
        <v>47.5</v>
      </c>
      <c r="J21" s="120">
        <v>28.5</v>
      </c>
      <c r="K21" s="135">
        <v>22.025500000000001</v>
      </c>
      <c r="L21" s="120">
        <v>49.244100000000003</v>
      </c>
      <c r="M21" s="135">
        <v>76.483720000000005</v>
      </c>
      <c r="N21" s="120">
        <v>137.72232</v>
      </c>
      <c r="O21" s="135">
        <v>41.13946</v>
      </c>
      <c r="P21" s="121">
        <v>25.6388888888889</v>
      </c>
      <c r="Q21" s="120">
        <v>14.259847148736</v>
      </c>
      <c r="R21" s="135">
        <v>145.201890219245</v>
      </c>
      <c r="S21" s="120">
        <v>142.43039948776399</v>
      </c>
      <c r="T21" s="136">
        <v>70.698986337510107</v>
      </c>
      <c r="U21" s="135">
        <v>124.226211268529</v>
      </c>
      <c r="V21" s="121">
        <v>129.99281441009799</v>
      </c>
      <c r="W21" s="120">
        <v>121.651723913594</v>
      </c>
      <c r="X21" s="136">
        <v>108.62927000000001</v>
      </c>
      <c r="Y21" s="135">
        <v>125.58497</v>
      </c>
      <c r="Z21" s="121">
        <v>108.69880000000001</v>
      </c>
      <c r="AA21" s="120">
        <v>110.9813</v>
      </c>
      <c r="AB21" s="136">
        <v>44.339179111482203</v>
      </c>
      <c r="AC21" s="135">
        <v>129.77079000000001</v>
      </c>
      <c r="AD21" s="121">
        <v>129.81686999999999</v>
      </c>
      <c r="AE21" s="120">
        <v>132.43672000000001</v>
      </c>
      <c r="AF21" s="135">
        <v>126.53642000000001</v>
      </c>
      <c r="AG21" s="120">
        <v>114.71728</v>
      </c>
      <c r="AH21" s="135">
        <v>76.362700000000004</v>
      </c>
      <c r="AI21" s="121">
        <v>76.100899999999996</v>
      </c>
      <c r="AJ21" s="120">
        <v>67.693839999999994</v>
      </c>
      <c r="AK21" s="135">
        <v>126.03095999999999</v>
      </c>
      <c r="AL21" s="120">
        <v>126.05396</v>
      </c>
      <c r="AM21" s="135">
        <v>23.46725</v>
      </c>
      <c r="AN21" s="120">
        <v>30.47841</v>
      </c>
      <c r="AO21" s="135">
        <v>82.264248120300806</v>
      </c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4"/>
      <c r="BW21" s="44"/>
      <c r="BX21" s="44"/>
      <c r="BY21" s="44"/>
      <c r="BZ21" s="44"/>
      <c r="CA21" s="44"/>
      <c r="CB21" s="44"/>
      <c r="CC21" s="44"/>
      <c r="CD21" s="44"/>
      <c r="CE21" s="44"/>
      <c r="CF21" s="44"/>
      <c r="CG21" s="44"/>
      <c r="CH21" s="44"/>
      <c r="CI21" s="44"/>
      <c r="CJ21" s="44"/>
      <c r="CK21" s="44"/>
      <c r="CL21" s="44"/>
      <c r="CM21" s="44"/>
      <c r="CN21" s="44"/>
      <c r="CO21" s="44"/>
      <c r="CP21" s="44"/>
    </row>
    <row r="22" spans="1:94" s="121" customFormat="1" x14ac:dyDescent="0.2">
      <c r="A22" s="120" t="s">
        <v>122</v>
      </c>
      <c r="B22" s="164">
        <v>18</v>
      </c>
      <c r="C22" s="135">
        <v>57.883870000000002</v>
      </c>
      <c r="D22" s="120">
        <v>67.582390000000004</v>
      </c>
      <c r="E22" s="135">
        <v>123.78269</v>
      </c>
      <c r="F22" s="121">
        <v>122.23429</v>
      </c>
      <c r="G22" s="120">
        <v>124.41059</v>
      </c>
      <c r="H22" s="135">
        <v>44.7</v>
      </c>
      <c r="I22" s="121">
        <v>46.7</v>
      </c>
      <c r="J22" s="120">
        <v>28.2</v>
      </c>
      <c r="K22" s="135">
        <v>21.662469999999999</v>
      </c>
      <c r="L22" s="120">
        <v>48.814109999999999</v>
      </c>
      <c r="M22" s="135">
        <v>76.551559999999995</v>
      </c>
      <c r="N22" s="120">
        <v>136.91388000000001</v>
      </c>
      <c r="O22" s="135">
        <v>37.934150000000002</v>
      </c>
      <c r="P22" s="121">
        <v>25.1388888888889</v>
      </c>
      <c r="Q22" s="120">
        <v>11.586125808347999</v>
      </c>
      <c r="R22" s="135">
        <v>145.18043064616299</v>
      </c>
      <c r="S22" s="120">
        <v>142.46306926223599</v>
      </c>
      <c r="T22" s="136">
        <v>67.603243015152202</v>
      </c>
      <c r="U22" s="135">
        <v>123.765075200052</v>
      </c>
      <c r="V22" s="121">
        <v>129.716924852451</v>
      </c>
      <c r="W22" s="120">
        <v>121.183426634722</v>
      </c>
      <c r="X22" s="136">
        <v>108.32661</v>
      </c>
      <c r="Y22" s="135">
        <v>124.91914</v>
      </c>
      <c r="Z22" s="121">
        <v>107.91392</v>
      </c>
      <c r="AA22" s="120">
        <v>110.22367</v>
      </c>
      <c r="AB22" s="136">
        <v>44.367135573338103</v>
      </c>
      <c r="AC22" s="135">
        <v>129.72989999999999</v>
      </c>
      <c r="AD22" s="121">
        <v>129.86359999999999</v>
      </c>
      <c r="AE22" s="120">
        <v>131.55126000000001</v>
      </c>
      <c r="AF22" s="135">
        <v>125.74296</v>
      </c>
      <c r="AG22" s="120">
        <v>115.03964999999999</v>
      </c>
      <c r="AH22" s="135">
        <v>75.426919999999996</v>
      </c>
      <c r="AI22" s="121">
        <v>76.585570000000004</v>
      </c>
      <c r="AJ22" s="120">
        <v>68.746539999999996</v>
      </c>
      <c r="AK22" s="135">
        <v>126.02638</v>
      </c>
      <c r="AL22" s="120">
        <v>126.18823</v>
      </c>
      <c r="AM22" s="135">
        <v>23.22486</v>
      </c>
      <c r="AN22" s="120">
        <v>29.967600000000001</v>
      </c>
      <c r="AO22" s="135">
        <v>82.119749373433606</v>
      </c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4"/>
      <c r="BK22" s="44"/>
      <c r="BL22" s="44"/>
      <c r="BM22" s="44"/>
      <c r="BN22" s="44"/>
      <c r="BO22" s="44"/>
      <c r="BP22" s="44"/>
      <c r="BQ22" s="44"/>
      <c r="BR22" s="44"/>
      <c r="BS22" s="44"/>
      <c r="BT22" s="44"/>
      <c r="BU22" s="44"/>
      <c r="BV22" s="44"/>
      <c r="BW22" s="44"/>
      <c r="BX22" s="44"/>
      <c r="BY22" s="44"/>
      <c r="BZ22" s="44"/>
      <c r="CA22" s="44"/>
      <c r="CB22" s="44"/>
      <c r="CC22" s="44"/>
      <c r="CD22" s="44"/>
      <c r="CE22" s="44"/>
      <c r="CF22" s="44"/>
      <c r="CG22" s="44"/>
      <c r="CH22" s="44"/>
      <c r="CI22" s="44"/>
      <c r="CJ22" s="44"/>
      <c r="CK22" s="44"/>
      <c r="CL22" s="44"/>
      <c r="CM22" s="44"/>
      <c r="CN22" s="44"/>
      <c r="CO22" s="44"/>
      <c r="CP22" s="44"/>
    </row>
    <row r="23" spans="1:94" s="121" customFormat="1" x14ac:dyDescent="0.2">
      <c r="A23" s="120" t="s">
        <v>122</v>
      </c>
      <c r="B23" s="164">
        <v>19</v>
      </c>
      <c r="C23" s="135">
        <v>58.765549999999998</v>
      </c>
      <c r="D23" s="120">
        <v>68.046610000000001</v>
      </c>
      <c r="E23" s="135">
        <v>123.79409</v>
      </c>
      <c r="F23" s="121">
        <v>122.16302</v>
      </c>
      <c r="G23" s="120">
        <v>124.38788</v>
      </c>
      <c r="H23" s="135">
        <v>42.4</v>
      </c>
      <c r="I23" s="121">
        <v>46.6</v>
      </c>
      <c r="J23" s="120">
        <v>28.1</v>
      </c>
      <c r="K23" s="135">
        <v>21.401499999999999</v>
      </c>
      <c r="L23" s="120">
        <v>48.307299999999998</v>
      </c>
      <c r="M23" s="135">
        <v>76.051130000000001</v>
      </c>
      <c r="N23" s="120">
        <v>137.73911000000001</v>
      </c>
      <c r="O23" s="135">
        <v>35.007559999999998</v>
      </c>
      <c r="P23" s="121">
        <v>24.5529953917051</v>
      </c>
      <c r="Q23" s="120">
        <v>9.4972810111698998</v>
      </c>
      <c r="R23" s="135">
        <v>145.91658243055599</v>
      </c>
      <c r="S23" s="120">
        <v>142.369755416667</v>
      </c>
      <c r="T23" s="136">
        <v>68.004220419177798</v>
      </c>
      <c r="U23" s="135">
        <v>123.43031623376601</v>
      </c>
      <c r="V23" s="121">
        <v>129.53530529097401</v>
      </c>
      <c r="W23" s="120">
        <v>120.82643036158299</v>
      </c>
      <c r="X23" s="136">
        <v>105.73043</v>
      </c>
      <c r="Y23" s="135">
        <v>124.53166</v>
      </c>
      <c r="Z23" s="121">
        <v>107.44866</v>
      </c>
      <c r="AA23" s="120">
        <v>109.43595999999999</v>
      </c>
      <c r="AB23" s="136">
        <v>44.3891737459819</v>
      </c>
      <c r="AC23" s="135">
        <v>128.88101</v>
      </c>
      <c r="AD23" s="121">
        <v>129.93718999999999</v>
      </c>
      <c r="AE23" s="120">
        <v>131.55458999999999</v>
      </c>
      <c r="AF23" s="135">
        <v>126.12438</v>
      </c>
      <c r="AG23" s="120">
        <v>115.41412</v>
      </c>
      <c r="AH23" s="135">
        <v>75.564260000000004</v>
      </c>
      <c r="AI23" s="121">
        <v>76.228160000000003</v>
      </c>
      <c r="AJ23" s="120">
        <v>68.600260000000006</v>
      </c>
      <c r="AK23" s="135">
        <v>126.28984</v>
      </c>
      <c r="AL23" s="120">
        <v>125.99009</v>
      </c>
      <c r="AM23" s="135">
        <v>22.961179999999999</v>
      </c>
      <c r="AN23" s="120">
        <v>29.45139</v>
      </c>
      <c r="AO23" s="135">
        <v>81.991923558897298</v>
      </c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4"/>
      <c r="BZ23" s="44"/>
      <c r="CA23" s="44"/>
      <c r="CB23" s="44"/>
      <c r="CC23" s="44"/>
      <c r="CD23" s="44"/>
      <c r="CE23" s="44"/>
      <c r="CF23" s="44"/>
      <c r="CG23" s="44"/>
      <c r="CH23" s="44"/>
      <c r="CI23" s="44"/>
      <c r="CJ23" s="44"/>
      <c r="CK23" s="44"/>
      <c r="CL23" s="44"/>
      <c r="CM23" s="44"/>
      <c r="CN23" s="44"/>
      <c r="CO23" s="44"/>
      <c r="CP23" s="44"/>
    </row>
    <row r="24" spans="1:94" s="121" customFormat="1" x14ac:dyDescent="0.2">
      <c r="A24" s="120" t="s">
        <v>122</v>
      </c>
      <c r="B24" s="164">
        <v>20</v>
      </c>
      <c r="C24" s="135">
        <v>59.53369</v>
      </c>
      <c r="D24" s="120">
        <v>68.454049999999995</v>
      </c>
      <c r="E24" s="135">
        <v>123.7972</v>
      </c>
      <c r="F24" s="121">
        <v>122.11963</v>
      </c>
      <c r="G24" s="120">
        <v>124.41269</v>
      </c>
      <c r="H24" s="135">
        <v>41</v>
      </c>
      <c r="I24" s="121">
        <v>46.3</v>
      </c>
      <c r="J24" s="120">
        <v>27.4</v>
      </c>
      <c r="K24" s="135">
        <v>21.144929999999999</v>
      </c>
      <c r="L24" s="120">
        <v>47.839030000000001</v>
      </c>
      <c r="M24" s="135">
        <v>76.685299999999998</v>
      </c>
      <c r="N24" s="120">
        <v>137.71323000000001</v>
      </c>
      <c r="O24" s="135">
        <v>32.52693</v>
      </c>
      <c r="P24" s="121">
        <v>24.082949308755801</v>
      </c>
      <c r="Q24" s="120">
        <v>7.8819077013521497</v>
      </c>
      <c r="R24" s="135">
        <v>145.354917619048</v>
      </c>
      <c r="S24" s="120">
        <v>142.28268783068799</v>
      </c>
      <c r="T24" s="136">
        <v>72.589986247133197</v>
      </c>
      <c r="U24" s="135">
        <v>122.92481865407299</v>
      </c>
      <c r="V24" s="121">
        <v>129.19532417849999</v>
      </c>
      <c r="W24" s="120">
        <v>120.205046650694</v>
      </c>
      <c r="X24" s="136">
        <v>107.4926</v>
      </c>
      <c r="Y24" s="135">
        <v>124.04025</v>
      </c>
      <c r="Z24" s="121">
        <v>106.71372</v>
      </c>
      <c r="AA24" s="120">
        <v>108.75284000000001</v>
      </c>
      <c r="AB24" s="136">
        <v>44.262029846403401</v>
      </c>
      <c r="AC24" s="135">
        <v>128.86452</v>
      </c>
      <c r="AD24" s="121">
        <v>129.91372000000001</v>
      </c>
      <c r="AE24" s="120">
        <v>131.54597999999999</v>
      </c>
      <c r="AF24" s="135">
        <v>123.31733</v>
      </c>
      <c r="AG24" s="120">
        <v>116.03753</v>
      </c>
      <c r="AH24" s="135">
        <v>75.912049999999994</v>
      </c>
      <c r="AI24" s="121">
        <v>75.614379999999997</v>
      </c>
      <c r="AJ24" s="120">
        <v>68.333420000000004</v>
      </c>
      <c r="AK24" s="135">
        <v>126.08316000000001</v>
      </c>
      <c r="AL24" s="120">
        <v>126.00339</v>
      </c>
      <c r="AM24" s="135">
        <v>22.73169</v>
      </c>
      <c r="AN24" s="120">
        <v>28.874749999999999</v>
      </c>
      <c r="AO24" s="135">
        <v>81.819636591478698</v>
      </c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4"/>
      <c r="BJ24" s="44"/>
      <c r="BK24" s="44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V24" s="44"/>
      <c r="BW24" s="44"/>
      <c r="BX24" s="44"/>
      <c r="BY24" s="44"/>
      <c r="BZ24" s="44"/>
      <c r="CA24" s="44"/>
      <c r="CB24" s="44"/>
      <c r="CC24" s="44"/>
      <c r="CD24" s="44"/>
      <c r="CE24" s="44"/>
      <c r="CF24" s="44"/>
      <c r="CG24" s="44"/>
      <c r="CH24" s="44"/>
      <c r="CI24" s="44"/>
      <c r="CJ24" s="44"/>
      <c r="CK24" s="44"/>
      <c r="CL24" s="44"/>
      <c r="CM24" s="44"/>
      <c r="CN24" s="44"/>
      <c r="CO24" s="44"/>
      <c r="CP24" s="44"/>
    </row>
    <row r="25" spans="1:94" s="121" customFormat="1" x14ac:dyDescent="0.2">
      <c r="A25" s="120" t="s">
        <v>122</v>
      </c>
      <c r="B25" s="164">
        <v>21</v>
      </c>
      <c r="C25" s="135">
        <v>60.301819999999999</v>
      </c>
      <c r="D25" s="120">
        <v>68.861500000000007</v>
      </c>
      <c r="E25" s="135">
        <v>123.87361</v>
      </c>
      <c r="F25" s="121">
        <v>122.03604</v>
      </c>
      <c r="G25" s="120">
        <v>124.41892</v>
      </c>
      <c r="H25" s="135">
        <v>39.9</v>
      </c>
      <c r="I25" s="121">
        <v>46.2</v>
      </c>
      <c r="J25" s="120">
        <v>27.3</v>
      </c>
      <c r="K25" s="135">
        <v>20.999870000000001</v>
      </c>
      <c r="L25" s="120">
        <v>47.374319999999997</v>
      </c>
      <c r="M25" s="135">
        <v>75.913030000000006</v>
      </c>
      <c r="N25" s="120">
        <v>134.40747999999999</v>
      </c>
      <c r="O25" s="135">
        <v>30.352889999999999</v>
      </c>
      <c r="P25" s="121">
        <v>23.695852534562199</v>
      </c>
      <c r="Q25" s="120">
        <v>6.6564520870076498</v>
      </c>
      <c r="R25" s="135">
        <v>144.80955717261901</v>
      </c>
      <c r="S25" s="120">
        <v>142.26050455026501</v>
      </c>
      <c r="T25" s="136">
        <v>68.186719220625207</v>
      </c>
      <c r="U25" s="135">
        <v>122.532600419782</v>
      </c>
      <c r="V25" s="121">
        <v>128.76520890551001</v>
      </c>
      <c r="W25" s="120">
        <v>119.60092046981801</v>
      </c>
      <c r="X25" s="136">
        <v>106.18106</v>
      </c>
      <c r="Y25" s="135">
        <v>123.30079000000001</v>
      </c>
      <c r="Z25" s="121">
        <v>106.24961</v>
      </c>
      <c r="AA25" s="120">
        <v>108.39228</v>
      </c>
      <c r="AB25" s="136">
        <v>44.2737985900674</v>
      </c>
      <c r="AC25" s="135">
        <v>128.70945</v>
      </c>
      <c r="AD25" s="121">
        <v>129.79458</v>
      </c>
      <c r="AE25" s="120">
        <v>131.55171000000001</v>
      </c>
      <c r="AF25" s="135">
        <v>123.32937</v>
      </c>
      <c r="AG25" s="120">
        <v>112.81301999999999</v>
      </c>
      <c r="AH25" s="135">
        <v>75.171189999999996</v>
      </c>
      <c r="AI25" s="121">
        <v>75.442740000000001</v>
      </c>
      <c r="AJ25" s="120">
        <v>68.490669999999994</v>
      </c>
      <c r="AK25" s="135">
        <v>126.19301</v>
      </c>
      <c r="AL25" s="120">
        <v>125.96463</v>
      </c>
      <c r="AM25" s="135">
        <v>22.499020000000002</v>
      </c>
      <c r="AN25" s="120">
        <v>28.37876</v>
      </c>
      <c r="AO25" s="135">
        <v>81.363909774436095</v>
      </c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  <c r="BQ25" s="44"/>
      <c r="BR25" s="44"/>
      <c r="BS25" s="44"/>
      <c r="BT25" s="44"/>
      <c r="BU25" s="44"/>
      <c r="BV25" s="44"/>
      <c r="BW25" s="44"/>
      <c r="BX25" s="44"/>
      <c r="BY25" s="44"/>
      <c r="BZ25" s="44"/>
      <c r="CA25" s="44"/>
      <c r="CB25" s="44"/>
      <c r="CC25" s="44"/>
      <c r="CD25" s="44"/>
      <c r="CE25" s="44"/>
      <c r="CF25" s="44"/>
      <c r="CG25" s="44"/>
      <c r="CH25" s="44"/>
      <c r="CI25" s="44"/>
      <c r="CJ25" s="44"/>
      <c r="CK25" s="44"/>
      <c r="CL25" s="44"/>
      <c r="CM25" s="44"/>
      <c r="CN25" s="44"/>
      <c r="CO25" s="44"/>
      <c r="CP25" s="44"/>
    </row>
    <row r="26" spans="1:94" s="121" customFormat="1" x14ac:dyDescent="0.2">
      <c r="A26" s="120" t="s">
        <v>122</v>
      </c>
      <c r="B26" s="164">
        <v>22</v>
      </c>
      <c r="C26" s="135">
        <v>61.08999</v>
      </c>
      <c r="D26" s="120">
        <v>69.242230000000006</v>
      </c>
      <c r="E26" s="135">
        <v>123.79967000000001</v>
      </c>
      <c r="F26" s="121">
        <v>122.07859000000001</v>
      </c>
      <c r="G26" s="120">
        <v>124.40483999999999</v>
      </c>
      <c r="H26" s="135">
        <v>38.700000000000003</v>
      </c>
      <c r="I26" s="121">
        <v>45.3</v>
      </c>
      <c r="J26" s="120">
        <v>27.5</v>
      </c>
      <c r="K26" s="135">
        <v>20.7437</v>
      </c>
      <c r="L26" s="120">
        <v>46.983379999999997</v>
      </c>
      <c r="M26" s="135">
        <v>75.289959999999994</v>
      </c>
      <c r="N26" s="120">
        <v>135.91905</v>
      </c>
      <c r="O26" s="135">
        <v>28.26247</v>
      </c>
      <c r="P26" s="121">
        <v>23.170506912442399</v>
      </c>
      <c r="Q26" s="120">
        <v>5.6259553203997701</v>
      </c>
      <c r="R26" s="135">
        <v>145.868427513228</v>
      </c>
      <c r="S26" s="120">
        <v>142.78965297949699</v>
      </c>
      <c r="T26" s="136">
        <v>66.757407106396997</v>
      </c>
      <c r="U26" s="135">
        <v>122.238457841401</v>
      </c>
      <c r="V26" s="121">
        <v>128.5340723102</v>
      </c>
      <c r="W26" s="120">
        <v>119.07654342702401</v>
      </c>
      <c r="X26" s="136">
        <v>106.78639</v>
      </c>
      <c r="Y26" s="135">
        <v>123.01215000000001</v>
      </c>
      <c r="Z26" s="121">
        <v>105.63515</v>
      </c>
      <c r="AA26" s="120">
        <v>107.62121999999999</v>
      </c>
      <c r="AB26" s="136">
        <v>44.2647580255707</v>
      </c>
      <c r="AC26" s="135">
        <v>128.87156999999999</v>
      </c>
      <c r="AD26" s="121">
        <v>129.04325</v>
      </c>
      <c r="AE26" s="120">
        <v>130.65716</v>
      </c>
      <c r="AF26" s="135">
        <v>122.28417</v>
      </c>
      <c r="AG26" s="120">
        <v>112.03236</v>
      </c>
      <c r="AH26" s="135">
        <v>75.305040000000005</v>
      </c>
      <c r="AI26" s="121">
        <v>74.621719999999996</v>
      </c>
      <c r="AJ26" s="120">
        <v>68.662959999999998</v>
      </c>
      <c r="AK26" s="135">
        <v>126.07487999999999</v>
      </c>
      <c r="AL26" s="120">
        <v>126.28755</v>
      </c>
      <c r="AM26" s="135">
        <v>22.25996</v>
      </c>
      <c r="AN26" s="120">
        <v>27.901060000000001</v>
      </c>
      <c r="AO26" s="135">
        <v>81.258314536340905</v>
      </c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4"/>
      <c r="BK26" s="44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4"/>
      <c r="BW26" s="44"/>
      <c r="BX26" s="44"/>
      <c r="BY26" s="44"/>
      <c r="BZ26" s="44"/>
      <c r="CA26" s="44"/>
      <c r="CB26" s="44"/>
      <c r="CC26" s="44"/>
      <c r="CD26" s="44"/>
      <c r="CE26" s="44"/>
      <c r="CF26" s="44"/>
      <c r="CG26" s="44"/>
      <c r="CH26" s="44"/>
      <c r="CI26" s="44"/>
      <c r="CJ26" s="44"/>
      <c r="CK26" s="44"/>
      <c r="CL26" s="44"/>
      <c r="CM26" s="44"/>
      <c r="CN26" s="44"/>
      <c r="CO26" s="44"/>
      <c r="CP26" s="44"/>
    </row>
    <row r="27" spans="1:94" s="121" customFormat="1" x14ac:dyDescent="0.2">
      <c r="A27" s="120" t="s">
        <v>122</v>
      </c>
      <c r="B27" s="164">
        <v>23</v>
      </c>
      <c r="C27" s="135">
        <v>61.811369999999997</v>
      </c>
      <c r="D27" s="120">
        <v>69.5929</v>
      </c>
      <c r="E27" s="135">
        <v>123.82378</v>
      </c>
      <c r="F27" s="121">
        <v>122.06534000000001</v>
      </c>
      <c r="G27" s="120">
        <v>124.34686000000001</v>
      </c>
      <c r="H27" s="135">
        <v>37.5</v>
      </c>
      <c r="I27" s="121">
        <v>44.6</v>
      </c>
      <c r="J27" s="120">
        <v>28.5</v>
      </c>
      <c r="K27" s="135">
        <v>20.61739</v>
      </c>
      <c r="L27" s="120">
        <v>46.513120000000001</v>
      </c>
      <c r="M27" s="135">
        <v>75.548140000000004</v>
      </c>
      <c r="N27" s="120">
        <v>134.41243</v>
      </c>
      <c r="O27" s="135">
        <v>26.450769999999999</v>
      </c>
      <c r="P27" s="121">
        <v>22.75</v>
      </c>
      <c r="Q27" s="120">
        <v>4.84611992945326</v>
      </c>
      <c r="R27" s="135">
        <v>145.910863224206</v>
      </c>
      <c r="S27" s="120">
        <v>142.258615873016</v>
      </c>
      <c r="T27" s="136">
        <v>68.764657401626195</v>
      </c>
      <c r="U27" s="135">
        <v>121.676077213695</v>
      </c>
      <c r="V27" s="121">
        <v>128.24337813358301</v>
      </c>
      <c r="W27" s="120">
        <v>118.591711992832</v>
      </c>
      <c r="X27" s="136">
        <v>108.42749999999999</v>
      </c>
      <c r="Y27" s="135">
        <v>122.16445</v>
      </c>
      <c r="Z27" s="121">
        <v>58.075780000000002</v>
      </c>
      <c r="AA27" s="120">
        <v>107.33641</v>
      </c>
      <c r="AB27" s="136">
        <v>44.183396873695202</v>
      </c>
      <c r="AC27" s="135">
        <v>128.75182000000001</v>
      </c>
      <c r="AD27" s="121">
        <v>129.0437</v>
      </c>
      <c r="AE27" s="120">
        <v>130.66333</v>
      </c>
      <c r="AF27" s="135">
        <v>124.09961</v>
      </c>
      <c r="AG27" s="120">
        <v>112.30003000000001</v>
      </c>
      <c r="AH27" s="135">
        <v>75.809619999999995</v>
      </c>
      <c r="AI27" s="121">
        <v>73.900769999999994</v>
      </c>
      <c r="AJ27" s="120">
        <v>68.215760000000003</v>
      </c>
      <c r="AK27" s="135">
        <v>126.35681</v>
      </c>
      <c r="AL27" s="120">
        <v>126.26317</v>
      </c>
      <c r="AM27" s="135">
        <v>22.035</v>
      </c>
      <c r="AN27" s="120">
        <v>27.440069999999999</v>
      </c>
      <c r="AO27" s="135">
        <v>81.066461988304098</v>
      </c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44"/>
      <c r="BK27" s="44"/>
      <c r="BL27" s="44"/>
      <c r="BM27" s="44"/>
      <c r="BN27" s="44"/>
      <c r="BO27" s="44"/>
      <c r="BP27" s="44"/>
      <c r="BQ27" s="44"/>
      <c r="BR27" s="44"/>
      <c r="BS27" s="44"/>
      <c r="BT27" s="44"/>
      <c r="BU27" s="44"/>
      <c r="BV27" s="44"/>
      <c r="BW27" s="44"/>
      <c r="BX27" s="44"/>
      <c r="BY27" s="44"/>
      <c r="BZ27" s="44"/>
      <c r="CA27" s="44"/>
      <c r="CB27" s="44"/>
      <c r="CC27" s="44"/>
      <c r="CD27" s="44"/>
      <c r="CE27" s="44"/>
      <c r="CF27" s="44"/>
      <c r="CG27" s="44"/>
      <c r="CH27" s="44"/>
      <c r="CI27" s="44"/>
      <c r="CJ27" s="44"/>
      <c r="CK27" s="44"/>
      <c r="CL27" s="44"/>
      <c r="CM27" s="44"/>
      <c r="CN27" s="44"/>
      <c r="CO27" s="44"/>
      <c r="CP27" s="44"/>
    </row>
    <row r="28" spans="1:94" s="121" customFormat="1" x14ac:dyDescent="0.2">
      <c r="A28" s="120" t="s">
        <v>122</v>
      </c>
      <c r="B28" s="164">
        <v>24</v>
      </c>
      <c r="C28" s="135">
        <v>62.512709999999998</v>
      </c>
      <c r="D28" s="120">
        <v>69.930210000000002</v>
      </c>
      <c r="E28" s="135">
        <v>124.01691</v>
      </c>
      <c r="F28" s="121">
        <v>121.95659000000001</v>
      </c>
      <c r="G28" s="120">
        <v>124.44351</v>
      </c>
      <c r="H28" s="135">
        <v>36.700000000000003</v>
      </c>
      <c r="I28" s="121">
        <v>45</v>
      </c>
      <c r="J28" s="120">
        <v>31.6</v>
      </c>
      <c r="K28" s="135">
        <v>20.418489999999998</v>
      </c>
      <c r="L28" s="120">
        <v>46.163780000000003</v>
      </c>
      <c r="M28" s="135">
        <v>74.497780000000006</v>
      </c>
      <c r="N28" s="120">
        <v>133.25861</v>
      </c>
      <c r="O28" s="135">
        <v>24.9178</v>
      </c>
      <c r="P28" s="121">
        <v>22.202764976958498</v>
      </c>
      <c r="Q28" s="120">
        <v>4.2055408583186402</v>
      </c>
      <c r="R28" s="135">
        <v>145.90688430555599</v>
      </c>
      <c r="S28" s="120">
        <v>142.23321396825301</v>
      </c>
      <c r="T28" s="136">
        <v>67.486435655673304</v>
      </c>
      <c r="U28" s="135">
        <v>121.346940869736</v>
      </c>
      <c r="V28" s="121">
        <v>127.92772874423</v>
      </c>
      <c r="W28" s="120">
        <v>118.09918995955</v>
      </c>
      <c r="X28" s="136">
        <v>106.61151</v>
      </c>
      <c r="Y28" s="135">
        <v>122.08111</v>
      </c>
      <c r="Z28" s="121">
        <v>70.21696</v>
      </c>
      <c r="AA28" s="120">
        <v>106.41005</v>
      </c>
      <c r="AB28" s="136">
        <v>44.288881477412197</v>
      </c>
      <c r="AC28" s="135">
        <v>127.97112</v>
      </c>
      <c r="AD28" s="121">
        <v>129.04105999999999</v>
      </c>
      <c r="AE28" s="120">
        <v>130.56464</v>
      </c>
      <c r="AF28" s="135">
        <v>123.10680000000001</v>
      </c>
      <c r="AG28" s="120">
        <v>110.56198000000001</v>
      </c>
      <c r="AH28" s="135">
        <v>75.045379999999994</v>
      </c>
      <c r="AI28" s="121">
        <v>73.97636</v>
      </c>
      <c r="AJ28" s="120">
        <v>68.040689999999998</v>
      </c>
      <c r="AK28" s="135">
        <v>126.41862</v>
      </c>
      <c r="AL28" s="120">
        <v>126.27831</v>
      </c>
      <c r="AM28" s="135">
        <v>21.789560000000002</v>
      </c>
      <c r="AN28" s="120">
        <v>26.937049999999999</v>
      </c>
      <c r="AO28" s="135">
        <v>80.891510025062701</v>
      </c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  <c r="BM28" s="44"/>
      <c r="BN28" s="44"/>
      <c r="BO28" s="44"/>
      <c r="BP28" s="44"/>
      <c r="BQ28" s="44"/>
      <c r="BR28" s="44"/>
      <c r="BS28" s="44"/>
      <c r="BT28" s="44"/>
      <c r="BU28" s="44"/>
      <c r="BV28" s="44"/>
      <c r="BW28" s="44"/>
      <c r="BX28" s="44"/>
      <c r="BY28" s="44"/>
      <c r="BZ28" s="44"/>
      <c r="CA28" s="44"/>
      <c r="CB28" s="44"/>
      <c r="CC28" s="44"/>
      <c r="CD28" s="44"/>
      <c r="CE28" s="44"/>
      <c r="CF28" s="44"/>
      <c r="CG28" s="44"/>
      <c r="CH28" s="44"/>
      <c r="CI28" s="44"/>
      <c r="CJ28" s="44"/>
      <c r="CK28" s="44"/>
      <c r="CL28" s="44"/>
      <c r="CM28" s="44"/>
      <c r="CN28" s="44"/>
      <c r="CO28" s="44"/>
      <c r="CP28" s="44"/>
    </row>
    <row r="29" spans="1:94" s="121" customFormat="1" x14ac:dyDescent="0.2">
      <c r="A29" s="120" t="s">
        <v>122</v>
      </c>
      <c r="B29" s="164">
        <v>25</v>
      </c>
      <c r="C29" s="135">
        <v>63.16395</v>
      </c>
      <c r="D29" s="120">
        <v>70.260840000000002</v>
      </c>
      <c r="E29" s="135">
        <v>123.92683</v>
      </c>
      <c r="F29" s="121">
        <v>121.91998</v>
      </c>
      <c r="G29" s="120">
        <v>124.42037000000001</v>
      </c>
      <c r="H29" s="135">
        <v>35.700000000000003</v>
      </c>
      <c r="I29" s="121">
        <v>53.5</v>
      </c>
      <c r="J29" s="120">
        <v>32.799999999999997</v>
      </c>
      <c r="K29" s="135">
        <v>20.244230000000002</v>
      </c>
      <c r="L29" s="120">
        <v>45.802160000000001</v>
      </c>
      <c r="M29" s="135">
        <v>73.984470000000002</v>
      </c>
      <c r="N29" s="120">
        <v>130.28366</v>
      </c>
      <c r="O29" s="135">
        <v>23.607800000000001</v>
      </c>
      <c r="P29" s="121">
        <v>21.8611111111111</v>
      </c>
      <c r="Q29" s="120">
        <v>3.6763668430335099</v>
      </c>
      <c r="R29" s="135">
        <v>145.901733888889</v>
      </c>
      <c r="S29" s="120">
        <v>141.224579563492</v>
      </c>
      <c r="T29" s="136">
        <v>65.781470654372995</v>
      </c>
      <c r="U29" s="135">
        <v>120.785904545455</v>
      </c>
      <c r="V29" s="121">
        <v>127.714397663894</v>
      </c>
      <c r="W29" s="120">
        <v>117.52938237337401</v>
      </c>
      <c r="X29" s="136">
        <v>106.77966000000001</v>
      </c>
      <c r="Y29" s="135">
        <v>121.22565</v>
      </c>
      <c r="Z29" s="121">
        <v>104.09238999999999</v>
      </c>
      <c r="AA29" s="120">
        <v>106.16033</v>
      </c>
      <c r="AB29" s="136">
        <v>44.137509141142502</v>
      </c>
      <c r="AC29" s="135">
        <v>127.96223999999999</v>
      </c>
      <c r="AD29" s="121">
        <v>129.03666000000001</v>
      </c>
      <c r="AE29" s="120">
        <v>129.77823000000001</v>
      </c>
      <c r="AF29" s="135">
        <v>122.98307</v>
      </c>
      <c r="AG29" s="120">
        <v>113.02800000000001</v>
      </c>
      <c r="AH29" s="135">
        <v>74.919340000000005</v>
      </c>
      <c r="AI29" s="121">
        <v>72.986919999999998</v>
      </c>
      <c r="AJ29" s="120">
        <v>68.143990000000002</v>
      </c>
      <c r="AK29" s="135">
        <v>126.35714</v>
      </c>
      <c r="AL29" s="120">
        <v>126.33682</v>
      </c>
      <c r="AM29" s="135">
        <v>21.549410000000002</v>
      </c>
      <c r="AN29" s="120">
        <v>26.458300000000001</v>
      </c>
      <c r="AO29" s="135">
        <v>80.652531328320805</v>
      </c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44"/>
      <c r="BK29" s="44"/>
      <c r="BL29" s="44"/>
      <c r="BM29" s="44"/>
      <c r="BN29" s="44"/>
      <c r="BO29" s="44"/>
      <c r="BP29" s="44"/>
      <c r="BQ29" s="44"/>
      <c r="BR29" s="44"/>
      <c r="BS29" s="44"/>
      <c r="BT29" s="44"/>
      <c r="BU29" s="44"/>
      <c r="BV29" s="44"/>
      <c r="BW29" s="44"/>
      <c r="BX29" s="44"/>
      <c r="BY29" s="44"/>
      <c r="BZ29" s="44"/>
      <c r="CA29" s="44"/>
      <c r="CB29" s="44"/>
      <c r="CC29" s="44"/>
      <c r="CD29" s="44"/>
      <c r="CE29" s="44"/>
      <c r="CF29" s="44"/>
      <c r="CG29" s="44"/>
      <c r="CH29" s="44"/>
      <c r="CI29" s="44"/>
      <c r="CJ29" s="44"/>
      <c r="CK29" s="44"/>
      <c r="CL29" s="44"/>
      <c r="CM29" s="44"/>
      <c r="CN29" s="44"/>
      <c r="CO29" s="44"/>
      <c r="CP29" s="44"/>
    </row>
    <row r="30" spans="1:94" s="121" customFormat="1" x14ac:dyDescent="0.2">
      <c r="A30" s="120" t="s">
        <v>122</v>
      </c>
      <c r="B30" s="164">
        <v>26</v>
      </c>
      <c r="C30" s="135">
        <v>63.725020000000001</v>
      </c>
      <c r="D30" s="120">
        <v>70.578109999999995</v>
      </c>
      <c r="E30" s="135">
        <v>123.98528</v>
      </c>
      <c r="F30" s="121">
        <v>121.82604000000001</v>
      </c>
      <c r="G30" s="120">
        <v>124.55144</v>
      </c>
      <c r="H30" s="135">
        <v>34.9</v>
      </c>
      <c r="I30" s="121">
        <v>46.4</v>
      </c>
      <c r="J30" s="120">
        <v>33.299999999999997</v>
      </c>
      <c r="K30" s="135">
        <v>20.035409999999999</v>
      </c>
      <c r="L30" s="120">
        <v>45.434249999999999</v>
      </c>
      <c r="M30" s="135">
        <v>74.351020000000005</v>
      </c>
      <c r="N30" s="120">
        <v>127.69056</v>
      </c>
      <c r="O30" s="135">
        <v>22.520790000000002</v>
      </c>
      <c r="P30" s="121">
        <v>21.4444444444444</v>
      </c>
      <c r="Q30" s="120">
        <v>3.2585978835978899</v>
      </c>
      <c r="R30" s="135">
        <v>145.90437345568799</v>
      </c>
      <c r="S30" s="120">
        <v>141.14192373015899</v>
      </c>
      <c r="T30" s="136">
        <v>66.022618465800704</v>
      </c>
      <c r="U30" s="135">
        <v>120.485051180638</v>
      </c>
      <c r="V30" s="121">
        <v>127.41147201283</v>
      </c>
      <c r="W30" s="120">
        <v>117.32517392560599</v>
      </c>
      <c r="X30" s="136">
        <v>107.84235</v>
      </c>
      <c r="Y30" s="135">
        <v>121.12062</v>
      </c>
      <c r="Z30" s="121">
        <v>103.83408</v>
      </c>
      <c r="AA30" s="120">
        <v>105.82107000000001</v>
      </c>
      <c r="AB30" s="136">
        <v>44.191093446298098</v>
      </c>
      <c r="AC30" s="135">
        <v>128.75931</v>
      </c>
      <c r="AD30" s="121">
        <v>129.04281</v>
      </c>
      <c r="AE30" s="120">
        <v>129.77447000000001</v>
      </c>
      <c r="AF30" s="135">
        <v>123.06068</v>
      </c>
      <c r="AG30" s="120">
        <v>111.58757</v>
      </c>
      <c r="AH30" s="135">
        <v>74.775350000000003</v>
      </c>
      <c r="AI30" s="121">
        <v>72.779399999999995</v>
      </c>
      <c r="AJ30" s="120">
        <v>67.893690000000007</v>
      </c>
      <c r="AK30" s="135">
        <v>126.31896</v>
      </c>
      <c r="AL30" s="120">
        <v>126.30768</v>
      </c>
      <c r="AM30" s="135">
        <v>21.323429999999998</v>
      </c>
      <c r="AN30" s="120">
        <v>25.991389999999999</v>
      </c>
      <c r="AO30" s="135">
        <v>80.552493734335897</v>
      </c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N30" s="44"/>
      <c r="BO30" s="44"/>
      <c r="BP30" s="44"/>
      <c r="BQ30" s="44"/>
      <c r="BR30" s="44"/>
      <c r="BS30" s="44"/>
      <c r="BT30" s="44"/>
      <c r="BU30" s="44"/>
      <c r="BV30" s="44"/>
      <c r="BW30" s="44"/>
      <c r="BX30" s="44"/>
      <c r="BY30" s="44"/>
      <c r="BZ30" s="44"/>
      <c r="CA30" s="44"/>
      <c r="CB30" s="44"/>
      <c r="CC30" s="44"/>
      <c r="CD30" s="44"/>
      <c r="CE30" s="44"/>
      <c r="CF30" s="44"/>
      <c r="CG30" s="44"/>
      <c r="CH30" s="44"/>
      <c r="CI30" s="44"/>
      <c r="CJ30" s="44"/>
      <c r="CK30" s="44"/>
      <c r="CL30" s="44"/>
      <c r="CM30" s="44"/>
      <c r="CN30" s="44"/>
      <c r="CO30" s="44"/>
      <c r="CP30" s="44"/>
    </row>
    <row r="31" spans="1:94" s="121" customFormat="1" x14ac:dyDescent="0.2">
      <c r="A31" s="120" t="s">
        <v>122</v>
      </c>
      <c r="B31" s="164">
        <v>27</v>
      </c>
      <c r="C31" s="135">
        <v>64.362909999999999</v>
      </c>
      <c r="D31" s="120">
        <v>70.875339999999994</v>
      </c>
      <c r="E31" s="135">
        <v>124.01828</v>
      </c>
      <c r="F31" s="121">
        <v>121.84571</v>
      </c>
      <c r="G31" s="120">
        <v>124.51681000000001</v>
      </c>
      <c r="H31" s="135">
        <v>34.4</v>
      </c>
      <c r="I31" s="121">
        <v>43.8</v>
      </c>
      <c r="J31" s="120">
        <v>33.4</v>
      </c>
      <c r="K31" s="135">
        <v>19.873830000000002</v>
      </c>
      <c r="L31" s="120">
        <v>45.14714</v>
      </c>
      <c r="M31" s="135">
        <v>73.924270000000007</v>
      </c>
      <c r="N31" s="120">
        <v>125.41137999999999</v>
      </c>
      <c r="O31" s="135">
        <v>21.545259999999999</v>
      </c>
      <c r="P31" s="121">
        <v>21.0555555555556</v>
      </c>
      <c r="Q31" s="120">
        <v>2.9243827160493798</v>
      </c>
      <c r="R31" s="135">
        <v>145.37329574074101</v>
      </c>
      <c r="S31" s="120">
        <v>141.13177968915301</v>
      </c>
      <c r="T31" s="136">
        <v>69.750851501825196</v>
      </c>
      <c r="U31" s="135">
        <v>120.30903386462001</v>
      </c>
      <c r="V31" s="121">
        <v>127.083039443698</v>
      </c>
      <c r="W31" s="120">
        <v>116.524396917223</v>
      </c>
      <c r="X31" s="136">
        <v>106.9209</v>
      </c>
      <c r="Y31" s="135">
        <v>120.37206999999999</v>
      </c>
      <c r="Z31" s="121">
        <v>102.94492</v>
      </c>
      <c r="AA31" s="120">
        <v>105.38415000000001</v>
      </c>
      <c r="AB31" s="136">
        <v>44.201839587002702</v>
      </c>
      <c r="AC31" s="135">
        <v>127.97253000000001</v>
      </c>
      <c r="AD31" s="121">
        <v>128.15024</v>
      </c>
      <c r="AE31" s="120">
        <v>128.88748000000001</v>
      </c>
      <c r="AF31" s="135">
        <v>123.05383999999999</v>
      </c>
      <c r="AG31" s="120">
        <v>112.39521000000001</v>
      </c>
      <c r="AH31" s="135">
        <v>74.755340000000004</v>
      </c>
      <c r="AI31" s="121">
        <v>73.438500000000005</v>
      </c>
      <c r="AJ31" s="120">
        <v>67.584919999999997</v>
      </c>
      <c r="AK31" s="135">
        <v>126.40563</v>
      </c>
      <c r="AL31" s="120">
        <v>126.29196</v>
      </c>
      <c r="AM31" s="135">
        <v>21.08766</v>
      </c>
      <c r="AN31" s="120">
        <v>25.556560000000001</v>
      </c>
      <c r="AO31" s="135">
        <v>80.474686716791993</v>
      </c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4"/>
      <c r="BM31" s="44"/>
      <c r="BN31" s="44"/>
      <c r="BO31" s="44"/>
      <c r="BP31" s="44"/>
      <c r="BQ31" s="44"/>
      <c r="BR31" s="44"/>
      <c r="BS31" s="44"/>
      <c r="BT31" s="44"/>
      <c r="BU31" s="44"/>
      <c r="BV31" s="44"/>
      <c r="BW31" s="44"/>
      <c r="BX31" s="44"/>
      <c r="BY31" s="44"/>
      <c r="BZ31" s="44"/>
      <c r="CA31" s="44"/>
      <c r="CB31" s="44"/>
      <c r="CC31" s="44"/>
      <c r="CD31" s="44"/>
      <c r="CE31" s="44"/>
      <c r="CF31" s="44"/>
      <c r="CG31" s="44"/>
      <c r="CH31" s="44"/>
      <c r="CI31" s="44"/>
      <c r="CJ31" s="44"/>
      <c r="CK31" s="44"/>
      <c r="CL31" s="44"/>
      <c r="CM31" s="44"/>
      <c r="CN31" s="44"/>
      <c r="CO31" s="44"/>
      <c r="CP31" s="44"/>
    </row>
    <row r="32" spans="1:94" s="121" customFormat="1" x14ac:dyDescent="0.2">
      <c r="A32" s="120" t="s">
        <v>122</v>
      </c>
      <c r="B32" s="164">
        <v>28</v>
      </c>
      <c r="C32" s="135">
        <v>64.92398</v>
      </c>
      <c r="D32" s="120">
        <v>71.162559999999999</v>
      </c>
      <c r="E32" s="135">
        <v>124.17610000000001</v>
      </c>
      <c r="F32" s="121">
        <v>121.8844</v>
      </c>
      <c r="G32" s="120">
        <v>124.52844</v>
      </c>
      <c r="H32" s="135">
        <v>33.799999999999997</v>
      </c>
      <c r="I32" s="121">
        <v>43.3</v>
      </c>
      <c r="J32" s="120">
        <v>33.4</v>
      </c>
      <c r="K32" s="135">
        <v>19.668700000000001</v>
      </c>
      <c r="L32" s="120">
        <v>44.808399999999999</v>
      </c>
      <c r="M32" s="135">
        <v>73.476920000000007</v>
      </c>
      <c r="N32" s="120">
        <v>121.5626</v>
      </c>
      <c r="O32" s="135">
        <v>20.70909</v>
      </c>
      <c r="P32" s="121">
        <v>20.571428571428601</v>
      </c>
      <c r="Q32" s="120">
        <v>2.61801881246326</v>
      </c>
      <c r="R32" s="135">
        <v>144.80574401785699</v>
      </c>
      <c r="S32" s="120">
        <v>141.137811349206</v>
      </c>
      <c r="T32" s="136">
        <v>64.556922705547393</v>
      </c>
      <c r="U32" s="135">
        <v>119.90488060802799</v>
      </c>
      <c r="V32" s="121">
        <v>126.96927707980301</v>
      </c>
      <c r="W32" s="120">
        <v>116.10428987709101</v>
      </c>
      <c r="X32" s="136">
        <v>108.57546000000001</v>
      </c>
      <c r="Y32" s="135">
        <v>120.15424</v>
      </c>
      <c r="Z32" s="121">
        <v>102.57384</v>
      </c>
      <c r="AA32" s="120">
        <v>104.84115</v>
      </c>
      <c r="AB32" s="136">
        <v>44.140240227310599</v>
      </c>
      <c r="AC32" s="135">
        <v>127.98142</v>
      </c>
      <c r="AD32" s="121">
        <v>128.15286</v>
      </c>
      <c r="AE32" s="120">
        <v>129.77209999999999</v>
      </c>
      <c r="AF32" s="135">
        <v>124.96581</v>
      </c>
      <c r="AG32" s="120">
        <v>111.26217</v>
      </c>
      <c r="AH32" s="135">
        <v>74.935580000000002</v>
      </c>
      <c r="AI32" s="121">
        <v>74.007220000000004</v>
      </c>
      <c r="AJ32" s="120">
        <v>67.610650000000007</v>
      </c>
      <c r="AK32" s="135">
        <v>126.35151</v>
      </c>
      <c r="AL32" s="120">
        <v>126.34562</v>
      </c>
      <c r="AM32" s="135">
        <v>20.882619999999999</v>
      </c>
      <c r="AN32" s="120">
        <v>25.150759999999998</v>
      </c>
      <c r="AO32" s="135">
        <v>80.252380952381003</v>
      </c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  <c r="BG32" s="44"/>
      <c r="BH32" s="44"/>
      <c r="BI32" s="44"/>
      <c r="BJ32" s="44"/>
      <c r="BK32" s="44"/>
      <c r="BL32" s="44"/>
      <c r="BM32" s="44"/>
      <c r="BN32" s="44"/>
      <c r="BO32" s="44"/>
      <c r="BP32" s="44"/>
      <c r="BQ32" s="44"/>
      <c r="BR32" s="44"/>
      <c r="BS32" s="44"/>
      <c r="BT32" s="44"/>
      <c r="BU32" s="44"/>
      <c r="BV32" s="44"/>
      <c r="BW32" s="44"/>
      <c r="BX32" s="44"/>
      <c r="BY32" s="44"/>
      <c r="BZ32" s="44"/>
      <c r="CA32" s="44"/>
      <c r="CB32" s="44"/>
      <c r="CC32" s="44"/>
      <c r="CD32" s="44"/>
      <c r="CE32" s="44"/>
      <c r="CF32" s="44"/>
      <c r="CG32" s="44"/>
      <c r="CH32" s="44"/>
      <c r="CI32" s="44"/>
      <c r="CJ32" s="44"/>
      <c r="CK32" s="44"/>
      <c r="CL32" s="44"/>
      <c r="CM32" s="44"/>
      <c r="CN32" s="44"/>
      <c r="CO32" s="44"/>
      <c r="CP32" s="44"/>
    </row>
    <row r="33" spans="1:94" s="121" customFormat="1" x14ac:dyDescent="0.2">
      <c r="A33" s="120" t="s">
        <v>122</v>
      </c>
      <c r="B33" s="164">
        <v>29</v>
      </c>
      <c r="C33" s="135">
        <v>65.471689999999995</v>
      </c>
      <c r="D33" s="120">
        <v>71.429739999999995</v>
      </c>
      <c r="E33" s="135">
        <v>124.29154</v>
      </c>
      <c r="F33" s="121">
        <v>121.80132</v>
      </c>
      <c r="G33" s="120">
        <v>124.57487</v>
      </c>
      <c r="H33" s="135">
        <v>33</v>
      </c>
      <c r="I33" s="121">
        <v>44.1</v>
      </c>
      <c r="J33" s="120">
        <v>33</v>
      </c>
      <c r="K33" s="135">
        <v>19.49633</v>
      </c>
      <c r="L33" s="120">
        <v>44.598019999999998</v>
      </c>
      <c r="M33" s="135">
        <v>72.290059999999997</v>
      </c>
      <c r="N33" s="120">
        <v>119.30932</v>
      </c>
      <c r="O33" s="135">
        <v>19.900790000000001</v>
      </c>
      <c r="P33" s="121">
        <v>20.239631336405498</v>
      </c>
      <c r="Q33" s="120">
        <v>2.3673574368018802</v>
      </c>
      <c r="R33" s="135">
        <v>145.92070137235501</v>
      </c>
      <c r="S33" s="120">
        <v>141.12341633597799</v>
      </c>
      <c r="T33" s="136">
        <v>63.098087989843002</v>
      </c>
      <c r="U33" s="135">
        <v>119.428953659976</v>
      </c>
      <c r="V33" s="121">
        <v>126.64417132524299</v>
      </c>
      <c r="W33" s="120">
        <v>115.536743090049</v>
      </c>
      <c r="X33" s="136">
        <v>107.30428000000001</v>
      </c>
      <c r="Y33" s="135">
        <v>119.68799</v>
      </c>
      <c r="Z33" s="121">
        <v>101.96854999999999</v>
      </c>
      <c r="AA33" s="120">
        <v>104.42599</v>
      </c>
      <c r="AB33" s="136">
        <v>44.1141421355765</v>
      </c>
      <c r="AC33" s="135">
        <v>127.97066</v>
      </c>
      <c r="AD33" s="121">
        <v>128.15111999999999</v>
      </c>
      <c r="AE33" s="120">
        <v>129.67363</v>
      </c>
      <c r="AF33" s="135">
        <v>124.67805</v>
      </c>
      <c r="AG33" s="120">
        <v>112.66847</v>
      </c>
      <c r="AH33" s="135">
        <v>75.958439999999996</v>
      </c>
      <c r="AI33" s="121">
        <v>72.647800000000004</v>
      </c>
      <c r="AJ33" s="120">
        <v>67.610699999999994</v>
      </c>
      <c r="AK33" s="135">
        <v>126.37936000000001</v>
      </c>
      <c r="AL33" s="120">
        <v>126.34688</v>
      </c>
      <c r="AM33" s="135">
        <v>20.67989</v>
      </c>
      <c r="AN33" s="120">
        <v>24.743220000000001</v>
      </c>
      <c r="AO33" s="135">
        <v>80.152343358395996</v>
      </c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4"/>
      <c r="BJ33" s="44"/>
      <c r="BK33" s="44"/>
      <c r="BL33" s="44"/>
      <c r="BM33" s="44"/>
      <c r="BN33" s="44"/>
      <c r="BO33" s="44"/>
      <c r="BP33" s="44"/>
      <c r="BQ33" s="44"/>
      <c r="BR33" s="44"/>
      <c r="BS33" s="44"/>
      <c r="BT33" s="44"/>
      <c r="BU33" s="44"/>
      <c r="BV33" s="44"/>
      <c r="BW33" s="44"/>
      <c r="BX33" s="44"/>
      <c r="BY33" s="44"/>
      <c r="BZ33" s="44"/>
      <c r="CA33" s="44"/>
      <c r="CB33" s="44"/>
      <c r="CC33" s="44"/>
      <c r="CD33" s="44"/>
      <c r="CE33" s="44"/>
      <c r="CF33" s="44"/>
      <c r="CG33" s="44"/>
      <c r="CH33" s="44"/>
      <c r="CI33" s="44"/>
      <c r="CJ33" s="44"/>
      <c r="CK33" s="44"/>
      <c r="CL33" s="44"/>
      <c r="CM33" s="44"/>
      <c r="CN33" s="44"/>
      <c r="CO33" s="44"/>
      <c r="CP33" s="44"/>
    </row>
    <row r="34" spans="1:94" s="121" customFormat="1" x14ac:dyDescent="0.2">
      <c r="A34" s="120" t="s">
        <v>122</v>
      </c>
      <c r="B34" s="164">
        <v>30</v>
      </c>
      <c r="C34" s="135">
        <v>66.036100000000005</v>
      </c>
      <c r="D34" s="120">
        <v>71.700249999999997</v>
      </c>
      <c r="E34" s="135">
        <v>124.26083</v>
      </c>
      <c r="F34" s="121">
        <v>121.80071</v>
      </c>
      <c r="G34" s="120">
        <v>124.67136000000001</v>
      </c>
      <c r="H34" s="135">
        <v>32.299999999999997</v>
      </c>
      <c r="I34" s="121">
        <v>45.9</v>
      </c>
      <c r="J34" s="120">
        <v>32.700000000000003</v>
      </c>
      <c r="K34" s="135">
        <v>19.255330000000001</v>
      </c>
      <c r="L34" s="120">
        <v>44.336449999999999</v>
      </c>
      <c r="M34" s="135">
        <v>71.706379999999996</v>
      </c>
      <c r="N34" s="120">
        <v>115.03922</v>
      </c>
      <c r="O34" s="135">
        <v>19.176110000000001</v>
      </c>
      <c r="P34" s="121">
        <v>20</v>
      </c>
      <c r="Q34" s="120">
        <v>2.1445473251028799</v>
      </c>
      <c r="R34" s="135">
        <v>145.95692997023801</v>
      </c>
      <c r="S34" s="120">
        <v>140.60667761904801</v>
      </c>
      <c r="T34" s="136">
        <v>65.825015221823506</v>
      </c>
      <c r="U34" s="135">
        <v>119.048459727142</v>
      </c>
      <c r="V34" s="121">
        <v>126.398111494186</v>
      </c>
      <c r="W34" s="120">
        <v>115.17050548316099</v>
      </c>
      <c r="X34" s="136">
        <v>106.46355</v>
      </c>
      <c r="Y34" s="135">
        <v>119.26734999999999</v>
      </c>
      <c r="Z34" s="121">
        <v>101.32489</v>
      </c>
      <c r="AA34" s="120">
        <v>103.82687</v>
      </c>
      <c r="AB34" s="136">
        <v>44.1737641648932</v>
      </c>
      <c r="AC34" s="135">
        <v>127.09312</v>
      </c>
      <c r="AD34" s="121">
        <v>128.94594000000001</v>
      </c>
      <c r="AE34" s="120">
        <v>128.88231999999999</v>
      </c>
      <c r="AF34" s="135">
        <v>124.79248</v>
      </c>
      <c r="AG34" s="120">
        <v>111.47193</v>
      </c>
      <c r="AH34" s="135">
        <v>75.282480000000007</v>
      </c>
      <c r="AI34" s="121">
        <v>72.895150000000001</v>
      </c>
      <c r="AJ34" s="120">
        <v>67.271649999999994</v>
      </c>
      <c r="AK34" s="135">
        <v>126.34014999999999</v>
      </c>
      <c r="AL34" s="120">
        <v>126.38294999999999</v>
      </c>
      <c r="AM34" s="135">
        <v>20.459869999999999</v>
      </c>
      <c r="AN34" s="120">
        <v>24.358499999999999</v>
      </c>
      <c r="AO34" s="135">
        <v>79.930037593985006</v>
      </c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  <c r="BK34" s="44"/>
      <c r="BL34" s="44"/>
      <c r="BM34" s="44"/>
      <c r="BN34" s="44"/>
      <c r="BO34" s="44"/>
      <c r="BP34" s="44"/>
      <c r="BQ34" s="44"/>
      <c r="BR34" s="44"/>
      <c r="BS34" s="44"/>
      <c r="BT34" s="44"/>
      <c r="BU34" s="44"/>
      <c r="BV34" s="44"/>
      <c r="BW34" s="44"/>
      <c r="BX34" s="44"/>
      <c r="BY34" s="44"/>
      <c r="BZ34" s="44"/>
      <c r="CA34" s="44"/>
      <c r="CB34" s="44"/>
      <c r="CC34" s="44"/>
      <c r="CD34" s="44"/>
      <c r="CE34" s="44"/>
      <c r="CF34" s="44"/>
      <c r="CG34" s="44"/>
      <c r="CH34" s="44"/>
      <c r="CI34" s="44"/>
      <c r="CJ34" s="44"/>
      <c r="CK34" s="44"/>
      <c r="CL34" s="44"/>
      <c r="CM34" s="44"/>
      <c r="CN34" s="44"/>
      <c r="CO34" s="44"/>
      <c r="CP34" s="44"/>
    </row>
    <row r="35" spans="1:94" s="121" customFormat="1" x14ac:dyDescent="0.2">
      <c r="A35" s="120" t="s">
        <v>122</v>
      </c>
      <c r="B35" s="164">
        <v>31</v>
      </c>
      <c r="C35" s="135">
        <v>66.537059999999997</v>
      </c>
      <c r="D35" s="120">
        <v>71.970770000000002</v>
      </c>
      <c r="E35" s="135">
        <v>124.30228</v>
      </c>
      <c r="F35" s="121">
        <v>121.65552</v>
      </c>
      <c r="G35" s="120">
        <v>124.67247</v>
      </c>
      <c r="H35" s="135">
        <v>32</v>
      </c>
      <c r="I35" s="121">
        <v>47.2</v>
      </c>
      <c r="J35" s="120">
        <v>32</v>
      </c>
      <c r="K35" s="135">
        <v>19.101859999999999</v>
      </c>
      <c r="L35" s="120">
        <v>44.079839999999997</v>
      </c>
      <c r="M35" s="135">
        <v>71.561109999999999</v>
      </c>
      <c r="N35" s="120">
        <v>110.10894999999999</v>
      </c>
      <c r="O35" s="135">
        <v>18.535049999999998</v>
      </c>
      <c r="P35" s="121">
        <v>19.6388888888889</v>
      </c>
      <c r="Q35" s="120">
        <v>1.94958847736626</v>
      </c>
      <c r="R35" s="135">
        <v>145.91127459656099</v>
      </c>
      <c r="S35" s="120">
        <v>140.54353387235301</v>
      </c>
      <c r="T35" s="136">
        <v>66.691280246425094</v>
      </c>
      <c r="U35" s="135">
        <v>118.72115305653899</v>
      </c>
      <c r="V35" s="121">
        <v>125.941331719875</v>
      </c>
      <c r="W35" s="120">
        <v>114.67857174857301</v>
      </c>
      <c r="X35" s="136">
        <v>108.19882</v>
      </c>
      <c r="Y35" s="135">
        <v>118.79321</v>
      </c>
      <c r="Z35" s="121">
        <v>101.09564</v>
      </c>
      <c r="AA35" s="120">
        <v>103.26221</v>
      </c>
      <c r="AB35" s="136">
        <v>44.086238439078997</v>
      </c>
      <c r="AC35" s="135">
        <v>127.96044000000001</v>
      </c>
      <c r="AD35" s="121">
        <v>128.94578000000001</v>
      </c>
      <c r="AE35" s="120">
        <v>128.89123000000001</v>
      </c>
      <c r="AF35" s="135">
        <v>123.52319</v>
      </c>
      <c r="AG35" s="120">
        <v>111.4058</v>
      </c>
      <c r="AH35" s="135">
        <v>75.26885</v>
      </c>
      <c r="AI35" s="121">
        <v>73.908609999999996</v>
      </c>
      <c r="AJ35" s="120">
        <v>67.116460000000004</v>
      </c>
      <c r="AK35" s="135">
        <v>126.33077</v>
      </c>
      <c r="AL35" s="120">
        <v>126.41257</v>
      </c>
      <c r="AM35" s="135">
        <v>20.247150000000001</v>
      </c>
      <c r="AN35" s="120">
        <v>24.03031</v>
      </c>
      <c r="AO35" s="135">
        <v>79.837761069340004</v>
      </c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  <c r="BO35" s="44"/>
      <c r="BP35" s="44"/>
      <c r="BQ35" s="44"/>
      <c r="BR35" s="44"/>
      <c r="BS35" s="44"/>
      <c r="BT35" s="44"/>
      <c r="BU35" s="44"/>
      <c r="BV35" s="44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  <c r="CL35" s="44"/>
      <c r="CM35" s="44"/>
      <c r="CN35" s="44"/>
      <c r="CO35" s="44"/>
      <c r="CP35" s="44"/>
    </row>
    <row r="36" spans="1:94" s="121" customFormat="1" x14ac:dyDescent="0.2">
      <c r="A36" s="120" t="s">
        <v>122</v>
      </c>
      <c r="B36" s="164">
        <v>32</v>
      </c>
      <c r="C36" s="135">
        <v>67.024659999999997</v>
      </c>
      <c r="D36" s="120">
        <v>72.21123</v>
      </c>
      <c r="E36" s="135">
        <v>124.34056</v>
      </c>
      <c r="F36" s="121">
        <v>121.83082</v>
      </c>
      <c r="G36" s="120">
        <v>124.65465</v>
      </c>
      <c r="H36" s="135">
        <v>31.4</v>
      </c>
      <c r="I36" s="121">
        <v>45.5</v>
      </c>
      <c r="J36" s="120">
        <v>31.1</v>
      </c>
      <c r="K36" s="135">
        <v>18.89066</v>
      </c>
      <c r="L36" s="120">
        <v>43.774940000000001</v>
      </c>
      <c r="M36" s="135">
        <v>70.431010000000001</v>
      </c>
      <c r="N36" s="120">
        <v>108.09671</v>
      </c>
      <c r="O36" s="135">
        <v>17.921859999999999</v>
      </c>
      <c r="P36" s="121">
        <v>19.1889400921659</v>
      </c>
      <c r="Q36" s="120">
        <v>1.78248089359201</v>
      </c>
      <c r="R36" s="135">
        <v>145.920817043651</v>
      </c>
      <c r="S36" s="120">
        <v>140.55100339616499</v>
      </c>
      <c r="T36" s="136">
        <v>63.315365789257399</v>
      </c>
      <c r="U36" s="135">
        <v>118.37502255017699</v>
      </c>
      <c r="V36" s="121">
        <v>125.815900043502</v>
      </c>
      <c r="W36" s="120">
        <v>114.184147366849</v>
      </c>
      <c r="X36" s="136">
        <v>106.18779000000001</v>
      </c>
      <c r="Y36" s="135">
        <v>118.40098</v>
      </c>
      <c r="Z36" s="121">
        <v>100.09514</v>
      </c>
      <c r="AA36" s="120">
        <v>102.70602</v>
      </c>
      <c r="AB36" s="136">
        <v>44.068473844112198</v>
      </c>
      <c r="AC36" s="135">
        <v>127.96691</v>
      </c>
      <c r="AD36" s="121">
        <v>128.14761999999999</v>
      </c>
      <c r="AE36" s="120">
        <v>128.88936000000001</v>
      </c>
      <c r="AF36" s="135">
        <v>124.80159999999999</v>
      </c>
      <c r="AG36" s="120">
        <v>113.38515</v>
      </c>
      <c r="AH36" s="135">
        <v>75.737300000000005</v>
      </c>
      <c r="AI36" s="121">
        <v>72.698419999999999</v>
      </c>
      <c r="AJ36" s="120">
        <v>67.354280000000003</v>
      </c>
      <c r="AK36" s="135">
        <v>126.36626</v>
      </c>
      <c r="AL36" s="120">
        <v>126.3783</v>
      </c>
      <c r="AM36" s="135">
        <v>20.058700000000002</v>
      </c>
      <c r="AN36" s="120">
        <v>23.68394</v>
      </c>
      <c r="AO36" s="135">
        <v>79.702174185463704</v>
      </c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4"/>
      <c r="BW36" s="44"/>
      <c r="BX36" s="44"/>
      <c r="BY36" s="44"/>
      <c r="BZ36" s="44"/>
      <c r="CA36" s="44"/>
      <c r="CB36" s="44"/>
      <c r="CC36" s="44"/>
      <c r="CD36" s="44"/>
      <c r="CE36" s="44"/>
      <c r="CF36" s="44"/>
      <c r="CG36" s="44"/>
      <c r="CH36" s="44"/>
      <c r="CI36" s="44"/>
      <c r="CJ36" s="44"/>
      <c r="CK36" s="44"/>
      <c r="CL36" s="44"/>
      <c r="CM36" s="44"/>
      <c r="CN36" s="44"/>
      <c r="CO36" s="44"/>
      <c r="CP36" s="44"/>
    </row>
    <row r="37" spans="1:94" s="121" customFormat="1" x14ac:dyDescent="0.2">
      <c r="A37" s="120" t="s">
        <v>122</v>
      </c>
      <c r="B37" s="164">
        <v>33</v>
      </c>
      <c r="C37" s="135">
        <v>67.535629999999998</v>
      </c>
      <c r="D37" s="120">
        <v>72.445009999999996</v>
      </c>
      <c r="E37" s="135">
        <v>124.36805</v>
      </c>
      <c r="F37" s="121">
        <v>121.80028</v>
      </c>
      <c r="G37" s="120">
        <v>124.71357999999999</v>
      </c>
      <c r="H37" s="135">
        <v>31.2</v>
      </c>
      <c r="I37" s="121">
        <v>46.1</v>
      </c>
      <c r="J37" s="120">
        <v>31.2</v>
      </c>
      <c r="K37" s="135">
        <v>18.714479999999998</v>
      </c>
      <c r="L37" s="120">
        <v>43.463709999999999</v>
      </c>
      <c r="M37" s="135">
        <v>69.402389999999997</v>
      </c>
      <c r="N37" s="120">
        <v>105.40170999999999</v>
      </c>
      <c r="O37" s="135">
        <v>17.392289999999999</v>
      </c>
      <c r="P37" s="121">
        <v>18.9444444444444</v>
      </c>
      <c r="Q37" s="120">
        <v>1.6432245737801301</v>
      </c>
      <c r="R37" s="135">
        <v>145.92063440476201</v>
      </c>
      <c r="S37" s="120">
        <v>140.03957416666501</v>
      </c>
      <c r="T37" s="136">
        <v>62.714007606709799</v>
      </c>
      <c r="U37" s="135">
        <v>118.05894876033101</v>
      </c>
      <c r="V37" s="121">
        <v>125.485397488589</v>
      </c>
      <c r="W37" s="120">
        <v>113.635238895706</v>
      </c>
      <c r="X37" s="136">
        <v>106.81328999999999</v>
      </c>
      <c r="Y37" s="135">
        <v>117.87528</v>
      </c>
      <c r="Z37" s="121">
        <v>99.896129999999999</v>
      </c>
      <c r="AA37" s="120">
        <v>102.02513999999999</v>
      </c>
      <c r="AB37" s="136">
        <v>44.0824027313136</v>
      </c>
      <c r="AC37" s="135">
        <v>127.96889</v>
      </c>
      <c r="AD37" s="121">
        <v>128.15460999999999</v>
      </c>
      <c r="AE37" s="120">
        <v>128.88373000000001</v>
      </c>
      <c r="AF37" s="135">
        <v>122.93371</v>
      </c>
      <c r="AG37" s="120">
        <v>110.52974</v>
      </c>
      <c r="AH37" s="135">
        <v>75.364350000000002</v>
      </c>
      <c r="AI37" s="121">
        <v>72.789860000000004</v>
      </c>
      <c r="AJ37" s="120">
        <v>67.018619999999999</v>
      </c>
      <c r="AK37" s="135">
        <v>126.35283</v>
      </c>
      <c r="AL37" s="120">
        <v>126.44623</v>
      </c>
      <c r="AM37" s="135">
        <v>19.870180000000001</v>
      </c>
      <c r="AN37" s="120">
        <v>23.33849</v>
      </c>
      <c r="AO37" s="135">
        <v>79.463195488721794</v>
      </c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/>
      <c r="BG37" s="44"/>
      <c r="BH37" s="44"/>
      <c r="BI37" s="44"/>
      <c r="BJ37" s="44"/>
      <c r="BK37" s="44"/>
      <c r="BL37" s="44"/>
      <c r="BM37" s="44"/>
      <c r="BN37" s="44"/>
      <c r="BO37" s="44"/>
      <c r="BP37" s="44"/>
      <c r="BQ37" s="44"/>
      <c r="BR37" s="44"/>
      <c r="BS37" s="44"/>
      <c r="BT37" s="44"/>
      <c r="BU37" s="44"/>
      <c r="BV37" s="44"/>
      <c r="BW37" s="44"/>
      <c r="BX37" s="44"/>
      <c r="BY37" s="44"/>
      <c r="BZ37" s="44"/>
      <c r="CA37" s="44"/>
      <c r="CB37" s="44"/>
      <c r="CC37" s="44"/>
      <c r="CD37" s="44"/>
      <c r="CE37" s="44"/>
      <c r="CF37" s="44"/>
      <c r="CG37" s="44"/>
      <c r="CH37" s="44"/>
      <c r="CI37" s="44"/>
      <c r="CJ37" s="44"/>
      <c r="CK37" s="44"/>
      <c r="CL37" s="44"/>
      <c r="CM37" s="44"/>
      <c r="CN37" s="44"/>
      <c r="CO37" s="44"/>
      <c r="CP37" s="44"/>
    </row>
    <row r="38" spans="1:94" s="121" customFormat="1" x14ac:dyDescent="0.2">
      <c r="A38" s="120" t="s">
        <v>122</v>
      </c>
      <c r="B38" s="164">
        <v>34</v>
      </c>
      <c r="C38" s="135">
        <v>67.963120000000004</v>
      </c>
      <c r="D38" s="120">
        <v>72.695490000000007</v>
      </c>
      <c r="E38" s="135">
        <v>124.48689</v>
      </c>
      <c r="F38" s="121">
        <v>121.96387</v>
      </c>
      <c r="G38" s="120">
        <v>124.76441</v>
      </c>
      <c r="H38" s="135">
        <v>31.3</v>
      </c>
      <c r="I38" s="121">
        <v>47.8</v>
      </c>
      <c r="J38" s="120">
        <v>31.6</v>
      </c>
      <c r="K38" s="135">
        <v>18.544609999999999</v>
      </c>
      <c r="L38" s="120">
        <v>43.207039999999999</v>
      </c>
      <c r="M38" s="135">
        <v>33.381860000000003</v>
      </c>
      <c r="N38" s="120">
        <v>102.43044999999999</v>
      </c>
      <c r="O38" s="135">
        <v>16.89059</v>
      </c>
      <c r="P38" s="121">
        <v>18.6388888888889</v>
      </c>
      <c r="Q38" s="120">
        <v>1.50396825396825</v>
      </c>
      <c r="R38" s="135">
        <v>145.919144593254</v>
      </c>
      <c r="S38" s="120">
        <v>140.54326029100699</v>
      </c>
      <c r="T38" s="136">
        <v>68.366278998983603</v>
      </c>
      <c r="U38" s="135">
        <v>117.68077989308701</v>
      </c>
      <c r="V38" s="121">
        <v>125.287474739801</v>
      </c>
      <c r="W38" s="120">
        <v>113.297032275658</v>
      </c>
      <c r="X38" s="136">
        <v>107.41862</v>
      </c>
      <c r="Y38" s="135">
        <v>117.52356</v>
      </c>
      <c r="Z38" s="121">
        <v>99.614810000000006</v>
      </c>
      <c r="AA38" s="120">
        <v>101.98582</v>
      </c>
      <c r="AB38" s="136">
        <v>44.179039253019603</v>
      </c>
      <c r="AC38" s="135">
        <v>127.07823999999999</v>
      </c>
      <c r="AD38" s="121">
        <v>128.09394</v>
      </c>
      <c r="AE38" s="120">
        <v>128.88466</v>
      </c>
      <c r="AF38" s="135">
        <v>123.38664</v>
      </c>
      <c r="AG38" s="120">
        <v>113.29470999999999</v>
      </c>
      <c r="AH38" s="135">
        <v>75.343119999999999</v>
      </c>
      <c r="AI38" s="121">
        <v>73.167910000000006</v>
      </c>
      <c r="AJ38" s="120">
        <v>66.708629999999999</v>
      </c>
      <c r="AK38" s="135">
        <v>126.39269</v>
      </c>
      <c r="AL38" s="120">
        <v>126.39769</v>
      </c>
      <c r="AM38" s="135">
        <v>19.693819999999999</v>
      </c>
      <c r="AN38" s="120">
        <v>23.031700000000001</v>
      </c>
      <c r="AO38" s="135">
        <v>79.2797932330827</v>
      </c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  <c r="BF38" s="44"/>
      <c r="BG38" s="44"/>
      <c r="BH38" s="44"/>
      <c r="BI38" s="44"/>
      <c r="BJ38" s="44"/>
      <c r="BK38" s="44"/>
      <c r="BL38" s="44"/>
      <c r="BM38" s="44"/>
      <c r="BN38" s="44"/>
      <c r="BO38" s="44"/>
      <c r="BP38" s="44"/>
      <c r="BQ38" s="44"/>
      <c r="BR38" s="44"/>
      <c r="BS38" s="44"/>
      <c r="BT38" s="44"/>
      <c r="BU38" s="44"/>
      <c r="BV38" s="44"/>
      <c r="BW38" s="44"/>
      <c r="BX38" s="44"/>
      <c r="BY38" s="44"/>
      <c r="BZ38" s="44"/>
      <c r="CA38" s="44"/>
      <c r="CB38" s="44"/>
      <c r="CC38" s="44"/>
      <c r="CD38" s="44"/>
      <c r="CE38" s="44"/>
      <c r="CF38" s="44"/>
      <c r="CG38" s="44"/>
      <c r="CH38" s="44"/>
      <c r="CI38" s="44"/>
      <c r="CJ38" s="44"/>
      <c r="CK38" s="44"/>
      <c r="CL38" s="44"/>
      <c r="CM38" s="44"/>
      <c r="CN38" s="44"/>
      <c r="CO38" s="44"/>
      <c r="CP38" s="44"/>
    </row>
    <row r="39" spans="1:94" s="121" customFormat="1" x14ac:dyDescent="0.2">
      <c r="A39" s="120" t="s">
        <v>122</v>
      </c>
      <c r="B39" s="164">
        <v>35</v>
      </c>
      <c r="C39" s="135">
        <v>68.427340000000001</v>
      </c>
      <c r="D39" s="120">
        <v>72.925929999999994</v>
      </c>
      <c r="E39" s="135">
        <v>124.57741</v>
      </c>
      <c r="F39" s="121">
        <v>122.01736</v>
      </c>
      <c r="G39" s="120">
        <v>124.90263</v>
      </c>
      <c r="H39" s="135">
        <v>31.2</v>
      </c>
      <c r="I39" s="121">
        <v>48.6</v>
      </c>
      <c r="J39" s="120">
        <v>31.9</v>
      </c>
      <c r="K39" s="135">
        <v>18.36065</v>
      </c>
      <c r="L39" s="120">
        <v>42.932879999999997</v>
      </c>
      <c r="M39" s="135">
        <v>65.941000000000003</v>
      </c>
      <c r="N39" s="120">
        <v>99.872590000000002</v>
      </c>
      <c r="O39" s="135">
        <v>16.50038</v>
      </c>
      <c r="P39" s="121">
        <v>18.248847926267299</v>
      </c>
      <c r="Q39" s="120">
        <v>1.3925631981187501</v>
      </c>
      <c r="R39" s="135">
        <v>145.92882010581999</v>
      </c>
      <c r="S39" s="120">
        <v>140.04600749999901</v>
      </c>
      <c r="T39" s="136">
        <v>64.080090621548095</v>
      </c>
      <c r="U39" s="135">
        <v>117.59867768594999</v>
      </c>
      <c r="V39" s="121">
        <v>125.05606689521299</v>
      </c>
      <c r="W39" s="120">
        <v>112.858195491407</v>
      </c>
      <c r="X39" s="136">
        <v>105.68335</v>
      </c>
      <c r="Y39" s="135">
        <v>116.94389</v>
      </c>
      <c r="Z39" s="121">
        <v>99.008480000000006</v>
      </c>
      <c r="AA39" s="120">
        <v>101.03668</v>
      </c>
      <c r="AB39" s="136">
        <v>44.136481928002503</v>
      </c>
      <c r="AC39" s="135">
        <v>127.08799999999999</v>
      </c>
      <c r="AD39" s="121">
        <v>128.15243000000001</v>
      </c>
      <c r="AE39" s="120">
        <v>127.99534</v>
      </c>
      <c r="AF39" s="135">
        <v>122.65514</v>
      </c>
      <c r="AG39" s="120">
        <v>110.18501999999999</v>
      </c>
      <c r="AH39" s="135">
        <v>75.919359999999998</v>
      </c>
      <c r="AI39" s="121">
        <v>72.796859999999995</v>
      </c>
      <c r="AJ39" s="120">
        <v>66.664919999999995</v>
      </c>
      <c r="AK39" s="135">
        <v>126.31573</v>
      </c>
      <c r="AL39" s="120">
        <v>126.58667</v>
      </c>
      <c r="AM39" s="135">
        <v>19.48226</v>
      </c>
      <c r="AN39" s="120">
        <v>22.72936</v>
      </c>
      <c r="AO39" s="135">
        <v>79.268677944862205</v>
      </c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  <c r="BM39" s="44"/>
      <c r="BN39" s="44"/>
      <c r="BO39" s="44"/>
      <c r="BP39" s="44"/>
      <c r="BQ39" s="44"/>
      <c r="BR39" s="44"/>
      <c r="BS39" s="44"/>
      <c r="BT39" s="44"/>
      <c r="BU39" s="44"/>
      <c r="BV39" s="44"/>
      <c r="BW39" s="44"/>
      <c r="BX39" s="44"/>
      <c r="BY39" s="44"/>
      <c r="BZ39" s="44"/>
      <c r="CA39" s="44"/>
      <c r="CB39" s="44"/>
      <c r="CC39" s="44"/>
      <c r="CD39" s="44"/>
      <c r="CE39" s="44"/>
      <c r="CF39" s="44"/>
      <c r="CG39" s="44"/>
      <c r="CH39" s="44"/>
      <c r="CI39" s="44"/>
      <c r="CJ39" s="44"/>
      <c r="CK39" s="44"/>
      <c r="CL39" s="44"/>
      <c r="CM39" s="44"/>
      <c r="CN39" s="44"/>
      <c r="CO39" s="44"/>
      <c r="CP39" s="44"/>
    </row>
    <row r="40" spans="1:94" s="121" customFormat="1" x14ac:dyDescent="0.2">
      <c r="A40" s="120" t="s">
        <v>122</v>
      </c>
      <c r="B40" s="164">
        <v>36</v>
      </c>
      <c r="C40" s="135">
        <v>68.838120000000004</v>
      </c>
      <c r="D40" s="120">
        <v>73.156369999999995</v>
      </c>
      <c r="E40" s="135">
        <v>124.49097</v>
      </c>
      <c r="F40" s="121">
        <v>121.95814</v>
      </c>
      <c r="G40" s="120">
        <v>124.84707</v>
      </c>
      <c r="H40" s="135">
        <v>30.9</v>
      </c>
      <c r="I40" s="121">
        <v>51.4</v>
      </c>
      <c r="J40" s="120">
        <v>32.4</v>
      </c>
      <c r="K40" s="135">
        <v>18.163360000000001</v>
      </c>
      <c r="L40" s="120">
        <v>42.687150000000003</v>
      </c>
      <c r="M40" s="135">
        <v>65.871099999999998</v>
      </c>
      <c r="N40" s="120">
        <v>97.946619999999996</v>
      </c>
      <c r="O40" s="135">
        <v>16.11017</v>
      </c>
      <c r="P40" s="121">
        <v>18.0277777777778</v>
      </c>
      <c r="Q40" s="120">
        <v>1.30900940623163</v>
      </c>
      <c r="R40" s="135">
        <v>145.37373587301499</v>
      </c>
      <c r="S40" s="120">
        <v>140.03660666666701</v>
      </c>
      <c r="T40" s="136">
        <v>61.758772560159699</v>
      </c>
      <c r="U40" s="135">
        <v>117.279043722944</v>
      </c>
      <c r="V40" s="121">
        <v>124.711339235279</v>
      </c>
      <c r="W40" s="120">
        <v>112.302661271158</v>
      </c>
      <c r="X40" s="136">
        <v>107.66074999999999</v>
      </c>
      <c r="Y40" s="135">
        <v>116.70874000000001</v>
      </c>
      <c r="Z40" s="121">
        <v>98.439220000000006</v>
      </c>
      <c r="AA40" s="120">
        <v>101.12326</v>
      </c>
      <c r="AB40" s="136">
        <v>44.093544754380197</v>
      </c>
      <c r="AC40" s="135">
        <v>127.08244000000001</v>
      </c>
      <c r="AD40" s="121">
        <v>127.26682</v>
      </c>
      <c r="AE40" s="120">
        <v>128.70384999999999</v>
      </c>
      <c r="AF40" s="135">
        <v>123.90992</v>
      </c>
      <c r="AG40" s="120">
        <v>111.49111000000001</v>
      </c>
      <c r="AH40" s="135">
        <v>75.688969999999998</v>
      </c>
      <c r="AI40" s="121">
        <v>72.972570000000005</v>
      </c>
      <c r="AJ40" s="120">
        <v>67.343369999999993</v>
      </c>
      <c r="AK40" s="135">
        <v>126.35532000000001</v>
      </c>
      <c r="AL40" s="120">
        <v>126.59638</v>
      </c>
      <c r="AM40" s="135">
        <v>19.27495</v>
      </c>
      <c r="AN40" s="120">
        <v>22.445399999999999</v>
      </c>
      <c r="AO40" s="135">
        <v>79.135294486215599</v>
      </c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4"/>
      <c r="BK40" s="44"/>
      <c r="BL40" s="44"/>
      <c r="BM40" s="44"/>
      <c r="BN40" s="44"/>
      <c r="BO40" s="44"/>
      <c r="BP40" s="44"/>
      <c r="BQ40" s="44"/>
      <c r="BR40" s="44"/>
      <c r="BS40" s="44"/>
      <c r="BT40" s="44"/>
      <c r="BU40" s="44"/>
      <c r="BV40" s="44"/>
      <c r="BW40" s="44"/>
      <c r="BX40" s="44"/>
      <c r="BY40" s="44"/>
      <c r="BZ40" s="44"/>
      <c r="CA40" s="44"/>
      <c r="CB40" s="44"/>
      <c r="CC40" s="44"/>
      <c r="CD40" s="44"/>
      <c r="CE40" s="44"/>
      <c r="CF40" s="44"/>
      <c r="CG40" s="44"/>
      <c r="CH40" s="44"/>
      <c r="CI40" s="44"/>
      <c r="CJ40" s="44"/>
      <c r="CK40" s="44"/>
      <c r="CL40" s="44"/>
      <c r="CM40" s="44"/>
      <c r="CN40" s="44"/>
      <c r="CO40" s="44"/>
      <c r="CP40" s="44"/>
    </row>
    <row r="41" spans="1:94" s="121" customFormat="1" x14ac:dyDescent="0.2">
      <c r="A41" s="120" t="s">
        <v>122</v>
      </c>
      <c r="B41" s="164">
        <v>37</v>
      </c>
      <c r="C41" s="135">
        <v>69.232209999999995</v>
      </c>
      <c r="D41" s="120">
        <v>73.363429999999994</v>
      </c>
      <c r="E41" s="135">
        <v>124.57796</v>
      </c>
      <c r="F41" s="121">
        <v>121.92104</v>
      </c>
      <c r="G41" s="120">
        <v>124.88236000000001</v>
      </c>
      <c r="H41" s="135">
        <v>30.8</v>
      </c>
      <c r="I41" s="121">
        <v>50.5</v>
      </c>
      <c r="J41" s="120">
        <v>33.1</v>
      </c>
      <c r="K41" s="135">
        <v>17.97664</v>
      </c>
      <c r="L41" s="120">
        <v>42.385240000000003</v>
      </c>
      <c r="M41" s="135">
        <v>65.415450000000007</v>
      </c>
      <c r="N41" s="120">
        <v>95.315899999999999</v>
      </c>
      <c r="O41" s="135">
        <v>15.719950000000001</v>
      </c>
      <c r="P41" s="121">
        <v>17.640552995391701</v>
      </c>
      <c r="Q41" s="120">
        <v>1.2254556143444999</v>
      </c>
      <c r="R41" s="135">
        <v>145.369584074073</v>
      </c>
      <c r="S41" s="120">
        <v>140.05407666666699</v>
      </c>
      <c r="T41" s="136">
        <v>62.669482723751599</v>
      </c>
      <c r="U41" s="135">
        <v>116.919828151646</v>
      </c>
      <c r="V41" s="121">
        <v>124.297440704598</v>
      </c>
      <c r="W41" s="120">
        <v>111.89557311855199</v>
      </c>
      <c r="X41" s="136">
        <v>105.60263999999999</v>
      </c>
      <c r="Y41" s="135">
        <v>116.1391</v>
      </c>
      <c r="Z41" s="121">
        <v>98.007300000000001</v>
      </c>
      <c r="AA41" s="120">
        <v>100.28469</v>
      </c>
      <c r="AB41" s="136">
        <v>44.102606114503999</v>
      </c>
      <c r="AC41" s="135">
        <v>127.76109</v>
      </c>
      <c r="AD41" s="121">
        <v>127.26161</v>
      </c>
      <c r="AE41" s="120">
        <v>127.90221</v>
      </c>
      <c r="AF41" s="135">
        <v>122.90170999999999</v>
      </c>
      <c r="AG41" s="120">
        <v>110.06261000000001</v>
      </c>
      <c r="AH41" s="135">
        <v>75.605829999999997</v>
      </c>
      <c r="AI41" s="121">
        <v>73.25573</v>
      </c>
      <c r="AJ41" s="120">
        <v>66.689089999999993</v>
      </c>
      <c r="AK41" s="135">
        <v>126.52997000000001</v>
      </c>
      <c r="AL41" s="120">
        <v>126.69747</v>
      </c>
      <c r="AM41" s="135">
        <v>19.055900000000001</v>
      </c>
      <c r="AN41" s="120">
        <v>22.15118</v>
      </c>
      <c r="AO41" s="135">
        <v>79.035256892230606</v>
      </c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  <c r="BF41" s="44"/>
      <c r="BG41" s="44"/>
      <c r="BH41" s="44"/>
      <c r="BI41" s="44"/>
      <c r="BJ41" s="44"/>
      <c r="BK41" s="44"/>
      <c r="BL41" s="44"/>
      <c r="BM41" s="44"/>
      <c r="BN41" s="44"/>
      <c r="BO41" s="44"/>
      <c r="BP41" s="44"/>
      <c r="BQ41" s="44"/>
      <c r="BR41" s="44"/>
      <c r="BS41" s="44"/>
      <c r="BT41" s="44"/>
      <c r="BU41" s="44"/>
      <c r="BV41" s="44"/>
      <c r="BW41" s="44"/>
      <c r="BX41" s="44"/>
      <c r="BY41" s="44"/>
      <c r="BZ41" s="44"/>
      <c r="CA41" s="44"/>
      <c r="CB41" s="44"/>
      <c r="CC41" s="44"/>
      <c r="CD41" s="44"/>
      <c r="CE41" s="44"/>
      <c r="CF41" s="44"/>
      <c r="CG41" s="44"/>
      <c r="CH41" s="44"/>
      <c r="CI41" s="44"/>
      <c r="CJ41" s="44"/>
      <c r="CK41" s="44"/>
      <c r="CL41" s="44"/>
      <c r="CM41" s="44"/>
      <c r="CN41" s="44"/>
      <c r="CO41" s="44"/>
      <c r="CP41" s="44"/>
    </row>
    <row r="42" spans="1:94" s="121" customFormat="1" x14ac:dyDescent="0.2">
      <c r="A42" s="120" t="s">
        <v>122</v>
      </c>
      <c r="B42" s="164">
        <v>38</v>
      </c>
      <c r="C42" s="135">
        <v>69.606250000000003</v>
      </c>
      <c r="D42" s="120">
        <v>73.577169999999995</v>
      </c>
      <c r="E42" s="135">
        <v>124.69280000000001</v>
      </c>
      <c r="F42" s="121">
        <v>122.04058000000001</v>
      </c>
      <c r="G42" s="120">
        <v>124.94497</v>
      </c>
      <c r="H42" s="135">
        <v>30.4</v>
      </c>
      <c r="I42" s="121">
        <v>48.1</v>
      </c>
      <c r="J42" s="120">
        <v>34.1</v>
      </c>
      <c r="K42" s="135">
        <v>17.811489999999999</v>
      </c>
      <c r="L42" s="120">
        <v>42.104930000000003</v>
      </c>
      <c r="M42" s="135">
        <v>63.208280000000002</v>
      </c>
      <c r="N42" s="120">
        <v>92.898970000000006</v>
      </c>
      <c r="O42" s="135">
        <v>15.385490000000001</v>
      </c>
      <c r="P42" s="121">
        <v>17.4722222222222</v>
      </c>
      <c r="Q42" s="120">
        <v>1.14190182245738</v>
      </c>
      <c r="R42" s="135">
        <v>145.368154510583</v>
      </c>
      <c r="S42" s="120">
        <v>140.049563333332</v>
      </c>
      <c r="T42" s="136">
        <v>65.762583693868805</v>
      </c>
      <c r="U42" s="135">
        <v>116.699045766103</v>
      </c>
      <c r="V42" s="121">
        <v>123.797666452405</v>
      </c>
      <c r="W42" s="120">
        <v>111.449380938468</v>
      </c>
      <c r="X42" s="136">
        <v>104.79553</v>
      </c>
      <c r="Y42" s="135">
        <v>115.92082000000001</v>
      </c>
      <c r="Z42" s="121">
        <v>97.522630000000007</v>
      </c>
      <c r="AA42" s="120">
        <v>100.01871</v>
      </c>
      <c r="AB42" s="136">
        <v>44.097548060337502</v>
      </c>
      <c r="AC42" s="135">
        <v>127.08386</v>
      </c>
      <c r="AD42" s="121">
        <v>127.17023</v>
      </c>
      <c r="AE42" s="120">
        <v>127.94853000000001</v>
      </c>
      <c r="AF42" s="135">
        <v>123.47924</v>
      </c>
      <c r="AG42" s="120">
        <v>112.70735999999999</v>
      </c>
      <c r="AH42" s="135">
        <v>75.869929999999997</v>
      </c>
      <c r="AI42" s="121">
        <v>73.05856</v>
      </c>
      <c r="AJ42" s="120">
        <v>66.391229999999993</v>
      </c>
      <c r="AK42" s="135">
        <v>126.48554</v>
      </c>
      <c r="AL42" s="120">
        <v>126.63106000000001</v>
      </c>
      <c r="AM42" s="135">
        <v>18.850359999999998</v>
      </c>
      <c r="AN42" s="120">
        <v>21.894670000000001</v>
      </c>
      <c r="AO42" s="135">
        <v>78.890758145363407</v>
      </c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  <c r="BM42" s="44"/>
      <c r="BN42" s="44"/>
      <c r="BO42" s="44"/>
      <c r="BP42" s="44"/>
      <c r="BQ42" s="44"/>
      <c r="BR42" s="44"/>
      <c r="BS42" s="44"/>
      <c r="BT42" s="44"/>
      <c r="BU42" s="44"/>
      <c r="BV42" s="44"/>
      <c r="BW42" s="44"/>
      <c r="BX42" s="44"/>
      <c r="BY42" s="44"/>
      <c r="BZ42" s="44"/>
      <c r="CA42" s="44"/>
      <c r="CB42" s="44"/>
      <c r="CC42" s="44"/>
      <c r="CD42" s="44"/>
      <c r="CE42" s="44"/>
      <c r="CF42" s="44"/>
      <c r="CG42" s="44"/>
      <c r="CH42" s="44"/>
      <c r="CI42" s="44"/>
      <c r="CJ42" s="44"/>
      <c r="CK42" s="44"/>
      <c r="CL42" s="44"/>
      <c r="CM42" s="44"/>
      <c r="CN42" s="44"/>
      <c r="CO42" s="44"/>
      <c r="CP42" s="44"/>
    </row>
    <row r="43" spans="1:94" s="121" customFormat="1" x14ac:dyDescent="0.2">
      <c r="A43" s="120" t="s">
        <v>122</v>
      </c>
      <c r="B43" s="164">
        <v>39</v>
      </c>
      <c r="C43" s="135">
        <v>69.997</v>
      </c>
      <c r="D43" s="120">
        <v>73.787570000000002</v>
      </c>
      <c r="E43" s="135">
        <v>124.73259</v>
      </c>
      <c r="F43" s="121">
        <v>122.01605000000001</v>
      </c>
      <c r="G43" s="120">
        <v>124.89612</v>
      </c>
      <c r="H43" s="135">
        <v>30.2</v>
      </c>
      <c r="I43" s="121">
        <v>48.3</v>
      </c>
      <c r="J43" s="120">
        <v>34.5</v>
      </c>
      <c r="K43" s="135">
        <v>17.599060000000001</v>
      </c>
      <c r="L43" s="120">
        <v>41.837780000000002</v>
      </c>
      <c r="M43" s="135">
        <v>60.808880000000002</v>
      </c>
      <c r="N43" s="120">
        <v>89.968270000000004</v>
      </c>
      <c r="O43" s="135">
        <v>15.10676</v>
      </c>
      <c r="P43" s="121">
        <v>17.2222222222222</v>
      </c>
      <c r="Q43" s="120">
        <v>1.05834803057025</v>
      </c>
      <c r="R43" s="135">
        <v>145.926360568783</v>
      </c>
      <c r="S43" s="120">
        <v>139.53827063492199</v>
      </c>
      <c r="T43" s="136">
        <v>61.7443940130795</v>
      </c>
      <c r="U43" s="135">
        <v>116.334229601207</v>
      </c>
      <c r="V43" s="121">
        <v>123.622546485128</v>
      </c>
      <c r="W43" s="120">
        <v>111.281008385438</v>
      </c>
      <c r="X43" s="136">
        <v>106.24159</v>
      </c>
      <c r="Y43" s="135">
        <v>115.33407</v>
      </c>
      <c r="Z43" s="121">
        <v>96.923019999999994</v>
      </c>
      <c r="AA43" s="120">
        <v>99.543539999999993</v>
      </c>
      <c r="AB43" s="136">
        <v>44.100678217167903</v>
      </c>
      <c r="AC43" s="135">
        <v>126.89364</v>
      </c>
      <c r="AD43" s="121">
        <v>128.04355000000001</v>
      </c>
      <c r="AE43" s="120">
        <v>127.10786</v>
      </c>
      <c r="AF43" s="135">
        <v>122.97834</v>
      </c>
      <c r="AG43" s="120">
        <v>110.76772</v>
      </c>
      <c r="AH43" s="135">
        <v>75.328040000000001</v>
      </c>
      <c r="AI43" s="121">
        <v>72.948880000000003</v>
      </c>
      <c r="AJ43" s="120">
        <v>66.569479999999999</v>
      </c>
      <c r="AK43" s="135">
        <v>126.56725</v>
      </c>
      <c r="AL43" s="120">
        <v>126.62953</v>
      </c>
      <c r="AM43" s="135">
        <v>18.639279999999999</v>
      </c>
      <c r="AN43" s="120">
        <v>21.63644</v>
      </c>
      <c r="AO43" s="135">
        <v>78.729586466165401</v>
      </c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  <c r="BF43" s="44"/>
      <c r="BG43" s="44"/>
      <c r="BH43" s="44"/>
      <c r="BI43" s="44"/>
      <c r="BJ43" s="44"/>
      <c r="BK43" s="44"/>
      <c r="BL43" s="44"/>
      <c r="BM43" s="44"/>
      <c r="BN43" s="44"/>
      <c r="BO43" s="44"/>
      <c r="BP43" s="44"/>
      <c r="BQ43" s="44"/>
      <c r="BR43" s="44"/>
      <c r="BS43" s="44"/>
      <c r="BT43" s="44"/>
      <c r="BU43" s="44"/>
      <c r="BV43" s="44"/>
      <c r="BW43" s="44"/>
      <c r="BX43" s="44"/>
      <c r="BY43" s="44"/>
      <c r="BZ43" s="44"/>
      <c r="CA43" s="44"/>
      <c r="CB43" s="44"/>
      <c r="CC43" s="44"/>
      <c r="CD43" s="44"/>
      <c r="CE43" s="44"/>
      <c r="CF43" s="44"/>
      <c r="CG43" s="44"/>
      <c r="CH43" s="44"/>
      <c r="CI43" s="44"/>
      <c r="CJ43" s="44"/>
      <c r="CK43" s="44"/>
      <c r="CL43" s="44"/>
      <c r="CM43" s="44"/>
      <c r="CN43" s="44"/>
      <c r="CO43" s="44"/>
      <c r="CP43" s="44"/>
    </row>
    <row r="44" spans="1:94" s="121" customFormat="1" x14ac:dyDescent="0.2">
      <c r="A44" s="120" t="s">
        <v>122</v>
      </c>
      <c r="B44" s="164">
        <v>40</v>
      </c>
      <c r="C44" s="135">
        <v>70.36103</v>
      </c>
      <c r="D44" s="120">
        <v>73.984620000000007</v>
      </c>
      <c r="E44" s="135">
        <v>124.79846000000001</v>
      </c>
      <c r="F44" s="121">
        <v>122.10947</v>
      </c>
      <c r="G44" s="120">
        <v>125.10796000000001</v>
      </c>
      <c r="H44" s="135">
        <v>30.1</v>
      </c>
      <c r="I44" s="121">
        <v>49.3</v>
      </c>
      <c r="J44" s="120">
        <v>34.799999999999997</v>
      </c>
      <c r="K44" s="135">
        <v>17.441240000000001</v>
      </c>
      <c r="L44" s="120">
        <v>41.530929999999998</v>
      </c>
      <c r="M44" s="135">
        <v>57.914160000000003</v>
      </c>
      <c r="N44" s="120">
        <v>87.724530000000001</v>
      </c>
      <c r="O44" s="135">
        <v>14.82804</v>
      </c>
      <c r="P44" s="121">
        <v>17</v>
      </c>
      <c r="Q44" s="120">
        <v>0.94694297472075295</v>
      </c>
      <c r="R44" s="135">
        <v>145.922010284392</v>
      </c>
      <c r="S44" s="120">
        <v>139.49229795965701</v>
      </c>
      <c r="T44" s="136">
        <v>60.722298432687197</v>
      </c>
      <c r="U44" s="135">
        <v>115.997668365473</v>
      </c>
      <c r="V44" s="121">
        <v>123.04502834102701</v>
      </c>
      <c r="W44" s="120">
        <v>110.774891203568</v>
      </c>
      <c r="X44" s="136">
        <v>104.86951999999999</v>
      </c>
      <c r="Y44" s="135">
        <v>115.08804000000001</v>
      </c>
      <c r="Z44" s="121">
        <v>96.367580000000004</v>
      </c>
      <c r="AA44" s="120">
        <v>98.96808</v>
      </c>
      <c r="AB44" s="136">
        <v>44.095758522799102</v>
      </c>
      <c r="AC44" s="135">
        <v>127.0843</v>
      </c>
      <c r="AD44" s="121">
        <v>128.09256999999999</v>
      </c>
      <c r="AE44" s="120">
        <v>127.10925</v>
      </c>
      <c r="AF44" s="135">
        <v>123.90412999999999</v>
      </c>
      <c r="AG44" s="120">
        <v>111.26036000000001</v>
      </c>
      <c r="AH44" s="135">
        <v>75.379140000000007</v>
      </c>
      <c r="AI44" s="121">
        <v>73.371430000000004</v>
      </c>
      <c r="AJ44" s="120">
        <v>66.457830000000001</v>
      </c>
      <c r="AK44" s="135">
        <v>126.49203</v>
      </c>
      <c r="AL44" s="120">
        <v>126.70041999999999</v>
      </c>
      <c r="AM44" s="135">
        <v>18.4208</v>
      </c>
      <c r="AN44" s="120">
        <v>21.40166</v>
      </c>
      <c r="AO44" s="135">
        <v>78.507280701754397</v>
      </c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  <c r="BF44" s="44"/>
      <c r="BG44" s="44"/>
      <c r="BH44" s="44"/>
      <c r="BI44" s="44"/>
      <c r="BJ44" s="44"/>
      <c r="BK44" s="44"/>
      <c r="BL44" s="44"/>
      <c r="BM44" s="44"/>
      <c r="BN44" s="44"/>
      <c r="BO44" s="44"/>
      <c r="BP44" s="44"/>
      <c r="BQ44" s="44"/>
      <c r="BR44" s="44"/>
      <c r="BS44" s="44"/>
      <c r="BT44" s="44"/>
      <c r="BU44" s="44"/>
      <c r="BV44" s="44"/>
      <c r="BW44" s="44"/>
      <c r="BX44" s="44"/>
      <c r="BY44" s="44"/>
      <c r="BZ44" s="44"/>
      <c r="CA44" s="44"/>
      <c r="CB44" s="44"/>
      <c r="CC44" s="44"/>
      <c r="CD44" s="44"/>
      <c r="CE44" s="44"/>
      <c r="CF44" s="44"/>
      <c r="CG44" s="44"/>
      <c r="CH44" s="44"/>
      <c r="CI44" s="44"/>
      <c r="CJ44" s="44"/>
      <c r="CK44" s="44"/>
      <c r="CL44" s="44"/>
      <c r="CM44" s="44"/>
      <c r="CN44" s="44"/>
      <c r="CO44" s="44"/>
      <c r="CP44" s="44"/>
    </row>
    <row r="45" spans="1:94" s="121" customFormat="1" x14ac:dyDescent="0.2">
      <c r="A45" s="120" t="s">
        <v>122</v>
      </c>
      <c r="B45" s="164">
        <v>41</v>
      </c>
      <c r="C45" s="135">
        <v>70.748440000000002</v>
      </c>
      <c r="D45" s="120">
        <v>74.19502</v>
      </c>
      <c r="E45" s="135">
        <v>124.863</v>
      </c>
      <c r="F45" s="121">
        <v>122.23488</v>
      </c>
      <c r="G45" s="120">
        <v>125.08463999999999</v>
      </c>
      <c r="H45" s="135">
        <v>29.8</v>
      </c>
      <c r="I45" s="121">
        <v>50.1</v>
      </c>
      <c r="J45" s="120">
        <v>33.700000000000003</v>
      </c>
      <c r="K45" s="135">
        <v>17.267189999999999</v>
      </c>
      <c r="L45" s="120">
        <v>41.293770000000002</v>
      </c>
      <c r="M45" s="135">
        <v>56.278149999999997</v>
      </c>
      <c r="N45" s="120">
        <v>85.548640000000006</v>
      </c>
      <c r="O45" s="135">
        <v>14.57719</v>
      </c>
      <c r="P45" s="121">
        <v>16.7222222222222</v>
      </c>
      <c r="Q45" s="120">
        <v>0.86338918283362698</v>
      </c>
      <c r="R45" s="135">
        <v>145.91767478505301</v>
      </c>
      <c r="S45" s="120">
        <v>138.919912367725</v>
      </c>
      <c r="T45" s="136">
        <v>63.211884060886703</v>
      </c>
      <c r="U45" s="135">
        <v>115.781889184048</v>
      </c>
      <c r="V45" s="121">
        <v>122.71778342650499</v>
      </c>
      <c r="W45" s="120">
        <v>110.257077251213</v>
      </c>
      <c r="X45" s="136">
        <v>105.22599</v>
      </c>
      <c r="Y45" s="135">
        <v>114.452</v>
      </c>
      <c r="Z45" s="121">
        <v>95.835170000000005</v>
      </c>
      <c r="AA45" s="120">
        <v>98.902550000000005</v>
      </c>
      <c r="AB45" s="136">
        <v>44.109763047673098</v>
      </c>
      <c r="AC45" s="135">
        <v>126.19329</v>
      </c>
      <c r="AD45" s="121">
        <v>128.14885000000001</v>
      </c>
      <c r="AE45" s="120">
        <v>127.10925</v>
      </c>
      <c r="AF45" s="135">
        <v>123.47851</v>
      </c>
      <c r="AG45" s="120">
        <v>110.76282</v>
      </c>
      <c r="AH45" s="135">
        <v>75.962540000000004</v>
      </c>
      <c r="AI45" s="121">
        <v>73.246110000000002</v>
      </c>
      <c r="AJ45" s="120">
        <v>65.938029999999998</v>
      </c>
      <c r="AK45" s="135">
        <v>126.36344</v>
      </c>
      <c r="AL45" s="120">
        <v>126.61932</v>
      </c>
      <c r="AM45" s="135">
        <v>18.20797</v>
      </c>
      <c r="AN45" s="120">
        <v>21.167280000000002</v>
      </c>
      <c r="AO45" s="135">
        <v>78.451704260651695</v>
      </c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4"/>
      <c r="BH45" s="44"/>
      <c r="BI45" s="44"/>
      <c r="BJ45" s="44"/>
      <c r="BK45" s="44"/>
      <c r="BL45" s="44"/>
      <c r="BM45" s="44"/>
      <c r="BN45" s="44"/>
      <c r="BO45" s="44"/>
      <c r="BP45" s="44"/>
      <c r="BQ45" s="44"/>
      <c r="BR45" s="44"/>
      <c r="BS45" s="44"/>
      <c r="BT45" s="44"/>
      <c r="BU45" s="44"/>
      <c r="BV45" s="44"/>
      <c r="BW45" s="44"/>
      <c r="BX45" s="44"/>
      <c r="BY45" s="44"/>
      <c r="BZ45" s="44"/>
      <c r="CA45" s="44"/>
      <c r="CB45" s="44"/>
      <c r="CC45" s="44"/>
      <c r="CD45" s="44"/>
      <c r="CE45" s="44"/>
      <c r="CF45" s="44"/>
      <c r="CG45" s="44"/>
      <c r="CH45" s="44"/>
      <c r="CI45" s="44"/>
      <c r="CJ45" s="44"/>
      <c r="CK45" s="44"/>
      <c r="CL45" s="44"/>
      <c r="CM45" s="44"/>
      <c r="CN45" s="44"/>
      <c r="CO45" s="44"/>
      <c r="CP45" s="44"/>
    </row>
    <row r="46" spans="1:94" s="121" customFormat="1" x14ac:dyDescent="0.2">
      <c r="A46" s="120" t="s">
        <v>122</v>
      </c>
      <c r="B46" s="164">
        <v>42</v>
      </c>
      <c r="C46" s="135">
        <v>71.069050000000004</v>
      </c>
      <c r="D46" s="120">
        <v>74.385379999999998</v>
      </c>
      <c r="E46" s="135">
        <v>124.81041999999999</v>
      </c>
      <c r="F46" s="121">
        <v>122.23774</v>
      </c>
      <c r="G46" s="120">
        <v>125.15181</v>
      </c>
      <c r="H46" s="135">
        <v>29.7</v>
      </c>
      <c r="I46" s="121">
        <v>51</v>
      </c>
      <c r="J46" s="120">
        <v>33.700000000000003</v>
      </c>
      <c r="K46" s="135">
        <v>17.11064</v>
      </c>
      <c r="L46" s="120">
        <v>41.044110000000003</v>
      </c>
      <c r="M46" s="135">
        <v>55.112630000000003</v>
      </c>
      <c r="N46" s="120">
        <v>82.792060000000006</v>
      </c>
      <c r="O46" s="135">
        <v>14.29847</v>
      </c>
      <c r="P46" s="121">
        <v>16.4722222222222</v>
      </c>
      <c r="Q46" s="120">
        <v>0.77983539094650201</v>
      </c>
      <c r="R46" s="135">
        <v>145.920693544974</v>
      </c>
      <c r="S46" s="120">
        <v>138.41581952381</v>
      </c>
      <c r="T46" s="136">
        <v>63.382438729641997</v>
      </c>
      <c r="U46" s="135">
        <v>115.63645080676901</v>
      </c>
      <c r="V46" s="121">
        <v>122.48383042131699</v>
      </c>
      <c r="W46" s="120">
        <v>110.011057707915</v>
      </c>
      <c r="X46" s="136">
        <v>106.09362</v>
      </c>
      <c r="Y46" s="135">
        <v>114.30468</v>
      </c>
      <c r="Z46" s="121">
        <v>95.300309999999996</v>
      </c>
      <c r="AA46" s="120">
        <v>98.262479999999996</v>
      </c>
      <c r="AB46" s="136">
        <v>44.1639389580413</v>
      </c>
      <c r="AC46" s="135">
        <v>127.07966</v>
      </c>
      <c r="AD46" s="121">
        <v>127.26586</v>
      </c>
      <c r="AE46" s="120">
        <v>126.93631000000001</v>
      </c>
      <c r="AF46" s="135">
        <v>124.54367999999999</v>
      </c>
      <c r="AG46" s="120">
        <v>110.72953</v>
      </c>
      <c r="AH46" s="135">
        <v>76.273910000000001</v>
      </c>
      <c r="AI46" s="121">
        <v>72.965230000000005</v>
      </c>
      <c r="AJ46" s="120">
        <v>65.89331</v>
      </c>
      <c r="AK46" s="135">
        <v>126.364</v>
      </c>
      <c r="AL46" s="120">
        <v>126.71635000000001</v>
      </c>
      <c r="AM46" s="135">
        <v>17.987939999999998</v>
      </c>
      <c r="AN46" s="120">
        <v>20.94896</v>
      </c>
      <c r="AO46" s="135">
        <v>78.329436090225599</v>
      </c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  <c r="BH46" s="44"/>
      <c r="BI46" s="44"/>
      <c r="BJ46" s="44"/>
      <c r="BK46" s="44"/>
      <c r="BL46" s="44"/>
      <c r="BM46" s="44"/>
      <c r="BN46" s="44"/>
      <c r="BO46" s="44"/>
      <c r="BP46" s="44"/>
      <c r="BQ46" s="44"/>
      <c r="BR46" s="44"/>
      <c r="BS46" s="44"/>
      <c r="BT46" s="44"/>
      <c r="BU46" s="44"/>
      <c r="BV46" s="44"/>
      <c r="BW46" s="44"/>
      <c r="BX46" s="44"/>
      <c r="BY46" s="44"/>
      <c r="BZ46" s="44"/>
      <c r="CA46" s="44"/>
      <c r="CB46" s="44"/>
      <c r="CC46" s="44"/>
      <c r="CD46" s="44"/>
      <c r="CE46" s="44"/>
      <c r="CF46" s="44"/>
      <c r="CG46" s="44"/>
      <c r="CH46" s="44"/>
      <c r="CI46" s="44"/>
      <c r="CJ46" s="44"/>
      <c r="CK46" s="44"/>
      <c r="CL46" s="44"/>
      <c r="CM46" s="44"/>
      <c r="CN46" s="44"/>
      <c r="CO46" s="44"/>
      <c r="CP46" s="44"/>
    </row>
    <row r="47" spans="1:94" s="121" customFormat="1" x14ac:dyDescent="0.2">
      <c r="A47" s="120" t="s">
        <v>122</v>
      </c>
      <c r="B47" s="164">
        <v>43</v>
      </c>
      <c r="C47" s="135">
        <v>71.379639999999995</v>
      </c>
      <c r="D47" s="120">
        <v>74.575739999999996</v>
      </c>
      <c r="E47" s="135">
        <v>124.83728000000001</v>
      </c>
      <c r="F47" s="121">
        <v>122.28084</v>
      </c>
      <c r="G47" s="120">
        <v>125.1527</v>
      </c>
      <c r="H47" s="135">
        <v>29.4</v>
      </c>
      <c r="I47" s="121">
        <v>52.3</v>
      </c>
      <c r="J47" s="120">
        <v>34.200000000000003</v>
      </c>
      <c r="K47" s="135">
        <v>16.91459</v>
      </c>
      <c r="L47" s="120">
        <v>40.781120000000001</v>
      </c>
      <c r="M47" s="135">
        <v>52.345120000000001</v>
      </c>
      <c r="N47" s="120">
        <v>80.596990000000005</v>
      </c>
      <c r="O47" s="135">
        <v>14.04762</v>
      </c>
      <c r="P47" s="121">
        <v>16.1944444444444</v>
      </c>
      <c r="Q47" s="120">
        <v>0.69628159905937703</v>
      </c>
      <c r="R47" s="135">
        <v>145.92648580687799</v>
      </c>
      <c r="S47" s="120">
        <v>138.423110019841</v>
      </c>
      <c r="T47" s="136">
        <v>60.182663162719599</v>
      </c>
      <c r="U47" s="135">
        <v>115.24578093270399</v>
      </c>
      <c r="V47" s="121">
        <v>122.05567992494299</v>
      </c>
      <c r="W47" s="120">
        <v>109.50885897660601</v>
      </c>
      <c r="X47" s="136">
        <v>104.30455000000001</v>
      </c>
      <c r="Y47" s="135">
        <v>113.76864</v>
      </c>
      <c r="Z47" s="121">
        <v>95.385159999999999</v>
      </c>
      <c r="AA47" s="120">
        <v>98.253429999999994</v>
      </c>
      <c r="AB47" s="136">
        <v>44.133895846862103</v>
      </c>
      <c r="AC47" s="135">
        <v>127.08244999999999</v>
      </c>
      <c r="AD47" s="121">
        <v>127.98864</v>
      </c>
      <c r="AE47" s="120">
        <v>127.0112</v>
      </c>
      <c r="AF47" s="135">
        <v>124.08868</v>
      </c>
      <c r="AG47" s="120">
        <v>111.31891</v>
      </c>
      <c r="AH47" s="135">
        <v>75.778369999999995</v>
      </c>
      <c r="AI47" s="121">
        <v>73.055170000000004</v>
      </c>
      <c r="AJ47" s="120">
        <v>66.990449999999996</v>
      </c>
      <c r="AK47" s="135">
        <v>126.31907</v>
      </c>
      <c r="AL47" s="120">
        <v>126.69965000000001</v>
      </c>
      <c r="AM47" s="135">
        <v>17.795190000000002</v>
      </c>
      <c r="AN47" s="120">
        <v>20.732489999999999</v>
      </c>
      <c r="AO47" s="135">
        <v>78.262744360902303</v>
      </c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  <c r="BJ47" s="44"/>
      <c r="BK47" s="44"/>
      <c r="BL47" s="44"/>
      <c r="BM47" s="44"/>
      <c r="BN47" s="44"/>
      <c r="BO47" s="44"/>
      <c r="BP47" s="44"/>
      <c r="BQ47" s="44"/>
      <c r="BR47" s="44"/>
      <c r="BS47" s="44"/>
      <c r="BT47" s="44"/>
      <c r="BU47" s="44"/>
      <c r="BV47" s="44"/>
      <c r="BW47" s="44"/>
      <c r="BX47" s="44"/>
      <c r="BY47" s="44"/>
      <c r="BZ47" s="44"/>
      <c r="CA47" s="44"/>
      <c r="CB47" s="44"/>
      <c r="CC47" s="44"/>
      <c r="CD47" s="44"/>
      <c r="CE47" s="44"/>
      <c r="CF47" s="44"/>
      <c r="CG47" s="44"/>
      <c r="CH47" s="44"/>
      <c r="CI47" s="44"/>
      <c r="CJ47" s="44"/>
      <c r="CK47" s="44"/>
      <c r="CL47" s="44"/>
      <c r="CM47" s="44"/>
      <c r="CN47" s="44"/>
      <c r="CO47" s="44"/>
      <c r="CP47" s="44"/>
    </row>
    <row r="48" spans="1:94" s="121" customFormat="1" x14ac:dyDescent="0.2">
      <c r="A48" s="120" t="s">
        <v>122</v>
      </c>
      <c r="B48" s="164">
        <v>44</v>
      </c>
      <c r="C48" s="135">
        <v>71.693569999999994</v>
      </c>
      <c r="D48" s="120">
        <v>74.762770000000003</v>
      </c>
      <c r="E48" s="135">
        <v>124.96274</v>
      </c>
      <c r="F48" s="121">
        <v>122.22499000000001</v>
      </c>
      <c r="G48" s="120">
        <v>125.17635</v>
      </c>
      <c r="H48" s="135">
        <v>29.3</v>
      </c>
      <c r="I48" s="121">
        <v>52.1</v>
      </c>
      <c r="J48" s="120">
        <v>44.8</v>
      </c>
      <c r="K48" s="135">
        <v>16.78481</v>
      </c>
      <c r="L48" s="120">
        <v>40.538539999999998</v>
      </c>
      <c r="M48" s="135">
        <v>49.521569999999997</v>
      </c>
      <c r="N48" s="120">
        <v>78.442920000000001</v>
      </c>
      <c r="O48" s="135">
        <v>13.82464</v>
      </c>
      <c r="P48" s="121">
        <v>15.8709677419355</v>
      </c>
      <c r="Q48" s="120">
        <v>0.64057907113462698</v>
      </c>
      <c r="R48" s="135">
        <v>145.92690935515901</v>
      </c>
      <c r="S48" s="120">
        <v>138.38120984126999</v>
      </c>
      <c r="T48" s="136">
        <v>59.782041198857499</v>
      </c>
      <c r="U48" s="135">
        <v>114.83490520136399</v>
      </c>
      <c r="V48" s="121">
        <v>121.556014199731</v>
      </c>
      <c r="W48" s="120">
        <v>108.92439425518</v>
      </c>
      <c r="X48" s="136">
        <v>106.33575</v>
      </c>
      <c r="Y48" s="135">
        <v>113.54467</v>
      </c>
      <c r="Z48" s="121">
        <v>94.419160000000005</v>
      </c>
      <c r="AA48" s="120">
        <v>97.59205</v>
      </c>
      <c r="AB48" s="136">
        <v>44.1921013473915</v>
      </c>
      <c r="AC48" s="135">
        <v>127.08197</v>
      </c>
      <c r="AD48" s="121">
        <v>128.04291000000001</v>
      </c>
      <c r="AE48" s="120">
        <v>127.10601</v>
      </c>
      <c r="AF48" s="135">
        <v>124.54828000000001</v>
      </c>
      <c r="AG48" s="120">
        <v>110.98529000000001</v>
      </c>
      <c r="AH48" s="135">
        <v>75.848089999999999</v>
      </c>
      <c r="AI48" s="121">
        <v>72.962609999999998</v>
      </c>
      <c r="AJ48" s="120">
        <v>65.936800000000005</v>
      </c>
      <c r="AK48" s="135">
        <v>126.34827</v>
      </c>
      <c r="AL48" s="120">
        <v>126.70001000000001</v>
      </c>
      <c r="AM48" s="135">
        <v>17.597989999999999</v>
      </c>
      <c r="AN48" s="120">
        <v>20.522110000000001</v>
      </c>
      <c r="AO48" s="135">
        <v>78.296090225563901</v>
      </c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  <c r="BK48" s="44"/>
      <c r="BL48" s="44"/>
      <c r="BM48" s="44"/>
      <c r="BN48" s="44"/>
      <c r="BO48" s="44"/>
      <c r="BP48" s="44"/>
      <c r="BQ48" s="44"/>
      <c r="BR48" s="44"/>
      <c r="BS48" s="44"/>
      <c r="BT48" s="44"/>
      <c r="BU48" s="44"/>
      <c r="BV48" s="44"/>
      <c r="BW48" s="44"/>
      <c r="BX48" s="44"/>
      <c r="BY48" s="44"/>
      <c r="BZ48" s="44"/>
      <c r="CA48" s="44"/>
      <c r="CB48" s="44"/>
      <c r="CC48" s="44"/>
      <c r="CD48" s="44"/>
      <c r="CE48" s="44"/>
      <c r="CF48" s="44"/>
      <c r="CG48" s="44"/>
      <c r="CH48" s="44"/>
      <c r="CI48" s="44"/>
      <c r="CJ48" s="44"/>
      <c r="CK48" s="44"/>
      <c r="CL48" s="44"/>
      <c r="CM48" s="44"/>
      <c r="CN48" s="44"/>
      <c r="CO48" s="44"/>
      <c r="CP48" s="44"/>
    </row>
    <row r="49" spans="1:94" s="121" customFormat="1" x14ac:dyDescent="0.2">
      <c r="A49" s="120" t="s">
        <v>122</v>
      </c>
      <c r="B49" s="164">
        <v>45</v>
      </c>
      <c r="C49" s="135">
        <v>72.044240000000002</v>
      </c>
      <c r="D49" s="120">
        <v>74.939769999999996</v>
      </c>
      <c r="E49" s="135">
        <v>124.94792</v>
      </c>
      <c r="F49" s="121">
        <v>122.41573</v>
      </c>
      <c r="G49" s="120">
        <v>125.31218</v>
      </c>
      <c r="H49" s="135">
        <v>29.3</v>
      </c>
      <c r="I49" s="121">
        <v>50.5</v>
      </c>
      <c r="J49" s="120">
        <v>45.6</v>
      </c>
      <c r="K49" s="135">
        <v>16.613990000000001</v>
      </c>
      <c r="L49" s="120">
        <v>40.323129999999999</v>
      </c>
      <c r="M49" s="135">
        <v>47.509099999999997</v>
      </c>
      <c r="N49" s="120">
        <v>76.36027</v>
      </c>
      <c r="O49" s="135">
        <v>13.601660000000001</v>
      </c>
      <c r="P49" s="121">
        <v>15.622119815668199</v>
      </c>
      <c r="Q49" s="120">
        <v>0.557025279247502</v>
      </c>
      <c r="R49" s="135">
        <v>145.92319047949701</v>
      </c>
      <c r="S49" s="120">
        <v>138.37575637896799</v>
      </c>
      <c r="T49" s="136">
        <v>63.133183132606</v>
      </c>
      <c r="U49" s="135">
        <v>114.79069114521801</v>
      </c>
      <c r="V49" s="121">
        <v>121.026713528377</v>
      </c>
      <c r="W49" s="120">
        <v>108.435988108456</v>
      </c>
      <c r="X49" s="136">
        <v>105.49502</v>
      </c>
      <c r="Y49" s="135">
        <v>112.92842</v>
      </c>
      <c r="Z49" s="121">
        <v>94.201210000000003</v>
      </c>
      <c r="AA49" s="120">
        <v>97.347980000000007</v>
      </c>
      <c r="AB49" s="136">
        <v>44.160373622188303</v>
      </c>
      <c r="AC49" s="135">
        <v>127.00636</v>
      </c>
      <c r="AD49" s="121">
        <v>127.26067</v>
      </c>
      <c r="AE49" s="120">
        <v>127.01705</v>
      </c>
      <c r="AF49" s="135">
        <v>123.99206</v>
      </c>
      <c r="AG49" s="120">
        <v>112.09356</v>
      </c>
      <c r="AH49" s="135">
        <v>75.626949999999994</v>
      </c>
      <c r="AI49" s="121">
        <v>72.899540000000002</v>
      </c>
      <c r="AJ49" s="120">
        <v>65.298389999999998</v>
      </c>
      <c r="AK49" s="135">
        <v>126.38486</v>
      </c>
      <c r="AL49" s="120">
        <v>126.80631</v>
      </c>
      <c r="AM49" s="135">
        <v>17.41499</v>
      </c>
      <c r="AN49" s="120">
        <v>20.317170000000001</v>
      </c>
      <c r="AO49" s="135">
        <v>77.984862155388498</v>
      </c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  <c r="BF49" s="44"/>
      <c r="BG49" s="44"/>
      <c r="BH49" s="44"/>
      <c r="BI49" s="44"/>
      <c r="BJ49" s="44"/>
      <c r="BK49" s="44"/>
      <c r="BL49" s="44"/>
      <c r="BM49" s="44"/>
      <c r="BN49" s="44"/>
      <c r="BO49" s="44"/>
      <c r="BP49" s="44"/>
      <c r="BQ49" s="44"/>
      <c r="BR49" s="44"/>
      <c r="BS49" s="44"/>
      <c r="BT49" s="44"/>
      <c r="BU49" s="44"/>
      <c r="BV49" s="44"/>
      <c r="BW49" s="44"/>
      <c r="BX49" s="44"/>
      <c r="BY49" s="44"/>
      <c r="BZ49" s="44"/>
      <c r="CA49" s="44"/>
      <c r="CB49" s="44"/>
      <c r="CC49" s="44"/>
      <c r="CD49" s="44"/>
      <c r="CE49" s="44"/>
      <c r="CF49" s="44"/>
      <c r="CG49" s="44"/>
      <c r="CH49" s="44"/>
      <c r="CI49" s="44"/>
      <c r="CJ49" s="44"/>
      <c r="CK49" s="44"/>
      <c r="CL49" s="44"/>
      <c r="CM49" s="44"/>
      <c r="CN49" s="44"/>
      <c r="CO49" s="44"/>
      <c r="CP49" s="44"/>
    </row>
    <row r="50" spans="1:94" s="121" customFormat="1" x14ac:dyDescent="0.2">
      <c r="A50" s="120" t="s">
        <v>122</v>
      </c>
      <c r="B50" s="164">
        <v>46</v>
      </c>
      <c r="C50" s="135">
        <v>72.364859999999993</v>
      </c>
      <c r="D50" s="120">
        <v>75.113439999999997</v>
      </c>
      <c r="E50" s="135">
        <v>125.09289</v>
      </c>
      <c r="F50" s="121">
        <v>122.32601</v>
      </c>
      <c r="G50" s="120">
        <v>125.20958</v>
      </c>
      <c r="H50" s="135">
        <v>29.2</v>
      </c>
      <c r="I50" s="121">
        <v>50.2</v>
      </c>
      <c r="J50" s="120">
        <v>36.4</v>
      </c>
      <c r="K50" s="135">
        <v>16.44445</v>
      </c>
      <c r="L50" s="120">
        <v>40.114989999999999</v>
      </c>
      <c r="M50" s="135">
        <v>45.143549999999998</v>
      </c>
      <c r="N50" s="120">
        <v>74.527659999999997</v>
      </c>
      <c r="O50" s="135">
        <v>13.406560000000001</v>
      </c>
      <c r="P50" s="121">
        <v>15.4722222222222</v>
      </c>
      <c r="Q50" s="120">
        <v>0.50132275132275095</v>
      </c>
      <c r="R50" s="135">
        <v>145.916903353175</v>
      </c>
      <c r="S50" s="120">
        <v>137.81647775132299</v>
      </c>
      <c r="T50" s="136">
        <v>60.791813187930998</v>
      </c>
      <c r="U50" s="135">
        <v>114.354287977174</v>
      </c>
      <c r="V50" s="121">
        <v>120.653100550589</v>
      </c>
      <c r="W50" s="120">
        <v>108.124195997844</v>
      </c>
      <c r="X50" s="136">
        <v>105.02421</v>
      </c>
      <c r="Y50" s="135">
        <v>112.77812</v>
      </c>
      <c r="Z50" s="121">
        <v>93.412289999999999</v>
      </c>
      <c r="AA50" s="120">
        <v>96.950230000000005</v>
      </c>
      <c r="AB50" s="136">
        <v>44.216966330876097</v>
      </c>
      <c r="AC50" s="135">
        <v>126.20021</v>
      </c>
      <c r="AD50" s="121">
        <v>127.25763000000001</v>
      </c>
      <c r="AE50" s="120">
        <v>126.21165999999999</v>
      </c>
      <c r="AF50" s="135">
        <v>124.06319999999999</v>
      </c>
      <c r="AG50" s="120">
        <v>110.99952999999999</v>
      </c>
      <c r="AH50" s="135">
        <v>75.667630000000003</v>
      </c>
      <c r="AI50" s="121">
        <v>72.948710000000005</v>
      </c>
      <c r="AJ50" s="120">
        <v>65.810400000000001</v>
      </c>
      <c r="AK50" s="135">
        <v>126.41394</v>
      </c>
      <c r="AL50" s="120">
        <v>126.86848999999999</v>
      </c>
      <c r="AM50" s="135">
        <v>17.22841</v>
      </c>
      <c r="AN50" s="120">
        <v>20.122319999999998</v>
      </c>
      <c r="AO50" s="135">
        <v>77.879266917293293</v>
      </c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4"/>
      <c r="BH50" s="44"/>
      <c r="BI50" s="44"/>
      <c r="BJ50" s="44"/>
      <c r="BK50" s="44"/>
      <c r="BL50" s="44"/>
      <c r="BM50" s="44"/>
      <c r="BN50" s="44"/>
      <c r="BO50" s="44"/>
      <c r="BP50" s="44"/>
      <c r="BQ50" s="44"/>
      <c r="BR50" s="44"/>
      <c r="BS50" s="44"/>
      <c r="BT50" s="44"/>
      <c r="BU50" s="44"/>
      <c r="BV50" s="44"/>
      <c r="BW50" s="44"/>
      <c r="BX50" s="44"/>
      <c r="BY50" s="44"/>
      <c r="BZ50" s="44"/>
      <c r="CA50" s="44"/>
      <c r="CB50" s="44"/>
      <c r="CC50" s="44"/>
      <c r="CD50" s="44"/>
      <c r="CE50" s="44"/>
      <c r="CF50" s="44"/>
      <c r="CG50" s="44"/>
      <c r="CH50" s="44"/>
      <c r="CI50" s="44"/>
      <c r="CJ50" s="44"/>
      <c r="CK50" s="44"/>
      <c r="CL50" s="44"/>
      <c r="CM50" s="44"/>
      <c r="CN50" s="44"/>
      <c r="CO50" s="44"/>
      <c r="CP50" s="44"/>
    </row>
    <row r="51" spans="1:94" s="121" customFormat="1" x14ac:dyDescent="0.2">
      <c r="A51" s="120" t="s">
        <v>122</v>
      </c>
      <c r="B51" s="164">
        <v>47</v>
      </c>
      <c r="C51" s="135">
        <v>72.678790000000006</v>
      </c>
      <c r="D51" s="120">
        <v>75.283760000000001</v>
      </c>
      <c r="E51" s="135">
        <v>125.00489</v>
      </c>
      <c r="F51" s="121">
        <v>122.47811</v>
      </c>
      <c r="G51" s="120">
        <v>125.28787</v>
      </c>
      <c r="H51" s="135">
        <v>29</v>
      </c>
      <c r="I51" s="121">
        <v>51.2</v>
      </c>
      <c r="J51" s="120">
        <v>34</v>
      </c>
      <c r="K51" s="135">
        <v>16.291460000000001</v>
      </c>
      <c r="L51" s="120">
        <v>39.890509999999999</v>
      </c>
      <c r="M51" s="135">
        <v>45.076900000000002</v>
      </c>
      <c r="N51" s="120">
        <v>73.213570000000004</v>
      </c>
      <c r="O51" s="135">
        <v>13.211449999999999</v>
      </c>
      <c r="P51" s="121">
        <v>15.1520737327189</v>
      </c>
      <c r="Q51" s="120">
        <v>0.47347148736037598</v>
      </c>
      <c r="R51" s="135">
        <v>145.91764695436501</v>
      </c>
      <c r="S51" s="120">
        <v>137.87168891534401</v>
      </c>
      <c r="T51" s="136">
        <v>58.857985599873501</v>
      </c>
      <c r="U51" s="135">
        <v>114.1310864817</v>
      </c>
      <c r="V51" s="121">
        <v>120.534699883779</v>
      </c>
      <c r="W51" s="120">
        <v>107.878136504412</v>
      </c>
      <c r="X51" s="136">
        <v>107.12940999999999</v>
      </c>
      <c r="Y51" s="135">
        <v>112.18317</v>
      </c>
      <c r="Z51" s="121">
        <v>92.698899999999995</v>
      </c>
      <c r="AA51" s="120">
        <v>96.381960000000007</v>
      </c>
      <c r="AB51" s="136">
        <v>44.257341395138603</v>
      </c>
      <c r="AC51" s="135">
        <v>126.94188</v>
      </c>
      <c r="AD51" s="121">
        <v>127.2611</v>
      </c>
      <c r="AE51" s="120">
        <v>126.9666</v>
      </c>
      <c r="AF51" s="135">
        <v>124.23327</v>
      </c>
      <c r="AG51" s="120">
        <v>112.19099</v>
      </c>
      <c r="AH51" s="135">
        <v>75.977010000000007</v>
      </c>
      <c r="AI51" s="121">
        <v>73.408140000000003</v>
      </c>
      <c r="AJ51" s="120">
        <v>67.015730000000005</v>
      </c>
      <c r="AK51" s="135">
        <v>126.48599</v>
      </c>
      <c r="AL51" s="120">
        <v>126.51505</v>
      </c>
      <c r="AM51" s="135">
        <v>17.048850000000002</v>
      </c>
      <c r="AN51" s="120">
        <v>19.921530000000001</v>
      </c>
      <c r="AO51" s="135">
        <v>77.929285714285697</v>
      </c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  <c r="BG51" s="44"/>
      <c r="BH51" s="44"/>
      <c r="BI51" s="44"/>
      <c r="BJ51" s="44"/>
      <c r="BK51" s="44"/>
      <c r="BL51" s="44"/>
      <c r="BM51" s="44"/>
      <c r="BN51" s="44"/>
      <c r="BO51" s="44"/>
      <c r="BP51" s="44"/>
      <c r="BQ51" s="44"/>
      <c r="BR51" s="44"/>
      <c r="BS51" s="44"/>
      <c r="BT51" s="44"/>
      <c r="BU51" s="44"/>
      <c r="BV51" s="44"/>
      <c r="BW51" s="44"/>
      <c r="BX51" s="44"/>
      <c r="BY51" s="44"/>
      <c r="BZ51" s="44"/>
      <c r="CA51" s="44"/>
      <c r="CB51" s="44"/>
      <c r="CC51" s="44"/>
      <c r="CD51" s="44"/>
      <c r="CE51" s="44"/>
      <c r="CF51" s="44"/>
      <c r="CG51" s="44"/>
      <c r="CH51" s="44"/>
      <c r="CI51" s="44"/>
      <c r="CJ51" s="44"/>
      <c r="CK51" s="44"/>
      <c r="CL51" s="44"/>
      <c r="CM51" s="44"/>
      <c r="CN51" s="44"/>
      <c r="CO51" s="44"/>
      <c r="CP51" s="44"/>
    </row>
    <row r="52" spans="1:94" s="121" customFormat="1" x14ac:dyDescent="0.2">
      <c r="A52" s="120" t="s">
        <v>122</v>
      </c>
      <c r="B52" s="164">
        <v>48</v>
      </c>
      <c r="C52" s="135">
        <v>72.976020000000005</v>
      </c>
      <c r="D52" s="120">
        <v>75.460769999999997</v>
      </c>
      <c r="E52" s="135">
        <v>125.06091000000001</v>
      </c>
      <c r="F52" s="121">
        <v>122.5964</v>
      </c>
      <c r="G52" s="120">
        <v>125.25996000000001</v>
      </c>
      <c r="H52" s="135">
        <v>28.6</v>
      </c>
      <c r="I52" s="121">
        <v>52.1</v>
      </c>
      <c r="J52" s="120">
        <v>32.200000000000003</v>
      </c>
      <c r="K52" s="135">
        <v>16.134329999999999</v>
      </c>
      <c r="L52" s="120">
        <v>39.65728</v>
      </c>
      <c r="M52" s="135">
        <v>43.429409999999997</v>
      </c>
      <c r="N52" s="120">
        <v>70.550089999999997</v>
      </c>
      <c r="O52" s="135">
        <v>13.016349999999999</v>
      </c>
      <c r="P52" s="121">
        <v>14.9585253456221</v>
      </c>
      <c r="Q52" s="120">
        <v>0.41776895943562598</v>
      </c>
      <c r="R52" s="135">
        <v>145.91682681878299</v>
      </c>
      <c r="S52" s="120">
        <v>138.34724983134899</v>
      </c>
      <c r="T52" s="136">
        <v>59.601365561439799</v>
      </c>
      <c r="U52" s="135">
        <v>113.866131870655</v>
      </c>
      <c r="V52" s="121">
        <v>120.064443288728</v>
      </c>
      <c r="W52" s="120">
        <v>107.297008901615</v>
      </c>
      <c r="X52" s="136">
        <v>105.17218</v>
      </c>
      <c r="Y52" s="135">
        <v>112.00391999999999</v>
      </c>
      <c r="Z52" s="121">
        <v>92.446860000000001</v>
      </c>
      <c r="AA52" s="120">
        <v>96.298140000000004</v>
      </c>
      <c r="AB52" s="136">
        <v>44.145276462376998</v>
      </c>
      <c r="AC52" s="135">
        <v>126.19376</v>
      </c>
      <c r="AD52" s="121">
        <v>127.02927</v>
      </c>
      <c r="AE52" s="120">
        <v>126.21624</v>
      </c>
      <c r="AF52" s="135">
        <v>124.1811</v>
      </c>
      <c r="AG52" s="120">
        <v>110.55843</v>
      </c>
      <c r="AH52" s="135">
        <v>75.674499999999995</v>
      </c>
      <c r="AI52" s="121">
        <v>72.345560000000006</v>
      </c>
      <c r="AJ52" s="120">
        <v>65.366879999999995</v>
      </c>
      <c r="AK52" s="135">
        <v>126.51636000000001</v>
      </c>
      <c r="AL52" s="120">
        <v>126.90934</v>
      </c>
      <c r="AM52" s="135">
        <v>16.870760000000001</v>
      </c>
      <c r="AN52" s="120">
        <v>19.7575</v>
      </c>
      <c r="AO52" s="135">
        <v>77.723652882205499</v>
      </c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  <c r="BJ52" s="44"/>
      <c r="BK52" s="44"/>
      <c r="BL52" s="44"/>
      <c r="BM52" s="44"/>
      <c r="BN52" s="44"/>
      <c r="BO52" s="44"/>
      <c r="BP52" s="44"/>
      <c r="BQ52" s="44"/>
      <c r="BR52" s="44"/>
      <c r="BS52" s="44"/>
      <c r="BT52" s="44"/>
      <c r="BU52" s="44"/>
      <c r="BV52" s="44"/>
      <c r="BW52" s="44"/>
      <c r="BX52" s="44"/>
      <c r="BY52" s="44"/>
      <c r="BZ52" s="44"/>
      <c r="CA52" s="44"/>
      <c r="CB52" s="44"/>
      <c r="CC52" s="44"/>
      <c r="CD52" s="44"/>
      <c r="CE52" s="44"/>
      <c r="CF52" s="44"/>
      <c r="CG52" s="44"/>
      <c r="CH52" s="44"/>
      <c r="CI52" s="44"/>
      <c r="CJ52" s="44"/>
      <c r="CK52" s="44"/>
      <c r="CL52" s="44"/>
      <c r="CM52" s="44"/>
      <c r="CN52" s="44"/>
      <c r="CO52" s="44"/>
      <c r="CP52" s="44"/>
    </row>
    <row r="53" spans="1:94" s="121" customFormat="1" x14ac:dyDescent="0.2">
      <c r="A53" s="120" t="s">
        <v>122</v>
      </c>
      <c r="B53" s="164">
        <v>49</v>
      </c>
      <c r="C53" s="135">
        <v>73.236519999999999</v>
      </c>
      <c r="D53" s="120">
        <v>75.634429999999995</v>
      </c>
      <c r="E53" s="135">
        <v>125.03682000000001</v>
      </c>
      <c r="F53" s="121">
        <v>122.44276000000001</v>
      </c>
      <c r="G53" s="120">
        <v>125.35142</v>
      </c>
      <c r="H53" s="135">
        <v>28.7</v>
      </c>
      <c r="I53" s="121">
        <v>53.1</v>
      </c>
      <c r="J53" s="120">
        <v>31.6</v>
      </c>
      <c r="K53" s="135">
        <v>15.986470000000001</v>
      </c>
      <c r="L53" s="120">
        <v>39.439680000000003</v>
      </c>
      <c r="M53" s="135">
        <v>41.958320000000001</v>
      </c>
      <c r="N53" s="120">
        <v>68.716830000000002</v>
      </c>
      <c r="O53" s="135">
        <v>12.82124</v>
      </c>
      <c r="P53" s="121">
        <v>14.7649769585254</v>
      </c>
      <c r="Q53" s="120">
        <v>0.36206643151087597</v>
      </c>
      <c r="R53" s="135">
        <v>145.924457645503</v>
      </c>
      <c r="S53" s="120">
        <v>137.243217222222</v>
      </c>
      <c r="T53" s="136">
        <v>63.858430535388798</v>
      </c>
      <c r="U53" s="135">
        <v>113.73518152302201</v>
      </c>
      <c r="V53" s="121">
        <v>119.717848597882</v>
      </c>
      <c r="W53" s="120">
        <v>106.777006875864</v>
      </c>
      <c r="X53" s="136">
        <v>105.59591</v>
      </c>
      <c r="Y53" s="135">
        <v>111.38399</v>
      </c>
      <c r="Z53" s="121">
        <v>91.214029999999994</v>
      </c>
      <c r="AA53" s="120">
        <v>95.360879999999995</v>
      </c>
      <c r="AB53" s="136">
        <v>44.157866391485904</v>
      </c>
      <c r="AC53" s="135">
        <v>126.1942</v>
      </c>
      <c r="AD53" s="121">
        <v>127.24435</v>
      </c>
      <c r="AE53" s="120">
        <v>125.32420999999999</v>
      </c>
      <c r="AF53" s="135">
        <v>123.67579000000001</v>
      </c>
      <c r="AG53" s="120">
        <v>111.86579</v>
      </c>
      <c r="AH53" s="135">
        <v>75.112390000000005</v>
      </c>
      <c r="AI53" s="121">
        <v>72.423259999999999</v>
      </c>
      <c r="AJ53" s="120">
        <v>65.246600000000001</v>
      </c>
      <c r="AK53" s="135">
        <v>126.18693</v>
      </c>
      <c r="AL53" s="120">
        <v>126.84571</v>
      </c>
      <c r="AM53" s="135">
        <v>16.704249999999998</v>
      </c>
      <c r="AN53" s="120">
        <v>19.56908</v>
      </c>
      <c r="AO53" s="135">
        <v>77.562481203007493</v>
      </c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4"/>
      <c r="BJ53" s="44"/>
      <c r="BK53" s="44"/>
      <c r="BL53" s="44"/>
      <c r="BM53" s="44"/>
      <c r="BN53" s="44"/>
      <c r="BO53" s="44"/>
      <c r="BP53" s="44"/>
      <c r="BQ53" s="44"/>
      <c r="BR53" s="44"/>
      <c r="BS53" s="44"/>
      <c r="BT53" s="44"/>
      <c r="BU53" s="44"/>
      <c r="BV53" s="44"/>
      <c r="BW53" s="44"/>
      <c r="BX53" s="44"/>
      <c r="BY53" s="44"/>
      <c r="BZ53" s="44"/>
      <c r="CA53" s="44"/>
      <c r="CB53" s="44"/>
      <c r="CC53" s="44"/>
      <c r="CD53" s="44"/>
      <c r="CE53" s="44"/>
      <c r="CF53" s="44"/>
      <c r="CG53" s="44"/>
      <c r="CH53" s="44"/>
      <c r="CI53" s="44"/>
      <c r="CJ53" s="44"/>
      <c r="CK53" s="44"/>
      <c r="CL53" s="44"/>
      <c r="CM53" s="44"/>
      <c r="CN53" s="44"/>
      <c r="CO53" s="44"/>
      <c r="CP53" s="44"/>
    </row>
    <row r="54" spans="1:94" s="121" customFormat="1" x14ac:dyDescent="0.2">
      <c r="A54" s="120" t="s">
        <v>122</v>
      </c>
      <c r="B54" s="164">
        <v>50</v>
      </c>
      <c r="C54" s="135">
        <v>73.543769999999995</v>
      </c>
      <c r="D54" s="120">
        <v>75.804760000000002</v>
      </c>
      <c r="E54" s="135">
        <v>125.00157</v>
      </c>
      <c r="F54" s="121">
        <v>122.59799</v>
      </c>
      <c r="G54" s="120">
        <v>125.30903000000001</v>
      </c>
      <c r="H54" s="135">
        <v>28.7</v>
      </c>
      <c r="I54" s="121">
        <v>53.3</v>
      </c>
      <c r="J54" s="120">
        <v>33</v>
      </c>
      <c r="K54" s="135">
        <v>15.858169999999999</v>
      </c>
      <c r="L54" s="120">
        <v>39.188879999999997</v>
      </c>
      <c r="M54" s="135">
        <v>40.440179999999998</v>
      </c>
      <c r="N54" s="120">
        <v>67.270700000000005</v>
      </c>
      <c r="O54" s="135">
        <v>12.65401</v>
      </c>
      <c r="P54" s="121">
        <v>14.5714285714286</v>
      </c>
      <c r="Q54" s="120">
        <v>0.334215167548501</v>
      </c>
      <c r="R54" s="135">
        <v>145.90884028108499</v>
      </c>
      <c r="S54" s="120">
        <v>137.256429761905</v>
      </c>
      <c r="T54" s="136">
        <v>61.326196296394698</v>
      </c>
      <c r="U54" s="135">
        <v>113.491043683589</v>
      </c>
      <c r="V54" s="121">
        <v>119.52569592966999</v>
      </c>
      <c r="W54" s="120">
        <v>106.38978945830701</v>
      </c>
      <c r="X54" s="136">
        <v>107.47915</v>
      </c>
      <c r="Y54" s="135">
        <v>111.20089</v>
      </c>
      <c r="Z54" s="121">
        <v>90.996989999999997</v>
      </c>
      <c r="AA54" s="120">
        <v>95.362629999999996</v>
      </c>
      <c r="AB54" s="136">
        <v>44.1669030586975</v>
      </c>
      <c r="AC54" s="135">
        <v>126.20114</v>
      </c>
      <c r="AD54" s="121">
        <v>126.37116</v>
      </c>
      <c r="AE54" s="120">
        <v>126.21899999999999</v>
      </c>
      <c r="AF54" s="135">
        <v>124.42561000000001</v>
      </c>
      <c r="AG54" s="120">
        <v>110.04255000000001</v>
      </c>
      <c r="AH54" s="135">
        <v>75.869699999999995</v>
      </c>
      <c r="AI54" s="121">
        <v>73.537620000000004</v>
      </c>
      <c r="AJ54" s="120">
        <v>66.867609999999999</v>
      </c>
      <c r="AK54" s="135">
        <v>126.51786</v>
      </c>
      <c r="AL54" s="120">
        <v>126.82059</v>
      </c>
      <c r="AM54" s="135">
        <v>16.522680000000001</v>
      </c>
      <c r="AN54" s="120">
        <v>19.428979999999999</v>
      </c>
      <c r="AO54" s="135">
        <v>77.679191729323307</v>
      </c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4"/>
      <c r="BH54" s="44"/>
      <c r="BI54" s="44"/>
      <c r="BJ54" s="44"/>
      <c r="BK54" s="44"/>
      <c r="BL54" s="44"/>
      <c r="BM54" s="44"/>
      <c r="BN54" s="44"/>
      <c r="BO54" s="44"/>
      <c r="BP54" s="44"/>
      <c r="BQ54" s="44"/>
      <c r="BR54" s="44"/>
      <c r="BS54" s="44"/>
      <c r="BT54" s="44"/>
      <c r="BU54" s="44"/>
      <c r="BV54" s="44"/>
      <c r="BW54" s="44"/>
      <c r="BX54" s="44"/>
      <c r="BY54" s="44"/>
      <c r="BZ54" s="44"/>
      <c r="CA54" s="44"/>
      <c r="CB54" s="44"/>
      <c r="CC54" s="44"/>
      <c r="CD54" s="44"/>
      <c r="CE54" s="44"/>
      <c r="CF54" s="44"/>
      <c r="CG54" s="44"/>
      <c r="CH54" s="44"/>
      <c r="CI54" s="44"/>
      <c r="CJ54" s="44"/>
      <c r="CK54" s="44"/>
      <c r="CL54" s="44"/>
      <c r="CM54" s="44"/>
      <c r="CN54" s="44"/>
      <c r="CO54" s="44"/>
      <c r="CP54" s="44"/>
    </row>
    <row r="55" spans="1:94" ht="14.25" customHeight="1" x14ac:dyDescent="0.2">
      <c r="A55" s="44"/>
      <c r="C55" s="44"/>
      <c r="D55" s="44"/>
      <c r="E55" s="44"/>
      <c r="G55" s="44"/>
      <c r="H55" s="44"/>
      <c r="J55" s="44"/>
      <c r="K55" s="44"/>
      <c r="L55" s="44"/>
      <c r="M55" s="44"/>
      <c r="N55" s="44"/>
      <c r="O55" s="44"/>
      <c r="Q55" s="44"/>
      <c r="R55" s="44"/>
      <c r="S55" s="44"/>
      <c r="T55" s="44"/>
      <c r="U55" s="44"/>
      <c r="W55" s="44"/>
      <c r="X55" s="44"/>
      <c r="Y55" s="44"/>
      <c r="AA55" s="44"/>
      <c r="AB55" s="44"/>
      <c r="AC55" s="44"/>
      <c r="AE55" s="44"/>
      <c r="AF55" s="44"/>
      <c r="AG55" s="44"/>
      <c r="AH55" s="44"/>
      <c r="AJ55" s="44"/>
      <c r="AK55" s="44"/>
      <c r="AL55" s="44"/>
      <c r="AM55" s="44"/>
      <c r="AN55" s="44"/>
      <c r="AO55" s="44"/>
    </row>
    <row r="56" spans="1:94" x14ac:dyDescent="0.2">
      <c r="A56" s="44"/>
      <c r="C56" s="44"/>
      <c r="D56" s="44"/>
      <c r="E56" s="44"/>
      <c r="G56" s="44"/>
      <c r="H56" s="44"/>
      <c r="J56" s="44"/>
      <c r="K56" s="44"/>
      <c r="L56" s="44"/>
      <c r="M56" s="44"/>
      <c r="N56" s="44"/>
      <c r="O56" s="44"/>
      <c r="Q56" s="44"/>
      <c r="R56" s="44"/>
      <c r="S56" s="44"/>
      <c r="T56" s="44"/>
      <c r="U56" s="44"/>
      <c r="W56" s="44"/>
      <c r="X56" s="44"/>
      <c r="Y56" s="44"/>
      <c r="AA56" s="44"/>
      <c r="AB56" s="44"/>
      <c r="AC56" s="44"/>
      <c r="AE56" s="44"/>
      <c r="AF56" s="44"/>
      <c r="AG56" s="44"/>
      <c r="AH56" s="44"/>
      <c r="AJ56" s="44"/>
      <c r="AK56" s="44"/>
      <c r="AL56" s="44"/>
      <c r="AM56" s="44"/>
      <c r="AN56" s="44"/>
      <c r="AO56" s="44"/>
    </row>
    <row r="57" spans="1:94" x14ac:dyDescent="0.2">
      <c r="A57" s="44"/>
      <c r="C57" s="44"/>
      <c r="D57" s="44"/>
      <c r="E57" s="44"/>
      <c r="G57" s="44"/>
      <c r="H57" s="44"/>
      <c r="J57" s="44"/>
      <c r="K57" s="44"/>
      <c r="L57" s="44"/>
      <c r="M57" s="44"/>
      <c r="N57" s="44"/>
      <c r="O57" s="44"/>
      <c r="Q57" s="44"/>
      <c r="R57" s="44"/>
      <c r="S57" s="44"/>
      <c r="T57" s="44"/>
      <c r="U57" s="44"/>
      <c r="W57" s="44"/>
      <c r="X57" s="44"/>
      <c r="Y57" s="44"/>
      <c r="AA57" s="44"/>
      <c r="AB57" s="44"/>
      <c r="AC57" s="44"/>
      <c r="AE57" s="44"/>
      <c r="AF57" s="44"/>
      <c r="AG57" s="44"/>
      <c r="AH57" s="44"/>
      <c r="AJ57" s="44"/>
      <c r="AK57" s="44"/>
      <c r="AL57" s="44"/>
      <c r="AM57" s="44"/>
      <c r="AN57" s="44"/>
      <c r="AO57" s="44"/>
    </row>
    <row r="58" spans="1:94" x14ac:dyDescent="0.2">
      <c r="A58" s="44"/>
      <c r="C58" s="44"/>
      <c r="D58" s="44"/>
      <c r="E58" s="44"/>
      <c r="G58" s="44"/>
      <c r="H58" s="44"/>
      <c r="J58" s="44"/>
      <c r="K58" s="44"/>
      <c r="L58" s="44"/>
      <c r="M58" s="44"/>
      <c r="N58" s="44"/>
      <c r="O58" s="44"/>
      <c r="Q58" s="44"/>
      <c r="R58" s="44"/>
      <c r="S58" s="44"/>
      <c r="T58" s="44"/>
      <c r="U58" s="44"/>
      <c r="W58" s="44"/>
      <c r="X58" s="44"/>
      <c r="Y58" s="44"/>
      <c r="AA58" s="44"/>
      <c r="AB58" s="44"/>
      <c r="AC58" s="44"/>
      <c r="AE58" s="44"/>
      <c r="AF58" s="44"/>
      <c r="AG58" s="44"/>
      <c r="AH58" s="44"/>
      <c r="AJ58" s="44"/>
      <c r="AK58" s="44"/>
      <c r="AL58" s="44"/>
      <c r="AM58" s="44"/>
      <c r="AN58" s="44"/>
      <c r="AO58" s="44"/>
    </row>
    <row r="59" spans="1:94" x14ac:dyDescent="0.2">
      <c r="A59" s="44"/>
      <c r="C59" s="44"/>
      <c r="D59" s="44"/>
      <c r="E59" s="44"/>
      <c r="G59" s="44"/>
      <c r="H59" s="44"/>
      <c r="J59" s="44"/>
      <c r="K59" s="44"/>
      <c r="L59" s="44"/>
      <c r="M59" s="44"/>
      <c r="N59" s="44"/>
      <c r="O59" s="44"/>
      <c r="Q59" s="44"/>
      <c r="R59" s="44"/>
      <c r="S59" s="44"/>
      <c r="T59" s="44"/>
      <c r="U59" s="44"/>
      <c r="W59" s="44"/>
      <c r="X59" s="44"/>
      <c r="Y59" s="44"/>
      <c r="AA59" s="44"/>
      <c r="AB59" s="44"/>
      <c r="AC59" s="44"/>
      <c r="AE59" s="44"/>
      <c r="AF59" s="44"/>
      <c r="AG59" s="44"/>
      <c r="AH59" s="44"/>
      <c r="AJ59" s="44"/>
      <c r="AK59" s="44"/>
      <c r="AL59" s="44"/>
      <c r="AM59" s="44"/>
      <c r="AN59" s="44"/>
      <c r="AO59" s="44"/>
    </row>
    <row r="60" spans="1:94" x14ac:dyDescent="0.2">
      <c r="A60" s="44"/>
      <c r="C60" s="44"/>
      <c r="D60" s="44"/>
      <c r="E60" s="44"/>
      <c r="G60" s="44"/>
      <c r="H60" s="44"/>
      <c r="J60" s="44"/>
      <c r="K60" s="44"/>
      <c r="L60" s="44"/>
      <c r="M60" s="44"/>
      <c r="N60" s="44"/>
      <c r="O60" s="44"/>
      <c r="Q60" s="44"/>
      <c r="R60" s="44"/>
      <c r="S60" s="44"/>
      <c r="T60" s="44"/>
      <c r="U60" s="44"/>
      <c r="W60" s="44"/>
      <c r="X60" s="44"/>
      <c r="Y60" s="44"/>
      <c r="AA60" s="44"/>
      <c r="AB60" s="44"/>
      <c r="AC60" s="44"/>
      <c r="AE60" s="44"/>
      <c r="AF60" s="44"/>
      <c r="AG60" s="44"/>
      <c r="AH60" s="44"/>
      <c r="AJ60" s="44"/>
      <c r="AK60" s="44"/>
      <c r="AL60" s="44"/>
      <c r="AM60" s="44"/>
      <c r="AN60" s="44"/>
      <c r="AO60" s="44"/>
    </row>
    <row r="61" spans="1:94" x14ac:dyDescent="0.2">
      <c r="A61" s="44"/>
      <c r="C61" s="44"/>
      <c r="D61" s="44"/>
      <c r="E61" s="44"/>
      <c r="G61" s="44"/>
      <c r="H61" s="44"/>
      <c r="J61" s="44"/>
      <c r="K61" s="44"/>
      <c r="L61" s="44"/>
      <c r="M61" s="44"/>
      <c r="N61" s="44"/>
      <c r="O61" s="44"/>
      <c r="Q61" s="44"/>
      <c r="R61" s="44"/>
      <c r="S61" s="44"/>
      <c r="T61" s="44"/>
      <c r="U61" s="44"/>
      <c r="W61" s="44"/>
      <c r="X61" s="44"/>
      <c r="Y61" s="44"/>
      <c r="AA61" s="44"/>
      <c r="AB61" s="44"/>
      <c r="AC61" s="44"/>
      <c r="AE61" s="44"/>
      <c r="AF61" s="44"/>
      <c r="AG61" s="44"/>
      <c r="AH61" s="44"/>
      <c r="AJ61" s="44"/>
      <c r="AK61" s="44"/>
      <c r="AL61" s="44"/>
      <c r="AM61" s="44"/>
      <c r="AN61" s="44"/>
      <c r="AO61" s="44"/>
    </row>
    <row r="62" spans="1:94" x14ac:dyDescent="0.2">
      <c r="A62" s="44"/>
      <c r="C62" s="44"/>
      <c r="D62" s="44"/>
      <c r="E62" s="44"/>
      <c r="G62" s="44"/>
      <c r="H62" s="44"/>
      <c r="J62" s="44"/>
      <c r="K62" s="44"/>
      <c r="L62" s="44"/>
      <c r="M62" s="44"/>
      <c r="N62" s="44"/>
      <c r="O62" s="44"/>
      <c r="Q62" s="44"/>
      <c r="R62" s="44"/>
      <c r="S62" s="44"/>
      <c r="T62" s="44"/>
      <c r="U62" s="44"/>
      <c r="W62" s="44"/>
      <c r="X62" s="44"/>
      <c r="Y62" s="44"/>
      <c r="AA62" s="44"/>
      <c r="AB62" s="44"/>
      <c r="AC62" s="44"/>
      <c r="AE62" s="44"/>
      <c r="AF62" s="44"/>
      <c r="AG62" s="44"/>
      <c r="AH62" s="44"/>
      <c r="AJ62" s="44"/>
      <c r="AK62" s="44"/>
      <c r="AL62" s="44"/>
      <c r="AM62" s="44"/>
      <c r="AN62" s="44"/>
      <c r="AO62" s="44"/>
    </row>
    <row r="63" spans="1:94" x14ac:dyDescent="0.2">
      <c r="A63" s="44"/>
      <c r="C63" s="44"/>
      <c r="D63" s="44"/>
      <c r="E63" s="44"/>
      <c r="G63" s="44"/>
      <c r="H63" s="44"/>
      <c r="J63" s="44"/>
      <c r="K63" s="44"/>
      <c r="L63" s="44"/>
      <c r="M63" s="44"/>
      <c r="N63" s="44"/>
      <c r="O63" s="44"/>
      <c r="Q63" s="44"/>
      <c r="R63" s="44"/>
      <c r="S63" s="44"/>
      <c r="T63" s="44"/>
      <c r="U63" s="44"/>
      <c r="W63" s="44"/>
      <c r="X63" s="44"/>
      <c r="Y63" s="44"/>
      <c r="AA63" s="44"/>
      <c r="AB63" s="44"/>
      <c r="AC63" s="44"/>
      <c r="AE63" s="44"/>
      <c r="AF63" s="44"/>
      <c r="AG63" s="44"/>
      <c r="AH63" s="44"/>
      <c r="AJ63" s="44"/>
      <c r="AK63" s="44"/>
      <c r="AL63" s="44"/>
      <c r="AM63" s="44"/>
      <c r="AN63" s="44"/>
      <c r="AO63" s="44"/>
    </row>
    <row r="64" spans="1:94" x14ac:dyDescent="0.2">
      <c r="A64" s="44"/>
      <c r="C64" s="44"/>
      <c r="D64" s="44"/>
      <c r="E64" s="44"/>
      <c r="G64" s="44"/>
      <c r="H64" s="44"/>
      <c r="J64" s="44"/>
      <c r="K64" s="44"/>
      <c r="L64" s="44"/>
      <c r="M64" s="44"/>
      <c r="N64" s="44"/>
      <c r="O64" s="44"/>
      <c r="Q64" s="44"/>
      <c r="R64" s="44"/>
      <c r="S64" s="44"/>
      <c r="T64" s="44"/>
      <c r="U64" s="44"/>
      <c r="W64" s="44"/>
      <c r="X64" s="44"/>
      <c r="Y64" s="44"/>
      <c r="AA64" s="44"/>
      <c r="AB64" s="44"/>
      <c r="AC64" s="44"/>
      <c r="AE64" s="44"/>
      <c r="AF64" s="44"/>
      <c r="AG64" s="44"/>
      <c r="AH64" s="44"/>
      <c r="AJ64" s="44"/>
      <c r="AK64" s="44"/>
      <c r="AL64" s="44"/>
      <c r="AM64" s="44"/>
      <c r="AN64" s="44"/>
      <c r="AO64" s="44"/>
    </row>
    <row r="65" spans="2:2" s="44" customFormat="1" x14ac:dyDescent="0.2">
      <c r="B65" s="126"/>
    </row>
    <row r="66" spans="2:2" s="44" customFormat="1" x14ac:dyDescent="0.2">
      <c r="B66" s="126"/>
    </row>
    <row r="67" spans="2:2" s="44" customFormat="1" x14ac:dyDescent="0.2">
      <c r="B67" s="126"/>
    </row>
    <row r="68" spans="2:2" s="44" customFormat="1" x14ac:dyDescent="0.2">
      <c r="B68" s="126"/>
    </row>
    <row r="69" spans="2:2" s="44" customFormat="1" x14ac:dyDescent="0.2">
      <c r="B69" s="126"/>
    </row>
    <row r="70" spans="2:2" s="44" customFormat="1" x14ac:dyDescent="0.2">
      <c r="B70" s="126"/>
    </row>
    <row r="71" spans="2:2" s="44" customFormat="1" x14ac:dyDescent="0.2">
      <c r="B71" s="126"/>
    </row>
    <row r="72" spans="2:2" s="44" customFormat="1" x14ac:dyDescent="0.2">
      <c r="B72" s="126"/>
    </row>
    <row r="73" spans="2:2" s="44" customFormat="1" x14ac:dyDescent="0.2">
      <c r="B73" s="126"/>
    </row>
    <row r="74" spans="2:2" s="44" customFormat="1" x14ac:dyDescent="0.2">
      <c r="B74" s="126"/>
    </row>
    <row r="75" spans="2:2" s="44" customFormat="1" x14ac:dyDescent="0.2">
      <c r="B75" s="126"/>
    </row>
    <row r="76" spans="2:2" s="44" customFormat="1" x14ac:dyDescent="0.2">
      <c r="B76" s="126"/>
    </row>
    <row r="77" spans="2:2" s="44" customFormat="1" x14ac:dyDescent="0.2">
      <c r="B77" s="126"/>
    </row>
    <row r="78" spans="2:2" s="44" customFormat="1" x14ac:dyDescent="0.2">
      <c r="B78" s="126"/>
    </row>
    <row r="79" spans="2:2" s="44" customFormat="1" x14ac:dyDescent="0.2">
      <c r="B79" s="126"/>
    </row>
    <row r="80" spans="2:2" s="44" customFormat="1" x14ac:dyDescent="0.2">
      <c r="B80" s="126"/>
    </row>
    <row r="81" spans="2:2" s="44" customFormat="1" x14ac:dyDescent="0.2">
      <c r="B81" s="126"/>
    </row>
    <row r="82" spans="2:2" s="44" customFormat="1" x14ac:dyDescent="0.2">
      <c r="B82" s="126"/>
    </row>
    <row r="83" spans="2:2" s="44" customFormat="1" x14ac:dyDescent="0.2">
      <c r="B83" s="126"/>
    </row>
    <row r="84" spans="2:2" s="44" customFormat="1" x14ac:dyDescent="0.2">
      <c r="B84" s="126"/>
    </row>
    <row r="85" spans="2:2" s="44" customFormat="1" x14ac:dyDescent="0.2">
      <c r="B85" s="126"/>
    </row>
    <row r="86" spans="2:2" s="44" customFormat="1" x14ac:dyDescent="0.2">
      <c r="B86" s="126"/>
    </row>
    <row r="87" spans="2:2" s="44" customFormat="1" x14ac:dyDescent="0.2">
      <c r="B87" s="126"/>
    </row>
    <row r="88" spans="2:2" s="44" customFormat="1" x14ac:dyDescent="0.2">
      <c r="B88" s="126"/>
    </row>
    <row r="89" spans="2:2" s="44" customFormat="1" x14ac:dyDescent="0.2">
      <c r="B89" s="126"/>
    </row>
    <row r="90" spans="2:2" s="44" customFormat="1" x14ac:dyDescent="0.2">
      <c r="B90" s="126"/>
    </row>
    <row r="91" spans="2:2" s="44" customFormat="1" x14ac:dyDescent="0.2">
      <c r="B91" s="126"/>
    </row>
    <row r="92" spans="2:2" s="44" customFormat="1" x14ac:dyDescent="0.2">
      <c r="B92" s="126"/>
    </row>
    <row r="93" spans="2:2" s="44" customFormat="1" x14ac:dyDescent="0.2">
      <c r="B93" s="126"/>
    </row>
    <row r="94" spans="2:2" s="44" customFormat="1" x14ac:dyDescent="0.2">
      <c r="B94" s="126"/>
    </row>
    <row r="95" spans="2:2" s="44" customFormat="1" x14ac:dyDescent="0.2">
      <c r="B95" s="126"/>
    </row>
    <row r="96" spans="2:2" s="44" customFormat="1" x14ac:dyDescent="0.2">
      <c r="B96" s="126"/>
    </row>
    <row r="97" spans="2:2" s="44" customFormat="1" x14ac:dyDescent="0.2">
      <c r="B97" s="126"/>
    </row>
    <row r="98" spans="2:2" s="44" customFormat="1" x14ac:dyDescent="0.2">
      <c r="B98" s="126"/>
    </row>
    <row r="99" spans="2:2" s="44" customFormat="1" x14ac:dyDescent="0.2">
      <c r="B99" s="126"/>
    </row>
    <row r="100" spans="2:2" s="44" customFormat="1" x14ac:dyDescent="0.2">
      <c r="B100" s="126"/>
    </row>
    <row r="101" spans="2:2" s="44" customFormat="1" x14ac:dyDescent="0.2">
      <c r="B101" s="126"/>
    </row>
    <row r="102" spans="2:2" s="44" customFormat="1" x14ac:dyDescent="0.2">
      <c r="B102" s="126"/>
    </row>
    <row r="103" spans="2:2" s="44" customFormat="1" x14ac:dyDescent="0.2">
      <c r="B103" s="126"/>
    </row>
    <row r="104" spans="2:2" s="44" customFormat="1" x14ac:dyDescent="0.2">
      <c r="B104" s="126"/>
    </row>
    <row r="105" spans="2:2" s="44" customFormat="1" x14ac:dyDescent="0.2">
      <c r="B105" s="126"/>
    </row>
    <row r="106" spans="2:2" s="44" customFormat="1" x14ac:dyDescent="0.2">
      <c r="B106" s="126"/>
    </row>
    <row r="107" spans="2:2" s="44" customFormat="1" x14ac:dyDescent="0.2">
      <c r="B107" s="126"/>
    </row>
    <row r="108" spans="2:2" s="44" customFormat="1" x14ac:dyDescent="0.2">
      <c r="B108" s="126"/>
    </row>
    <row r="109" spans="2:2" s="44" customFormat="1" x14ac:dyDescent="0.2">
      <c r="B109" s="126"/>
    </row>
    <row r="110" spans="2:2" s="44" customFormat="1" x14ac:dyDescent="0.2">
      <c r="B110" s="126"/>
    </row>
    <row r="111" spans="2:2" s="44" customFormat="1" x14ac:dyDescent="0.2">
      <c r="B111" s="126"/>
    </row>
    <row r="112" spans="2:2" s="44" customFormat="1" x14ac:dyDescent="0.2">
      <c r="B112" s="126"/>
    </row>
    <row r="113" spans="2:2" s="44" customFormat="1" x14ac:dyDescent="0.2">
      <c r="B113" s="126"/>
    </row>
    <row r="114" spans="2:2" s="44" customFormat="1" x14ac:dyDescent="0.2">
      <c r="B114" s="126"/>
    </row>
    <row r="115" spans="2:2" s="44" customFormat="1" x14ac:dyDescent="0.2">
      <c r="B115" s="126"/>
    </row>
    <row r="116" spans="2:2" s="44" customFormat="1" x14ac:dyDescent="0.2">
      <c r="B116" s="126"/>
    </row>
    <row r="117" spans="2:2" s="44" customFormat="1" x14ac:dyDescent="0.2">
      <c r="B117" s="126"/>
    </row>
    <row r="118" spans="2:2" s="44" customFormat="1" x14ac:dyDescent="0.2">
      <c r="B118" s="126"/>
    </row>
    <row r="119" spans="2:2" s="44" customFormat="1" x14ac:dyDescent="0.2">
      <c r="B119" s="126"/>
    </row>
    <row r="120" spans="2:2" s="44" customFormat="1" x14ac:dyDescent="0.2">
      <c r="B120" s="126"/>
    </row>
    <row r="121" spans="2:2" s="44" customFormat="1" x14ac:dyDescent="0.2">
      <c r="B121" s="126"/>
    </row>
    <row r="122" spans="2:2" s="44" customFormat="1" x14ac:dyDescent="0.2">
      <c r="B122" s="126"/>
    </row>
    <row r="123" spans="2:2" s="44" customFormat="1" x14ac:dyDescent="0.2">
      <c r="B123" s="126"/>
    </row>
    <row r="124" spans="2:2" s="44" customFormat="1" x14ac:dyDescent="0.2">
      <c r="B124" s="126"/>
    </row>
    <row r="125" spans="2:2" s="44" customFormat="1" x14ac:dyDescent="0.2">
      <c r="B125" s="126"/>
    </row>
    <row r="126" spans="2:2" s="44" customFormat="1" x14ac:dyDescent="0.2">
      <c r="B126" s="126"/>
    </row>
    <row r="127" spans="2:2" s="44" customFormat="1" x14ac:dyDescent="0.2">
      <c r="B127" s="126"/>
    </row>
    <row r="128" spans="2:2" s="44" customFormat="1" x14ac:dyDescent="0.2">
      <c r="B128" s="126"/>
    </row>
    <row r="129" spans="2:2" s="44" customFormat="1" x14ac:dyDescent="0.2">
      <c r="B129" s="126"/>
    </row>
    <row r="130" spans="2:2" s="44" customFormat="1" x14ac:dyDescent="0.2">
      <c r="B130" s="126"/>
    </row>
    <row r="131" spans="2:2" s="44" customFormat="1" x14ac:dyDescent="0.2">
      <c r="B131" s="126"/>
    </row>
    <row r="132" spans="2:2" s="44" customFormat="1" x14ac:dyDescent="0.2">
      <c r="B132" s="126"/>
    </row>
    <row r="133" spans="2:2" s="44" customFormat="1" x14ac:dyDescent="0.2">
      <c r="B133" s="126"/>
    </row>
    <row r="134" spans="2:2" s="44" customFormat="1" x14ac:dyDescent="0.2">
      <c r="B134" s="126"/>
    </row>
    <row r="135" spans="2:2" s="44" customFormat="1" x14ac:dyDescent="0.2">
      <c r="B135" s="126"/>
    </row>
    <row r="136" spans="2:2" s="44" customFormat="1" x14ac:dyDescent="0.2">
      <c r="B136" s="126"/>
    </row>
    <row r="137" spans="2:2" s="44" customFormat="1" x14ac:dyDescent="0.2">
      <c r="B137" s="126"/>
    </row>
    <row r="138" spans="2:2" s="44" customFormat="1" x14ac:dyDescent="0.2">
      <c r="B138" s="126"/>
    </row>
    <row r="139" spans="2:2" s="44" customFormat="1" x14ac:dyDescent="0.2">
      <c r="B139" s="126"/>
    </row>
    <row r="140" spans="2:2" s="44" customFormat="1" x14ac:dyDescent="0.2">
      <c r="B140" s="126"/>
    </row>
    <row r="141" spans="2:2" s="44" customFormat="1" x14ac:dyDescent="0.2">
      <c r="B141" s="126"/>
    </row>
    <row r="142" spans="2:2" s="44" customFormat="1" x14ac:dyDescent="0.2">
      <c r="B142" s="126"/>
    </row>
    <row r="143" spans="2:2" s="44" customFormat="1" x14ac:dyDescent="0.2">
      <c r="B143" s="126"/>
    </row>
    <row r="144" spans="2:2" s="44" customFormat="1" x14ac:dyDescent="0.2">
      <c r="B144" s="126"/>
    </row>
    <row r="145" spans="2:2" s="44" customFormat="1" x14ac:dyDescent="0.2">
      <c r="B145" s="126"/>
    </row>
    <row r="146" spans="2:2" s="44" customFormat="1" x14ac:dyDescent="0.2">
      <c r="B146" s="126"/>
    </row>
    <row r="147" spans="2:2" s="44" customFormat="1" x14ac:dyDescent="0.2">
      <c r="B147" s="126"/>
    </row>
    <row r="148" spans="2:2" s="44" customFormat="1" x14ac:dyDescent="0.2">
      <c r="B148" s="126"/>
    </row>
    <row r="149" spans="2:2" s="44" customFormat="1" x14ac:dyDescent="0.2">
      <c r="B149" s="126"/>
    </row>
    <row r="150" spans="2:2" s="44" customFormat="1" x14ac:dyDescent="0.2">
      <c r="B150" s="126"/>
    </row>
    <row r="151" spans="2:2" s="44" customFormat="1" x14ac:dyDescent="0.2">
      <c r="B151" s="126"/>
    </row>
    <row r="152" spans="2:2" s="44" customFormat="1" x14ac:dyDescent="0.2">
      <c r="B152" s="126"/>
    </row>
    <row r="153" spans="2:2" s="44" customFormat="1" x14ac:dyDescent="0.2">
      <c r="B153" s="126"/>
    </row>
    <row r="154" spans="2:2" s="44" customFormat="1" x14ac:dyDescent="0.2">
      <c r="B154" s="126"/>
    </row>
    <row r="155" spans="2:2" s="44" customFormat="1" x14ac:dyDescent="0.2">
      <c r="B155" s="126"/>
    </row>
    <row r="156" spans="2:2" s="44" customFormat="1" x14ac:dyDescent="0.2">
      <c r="B156" s="126"/>
    </row>
    <row r="157" spans="2:2" s="44" customFormat="1" x14ac:dyDescent="0.2">
      <c r="B157" s="126"/>
    </row>
    <row r="158" spans="2:2" s="44" customFormat="1" x14ac:dyDescent="0.2">
      <c r="B158" s="126"/>
    </row>
    <row r="159" spans="2:2" s="44" customFormat="1" x14ac:dyDescent="0.2">
      <c r="B159" s="126"/>
    </row>
    <row r="160" spans="2:2" s="44" customFormat="1" x14ac:dyDescent="0.2">
      <c r="B160" s="126"/>
    </row>
    <row r="161" spans="2:2" s="44" customFormat="1" x14ac:dyDescent="0.2">
      <c r="B161" s="126"/>
    </row>
    <row r="162" spans="2:2" s="44" customFormat="1" x14ac:dyDescent="0.2">
      <c r="B162" s="126"/>
    </row>
    <row r="163" spans="2:2" s="44" customFormat="1" x14ac:dyDescent="0.2">
      <c r="B163" s="126"/>
    </row>
    <row r="164" spans="2:2" s="44" customFormat="1" x14ac:dyDescent="0.2">
      <c r="B164" s="126"/>
    </row>
    <row r="165" spans="2:2" s="44" customFormat="1" x14ac:dyDescent="0.2">
      <c r="B165" s="126"/>
    </row>
    <row r="166" spans="2:2" s="44" customFormat="1" x14ac:dyDescent="0.2">
      <c r="B166" s="126"/>
    </row>
    <row r="167" spans="2:2" s="44" customFormat="1" x14ac:dyDescent="0.2">
      <c r="B167" s="126"/>
    </row>
    <row r="168" spans="2:2" s="44" customFormat="1" x14ac:dyDescent="0.2">
      <c r="B168" s="126"/>
    </row>
    <row r="169" spans="2:2" s="44" customFormat="1" x14ac:dyDescent="0.2">
      <c r="B169" s="126"/>
    </row>
    <row r="170" spans="2:2" s="44" customFormat="1" x14ac:dyDescent="0.2">
      <c r="B170" s="126"/>
    </row>
    <row r="171" spans="2:2" s="44" customFormat="1" x14ac:dyDescent="0.2">
      <c r="B171" s="126"/>
    </row>
    <row r="172" spans="2:2" s="44" customFormat="1" x14ac:dyDescent="0.2">
      <c r="B172" s="126"/>
    </row>
    <row r="173" spans="2:2" s="44" customFormat="1" x14ac:dyDescent="0.2">
      <c r="B173" s="126"/>
    </row>
    <row r="174" spans="2:2" s="44" customFormat="1" x14ac:dyDescent="0.2">
      <c r="B174" s="126"/>
    </row>
    <row r="175" spans="2:2" s="44" customFormat="1" x14ac:dyDescent="0.2">
      <c r="B175" s="126"/>
    </row>
    <row r="176" spans="2:2" s="44" customFormat="1" x14ac:dyDescent="0.2">
      <c r="B176" s="126"/>
    </row>
    <row r="177" spans="2:2" s="44" customFormat="1" x14ac:dyDescent="0.2">
      <c r="B177" s="126"/>
    </row>
    <row r="178" spans="2:2" s="44" customFormat="1" x14ac:dyDescent="0.2">
      <c r="B178" s="126"/>
    </row>
    <row r="179" spans="2:2" s="44" customFormat="1" x14ac:dyDescent="0.2">
      <c r="B179" s="126"/>
    </row>
    <row r="180" spans="2:2" s="44" customFormat="1" x14ac:dyDescent="0.2">
      <c r="B180" s="126"/>
    </row>
    <row r="181" spans="2:2" s="44" customFormat="1" x14ac:dyDescent="0.2">
      <c r="B181" s="126"/>
    </row>
    <row r="182" spans="2:2" s="44" customFormat="1" x14ac:dyDescent="0.2">
      <c r="B182" s="126"/>
    </row>
    <row r="183" spans="2:2" s="44" customFormat="1" x14ac:dyDescent="0.2">
      <c r="B183" s="126"/>
    </row>
    <row r="184" spans="2:2" s="44" customFormat="1" x14ac:dyDescent="0.2">
      <c r="B184" s="126"/>
    </row>
    <row r="185" spans="2:2" s="44" customFormat="1" x14ac:dyDescent="0.2">
      <c r="B185" s="126"/>
    </row>
    <row r="186" spans="2:2" s="44" customFormat="1" x14ac:dyDescent="0.2">
      <c r="B186" s="126"/>
    </row>
    <row r="187" spans="2:2" s="44" customFormat="1" x14ac:dyDescent="0.2">
      <c r="B187" s="126"/>
    </row>
    <row r="188" spans="2:2" s="44" customFormat="1" x14ac:dyDescent="0.2">
      <c r="B188" s="126"/>
    </row>
    <row r="189" spans="2:2" s="44" customFormat="1" x14ac:dyDescent="0.2">
      <c r="B189" s="126"/>
    </row>
    <row r="190" spans="2:2" s="44" customFormat="1" x14ac:dyDescent="0.2">
      <c r="B190" s="126"/>
    </row>
    <row r="191" spans="2:2" s="44" customFormat="1" x14ac:dyDescent="0.2">
      <c r="B191" s="126"/>
    </row>
    <row r="192" spans="2:2" s="44" customFormat="1" x14ac:dyDescent="0.2">
      <c r="B192" s="126"/>
    </row>
    <row r="193" spans="2:2" s="44" customFormat="1" x14ac:dyDescent="0.2">
      <c r="B193" s="126"/>
    </row>
    <row r="194" spans="2:2" s="44" customFormat="1" x14ac:dyDescent="0.2">
      <c r="B194" s="126"/>
    </row>
    <row r="195" spans="2:2" s="44" customFormat="1" x14ac:dyDescent="0.2">
      <c r="B195" s="126"/>
    </row>
    <row r="196" spans="2:2" s="44" customFormat="1" x14ac:dyDescent="0.2">
      <c r="B196" s="126"/>
    </row>
    <row r="197" spans="2:2" s="44" customFormat="1" x14ac:dyDescent="0.2">
      <c r="B197" s="126"/>
    </row>
    <row r="198" spans="2:2" s="44" customFormat="1" x14ac:dyDescent="0.2">
      <c r="B198" s="126"/>
    </row>
    <row r="199" spans="2:2" s="44" customFormat="1" x14ac:dyDescent="0.2">
      <c r="B199" s="126"/>
    </row>
    <row r="200" spans="2:2" s="44" customFormat="1" x14ac:dyDescent="0.2">
      <c r="B200" s="126"/>
    </row>
    <row r="201" spans="2:2" s="44" customFormat="1" x14ac:dyDescent="0.2">
      <c r="B201" s="126"/>
    </row>
    <row r="202" spans="2:2" s="44" customFormat="1" x14ac:dyDescent="0.2">
      <c r="B202" s="126"/>
    </row>
    <row r="203" spans="2:2" s="44" customFormat="1" x14ac:dyDescent="0.2">
      <c r="B203" s="126"/>
    </row>
    <row r="204" spans="2:2" s="44" customFormat="1" x14ac:dyDescent="0.2">
      <c r="B204" s="126"/>
    </row>
    <row r="205" spans="2:2" s="44" customFormat="1" x14ac:dyDescent="0.2">
      <c r="B205" s="126"/>
    </row>
    <row r="206" spans="2:2" s="44" customFormat="1" x14ac:dyDescent="0.2">
      <c r="B206" s="126"/>
    </row>
    <row r="207" spans="2:2" s="44" customFormat="1" x14ac:dyDescent="0.2">
      <c r="B207" s="126"/>
    </row>
    <row r="208" spans="2:2" s="44" customFormat="1" x14ac:dyDescent="0.2">
      <c r="B208" s="126"/>
    </row>
    <row r="209" spans="2:2" s="44" customFormat="1" x14ac:dyDescent="0.2">
      <c r="B209" s="126"/>
    </row>
    <row r="210" spans="2:2" s="44" customFormat="1" x14ac:dyDescent="0.2">
      <c r="B210" s="126"/>
    </row>
    <row r="211" spans="2:2" s="44" customFormat="1" x14ac:dyDescent="0.2">
      <c r="B211" s="126"/>
    </row>
    <row r="212" spans="2:2" s="44" customFormat="1" x14ac:dyDescent="0.2">
      <c r="B212" s="126"/>
    </row>
    <row r="213" spans="2:2" s="44" customFormat="1" x14ac:dyDescent="0.2">
      <c r="B213" s="126"/>
    </row>
    <row r="214" spans="2:2" s="44" customFormat="1" x14ac:dyDescent="0.2">
      <c r="B214" s="126"/>
    </row>
    <row r="215" spans="2:2" s="44" customFormat="1" x14ac:dyDescent="0.2">
      <c r="B215" s="126"/>
    </row>
    <row r="216" spans="2:2" s="44" customFormat="1" x14ac:dyDescent="0.2">
      <c r="B216" s="126"/>
    </row>
    <row r="217" spans="2:2" s="44" customFormat="1" x14ac:dyDescent="0.2">
      <c r="B217" s="126"/>
    </row>
    <row r="218" spans="2:2" s="44" customFormat="1" x14ac:dyDescent="0.2">
      <c r="B218" s="126"/>
    </row>
    <row r="219" spans="2:2" s="44" customFormat="1" x14ac:dyDescent="0.2">
      <c r="B219" s="126"/>
    </row>
    <row r="220" spans="2:2" s="44" customFormat="1" x14ac:dyDescent="0.2">
      <c r="B220" s="126"/>
    </row>
    <row r="221" spans="2:2" s="44" customFormat="1" x14ac:dyDescent="0.2">
      <c r="B221" s="126"/>
    </row>
    <row r="222" spans="2:2" s="44" customFormat="1" x14ac:dyDescent="0.2">
      <c r="B222" s="126"/>
    </row>
    <row r="223" spans="2:2" s="44" customFormat="1" x14ac:dyDescent="0.2">
      <c r="B223" s="126"/>
    </row>
    <row r="224" spans="2:2" s="44" customFormat="1" x14ac:dyDescent="0.2">
      <c r="B224" s="126"/>
    </row>
    <row r="225" spans="2:2" s="44" customFormat="1" x14ac:dyDescent="0.2">
      <c r="B225" s="126"/>
    </row>
    <row r="226" spans="2:2" s="44" customFormat="1" x14ac:dyDescent="0.2">
      <c r="B226" s="126"/>
    </row>
    <row r="227" spans="2:2" s="44" customFormat="1" x14ac:dyDescent="0.2">
      <c r="B227" s="126"/>
    </row>
    <row r="228" spans="2:2" s="44" customFormat="1" x14ac:dyDescent="0.2">
      <c r="B228" s="126"/>
    </row>
    <row r="229" spans="2:2" s="44" customFormat="1" x14ac:dyDescent="0.2">
      <c r="B229" s="126"/>
    </row>
    <row r="230" spans="2:2" s="44" customFormat="1" x14ac:dyDescent="0.2">
      <c r="B230" s="126"/>
    </row>
    <row r="231" spans="2:2" s="44" customFormat="1" x14ac:dyDescent="0.2">
      <c r="B231" s="126"/>
    </row>
    <row r="232" spans="2:2" s="44" customFormat="1" x14ac:dyDescent="0.2">
      <c r="B232" s="126"/>
    </row>
    <row r="233" spans="2:2" s="44" customFormat="1" x14ac:dyDescent="0.2">
      <c r="B233" s="126"/>
    </row>
    <row r="234" spans="2:2" s="44" customFormat="1" x14ac:dyDescent="0.2">
      <c r="B234" s="126"/>
    </row>
    <row r="235" spans="2:2" s="44" customFormat="1" x14ac:dyDescent="0.2">
      <c r="B235" s="126"/>
    </row>
    <row r="236" spans="2:2" s="44" customFormat="1" x14ac:dyDescent="0.2">
      <c r="B236" s="126"/>
    </row>
    <row r="237" spans="2:2" s="44" customFormat="1" x14ac:dyDescent="0.2">
      <c r="B237" s="126"/>
    </row>
    <row r="238" spans="2:2" s="44" customFormat="1" x14ac:dyDescent="0.2">
      <c r="B238" s="126"/>
    </row>
    <row r="239" spans="2:2" s="44" customFormat="1" x14ac:dyDescent="0.2">
      <c r="B239" s="126"/>
    </row>
    <row r="240" spans="2:2" s="44" customFormat="1" x14ac:dyDescent="0.2">
      <c r="B240" s="126"/>
    </row>
    <row r="241" spans="2:2" s="44" customFormat="1" x14ac:dyDescent="0.2">
      <c r="B241" s="126"/>
    </row>
    <row r="242" spans="2:2" s="44" customFormat="1" x14ac:dyDescent="0.2">
      <c r="B242" s="126"/>
    </row>
    <row r="243" spans="2:2" s="44" customFormat="1" x14ac:dyDescent="0.2">
      <c r="B243" s="126"/>
    </row>
    <row r="244" spans="2:2" s="44" customFormat="1" x14ac:dyDescent="0.2">
      <c r="B244" s="126"/>
    </row>
    <row r="245" spans="2:2" s="44" customFormat="1" x14ac:dyDescent="0.2">
      <c r="B245" s="126"/>
    </row>
    <row r="246" spans="2:2" s="44" customFormat="1" x14ac:dyDescent="0.2">
      <c r="B246" s="126"/>
    </row>
    <row r="247" spans="2:2" s="44" customFormat="1" x14ac:dyDescent="0.2">
      <c r="B247" s="126"/>
    </row>
    <row r="248" spans="2:2" s="44" customFormat="1" x14ac:dyDescent="0.2">
      <c r="B248" s="126"/>
    </row>
    <row r="249" spans="2:2" s="44" customFormat="1" x14ac:dyDescent="0.2">
      <c r="B249" s="126"/>
    </row>
    <row r="250" spans="2:2" s="44" customFormat="1" x14ac:dyDescent="0.2">
      <c r="B250" s="126"/>
    </row>
    <row r="251" spans="2:2" s="44" customFormat="1" x14ac:dyDescent="0.2">
      <c r="B251" s="126"/>
    </row>
    <row r="252" spans="2:2" s="44" customFormat="1" x14ac:dyDescent="0.2">
      <c r="B252" s="126"/>
    </row>
    <row r="253" spans="2:2" s="44" customFormat="1" x14ac:dyDescent="0.2">
      <c r="B253" s="126"/>
    </row>
    <row r="254" spans="2:2" s="44" customFormat="1" x14ac:dyDescent="0.2">
      <c r="B254" s="126"/>
    </row>
    <row r="255" spans="2:2" s="44" customFormat="1" x14ac:dyDescent="0.2">
      <c r="B255" s="126"/>
    </row>
    <row r="256" spans="2:2" s="44" customFormat="1" x14ac:dyDescent="0.2">
      <c r="B256" s="126"/>
    </row>
    <row r="257" spans="2:2" s="44" customFormat="1" x14ac:dyDescent="0.2">
      <c r="B257" s="126"/>
    </row>
    <row r="258" spans="2:2" s="44" customFormat="1" x14ac:dyDescent="0.2">
      <c r="B258" s="126"/>
    </row>
    <row r="259" spans="2:2" s="44" customFormat="1" x14ac:dyDescent="0.2">
      <c r="B259" s="126"/>
    </row>
    <row r="260" spans="2:2" s="44" customFormat="1" x14ac:dyDescent="0.2">
      <c r="B260" s="126"/>
    </row>
    <row r="261" spans="2:2" s="44" customFormat="1" x14ac:dyDescent="0.2">
      <c r="B261" s="126"/>
    </row>
    <row r="262" spans="2:2" s="44" customFormat="1" x14ac:dyDescent="0.2">
      <c r="B262" s="126"/>
    </row>
    <row r="263" spans="2:2" s="44" customFormat="1" x14ac:dyDescent="0.2">
      <c r="B263" s="126"/>
    </row>
    <row r="264" spans="2:2" s="44" customFormat="1" x14ac:dyDescent="0.2">
      <c r="B264" s="126"/>
    </row>
    <row r="265" spans="2:2" s="44" customFormat="1" x14ac:dyDescent="0.2">
      <c r="B265" s="126"/>
    </row>
    <row r="266" spans="2:2" s="44" customFormat="1" x14ac:dyDescent="0.2">
      <c r="B266" s="126"/>
    </row>
    <row r="267" spans="2:2" s="44" customFormat="1" x14ac:dyDescent="0.2">
      <c r="B267" s="126"/>
    </row>
    <row r="268" spans="2:2" s="44" customFormat="1" x14ac:dyDescent="0.2">
      <c r="B268" s="126"/>
    </row>
    <row r="269" spans="2:2" s="44" customFormat="1" x14ac:dyDescent="0.2">
      <c r="B269" s="126"/>
    </row>
    <row r="270" spans="2:2" s="44" customFormat="1" x14ac:dyDescent="0.2">
      <c r="B270" s="126"/>
    </row>
    <row r="271" spans="2:2" s="44" customFormat="1" x14ac:dyDescent="0.2">
      <c r="B271" s="126"/>
    </row>
    <row r="272" spans="2:2" s="44" customFormat="1" x14ac:dyDescent="0.2">
      <c r="B272" s="126"/>
    </row>
    <row r="273" spans="2:2" s="44" customFormat="1" x14ac:dyDescent="0.2">
      <c r="B273" s="126"/>
    </row>
    <row r="274" spans="2:2" s="44" customFormat="1" x14ac:dyDescent="0.2">
      <c r="B274" s="126"/>
    </row>
    <row r="275" spans="2:2" s="44" customFormat="1" x14ac:dyDescent="0.2">
      <c r="B275" s="126"/>
    </row>
    <row r="276" spans="2:2" s="44" customFormat="1" x14ac:dyDescent="0.2">
      <c r="B276" s="126"/>
    </row>
    <row r="277" spans="2:2" s="44" customFormat="1" x14ac:dyDescent="0.2">
      <c r="B277" s="126"/>
    </row>
    <row r="278" spans="2:2" s="44" customFormat="1" x14ac:dyDescent="0.2">
      <c r="B278" s="126"/>
    </row>
    <row r="279" spans="2:2" s="44" customFormat="1" x14ac:dyDescent="0.2">
      <c r="B279" s="126"/>
    </row>
    <row r="280" spans="2:2" s="44" customFormat="1" x14ac:dyDescent="0.2">
      <c r="B280" s="126"/>
    </row>
    <row r="281" spans="2:2" s="44" customFormat="1" x14ac:dyDescent="0.2">
      <c r="B281" s="126"/>
    </row>
    <row r="282" spans="2:2" s="44" customFormat="1" x14ac:dyDescent="0.2">
      <c r="B282" s="126"/>
    </row>
    <row r="283" spans="2:2" s="44" customFormat="1" x14ac:dyDescent="0.2">
      <c r="B283" s="126"/>
    </row>
    <row r="284" spans="2:2" s="44" customFormat="1" x14ac:dyDescent="0.2">
      <c r="B284" s="126"/>
    </row>
    <row r="285" spans="2:2" s="44" customFormat="1" x14ac:dyDescent="0.2">
      <c r="B285" s="126"/>
    </row>
    <row r="286" spans="2:2" s="44" customFormat="1" x14ac:dyDescent="0.2">
      <c r="B286" s="126"/>
    </row>
    <row r="287" spans="2:2" s="44" customFormat="1" x14ac:dyDescent="0.2">
      <c r="B287" s="126"/>
    </row>
    <row r="288" spans="2:2" s="44" customFormat="1" x14ac:dyDescent="0.2">
      <c r="B288" s="126"/>
    </row>
    <row r="289" spans="2:2" s="44" customFormat="1" x14ac:dyDescent="0.2">
      <c r="B289" s="126"/>
    </row>
    <row r="290" spans="2:2" s="44" customFormat="1" x14ac:dyDescent="0.2">
      <c r="B290" s="126"/>
    </row>
    <row r="291" spans="2:2" s="44" customFormat="1" x14ac:dyDescent="0.2">
      <c r="B291" s="126"/>
    </row>
    <row r="292" spans="2:2" s="44" customFormat="1" x14ac:dyDescent="0.2">
      <c r="B292" s="126"/>
    </row>
    <row r="293" spans="2:2" s="44" customFormat="1" x14ac:dyDescent="0.2">
      <c r="B293" s="126"/>
    </row>
    <row r="294" spans="2:2" s="44" customFormat="1" x14ac:dyDescent="0.2">
      <c r="B294" s="126"/>
    </row>
    <row r="295" spans="2:2" s="44" customFormat="1" x14ac:dyDescent="0.2">
      <c r="B295" s="126"/>
    </row>
    <row r="296" spans="2:2" s="44" customFormat="1" x14ac:dyDescent="0.2">
      <c r="B296" s="126"/>
    </row>
    <row r="297" spans="2:2" s="44" customFormat="1" x14ac:dyDescent="0.2">
      <c r="B297" s="126"/>
    </row>
    <row r="298" spans="2:2" s="44" customFormat="1" x14ac:dyDescent="0.2">
      <c r="B298" s="126"/>
    </row>
    <row r="299" spans="2:2" s="44" customFormat="1" x14ac:dyDescent="0.2">
      <c r="B299" s="126"/>
    </row>
    <row r="300" spans="2:2" s="44" customFormat="1" x14ac:dyDescent="0.2">
      <c r="B300" s="126"/>
    </row>
    <row r="301" spans="2:2" s="44" customFormat="1" x14ac:dyDescent="0.2">
      <c r="B301" s="126"/>
    </row>
    <row r="302" spans="2:2" s="44" customFormat="1" x14ac:dyDescent="0.2">
      <c r="B302" s="126"/>
    </row>
    <row r="303" spans="2:2" s="44" customFormat="1" x14ac:dyDescent="0.2">
      <c r="B303" s="126"/>
    </row>
    <row r="304" spans="2:2" s="44" customFormat="1" x14ac:dyDescent="0.2">
      <c r="B304" s="126"/>
    </row>
    <row r="305" spans="2:2" s="44" customFormat="1" x14ac:dyDescent="0.2">
      <c r="B305" s="126"/>
    </row>
    <row r="306" spans="2:2" s="44" customFormat="1" x14ac:dyDescent="0.2">
      <c r="B306" s="126"/>
    </row>
    <row r="307" spans="2:2" s="44" customFormat="1" x14ac:dyDescent="0.2">
      <c r="B307" s="126"/>
    </row>
    <row r="308" spans="2:2" s="44" customFormat="1" x14ac:dyDescent="0.2">
      <c r="B308" s="126"/>
    </row>
    <row r="309" spans="2:2" s="44" customFormat="1" x14ac:dyDescent="0.2">
      <c r="B309" s="126"/>
    </row>
    <row r="310" spans="2:2" s="44" customFormat="1" x14ac:dyDescent="0.2">
      <c r="B310" s="126"/>
    </row>
    <row r="311" spans="2:2" s="44" customFormat="1" x14ac:dyDescent="0.2">
      <c r="B311" s="126"/>
    </row>
    <row r="312" spans="2:2" s="44" customFormat="1" x14ac:dyDescent="0.2">
      <c r="B312" s="126"/>
    </row>
    <row r="313" spans="2:2" s="44" customFormat="1" x14ac:dyDescent="0.2">
      <c r="B313" s="126"/>
    </row>
    <row r="314" spans="2:2" s="44" customFormat="1" x14ac:dyDescent="0.2">
      <c r="B314" s="126"/>
    </row>
    <row r="315" spans="2:2" s="44" customFormat="1" x14ac:dyDescent="0.2">
      <c r="B315" s="126"/>
    </row>
    <row r="316" spans="2:2" s="44" customFormat="1" x14ac:dyDescent="0.2">
      <c r="B316" s="126"/>
    </row>
    <row r="317" spans="2:2" s="44" customFormat="1" x14ac:dyDescent="0.2">
      <c r="B317" s="126"/>
    </row>
    <row r="318" spans="2:2" s="44" customFormat="1" x14ac:dyDescent="0.2">
      <c r="B318" s="126"/>
    </row>
    <row r="319" spans="2:2" s="44" customFormat="1" x14ac:dyDescent="0.2">
      <c r="B319" s="126"/>
    </row>
    <row r="320" spans="2:2" s="44" customFormat="1" x14ac:dyDescent="0.2">
      <c r="B320" s="126"/>
    </row>
    <row r="321" spans="2:2" s="44" customFormat="1" x14ac:dyDescent="0.2">
      <c r="B321" s="126"/>
    </row>
    <row r="322" spans="2:2" s="44" customFormat="1" x14ac:dyDescent="0.2">
      <c r="B322" s="126"/>
    </row>
    <row r="323" spans="2:2" s="44" customFormat="1" x14ac:dyDescent="0.2">
      <c r="B323" s="126"/>
    </row>
    <row r="324" spans="2:2" s="44" customFormat="1" x14ac:dyDescent="0.2">
      <c r="B324" s="126"/>
    </row>
    <row r="325" spans="2:2" s="44" customFormat="1" x14ac:dyDescent="0.2">
      <c r="B325" s="126"/>
    </row>
    <row r="326" spans="2:2" s="44" customFormat="1" x14ac:dyDescent="0.2">
      <c r="B326" s="126"/>
    </row>
    <row r="327" spans="2:2" s="44" customFormat="1" x14ac:dyDescent="0.2">
      <c r="B327" s="126"/>
    </row>
    <row r="328" spans="2:2" s="44" customFormat="1" x14ac:dyDescent="0.2">
      <c r="B328" s="126"/>
    </row>
    <row r="329" spans="2:2" s="44" customFormat="1" x14ac:dyDescent="0.2">
      <c r="B329" s="126"/>
    </row>
    <row r="330" spans="2:2" s="44" customFormat="1" x14ac:dyDescent="0.2">
      <c r="B330" s="126"/>
    </row>
    <row r="331" spans="2:2" s="44" customFormat="1" x14ac:dyDescent="0.2">
      <c r="B331" s="126"/>
    </row>
    <row r="332" spans="2:2" s="44" customFormat="1" x14ac:dyDescent="0.2">
      <c r="B332" s="126"/>
    </row>
    <row r="333" spans="2:2" s="44" customFormat="1" x14ac:dyDescent="0.2">
      <c r="B333" s="126"/>
    </row>
    <row r="334" spans="2:2" s="44" customFormat="1" x14ac:dyDescent="0.2">
      <c r="B334" s="126"/>
    </row>
    <row r="335" spans="2:2" s="44" customFormat="1" x14ac:dyDescent="0.2">
      <c r="B335" s="126"/>
    </row>
    <row r="336" spans="2:2" s="44" customFormat="1" x14ac:dyDescent="0.2">
      <c r="B336" s="126"/>
    </row>
    <row r="337" spans="2:2" s="44" customFormat="1" x14ac:dyDescent="0.2">
      <c r="B337" s="126"/>
    </row>
    <row r="338" spans="2:2" s="44" customFormat="1" x14ac:dyDescent="0.2">
      <c r="B338" s="126"/>
    </row>
    <row r="339" spans="2:2" s="44" customFormat="1" x14ac:dyDescent="0.2">
      <c r="B339" s="126"/>
    </row>
    <row r="340" spans="2:2" s="44" customFormat="1" x14ac:dyDescent="0.2">
      <c r="B340" s="126"/>
    </row>
    <row r="341" spans="2:2" s="44" customFormat="1" x14ac:dyDescent="0.2">
      <c r="B341" s="126"/>
    </row>
    <row r="342" spans="2:2" s="44" customFormat="1" x14ac:dyDescent="0.2">
      <c r="B342" s="126"/>
    </row>
    <row r="343" spans="2:2" s="44" customFormat="1" x14ac:dyDescent="0.2">
      <c r="B343" s="126"/>
    </row>
    <row r="344" spans="2:2" s="44" customFormat="1" x14ac:dyDescent="0.2">
      <c r="B344" s="126"/>
    </row>
    <row r="345" spans="2:2" s="44" customFormat="1" x14ac:dyDescent="0.2">
      <c r="B345" s="126"/>
    </row>
    <row r="346" spans="2:2" s="44" customFormat="1" x14ac:dyDescent="0.2">
      <c r="B346" s="126"/>
    </row>
    <row r="347" spans="2:2" s="44" customFormat="1" x14ac:dyDescent="0.2">
      <c r="B347" s="126"/>
    </row>
    <row r="348" spans="2:2" s="44" customFormat="1" x14ac:dyDescent="0.2">
      <c r="B348" s="126"/>
    </row>
    <row r="349" spans="2:2" s="44" customFormat="1" x14ac:dyDescent="0.2">
      <c r="B349" s="126"/>
    </row>
    <row r="350" spans="2:2" s="44" customFormat="1" x14ac:dyDescent="0.2">
      <c r="B350" s="126"/>
    </row>
    <row r="351" spans="2:2" s="44" customFormat="1" x14ac:dyDescent="0.2">
      <c r="B351" s="126"/>
    </row>
    <row r="352" spans="2:2" s="44" customFormat="1" x14ac:dyDescent="0.2">
      <c r="B352" s="126"/>
    </row>
    <row r="353" spans="2:2" s="44" customFormat="1" x14ac:dyDescent="0.2">
      <c r="B353" s="126"/>
    </row>
    <row r="354" spans="2:2" s="44" customFormat="1" x14ac:dyDescent="0.2">
      <c r="B354" s="126"/>
    </row>
    <row r="355" spans="2:2" s="44" customFormat="1" x14ac:dyDescent="0.2">
      <c r="B355" s="126"/>
    </row>
    <row r="356" spans="2:2" s="44" customFormat="1" x14ac:dyDescent="0.2">
      <c r="B356" s="126"/>
    </row>
    <row r="357" spans="2:2" s="44" customFormat="1" x14ac:dyDescent="0.2">
      <c r="B357" s="126"/>
    </row>
    <row r="358" spans="2:2" s="44" customFormat="1" x14ac:dyDescent="0.2">
      <c r="B358" s="126"/>
    </row>
    <row r="359" spans="2:2" s="44" customFormat="1" x14ac:dyDescent="0.2">
      <c r="B359" s="126"/>
    </row>
    <row r="360" spans="2:2" s="44" customFormat="1" x14ac:dyDescent="0.2">
      <c r="B360" s="126"/>
    </row>
    <row r="361" spans="2:2" s="44" customFormat="1" x14ac:dyDescent="0.2">
      <c r="B361" s="126"/>
    </row>
    <row r="362" spans="2:2" s="44" customFormat="1" x14ac:dyDescent="0.2">
      <c r="B362" s="126"/>
    </row>
    <row r="363" spans="2:2" s="44" customFormat="1" x14ac:dyDescent="0.2">
      <c r="B363" s="126"/>
    </row>
    <row r="364" spans="2:2" s="44" customFormat="1" x14ac:dyDescent="0.2">
      <c r="B364" s="126"/>
    </row>
    <row r="365" spans="2:2" s="44" customFormat="1" x14ac:dyDescent="0.2">
      <c r="B365" s="126"/>
    </row>
    <row r="366" spans="2:2" s="44" customFormat="1" x14ac:dyDescent="0.2">
      <c r="B366" s="126"/>
    </row>
    <row r="367" spans="2:2" s="44" customFormat="1" x14ac:dyDescent="0.2">
      <c r="B367" s="126"/>
    </row>
    <row r="368" spans="2:2" s="44" customFormat="1" x14ac:dyDescent="0.2">
      <c r="B368" s="126"/>
    </row>
    <row r="369" spans="2:2" s="44" customFormat="1" x14ac:dyDescent="0.2">
      <c r="B369" s="126"/>
    </row>
    <row r="370" spans="2:2" s="44" customFormat="1" x14ac:dyDescent="0.2">
      <c r="B370" s="126"/>
    </row>
    <row r="371" spans="2:2" s="44" customFormat="1" x14ac:dyDescent="0.2">
      <c r="B371" s="126"/>
    </row>
    <row r="372" spans="2:2" s="44" customFormat="1" x14ac:dyDescent="0.2">
      <c r="B372" s="126"/>
    </row>
    <row r="373" spans="2:2" s="44" customFormat="1" x14ac:dyDescent="0.2">
      <c r="B373" s="126"/>
    </row>
    <row r="374" spans="2:2" s="44" customFormat="1" x14ac:dyDescent="0.2">
      <c r="B374" s="126"/>
    </row>
    <row r="375" spans="2:2" s="44" customFormat="1" x14ac:dyDescent="0.2">
      <c r="B375" s="126"/>
    </row>
    <row r="376" spans="2:2" s="44" customFormat="1" x14ac:dyDescent="0.2">
      <c r="B376" s="126"/>
    </row>
    <row r="377" spans="2:2" s="44" customFormat="1" x14ac:dyDescent="0.2">
      <c r="B377" s="126"/>
    </row>
    <row r="378" spans="2:2" s="44" customFormat="1" x14ac:dyDescent="0.2">
      <c r="B378" s="126"/>
    </row>
    <row r="379" spans="2:2" s="44" customFormat="1" x14ac:dyDescent="0.2">
      <c r="B379" s="126"/>
    </row>
    <row r="380" spans="2:2" s="44" customFormat="1" x14ac:dyDescent="0.2">
      <c r="B380" s="126"/>
    </row>
    <row r="381" spans="2:2" s="44" customFormat="1" x14ac:dyDescent="0.2">
      <c r="B381" s="126"/>
    </row>
    <row r="382" spans="2:2" s="44" customFormat="1" x14ac:dyDescent="0.2">
      <c r="B382" s="126"/>
    </row>
    <row r="383" spans="2:2" s="44" customFormat="1" x14ac:dyDescent="0.2">
      <c r="B383" s="126"/>
    </row>
    <row r="384" spans="2:2" s="44" customFormat="1" x14ac:dyDescent="0.2">
      <c r="B384" s="126"/>
    </row>
    <row r="385" spans="2:2" s="44" customFormat="1" x14ac:dyDescent="0.2">
      <c r="B385" s="126"/>
    </row>
    <row r="386" spans="2:2" s="44" customFormat="1" x14ac:dyDescent="0.2">
      <c r="B386" s="126"/>
    </row>
    <row r="387" spans="2:2" s="44" customFormat="1" x14ac:dyDescent="0.2">
      <c r="B387" s="126"/>
    </row>
    <row r="388" spans="2:2" s="44" customFormat="1" x14ac:dyDescent="0.2">
      <c r="B388" s="126"/>
    </row>
    <row r="389" spans="2:2" s="44" customFormat="1" x14ac:dyDescent="0.2">
      <c r="B389" s="126"/>
    </row>
    <row r="390" spans="2:2" s="44" customFormat="1" x14ac:dyDescent="0.2">
      <c r="B390" s="126"/>
    </row>
    <row r="391" spans="2:2" s="44" customFormat="1" x14ac:dyDescent="0.2">
      <c r="B391" s="126"/>
    </row>
    <row r="392" spans="2:2" s="44" customFormat="1" x14ac:dyDescent="0.2">
      <c r="B392" s="126"/>
    </row>
    <row r="393" spans="2:2" s="44" customFormat="1" x14ac:dyDescent="0.2">
      <c r="B393" s="126"/>
    </row>
    <row r="394" spans="2:2" s="44" customFormat="1" x14ac:dyDescent="0.2">
      <c r="B394" s="126"/>
    </row>
    <row r="395" spans="2:2" s="44" customFormat="1" x14ac:dyDescent="0.2">
      <c r="B395" s="126"/>
    </row>
    <row r="396" spans="2:2" s="44" customFormat="1" x14ac:dyDescent="0.2">
      <c r="B396" s="126"/>
    </row>
    <row r="397" spans="2:2" s="44" customFormat="1" x14ac:dyDescent="0.2">
      <c r="B397" s="126"/>
    </row>
    <row r="398" spans="2:2" s="44" customFormat="1" x14ac:dyDescent="0.2">
      <c r="B398" s="126"/>
    </row>
    <row r="399" spans="2:2" s="44" customFormat="1" x14ac:dyDescent="0.2">
      <c r="B399" s="126"/>
    </row>
    <row r="400" spans="2:2" s="44" customFormat="1" x14ac:dyDescent="0.2">
      <c r="B400" s="126"/>
    </row>
    <row r="401" spans="1:41" x14ac:dyDescent="0.2">
      <c r="A401" s="44"/>
      <c r="C401" s="44"/>
      <c r="D401" s="44"/>
      <c r="E401" s="44"/>
      <c r="G401" s="44"/>
      <c r="H401" s="44"/>
      <c r="J401" s="44"/>
      <c r="K401" s="44"/>
      <c r="L401" s="44"/>
      <c r="M401" s="44"/>
      <c r="N401" s="44"/>
      <c r="O401" s="44"/>
      <c r="Q401" s="44"/>
      <c r="R401" s="44"/>
      <c r="S401" s="44"/>
      <c r="T401" s="44"/>
      <c r="U401" s="44"/>
      <c r="W401" s="44"/>
      <c r="X401" s="44"/>
      <c r="Y401" s="44"/>
      <c r="AA401" s="44"/>
      <c r="AB401" s="44"/>
      <c r="AC401" s="44"/>
      <c r="AE401" s="44"/>
      <c r="AF401" s="44"/>
      <c r="AG401" s="44"/>
      <c r="AH401" s="44"/>
      <c r="AJ401" s="44"/>
      <c r="AK401" s="44"/>
      <c r="AL401" s="44"/>
      <c r="AM401" s="44"/>
      <c r="AN401" s="44"/>
      <c r="AO401" s="44"/>
    </row>
    <row r="402" spans="1:41" x14ac:dyDescent="0.2">
      <c r="A402" s="44"/>
      <c r="C402" s="44"/>
      <c r="D402" s="44"/>
      <c r="E402" s="44"/>
      <c r="G402" s="44"/>
      <c r="H402" s="44"/>
      <c r="J402" s="44"/>
      <c r="K402" s="44"/>
      <c r="L402" s="44"/>
      <c r="M402" s="44"/>
      <c r="N402" s="44"/>
      <c r="O402" s="44"/>
      <c r="Q402" s="44"/>
      <c r="R402" s="44"/>
      <c r="S402" s="44"/>
      <c r="T402" s="44"/>
      <c r="U402" s="44"/>
      <c r="W402" s="44"/>
      <c r="X402" s="44"/>
      <c r="Y402" s="44"/>
      <c r="AA402" s="44"/>
      <c r="AB402" s="44"/>
      <c r="AC402" s="44"/>
      <c r="AE402" s="44"/>
      <c r="AF402" s="44"/>
      <c r="AG402" s="44"/>
      <c r="AH402" s="44"/>
      <c r="AJ402" s="44"/>
      <c r="AK402" s="44"/>
      <c r="AL402" s="44"/>
      <c r="AM402" s="44"/>
      <c r="AN402" s="44"/>
      <c r="AO402" s="44"/>
    </row>
    <row r="403" spans="1:41" x14ac:dyDescent="0.2">
      <c r="A403" s="44"/>
      <c r="C403" s="44"/>
      <c r="D403" s="44"/>
      <c r="E403" s="44"/>
      <c r="G403" s="44"/>
      <c r="H403" s="44"/>
      <c r="J403" s="44"/>
      <c r="K403" s="44"/>
      <c r="L403" s="44"/>
      <c r="M403" s="44"/>
      <c r="N403" s="44"/>
      <c r="O403" s="44"/>
      <c r="Q403" s="44"/>
      <c r="R403" s="44"/>
      <c r="S403" s="44"/>
      <c r="T403" s="44"/>
      <c r="U403" s="44"/>
      <c r="W403" s="44"/>
      <c r="X403" s="44"/>
      <c r="Y403" s="44"/>
      <c r="AA403" s="44"/>
      <c r="AB403" s="44"/>
      <c r="AC403" s="44"/>
      <c r="AE403" s="44"/>
      <c r="AF403" s="44"/>
      <c r="AG403" s="44"/>
      <c r="AH403" s="44"/>
      <c r="AJ403" s="44"/>
      <c r="AK403" s="44"/>
      <c r="AL403" s="44"/>
      <c r="AM403" s="44"/>
      <c r="AN403" s="44"/>
      <c r="AO403" s="44"/>
    </row>
    <row r="404" spans="1:41" x14ac:dyDescent="0.2">
      <c r="A404" s="44"/>
      <c r="C404" s="44"/>
      <c r="D404" s="44"/>
      <c r="E404" s="44"/>
      <c r="G404" s="44"/>
      <c r="H404" s="44"/>
      <c r="J404" s="44"/>
      <c r="K404" s="44"/>
      <c r="L404" s="44"/>
      <c r="M404" s="44"/>
      <c r="N404" s="44"/>
      <c r="O404" s="44"/>
      <c r="Q404" s="44"/>
      <c r="R404" s="44"/>
      <c r="S404" s="44"/>
      <c r="T404" s="44"/>
      <c r="U404" s="44"/>
      <c r="W404" s="44"/>
      <c r="X404" s="44"/>
      <c r="Y404" s="44"/>
      <c r="AA404" s="44"/>
      <c r="AB404" s="44"/>
      <c r="AC404" s="44"/>
      <c r="AE404" s="44"/>
      <c r="AF404" s="44"/>
      <c r="AG404" s="44"/>
      <c r="AH404" s="44"/>
      <c r="AJ404" s="44"/>
      <c r="AK404" s="44"/>
      <c r="AL404" s="44"/>
      <c r="AM404" s="44"/>
      <c r="AN404" s="44"/>
      <c r="AO404" s="44"/>
    </row>
    <row r="405" spans="1:41" x14ac:dyDescent="0.2">
      <c r="A405" s="44"/>
      <c r="C405" s="44"/>
      <c r="D405" s="44"/>
      <c r="E405" s="44"/>
      <c r="G405" s="44"/>
      <c r="H405" s="44"/>
      <c r="J405" s="44"/>
      <c r="K405" s="44"/>
      <c r="L405" s="44"/>
      <c r="M405" s="44"/>
      <c r="N405" s="44"/>
      <c r="O405" s="44"/>
      <c r="Q405" s="44"/>
      <c r="R405" s="44"/>
      <c r="S405" s="44"/>
      <c r="T405" s="44"/>
      <c r="U405" s="44"/>
      <c r="W405" s="44"/>
      <c r="X405" s="44"/>
      <c r="Y405" s="44"/>
      <c r="AA405" s="44"/>
      <c r="AB405" s="44"/>
      <c r="AC405" s="44"/>
      <c r="AE405" s="44"/>
      <c r="AF405" s="44"/>
      <c r="AG405" s="44"/>
      <c r="AH405" s="44"/>
      <c r="AJ405" s="44"/>
      <c r="AK405" s="44"/>
      <c r="AL405" s="44"/>
      <c r="AM405" s="44"/>
      <c r="AN405" s="44"/>
      <c r="AO405" s="44"/>
    </row>
    <row r="406" spans="1:41" x14ac:dyDescent="0.2">
      <c r="A406" s="44"/>
      <c r="C406" s="44"/>
      <c r="D406" s="44"/>
      <c r="E406" s="44"/>
      <c r="G406" s="44"/>
      <c r="H406" s="44"/>
      <c r="J406" s="44"/>
      <c r="K406" s="44"/>
      <c r="L406" s="44"/>
      <c r="M406" s="44"/>
      <c r="N406" s="44"/>
      <c r="O406" s="44"/>
      <c r="Q406" s="44"/>
      <c r="R406" s="44"/>
      <c r="S406" s="44"/>
      <c r="T406" s="44"/>
      <c r="U406" s="44"/>
      <c r="W406" s="44"/>
      <c r="X406" s="44"/>
      <c r="Y406" s="44"/>
      <c r="AA406" s="44"/>
      <c r="AB406" s="44"/>
      <c r="AC406" s="44"/>
      <c r="AE406" s="44"/>
      <c r="AF406" s="44"/>
      <c r="AG406" s="44"/>
      <c r="AH406" s="44"/>
      <c r="AJ406" s="44"/>
      <c r="AK406" s="44"/>
      <c r="AL406" s="44"/>
      <c r="AM406" s="44"/>
      <c r="AN406" s="44"/>
      <c r="AO406" s="44"/>
    </row>
    <row r="407" spans="1:41" x14ac:dyDescent="0.2">
      <c r="A407" s="44"/>
      <c r="C407" s="44"/>
      <c r="D407" s="44"/>
      <c r="E407" s="44"/>
      <c r="G407" s="44"/>
      <c r="H407" s="44"/>
      <c r="J407" s="44"/>
      <c r="K407" s="44"/>
      <c r="L407" s="44"/>
      <c r="M407" s="44"/>
      <c r="N407" s="44"/>
      <c r="O407" s="44"/>
      <c r="Q407" s="44"/>
      <c r="R407" s="44"/>
      <c r="S407" s="44"/>
      <c r="T407" s="44"/>
      <c r="U407" s="44"/>
      <c r="W407" s="44"/>
      <c r="X407" s="44"/>
      <c r="Y407" s="44"/>
      <c r="AA407" s="44"/>
      <c r="AB407" s="44"/>
      <c r="AC407" s="44"/>
      <c r="AE407" s="44"/>
      <c r="AF407" s="44"/>
      <c r="AG407" s="44"/>
      <c r="AH407" s="44"/>
      <c r="AJ407" s="44"/>
      <c r="AK407" s="44"/>
      <c r="AL407" s="44"/>
      <c r="AM407" s="44"/>
      <c r="AN407" s="44"/>
      <c r="AO407" s="44"/>
    </row>
    <row r="408" spans="1:41" x14ac:dyDescent="0.2">
      <c r="A408" s="44"/>
      <c r="C408" s="44"/>
      <c r="D408" s="44"/>
      <c r="E408" s="44"/>
      <c r="G408" s="44"/>
      <c r="H408" s="44"/>
      <c r="J408" s="44"/>
      <c r="K408" s="44"/>
      <c r="L408" s="44"/>
      <c r="M408" s="44"/>
      <c r="N408" s="44"/>
      <c r="O408" s="44"/>
      <c r="Q408" s="44"/>
      <c r="R408" s="44"/>
      <c r="S408" s="44"/>
      <c r="T408" s="44"/>
      <c r="U408" s="44"/>
      <c r="W408" s="44"/>
      <c r="X408" s="44"/>
      <c r="Y408" s="44"/>
      <c r="AA408" s="44"/>
      <c r="AB408" s="44"/>
      <c r="AC408" s="44"/>
      <c r="AE408" s="44"/>
      <c r="AF408" s="44"/>
      <c r="AG408" s="44"/>
      <c r="AH408" s="44"/>
      <c r="AJ408" s="44"/>
      <c r="AK408" s="44"/>
      <c r="AL408" s="44"/>
      <c r="AM408" s="44"/>
      <c r="AN408" s="44"/>
      <c r="AO408" s="44"/>
    </row>
    <row r="409" spans="1:41" x14ac:dyDescent="0.2">
      <c r="A409" s="44"/>
      <c r="C409" s="44"/>
      <c r="D409" s="44"/>
      <c r="E409" s="44"/>
      <c r="G409" s="44"/>
      <c r="H409" s="44"/>
      <c r="J409" s="44"/>
      <c r="K409" s="44"/>
      <c r="L409" s="44"/>
      <c r="M409" s="44"/>
      <c r="N409" s="44"/>
      <c r="O409" s="44"/>
      <c r="Q409" s="44"/>
      <c r="R409" s="44"/>
      <c r="S409" s="44"/>
      <c r="T409" s="44"/>
      <c r="U409" s="44"/>
      <c r="W409" s="44"/>
      <c r="X409" s="44"/>
      <c r="Y409" s="44"/>
      <c r="AA409" s="44"/>
      <c r="AB409" s="44"/>
      <c r="AC409" s="44"/>
      <c r="AE409" s="44"/>
      <c r="AF409" s="44"/>
      <c r="AG409" s="44"/>
      <c r="AH409" s="44"/>
      <c r="AJ409" s="44"/>
      <c r="AK409" s="44"/>
      <c r="AL409" s="44"/>
      <c r="AM409" s="44"/>
      <c r="AN409" s="44"/>
      <c r="AO409" s="44"/>
    </row>
    <row r="410" spans="1:41" x14ac:dyDescent="0.2">
      <c r="A410" s="44"/>
      <c r="C410" s="44"/>
      <c r="D410" s="44"/>
      <c r="E410" s="44"/>
      <c r="G410" s="44"/>
      <c r="H410" s="44"/>
      <c r="J410" s="44"/>
      <c r="K410" s="44"/>
      <c r="L410" s="44"/>
      <c r="M410" s="44"/>
      <c r="N410" s="44"/>
      <c r="O410" s="44"/>
      <c r="Q410" s="44"/>
      <c r="R410" s="44"/>
      <c r="S410" s="44"/>
      <c r="T410" s="44"/>
      <c r="U410" s="44"/>
      <c r="W410" s="44"/>
      <c r="X410" s="44"/>
      <c r="Y410" s="44"/>
      <c r="AA410" s="44"/>
      <c r="AB410" s="44"/>
      <c r="AC410" s="44"/>
      <c r="AE410" s="44"/>
      <c r="AF410" s="44"/>
      <c r="AG410" s="44"/>
      <c r="AH410" s="44"/>
      <c r="AJ410" s="44"/>
      <c r="AK410" s="44"/>
      <c r="AL410" s="44"/>
      <c r="AM410" s="44"/>
      <c r="AN410" s="44"/>
      <c r="AO410" s="44"/>
    </row>
    <row r="411" spans="1:41" x14ac:dyDescent="0.2">
      <c r="A411" s="44"/>
      <c r="C411" s="44"/>
      <c r="D411" s="44"/>
      <c r="E411" s="44"/>
      <c r="G411" s="44"/>
      <c r="H411" s="44"/>
      <c r="J411" s="44"/>
      <c r="K411" s="44"/>
      <c r="L411" s="44"/>
      <c r="M411" s="44"/>
      <c r="N411" s="44"/>
      <c r="O411" s="44"/>
      <c r="Q411" s="44"/>
      <c r="R411" s="44"/>
      <c r="S411" s="44"/>
      <c r="T411" s="44"/>
      <c r="U411" s="44"/>
      <c r="W411" s="44"/>
      <c r="X411" s="44"/>
      <c r="Y411" s="44"/>
      <c r="AA411" s="44"/>
      <c r="AB411" s="44"/>
      <c r="AC411" s="44"/>
      <c r="AE411" s="44"/>
      <c r="AF411" s="44"/>
      <c r="AG411" s="44"/>
      <c r="AH411" s="44"/>
      <c r="AJ411" s="44"/>
      <c r="AK411" s="44"/>
      <c r="AL411" s="44"/>
      <c r="AM411" s="44"/>
      <c r="AN411" s="44"/>
      <c r="AO411" s="44"/>
    </row>
    <row r="412" spans="1:41" x14ac:dyDescent="0.2">
      <c r="A412" s="44"/>
      <c r="C412" s="44"/>
      <c r="D412" s="44"/>
      <c r="E412" s="44"/>
      <c r="G412" s="44"/>
      <c r="H412" s="44"/>
      <c r="J412" s="44"/>
      <c r="K412" s="44"/>
      <c r="L412" s="44"/>
      <c r="M412" s="44"/>
      <c r="N412" s="44"/>
      <c r="O412" s="44"/>
      <c r="Q412" s="44"/>
      <c r="R412" s="44"/>
      <c r="S412" s="44"/>
      <c r="T412" s="44"/>
      <c r="U412" s="44"/>
      <c r="W412" s="44"/>
      <c r="X412" s="44"/>
      <c r="Y412" s="44"/>
      <c r="AA412" s="44"/>
      <c r="AB412" s="44"/>
      <c r="AC412" s="44"/>
      <c r="AE412" s="44"/>
      <c r="AF412" s="44"/>
      <c r="AG412" s="44"/>
      <c r="AH412" s="44"/>
      <c r="AJ412" s="44"/>
      <c r="AK412" s="44"/>
      <c r="AL412" s="44"/>
      <c r="AM412" s="44"/>
      <c r="AN412" s="44"/>
      <c r="AO412" s="44"/>
    </row>
    <row r="413" spans="1:41" x14ac:dyDescent="0.2">
      <c r="A413" s="44"/>
      <c r="C413" s="44"/>
      <c r="D413" s="44"/>
      <c r="E413" s="44"/>
      <c r="G413" s="44"/>
      <c r="H413" s="44"/>
      <c r="J413" s="44"/>
      <c r="K413" s="44"/>
      <c r="L413" s="44"/>
      <c r="M413" s="44"/>
      <c r="N413" s="44"/>
      <c r="O413" s="44"/>
      <c r="Q413" s="44"/>
      <c r="R413" s="44"/>
      <c r="S413" s="44"/>
      <c r="T413" s="44"/>
      <c r="U413" s="44"/>
      <c r="W413" s="44"/>
      <c r="X413" s="44"/>
      <c r="Y413" s="44"/>
      <c r="AA413" s="44"/>
      <c r="AB413" s="44"/>
      <c r="AC413" s="44"/>
      <c r="AE413" s="44"/>
      <c r="AF413" s="44"/>
      <c r="AG413" s="44"/>
      <c r="AH413" s="44"/>
      <c r="AJ413" s="44"/>
      <c r="AK413" s="44"/>
      <c r="AL413" s="44"/>
      <c r="AM413" s="44"/>
      <c r="AN413" s="44"/>
      <c r="AO413" s="44"/>
    </row>
    <row r="414" spans="1:41" x14ac:dyDescent="0.2">
      <c r="A414" s="44"/>
      <c r="C414" s="44"/>
      <c r="D414" s="44"/>
      <c r="E414" s="44"/>
      <c r="G414" s="44"/>
      <c r="H414" s="44"/>
      <c r="J414" s="44"/>
      <c r="K414" s="44"/>
      <c r="L414" s="44"/>
      <c r="M414" s="44"/>
      <c r="N414" s="44"/>
      <c r="O414" s="44"/>
      <c r="Q414" s="44"/>
      <c r="R414" s="44"/>
      <c r="S414" s="44"/>
      <c r="T414" s="44"/>
      <c r="U414" s="44"/>
      <c r="W414" s="44"/>
      <c r="X414" s="44"/>
      <c r="Y414" s="44"/>
      <c r="AA414" s="44"/>
      <c r="AB414" s="44"/>
      <c r="AC414" s="44"/>
      <c r="AE414" s="44"/>
      <c r="AF414" s="44"/>
      <c r="AG414" s="44"/>
      <c r="AH414" s="44"/>
      <c r="AJ414" s="44"/>
      <c r="AK414" s="44"/>
      <c r="AL414" s="44"/>
      <c r="AM414" s="44"/>
      <c r="AN414" s="44"/>
      <c r="AO414" s="44"/>
    </row>
    <row r="415" spans="1:41" x14ac:dyDescent="0.2">
      <c r="A415" s="44"/>
      <c r="C415" s="44"/>
      <c r="D415" s="44"/>
      <c r="E415" s="44"/>
      <c r="G415" s="44"/>
      <c r="H415" s="44"/>
      <c r="J415" s="44"/>
      <c r="K415" s="44"/>
      <c r="L415" s="44"/>
      <c r="M415" s="44"/>
      <c r="N415" s="44"/>
      <c r="O415" s="44"/>
      <c r="Q415" s="44"/>
      <c r="R415" s="44"/>
      <c r="S415" s="44"/>
      <c r="T415" s="44"/>
      <c r="U415" s="44"/>
      <c r="W415" s="44"/>
      <c r="X415" s="44"/>
      <c r="Y415" s="44"/>
      <c r="AA415" s="44"/>
      <c r="AB415" s="44"/>
      <c r="AC415" s="44"/>
      <c r="AE415" s="44"/>
      <c r="AF415" s="44"/>
      <c r="AG415" s="44"/>
      <c r="AH415" s="44"/>
      <c r="AJ415" s="44"/>
      <c r="AK415" s="44"/>
      <c r="AL415" s="44"/>
      <c r="AM415" s="44"/>
      <c r="AN415" s="44"/>
      <c r="AO415" s="44"/>
    </row>
    <row r="416" spans="1:41" x14ac:dyDescent="0.2">
      <c r="C416" s="44"/>
      <c r="D416" s="44"/>
      <c r="E416" s="44"/>
      <c r="G416" s="44"/>
      <c r="H416" s="44"/>
      <c r="J416" s="44"/>
      <c r="K416" s="44"/>
      <c r="L416" s="44"/>
      <c r="M416" s="44"/>
      <c r="N416" s="44"/>
      <c r="O416" s="44"/>
      <c r="Q416" s="44"/>
      <c r="R416" s="44"/>
      <c r="S416" s="44"/>
      <c r="T416" s="44"/>
      <c r="U416" s="44"/>
      <c r="W416" s="44"/>
      <c r="X416" s="44"/>
      <c r="Y416" s="44"/>
      <c r="AA416" s="44"/>
      <c r="AB416" s="44"/>
      <c r="AC416" s="44"/>
      <c r="AE416" s="44"/>
      <c r="AF416" s="44"/>
      <c r="AG416" s="44"/>
      <c r="AH416" s="44"/>
      <c r="AJ416" s="44"/>
      <c r="AK416" s="44"/>
      <c r="AL416" s="44"/>
      <c r="AM416" s="44"/>
      <c r="AN416" s="44"/>
      <c r="AO416" s="44"/>
    </row>
    <row r="417" spans="3:41" x14ac:dyDescent="0.2">
      <c r="C417" s="44"/>
      <c r="D417" s="44"/>
      <c r="E417" s="44"/>
      <c r="G417" s="44"/>
      <c r="H417" s="44"/>
      <c r="J417" s="44"/>
      <c r="K417" s="44"/>
      <c r="L417" s="44"/>
      <c r="M417" s="44"/>
      <c r="N417" s="44"/>
      <c r="O417" s="44"/>
      <c r="Q417" s="44"/>
      <c r="R417" s="44"/>
      <c r="S417" s="44"/>
      <c r="T417" s="44"/>
      <c r="U417" s="44"/>
      <c r="W417" s="44"/>
      <c r="X417" s="44"/>
      <c r="Y417" s="44"/>
      <c r="AA417" s="44"/>
      <c r="AB417" s="44"/>
      <c r="AC417" s="44"/>
      <c r="AE417" s="44"/>
      <c r="AF417" s="44"/>
      <c r="AG417" s="44"/>
      <c r="AH417" s="44"/>
      <c r="AJ417" s="44"/>
      <c r="AK417" s="44"/>
      <c r="AL417" s="44"/>
      <c r="AM417" s="44"/>
      <c r="AN417" s="44"/>
      <c r="AO417" s="44"/>
    </row>
    <row r="418" spans="3:41" x14ac:dyDescent="0.2">
      <c r="C418" s="44"/>
      <c r="D418" s="44"/>
      <c r="E418" s="44"/>
      <c r="G418" s="44"/>
      <c r="H418" s="44"/>
      <c r="J418" s="44"/>
      <c r="K418" s="44"/>
      <c r="L418" s="44"/>
      <c r="M418" s="44"/>
      <c r="N418" s="44"/>
      <c r="O418" s="44"/>
      <c r="Q418" s="44"/>
      <c r="R418" s="44"/>
      <c r="S418" s="44"/>
      <c r="T418" s="44"/>
      <c r="U418" s="44"/>
      <c r="W418" s="44"/>
      <c r="X418" s="44"/>
      <c r="Y418" s="44"/>
      <c r="AA418" s="44"/>
      <c r="AB418" s="44"/>
      <c r="AC418" s="44"/>
      <c r="AE418" s="44"/>
      <c r="AF418" s="44"/>
      <c r="AG418" s="44"/>
      <c r="AH418" s="44"/>
      <c r="AJ418" s="44"/>
      <c r="AK418" s="44"/>
      <c r="AL418" s="44"/>
      <c r="AM418" s="44"/>
      <c r="AN418" s="44"/>
      <c r="AO418" s="44"/>
    </row>
    <row r="419" spans="3:41" x14ac:dyDescent="0.2">
      <c r="C419" s="44"/>
      <c r="D419" s="44"/>
      <c r="E419" s="44"/>
      <c r="G419" s="44"/>
      <c r="H419" s="44"/>
      <c r="J419" s="44"/>
      <c r="K419" s="44"/>
      <c r="L419" s="44"/>
      <c r="M419" s="44"/>
      <c r="N419" s="44"/>
      <c r="O419" s="44"/>
      <c r="Q419" s="44"/>
      <c r="R419" s="44"/>
      <c r="S419" s="44"/>
      <c r="T419" s="44"/>
      <c r="U419" s="44"/>
      <c r="W419" s="44"/>
      <c r="X419" s="44"/>
      <c r="Y419" s="44"/>
      <c r="AA419" s="44"/>
      <c r="AB419" s="44"/>
      <c r="AC419" s="44"/>
      <c r="AE419" s="44"/>
      <c r="AF419" s="44"/>
      <c r="AG419" s="44"/>
      <c r="AH419" s="44"/>
      <c r="AJ419" s="44"/>
      <c r="AK419" s="44"/>
      <c r="AL419" s="44"/>
      <c r="AM419" s="44"/>
      <c r="AN419" s="44"/>
      <c r="AO419" s="44"/>
    </row>
    <row r="420" spans="3:41" x14ac:dyDescent="0.2">
      <c r="C420" s="44"/>
      <c r="D420" s="44"/>
      <c r="E420" s="44"/>
      <c r="G420" s="44"/>
      <c r="H420" s="44"/>
      <c r="J420" s="44"/>
      <c r="K420" s="44"/>
      <c r="L420" s="44"/>
      <c r="M420" s="44"/>
      <c r="N420" s="44"/>
      <c r="O420" s="44"/>
      <c r="Q420" s="44"/>
      <c r="R420" s="44"/>
      <c r="S420" s="44"/>
      <c r="T420" s="44"/>
      <c r="U420" s="44"/>
      <c r="W420" s="44"/>
      <c r="X420" s="44"/>
      <c r="Y420" s="44"/>
      <c r="AA420" s="44"/>
      <c r="AB420" s="44"/>
      <c r="AC420" s="44"/>
      <c r="AE420" s="44"/>
      <c r="AF420" s="44"/>
      <c r="AG420" s="44"/>
      <c r="AH420" s="44"/>
      <c r="AJ420" s="44"/>
      <c r="AK420" s="44"/>
      <c r="AL420" s="44"/>
      <c r="AM420" s="44"/>
      <c r="AN420" s="44"/>
      <c r="AO420" s="44"/>
    </row>
    <row r="421" spans="3:41" x14ac:dyDescent="0.2">
      <c r="C421" s="44"/>
      <c r="D421" s="44"/>
      <c r="E421" s="44"/>
      <c r="G421" s="44"/>
      <c r="H421" s="44"/>
      <c r="J421" s="44"/>
      <c r="K421" s="44"/>
      <c r="L421" s="44"/>
      <c r="M421" s="44"/>
      <c r="N421" s="44"/>
      <c r="O421" s="44"/>
      <c r="Q421" s="44"/>
      <c r="R421" s="44"/>
      <c r="S421" s="44"/>
      <c r="T421" s="44"/>
      <c r="U421" s="44"/>
      <c r="W421" s="44"/>
      <c r="X421" s="44"/>
      <c r="Y421" s="44"/>
      <c r="AA421" s="44"/>
      <c r="AB421" s="44"/>
      <c r="AC421" s="44"/>
      <c r="AE421" s="44"/>
      <c r="AF421" s="44"/>
      <c r="AG421" s="44"/>
      <c r="AH421" s="44"/>
      <c r="AJ421" s="44"/>
      <c r="AK421" s="44"/>
      <c r="AL421" s="44"/>
      <c r="AM421" s="44"/>
      <c r="AN421" s="44"/>
      <c r="AO421" s="44"/>
    </row>
    <row r="422" spans="3:41" x14ac:dyDescent="0.2">
      <c r="C422" s="44"/>
      <c r="D422" s="44"/>
      <c r="E422" s="44"/>
      <c r="G422" s="44"/>
      <c r="H422" s="44"/>
      <c r="J422" s="44"/>
      <c r="K422" s="44"/>
      <c r="L422" s="44"/>
      <c r="M422" s="44"/>
      <c r="N422" s="44"/>
      <c r="O422" s="44"/>
      <c r="Q422" s="44"/>
      <c r="R422" s="44"/>
      <c r="S422" s="44"/>
      <c r="T422" s="44"/>
      <c r="U422" s="44"/>
      <c r="W422" s="44"/>
      <c r="X422" s="44"/>
      <c r="Y422" s="44"/>
      <c r="AA422" s="44"/>
      <c r="AB422" s="44"/>
      <c r="AC422" s="44"/>
      <c r="AE422" s="44"/>
      <c r="AF422" s="44"/>
      <c r="AG422" s="44"/>
      <c r="AH422" s="44"/>
      <c r="AJ422" s="44"/>
      <c r="AK422" s="44"/>
      <c r="AL422" s="44"/>
      <c r="AM422" s="44"/>
      <c r="AN422" s="44"/>
      <c r="AO422" s="44"/>
    </row>
    <row r="423" spans="3:41" x14ac:dyDescent="0.2">
      <c r="C423" s="44"/>
      <c r="D423" s="44"/>
      <c r="E423" s="44"/>
      <c r="G423" s="44"/>
      <c r="H423" s="44"/>
      <c r="J423" s="44"/>
      <c r="K423" s="44"/>
      <c r="L423" s="44"/>
      <c r="M423" s="44"/>
      <c r="N423" s="44"/>
      <c r="O423" s="44"/>
      <c r="Q423" s="44"/>
      <c r="R423" s="44"/>
      <c r="S423" s="44"/>
      <c r="T423" s="44"/>
      <c r="U423" s="44"/>
      <c r="W423" s="44"/>
      <c r="X423" s="44"/>
      <c r="Y423" s="44"/>
      <c r="AA423" s="44"/>
      <c r="AB423" s="44"/>
      <c r="AC423" s="44"/>
      <c r="AE423" s="44"/>
      <c r="AF423" s="44"/>
      <c r="AG423" s="44"/>
      <c r="AH423" s="44"/>
      <c r="AJ423" s="44"/>
      <c r="AK423" s="44"/>
      <c r="AL423" s="44"/>
      <c r="AM423" s="44"/>
      <c r="AN423" s="44"/>
      <c r="AO423" s="44"/>
    </row>
    <row r="424" spans="3:41" x14ac:dyDescent="0.2">
      <c r="C424" s="44"/>
      <c r="D424" s="44"/>
      <c r="E424" s="44"/>
      <c r="G424" s="44"/>
      <c r="H424" s="44"/>
      <c r="J424" s="44"/>
      <c r="K424" s="44"/>
      <c r="L424" s="44"/>
      <c r="M424" s="44"/>
      <c r="N424" s="44"/>
      <c r="O424" s="44"/>
      <c r="Q424" s="44"/>
      <c r="R424" s="44"/>
      <c r="S424" s="44"/>
      <c r="T424" s="44"/>
      <c r="U424" s="44"/>
      <c r="W424" s="44"/>
      <c r="X424" s="44"/>
      <c r="Y424" s="44"/>
      <c r="AA424" s="44"/>
      <c r="AB424" s="44"/>
      <c r="AC424" s="44"/>
      <c r="AE424" s="44"/>
      <c r="AF424" s="44"/>
      <c r="AG424" s="44"/>
      <c r="AH424" s="44"/>
      <c r="AJ424" s="44"/>
      <c r="AK424" s="44"/>
      <c r="AL424" s="44"/>
      <c r="AM424" s="44"/>
      <c r="AN424" s="44"/>
      <c r="AO424" s="44"/>
    </row>
    <row r="425" spans="3:41" x14ac:dyDescent="0.2">
      <c r="C425" s="44"/>
      <c r="D425" s="44"/>
      <c r="E425" s="44"/>
      <c r="G425" s="44"/>
      <c r="H425" s="44"/>
      <c r="J425" s="44"/>
      <c r="K425" s="44"/>
      <c r="L425" s="44"/>
      <c r="M425" s="44"/>
      <c r="N425" s="44"/>
      <c r="O425" s="44"/>
      <c r="Q425" s="44"/>
      <c r="R425" s="44"/>
      <c r="S425" s="44"/>
      <c r="T425" s="44"/>
      <c r="U425" s="44"/>
      <c r="W425" s="44"/>
      <c r="X425" s="44"/>
      <c r="Y425" s="44"/>
      <c r="AA425" s="44"/>
      <c r="AB425" s="44"/>
      <c r="AC425" s="44"/>
      <c r="AE425" s="44"/>
      <c r="AF425" s="44"/>
      <c r="AG425" s="44"/>
      <c r="AH425" s="44"/>
      <c r="AJ425" s="44"/>
      <c r="AK425" s="44"/>
      <c r="AL425" s="44"/>
      <c r="AM425" s="44"/>
      <c r="AN425" s="44"/>
      <c r="AO425" s="44"/>
    </row>
    <row r="426" spans="3:41" x14ac:dyDescent="0.2">
      <c r="C426" s="44"/>
      <c r="D426" s="44"/>
      <c r="E426" s="44"/>
      <c r="G426" s="44"/>
      <c r="H426" s="44"/>
      <c r="J426" s="44"/>
      <c r="K426" s="44"/>
      <c r="L426" s="44"/>
      <c r="M426" s="44"/>
      <c r="N426" s="44"/>
      <c r="O426" s="44"/>
      <c r="Q426" s="44"/>
      <c r="R426" s="44"/>
      <c r="S426" s="44"/>
      <c r="T426" s="44"/>
      <c r="U426" s="44"/>
      <c r="W426" s="44"/>
      <c r="X426" s="44"/>
      <c r="Y426" s="44"/>
      <c r="AA426" s="44"/>
      <c r="AB426" s="44"/>
      <c r="AC426" s="44"/>
      <c r="AE426" s="44"/>
      <c r="AF426" s="44"/>
      <c r="AG426" s="44"/>
      <c r="AH426" s="44"/>
      <c r="AJ426" s="44"/>
      <c r="AK426" s="44"/>
      <c r="AL426" s="44"/>
      <c r="AM426" s="44"/>
      <c r="AN426" s="44"/>
      <c r="AO426" s="44"/>
    </row>
    <row r="427" spans="3:41" x14ac:dyDescent="0.2">
      <c r="C427" s="44"/>
      <c r="D427" s="44"/>
      <c r="E427" s="44"/>
      <c r="G427" s="44"/>
      <c r="H427" s="44"/>
      <c r="J427" s="44"/>
      <c r="K427" s="44"/>
      <c r="L427" s="44"/>
      <c r="M427" s="44"/>
      <c r="N427" s="44"/>
      <c r="O427" s="44"/>
      <c r="Q427" s="44"/>
      <c r="R427" s="44"/>
      <c r="S427" s="44"/>
      <c r="T427" s="44"/>
      <c r="U427" s="44"/>
      <c r="W427" s="44"/>
      <c r="X427" s="44"/>
      <c r="Y427" s="44"/>
      <c r="AA427" s="44"/>
      <c r="AB427" s="44"/>
      <c r="AC427" s="44"/>
      <c r="AE427" s="44"/>
      <c r="AF427" s="44"/>
      <c r="AG427" s="44"/>
      <c r="AH427" s="44"/>
      <c r="AJ427" s="44"/>
      <c r="AK427" s="44"/>
      <c r="AL427" s="44"/>
      <c r="AM427" s="44"/>
      <c r="AN427" s="44"/>
      <c r="AO427" s="44"/>
    </row>
    <row r="428" spans="3:41" x14ac:dyDescent="0.2">
      <c r="C428" s="44"/>
      <c r="D428" s="44"/>
      <c r="E428" s="44"/>
      <c r="G428" s="44"/>
      <c r="H428" s="44"/>
      <c r="J428" s="44"/>
      <c r="K428" s="44"/>
      <c r="L428" s="44"/>
      <c r="M428" s="44"/>
      <c r="N428" s="44"/>
      <c r="O428" s="44"/>
      <c r="Q428" s="44"/>
      <c r="R428" s="44"/>
      <c r="S428" s="44"/>
      <c r="T428" s="44"/>
      <c r="U428" s="44"/>
      <c r="W428" s="44"/>
      <c r="X428" s="44"/>
      <c r="Y428" s="44"/>
      <c r="AA428" s="44"/>
      <c r="AB428" s="44"/>
      <c r="AC428" s="44"/>
      <c r="AE428" s="44"/>
      <c r="AF428" s="44"/>
      <c r="AG428" s="44"/>
      <c r="AH428" s="44"/>
      <c r="AJ428" s="44"/>
      <c r="AK428" s="44"/>
      <c r="AL428" s="44"/>
      <c r="AM428" s="44"/>
      <c r="AN428" s="44"/>
      <c r="AO428" s="44"/>
    </row>
    <row r="429" spans="3:41" x14ac:dyDescent="0.2">
      <c r="C429" s="44"/>
      <c r="D429" s="44"/>
      <c r="E429" s="44"/>
      <c r="G429" s="44"/>
      <c r="H429" s="44"/>
      <c r="J429" s="44"/>
      <c r="K429" s="44"/>
      <c r="L429" s="44"/>
      <c r="M429" s="44"/>
      <c r="N429" s="44"/>
      <c r="O429" s="44"/>
      <c r="Q429" s="44"/>
      <c r="R429" s="44"/>
      <c r="S429" s="44"/>
      <c r="T429" s="44"/>
      <c r="U429" s="44"/>
      <c r="W429" s="44"/>
      <c r="X429" s="44"/>
      <c r="Y429" s="44"/>
      <c r="AA429" s="44"/>
      <c r="AB429" s="44"/>
      <c r="AC429" s="44"/>
      <c r="AE429" s="44"/>
      <c r="AF429" s="44"/>
      <c r="AG429" s="44"/>
      <c r="AH429" s="44"/>
      <c r="AJ429" s="44"/>
      <c r="AK429" s="44"/>
      <c r="AL429" s="44"/>
      <c r="AM429" s="44"/>
      <c r="AN429" s="44"/>
      <c r="AO429" s="44"/>
    </row>
    <row r="430" spans="3:41" x14ac:dyDescent="0.2">
      <c r="C430" s="44"/>
      <c r="D430" s="44"/>
      <c r="E430" s="44"/>
      <c r="G430" s="44"/>
      <c r="H430" s="44"/>
      <c r="J430" s="44"/>
      <c r="K430" s="44"/>
      <c r="L430" s="44"/>
      <c r="M430" s="44"/>
      <c r="N430" s="44"/>
      <c r="O430" s="44"/>
      <c r="Q430" s="44"/>
      <c r="R430" s="44"/>
      <c r="S430" s="44"/>
      <c r="T430" s="44"/>
      <c r="U430" s="44"/>
      <c r="W430" s="44"/>
      <c r="X430" s="44"/>
      <c r="Y430" s="44"/>
      <c r="AA430" s="44"/>
      <c r="AB430" s="44"/>
      <c r="AC430" s="44"/>
      <c r="AE430" s="44"/>
      <c r="AF430" s="44"/>
      <c r="AG430" s="44"/>
      <c r="AH430" s="44"/>
      <c r="AJ430" s="44"/>
      <c r="AK430" s="44"/>
      <c r="AL430" s="44"/>
      <c r="AM430" s="44"/>
      <c r="AN430" s="44"/>
      <c r="AO430" s="44"/>
    </row>
    <row r="431" spans="3:41" x14ac:dyDescent="0.2">
      <c r="C431" s="44"/>
      <c r="D431" s="44"/>
      <c r="E431" s="44"/>
      <c r="G431" s="44"/>
      <c r="H431" s="44"/>
      <c r="J431" s="44"/>
      <c r="K431" s="44"/>
      <c r="L431" s="44"/>
      <c r="M431" s="44"/>
      <c r="N431" s="44"/>
      <c r="O431" s="44"/>
      <c r="Q431" s="44"/>
      <c r="R431" s="44"/>
      <c r="S431" s="44"/>
      <c r="T431" s="44"/>
      <c r="U431" s="44"/>
      <c r="W431" s="44"/>
      <c r="X431" s="44"/>
      <c r="Y431" s="44"/>
      <c r="AA431" s="44"/>
      <c r="AB431" s="44"/>
      <c r="AC431" s="44"/>
      <c r="AE431" s="44"/>
      <c r="AF431" s="44"/>
      <c r="AG431" s="44"/>
      <c r="AH431" s="44"/>
      <c r="AJ431" s="44"/>
      <c r="AK431" s="44"/>
      <c r="AL431" s="44"/>
      <c r="AM431" s="44"/>
      <c r="AN431" s="44"/>
      <c r="AO431" s="44"/>
    </row>
    <row r="432" spans="3:41" x14ac:dyDescent="0.2">
      <c r="C432" s="44"/>
      <c r="D432" s="44"/>
      <c r="E432" s="44"/>
      <c r="G432" s="44"/>
      <c r="H432" s="44"/>
      <c r="J432" s="44"/>
      <c r="K432" s="44"/>
      <c r="L432" s="44"/>
      <c r="M432" s="44"/>
      <c r="N432" s="44"/>
      <c r="O432" s="44"/>
      <c r="Q432" s="44"/>
      <c r="R432" s="44"/>
      <c r="S432" s="44"/>
      <c r="T432" s="44"/>
      <c r="U432" s="44"/>
      <c r="W432" s="44"/>
      <c r="X432" s="44"/>
      <c r="Y432" s="44"/>
      <c r="AA432" s="44"/>
      <c r="AB432" s="44"/>
      <c r="AC432" s="44"/>
      <c r="AE432" s="44"/>
      <c r="AF432" s="44"/>
      <c r="AG432" s="44"/>
      <c r="AH432" s="44"/>
      <c r="AJ432" s="44"/>
      <c r="AK432" s="44"/>
      <c r="AL432" s="44"/>
      <c r="AM432" s="44"/>
      <c r="AN432" s="44"/>
      <c r="AO432" s="44"/>
    </row>
    <row r="433" spans="3:41" x14ac:dyDescent="0.2">
      <c r="C433" s="44"/>
      <c r="D433" s="44"/>
      <c r="E433" s="44"/>
      <c r="G433" s="44"/>
      <c r="H433" s="44"/>
      <c r="J433" s="44"/>
      <c r="K433" s="44"/>
      <c r="L433" s="44"/>
      <c r="M433" s="44"/>
      <c r="N433" s="44"/>
      <c r="O433" s="44"/>
      <c r="Q433" s="44"/>
      <c r="R433" s="44"/>
      <c r="S433" s="44"/>
      <c r="T433" s="44"/>
      <c r="U433" s="44"/>
      <c r="W433" s="44"/>
      <c r="X433" s="44"/>
      <c r="Y433" s="44"/>
      <c r="AA433" s="44"/>
      <c r="AB433" s="44"/>
      <c r="AC433" s="44"/>
      <c r="AE433" s="44"/>
      <c r="AF433" s="44"/>
      <c r="AG433" s="44"/>
      <c r="AH433" s="44"/>
      <c r="AJ433" s="44"/>
      <c r="AK433" s="44"/>
      <c r="AL433" s="44"/>
      <c r="AM433" s="44"/>
      <c r="AN433" s="44"/>
      <c r="AO433" s="44"/>
    </row>
    <row r="434" spans="3:41" x14ac:dyDescent="0.2">
      <c r="C434" s="44"/>
      <c r="D434" s="44"/>
      <c r="E434" s="44"/>
      <c r="G434" s="44"/>
      <c r="H434" s="44"/>
      <c r="J434" s="44"/>
      <c r="K434" s="44"/>
      <c r="L434" s="44"/>
      <c r="M434" s="44"/>
      <c r="N434" s="44"/>
      <c r="O434" s="44"/>
      <c r="Q434" s="44"/>
      <c r="R434" s="44"/>
      <c r="S434" s="44"/>
      <c r="T434" s="44"/>
      <c r="U434" s="44"/>
      <c r="W434" s="44"/>
      <c r="X434" s="44"/>
      <c r="Y434" s="44"/>
      <c r="AA434" s="44"/>
      <c r="AB434" s="44"/>
      <c r="AC434" s="44"/>
      <c r="AE434" s="44"/>
      <c r="AF434" s="44"/>
      <c r="AG434" s="44"/>
      <c r="AH434" s="44"/>
      <c r="AJ434" s="44"/>
      <c r="AK434" s="44"/>
      <c r="AL434" s="44"/>
      <c r="AM434" s="44"/>
      <c r="AN434" s="44"/>
      <c r="AO434" s="44"/>
    </row>
    <row r="435" spans="3:41" x14ac:dyDescent="0.2">
      <c r="C435" s="44"/>
      <c r="D435" s="44"/>
      <c r="E435" s="44"/>
      <c r="G435" s="44"/>
      <c r="H435" s="44"/>
      <c r="J435" s="44"/>
      <c r="K435" s="44"/>
      <c r="L435" s="44"/>
      <c r="M435" s="44"/>
      <c r="N435" s="44"/>
      <c r="O435" s="44"/>
      <c r="Q435" s="44"/>
      <c r="R435" s="44"/>
      <c r="S435" s="44"/>
      <c r="T435" s="44"/>
      <c r="U435" s="44"/>
      <c r="W435" s="44"/>
      <c r="X435" s="44"/>
      <c r="Y435" s="44"/>
      <c r="AA435" s="44"/>
      <c r="AB435" s="44"/>
      <c r="AC435" s="44"/>
      <c r="AE435" s="44"/>
      <c r="AF435" s="44"/>
      <c r="AG435" s="44"/>
      <c r="AH435" s="44"/>
      <c r="AJ435" s="44"/>
      <c r="AK435" s="44"/>
      <c r="AL435" s="44"/>
      <c r="AM435" s="44"/>
      <c r="AN435" s="44"/>
      <c r="AO435" s="44"/>
    </row>
    <row r="436" spans="3:41" x14ac:dyDescent="0.2">
      <c r="C436" s="44"/>
      <c r="D436" s="44"/>
      <c r="E436" s="44"/>
      <c r="G436" s="44"/>
      <c r="H436" s="44"/>
      <c r="J436" s="44"/>
      <c r="K436" s="44"/>
      <c r="L436" s="44"/>
      <c r="M436" s="44"/>
      <c r="N436" s="44"/>
      <c r="O436" s="44"/>
      <c r="Q436" s="44"/>
      <c r="R436" s="44"/>
      <c r="S436" s="44"/>
      <c r="T436" s="44"/>
      <c r="U436" s="44"/>
      <c r="W436" s="44"/>
      <c r="X436" s="44"/>
      <c r="Y436" s="44"/>
      <c r="AA436" s="44"/>
      <c r="AB436" s="44"/>
      <c r="AC436" s="44"/>
      <c r="AE436" s="44"/>
      <c r="AF436" s="44"/>
      <c r="AG436" s="44"/>
      <c r="AH436" s="44"/>
      <c r="AJ436" s="44"/>
      <c r="AK436" s="44"/>
      <c r="AL436" s="44"/>
      <c r="AM436" s="44"/>
      <c r="AN436" s="44"/>
      <c r="AO436" s="44"/>
    </row>
    <row r="437" spans="3:41" x14ac:dyDescent="0.2">
      <c r="C437" s="44"/>
      <c r="D437" s="44"/>
      <c r="E437" s="44"/>
      <c r="G437" s="44"/>
      <c r="H437" s="44"/>
      <c r="J437" s="44"/>
      <c r="K437" s="44"/>
      <c r="L437" s="44"/>
      <c r="M437" s="44"/>
      <c r="N437" s="44"/>
      <c r="O437" s="44"/>
      <c r="Q437" s="44"/>
      <c r="R437" s="44"/>
      <c r="S437" s="44"/>
      <c r="T437" s="44"/>
      <c r="U437" s="44"/>
      <c r="W437" s="44"/>
      <c r="X437" s="44"/>
      <c r="Y437" s="44"/>
      <c r="AA437" s="44"/>
      <c r="AB437" s="44"/>
      <c r="AC437" s="44"/>
      <c r="AE437" s="44"/>
      <c r="AF437" s="44"/>
      <c r="AG437" s="44"/>
      <c r="AH437" s="44"/>
      <c r="AJ437" s="44"/>
      <c r="AK437" s="44"/>
      <c r="AL437" s="44"/>
      <c r="AM437" s="44"/>
      <c r="AN437" s="44"/>
      <c r="AO437" s="44"/>
    </row>
    <row r="438" spans="3:41" x14ac:dyDescent="0.2">
      <c r="C438" s="44"/>
      <c r="D438" s="44"/>
      <c r="E438" s="44"/>
      <c r="G438" s="44"/>
      <c r="H438" s="44"/>
      <c r="J438" s="44"/>
      <c r="K438" s="44"/>
      <c r="L438" s="44"/>
      <c r="M438" s="44"/>
      <c r="N438" s="44"/>
      <c r="O438" s="44"/>
      <c r="Q438" s="44"/>
      <c r="R438" s="44"/>
      <c r="S438" s="44"/>
      <c r="T438" s="44"/>
      <c r="U438" s="44"/>
      <c r="W438" s="44"/>
      <c r="X438" s="44"/>
      <c r="Y438" s="44"/>
      <c r="AA438" s="44"/>
      <c r="AB438" s="44"/>
      <c r="AC438" s="44"/>
      <c r="AE438" s="44"/>
      <c r="AF438" s="44"/>
      <c r="AG438" s="44"/>
      <c r="AH438" s="44"/>
      <c r="AJ438" s="44"/>
      <c r="AK438" s="44"/>
      <c r="AL438" s="44"/>
      <c r="AM438" s="44"/>
      <c r="AN438" s="44"/>
      <c r="AO438" s="44"/>
    </row>
    <row r="439" spans="3:41" x14ac:dyDescent="0.2">
      <c r="C439" s="44"/>
      <c r="D439" s="44"/>
      <c r="E439" s="44"/>
      <c r="G439" s="44"/>
      <c r="H439" s="44"/>
      <c r="J439" s="44"/>
      <c r="K439" s="44"/>
      <c r="L439" s="44"/>
      <c r="M439" s="44"/>
      <c r="N439" s="44"/>
      <c r="O439" s="44"/>
      <c r="Q439" s="44"/>
      <c r="R439" s="44"/>
      <c r="S439" s="44"/>
      <c r="T439" s="44"/>
      <c r="U439" s="44"/>
      <c r="W439" s="44"/>
      <c r="X439" s="44"/>
      <c r="Y439" s="44"/>
      <c r="AA439" s="44"/>
      <c r="AB439" s="44"/>
      <c r="AC439" s="44"/>
      <c r="AE439" s="44"/>
      <c r="AF439" s="44"/>
      <c r="AG439" s="44"/>
      <c r="AH439" s="44"/>
      <c r="AJ439" s="44"/>
      <c r="AK439" s="44"/>
      <c r="AL439" s="44"/>
      <c r="AM439" s="44"/>
      <c r="AN439" s="44"/>
      <c r="AO439" s="44"/>
    </row>
    <row r="440" spans="3:41" x14ac:dyDescent="0.2">
      <c r="C440" s="44"/>
      <c r="D440" s="44"/>
      <c r="E440" s="44"/>
      <c r="G440" s="44"/>
      <c r="H440" s="44"/>
      <c r="J440" s="44"/>
      <c r="K440" s="44"/>
      <c r="L440" s="44"/>
      <c r="M440" s="44"/>
      <c r="N440" s="44"/>
      <c r="O440" s="44"/>
      <c r="Q440" s="44"/>
      <c r="R440" s="44"/>
      <c r="S440" s="44"/>
      <c r="T440" s="44"/>
      <c r="U440" s="44"/>
      <c r="W440" s="44"/>
      <c r="X440" s="44"/>
      <c r="Y440" s="44"/>
      <c r="AA440" s="44"/>
      <c r="AB440" s="44"/>
      <c r="AC440" s="44"/>
      <c r="AE440" s="44"/>
      <c r="AF440" s="44"/>
      <c r="AG440" s="44"/>
      <c r="AH440" s="44"/>
      <c r="AJ440" s="44"/>
      <c r="AK440" s="44"/>
      <c r="AL440" s="44"/>
      <c r="AM440" s="44"/>
      <c r="AN440" s="44"/>
      <c r="AO440" s="44"/>
    </row>
    <row r="441" spans="3:41" x14ac:dyDescent="0.2">
      <c r="C441" s="44"/>
      <c r="D441" s="44"/>
      <c r="E441" s="44"/>
      <c r="G441" s="44"/>
      <c r="H441" s="44"/>
      <c r="J441" s="44"/>
      <c r="K441" s="44"/>
      <c r="L441" s="44"/>
      <c r="M441" s="44"/>
      <c r="N441" s="44"/>
      <c r="O441" s="44"/>
      <c r="Q441" s="44"/>
      <c r="R441" s="44"/>
      <c r="S441" s="44"/>
      <c r="T441" s="44"/>
      <c r="U441" s="44"/>
      <c r="W441" s="44"/>
      <c r="X441" s="44"/>
      <c r="Y441" s="44"/>
      <c r="AA441" s="44"/>
      <c r="AB441" s="44"/>
      <c r="AC441" s="44"/>
      <c r="AE441" s="44"/>
      <c r="AF441" s="44"/>
      <c r="AG441" s="44"/>
      <c r="AH441" s="44"/>
      <c r="AJ441" s="44"/>
      <c r="AK441" s="44"/>
      <c r="AL441" s="44"/>
      <c r="AM441" s="44"/>
      <c r="AN441" s="44"/>
      <c r="AO441" s="44"/>
    </row>
    <row r="442" spans="3:41" x14ac:dyDescent="0.2">
      <c r="C442" s="44"/>
      <c r="D442" s="44"/>
      <c r="E442" s="44"/>
      <c r="G442" s="44"/>
      <c r="H442" s="44"/>
      <c r="J442" s="44"/>
      <c r="K442" s="44"/>
      <c r="L442" s="44"/>
      <c r="M442" s="44"/>
      <c r="N442" s="44"/>
      <c r="O442" s="44"/>
      <c r="Q442" s="44"/>
      <c r="R442" s="44"/>
      <c r="S442" s="44"/>
      <c r="T442" s="44"/>
      <c r="U442" s="44"/>
      <c r="W442" s="44"/>
      <c r="X442" s="44"/>
      <c r="Y442" s="44"/>
      <c r="AA442" s="44"/>
      <c r="AB442" s="44"/>
      <c r="AC442" s="44"/>
      <c r="AE442" s="44"/>
      <c r="AF442" s="44"/>
      <c r="AG442" s="44"/>
      <c r="AH442" s="44"/>
      <c r="AJ442" s="44"/>
      <c r="AK442" s="44"/>
      <c r="AL442" s="44"/>
      <c r="AM442" s="44"/>
      <c r="AN442" s="44"/>
      <c r="AO442" s="44"/>
    </row>
    <row r="443" spans="3:41" x14ac:dyDescent="0.2">
      <c r="C443" s="44"/>
      <c r="D443" s="44"/>
      <c r="E443" s="44"/>
      <c r="G443" s="44"/>
      <c r="H443" s="44"/>
      <c r="J443" s="44"/>
      <c r="K443" s="44"/>
      <c r="L443" s="44"/>
      <c r="M443" s="44"/>
      <c r="N443" s="44"/>
      <c r="O443" s="44"/>
      <c r="Q443" s="44"/>
      <c r="R443" s="44"/>
      <c r="S443" s="44"/>
      <c r="T443" s="44"/>
      <c r="U443" s="44"/>
      <c r="W443" s="44"/>
      <c r="X443" s="44"/>
      <c r="Y443" s="44"/>
      <c r="AA443" s="44"/>
      <c r="AB443" s="44"/>
      <c r="AC443" s="44"/>
      <c r="AE443" s="44"/>
      <c r="AF443" s="44"/>
      <c r="AG443" s="44"/>
      <c r="AH443" s="44"/>
      <c r="AJ443" s="44"/>
      <c r="AK443" s="44"/>
      <c r="AL443" s="44"/>
      <c r="AM443" s="44"/>
      <c r="AN443" s="44"/>
      <c r="AO443" s="44"/>
    </row>
    <row r="444" spans="3:41" x14ac:dyDescent="0.2">
      <c r="C444" s="44"/>
      <c r="D444" s="44"/>
      <c r="E444" s="44"/>
      <c r="G444" s="44"/>
      <c r="H444" s="44"/>
      <c r="J444" s="44"/>
      <c r="K444" s="44"/>
      <c r="L444" s="44"/>
      <c r="M444" s="44"/>
      <c r="N444" s="44"/>
      <c r="O444" s="44"/>
      <c r="Q444" s="44"/>
      <c r="R444" s="44"/>
      <c r="S444" s="44"/>
      <c r="T444" s="44"/>
      <c r="U444" s="44"/>
      <c r="W444" s="44"/>
      <c r="X444" s="44"/>
      <c r="Y444" s="44"/>
      <c r="AA444" s="44"/>
      <c r="AB444" s="44"/>
      <c r="AC444" s="44"/>
      <c r="AE444" s="44"/>
      <c r="AF444" s="44"/>
      <c r="AG444" s="44"/>
      <c r="AH444" s="44"/>
      <c r="AJ444" s="44"/>
      <c r="AK444" s="44"/>
      <c r="AL444" s="44"/>
      <c r="AM444" s="44"/>
      <c r="AN444" s="44"/>
      <c r="AO444" s="44"/>
    </row>
    <row r="445" spans="3:41" x14ac:dyDescent="0.2">
      <c r="C445" s="44"/>
      <c r="D445" s="44"/>
      <c r="E445" s="44"/>
      <c r="G445" s="44"/>
      <c r="H445" s="44"/>
      <c r="J445" s="44"/>
      <c r="K445" s="44"/>
      <c r="L445" s="44"/>
      <c r="M445" s="44"/>
      <c r="N445" s="44"/>
      <c r="O445" s="44"/>
      <c r="Q445" s="44"/>
      <c r="R445" s="44"/>
      <c r="S445" s="44"/>
      <c r="T445" s="44"/>
      <c r="U445" s="44"/>
      <c r="W445" s="44"/>
      <c r="X445" s="44"/>
      <c r="Y445" s="44"/>
      <c r="AA445" s="44"/>
      <c r="AB445" s="44"/>
      <c r="AC445" s="44"/>
      <c r="AE445" s="44"/>
      <c r="AF445" s="44"/>
      <c r="AG445" s="44"/>
      <c r="AH445" s="44"/>
      <c r="AJ445" s="44"/>
      <c r="AK445" s="44"/>
      <c r="AL445" s="44"/>
      <c r="AM445" s="44"/>
      <c r="AN445" s="44"/>
      <c r="AO445" s="44"/>
    </row>
    <row r="446" spans="3:41" x14ac:dyDescent="0.2">
      <c r="C446" s="44"/>
      <c r="D446" s="44"/>
      <c r="E446" s="44"/>
      <c r="G446" s="44"/>
      <c r="H446" s="44"/>
      <c r="J446" s="44"/>
      <c r="K446" s="44"/>
      <c r="L446" s="44"/>
      <c r="M446" s="44"/>
      <c r="N446" s="44"/>
      <c r="O446" s="44"/>
      <c r="Q446" s="44"/>
      <c r="R446" s="44"/>
      <c r="S446" s="44"/>
      <c r="T446" s="44"/>
      <c r="U446" s="44"/>
      <c r="W446" s="44"/>
      <c r="X446" s="44"/>
      <c r="Y446" s="44"/>
      <c r="AA446" s="44"/>
      <c r="AB446" s="44"/>
      <c r="AC446" s="44"/>
      <c r="AE446" s="44"/>
      <c r="AF446" s="44"/>
      <c r="AG446" s="44"/>
      <c r="AH446" s="44"/>
      <c r="AJ446" s="44"/>
      <c r="AK446" s="44"/>
      <c r="AL446" s="44"/>
      <c r="AM446" s="44"/>
      <c r="AN446" s="44"/>
      <c r="AO446" s="44"/>
    </row>
    <row r="447" spans="3:41" x14ac:dyDescent="0.2">
      <c r="C447" s="44"/>
      <c r="D447" s="44"/>
      <c r="E447" s="44"/>
      <c r="G447" s="44"/>
      <c r="H447" s="44"/>
      <c r="J447" s="44"/>
      <c r="K447" s="44"/>
      <c r="L447" s="44"/>
      <c r="M447" s="44"/>
      <c r="N447" s="44"/>
      <c r="O447" s="44"/>
      <c r="Q447" s="44"/>
      <c r="R447" s="44"/>
      <c r="S447" s="44"/>
      <c r="T447" s="44"/>
      <c r="U447" s="44"/>
      <c r="W447" s="44"/>
      <c r="X447" s="44"/>
      <c r="Y447" s="44"/>
      <c r="AA447" s="44"/>
      <c r="AB447" s="44"/>
      <c r="AC447" s="44"/>
      <c r="AE447" s="44"/>
      <c r="AF447" s="44"/>
      <c r="AG447" s="44"/>
      <c r="AH447" s="44"/>
      <c r="AJ447" s="44"/>
      <c r="AK447" s="44"/>
      <c r="AL447" s="44"/>
      <c r="AM447" s="44"/>
      <c r="AN447" s="44"/>
      <c r="AO447" s="44"/>
    </row>
    <row r="448" spans="3:41" x14ac:dyDescent="0.2">
      <c r="C448" s="44"/>
      <c r="D448" s="44"/>
      <c r="E448" s="44"/>
      <c r="G448" s="44"/>
      <c r="H448" s="44"/>
      <c r="J448" s="44"/>
      <c r="K448" s="44"/>
      <c r="L448" s="44"/>
      <c r="M448" s="44"/>
      <c r="N448" s="44"/>
      <c r="O448" s="44"/>
      <c r="Q448" s="44"/>
      <c r="R448" s="44"/>
      <c r="S448" s="44"/>
      <c r="T448" s="44"/>
      <c r="U448" s="44"/>
      <c r="W448" s="44"/>
      <c r="X448" s="44"/>
      <c r="Y448" s="44"/>
      <c r="AA448" s="44"/>
      <c r="AB448" s="44"/>
      <c r="AC448" s="44"/>
      <c r="AE448" s="44"/>
      <c r="AF448" s="44"/>
      <c r="AG448" s="44"/>
      <c r="AH448" s="44"/>
      <c r="AJ448" s="44"/>
      <c r="AK448" s="44"/>
      <c r="AL448" s="44"/>
      <c r="AM448" s="44"/>
      <c r="AN448" s="44"/>
      <c r="AO448" s="44"/>
    </row>
    <row r="449" spans="3:41" x14ac:dyDescent="0.2">
      <c r="C449" s="44"/>
      <c r="D449" s="44"/>
      <c r="E449" s="44"/>
      <c r="G449" s="44"/>
      <c r="H449" s="44"/>
      <c r="J449" s="44"/>
      <c r="K449" s="44"/>
      <c r="L449" s="44"/>
      <c r="M449" s="44"/>
      <c r="N449" s="44"/>
      <c r="O449" s="44"/>
      <c r="Q449" s="44"/>
      <c r="R449" s="44"/>
      <c r="S449" s="44"/>
      <c r="T449" s="44"/>
      <c r="U449" s="44"/>
      <c r="W449" s="44"/>
      <c r="X449" s="44"/>
      <c r="Y449" s="44"/>
      <c r="AA449" s="44"/>
      <c r="AB449" s="44"/>
      <c r="AC449" s="44"/>
      <c r="AE449" s="44"/>
      <c r="AF449" s="44"/>
      <c r="AG449" s="44"/>
      <c r="AH449" s="44"/>
      <c r="AJ449" s="44"/>
      <c r="AK449" s="44"/>
      <c r="AL449" s="44"/>
      <c r="AM449" s="44"/>
      <c r="AN449" s="44"/>
      <c r="AO449" s="44"/>
    </row>
    <row r="450" spans="3:41" x14ac:dyDescent="0.2">
      <c r="C450" s="44"/>
      <c r="D450" s="44"/>
      <c r="E450" s="44"/>
      <c r="G450" s="44"/>
      <c r="H450" s="44"/>
      <c r="J450" s="44"/>
      <c r="K450" s="44"/>
      <c r="L450" s="44"/>
      <c r="M450" s="44"/>
      <c r="N450" s="44"/>
      <c r="O450" s="44"/>
      <c r="Q450" s="44"/>
      <c r="R450" s="44"/>
      <c r="S450" s="44"/>
      <c r="T450" s="44"/>
      <c r="U450" s="44"/>
      <c r="W450" s="44"/>
      <c r="X450" s="44"/>
      <c r="Y450" s="44"/>
      <c r="AA450" s="44"/>
      <c r="AB450" s="44"/>
      <c r="AC450" s="44"/>
      <c r="AE450" s="44"/>
      <c r="AF450" s="44"/>
      <c r="AG450" s="44"/>
      <c r="AH450" s="44"/>
      <c r="AJ450" s="44"/>
      <c r="AK450" s="44"/>
      <c r="AL450" s="44"/>
      <c r="AM450" s="44"/>
      <c r="AN450" s="44"/>
      <c r="AO450" s="44"/>
    </row>
    <row r="451" spans="3:41" x14ac:dyDescent="0.2">
      <c r="C451" s="44"/>
      <c r="D451" s="44"/>
      <c r="E451" s="44"/>
      <c r="G451" s="44"/>
      <c r="H451" s="44"/>
      <c r="J451" s="44"/>
      <c r="K451" s="44"/>
      <c r="L451" s="44"/>
      <c r="M451" s="44"/>
      <c r="N451" s="44"/>
      <c r="O451" s="44"/>
      <c r="Q451" s="44"/>
      <c r="R451" s="44"/>
      <c r="S451" s="44"/>
      <c r="T451" s="44"/>
      <c r="U451" s="44"/>
      <c r="W451" s="44"/>
      <c r="X451" s="44"/>
      <c r="Y451" s="44"/>
      <c r="AA451" s="44"/>
      <c r="AB451" s="44"/>
      <c r="AC451" s="44"/>
      <c r="AE451" s="44"/>
      <c r="AF451" s="44"/>
      <c r="AG451" s="44"/>
      <c r="AH451" s="44"/>
      <c r="AJ451" s="44"/>
      <c r="AK451" s="44"/>
      <c r="AL451" s="44"/>
      <c r="AM451" s="44"/>
      <c r="AN451" s="44"/>
      <c r="AO451" s="44"/>
    </row>
    <row r="452" spans="3:41" x14ac:dyDescent="0.2">
      <c r="C452" s="44"/>
      <c r="D452" s="44"/>
      <c r="E452" s="44"/>
      <c r="G452" s="44"/>
      <c r="H452" s="44"/>
      <c r="J452" s="44"/>
      <c r="K452" s="44"/>
      <c r="L452" s="44"/>
      <c r="M452" s="44"/>
      <c r="N452" s="44"/>
      <c r="O452" s="44"/>
      <c r="Q452" s="44"/>
      <c r="R452" s="44"/>
      <c r="S452" s="44"/>
      <c r="T452" s="44"/>
      <c r="U452" s="44"/>
      <c r="W452" s="44"/>
      <c r="X452" s="44"/>
      <c r="Y452" s="44"/>
      <c r="AA452" s="44"/>
      <c r="AB452" s="44"/>
      <c r="AC452" s="44"/>
      <c r="AE452" s="44"/>
      <c r="AF452" s="44"/>
      <c r="AG452" s="44"/>
      <c r="AH452" s="44"/>
      <c r="AJ452" s="44"/>
      <c r="AK452" s="44"/>
      <c r="AL452" s="44"/>
      <c r="AM452" s="44"/>
      <c r="AN452" s="44"/>
      <c r="AO452" s="44"/>
    </row>
    <row r="453" spans="3:41" x14ac:dyDescent="0.2">
      <c r="C453" s="44"/>
      <c r="D453" s="44"/>
      <c r="E453" s="44"/>
      <c r="G453" s="44"/>
      <c r="H453" s="44"/>
      <c r="J453" s="44"/>
      <c r="K453" s="44"/>
      <c r="L453" s="44"/>
      <c r="M453" s="44"/>
      <c r="N453" s="44"/>
      <c r="O453" s="44"/>
      <c r="Q453" s="44"/>
      <c r="R453" s="44"/>
      <c r="S453" s="44"/>
      <c r="T453" s="44"/>
      <c r="U453" s="44"/>
      <c r="W453" s="44"/>
      <c r="X453" s="44"/>
      <c r="Y453" s="44"/>
      <c r="AA453" s="44"/>
      <c r="AB453" s="44"/>
      <c r="AC453" s="44"/>
      <c r="AE453" s="44"/>
      <c r="AF453" s="44"/>
      <c r="AG453" s="44"/>
      <c r="AH453" s="44"/>
      <c r="AJ453" s="44"/>
      <c r="AK453" s="44"/>
      <c r="AL453" s="44"/>
      <c r="AM453" s="44"/>
      <c r="AN453" s="44"/>
      <c r="AO453" s="44"/>
    </row>
    <row r="454" spans="3:41" x14ac:dyDescent="0.2">
      <c r="C454" s="44"/>
      <c r="D454" s="44"/>
      <c r="E454" s="44"/>
      <c r="G454" s="44"/>
      <c r="H454" s="44"/>
      <c r="J454" s="44"/>
      <c r="K454" s="44"/>
      <c r="L454" s="44"/>
      <c r="M454" s="44"/>
      <c r="N454" s="44"/>
      <c r="O454" s="44"/>
      <c r="Q454" s="44"/>
      <c r="R454" s="44"/>
      <c r="S454" s="44"/>
      <c r="T454" s="44"/>
      <c r="U454" s="44"/>
      <c r="W454" s="44"/>
      <c r="X454" s="44"/>
      <c r="Y454" s="44"/>
      <c r="AA454" s="44"/>
      <c r="AB454" s="44"/>
      <c r="AC454" s="44"/>
      <c r="AE454" s="44"/>
      <c r="AF454" s="44"/>
      <c r="AG454" s="44"/>
      <c r="AH454" s="44"/>
      <c r="AJ454" s="44"/>
      <c r="AK454" s="44"/>
      <c r="AL454" s="44"/>
      <c r="AM454" s="44"/>
      <c r="AN454" s="44"/>
      <c r="AO454" s="44"/>
    </row>
    <row r="455" spans="3:41" x14ac:dyDescent="0.2">
      <c r="C455" s="44"/>
      <c r="D455" s="44"/>
      <c r="E455" s="44"/>
      <c r="G455" s="44"/>
      <c r="H455" s="44"/>
      <c r="J455" s="44"/>
      <c r="K455" s="44"/>
      <c r="L455" s="44"/>
      <c r="M455" s="44"/>
      <c r="N455" s="44"/>
      <c r="O455" s="44"/>
      <c r="Q455" s="44"/>
      <c r="R455" s="44"/>
      <c r="S455" s="44"/>
      <c r="T455" s="44"/>
      <c r="U455" s="44"/>
      <c r="W455" s="44"/>
      <c r="X455" s="44"/>
      <c r="Y455" s="44"/>
      <c r="AA455" s="44"/>
      <c r="AB455" s="44"/>
      <c r="AC455" s="44"/>
      <c r="AE455" s="44"/>
      <c r="AF455" s="44"/>
      <c r="AG455" s="44"/>
      <c r="AH455" s="44"/>
      <c r="AJ455" s="44"/>
      <c r="AK455" s="44"/>
      <c r="AL455" s="44"/>
      <c r="AM455" s="44"/>
      <c r="AN455" s="44"/>
      <c r="AO455" s="44"/>
    </row>
    <row r="456" spans="3:41" x14ac:dyDescent="0.2">
      <c r="C456" s="44"/>
      <c r="D456" s="44"/>
      <c r="E456" s="44"/>
      <c r="G456" s="44"/>
      <c r="H456" s="44"/>
      <c r="J456" s="44"/>
      <c r="K456" s="44"/>
      <c r="L456" s="44"/>
      <c r="M456" s="44"/>
      <c r="N456" s="44"/>
      <c r="O456" s="44"/>
      <c r="Q456" s="44"/>
      <c r="R456" s="44"/>
      <c r="S456" s="44"/>
      <c r="T456" s="44"/>
      <c r="U456" s="44"/>
      <c r="W456" s="44"/>
      <c r="X456" s="44"/>
      <c r="Y456" s="44"/>
      <c r="AA456" s="44"/>
      <c r="AB456" s="44"/>
      <c r="AC456" s="44"/>
      <c r="AE456" s="44"/>
      <c r="AF456" s="44"/>
      <c r="AG456" s="44"/>
      <c r="AH456" s="44"/>
      <c r="AJ456" s="44"/>
      <c r="AK456" s="44"/>
      <c r="AL456" s="44"/>
      <c r="AM456" s="44"/>
      <c r="AN456" s="44"/>
      <c r="AO456" s="44"/>
    </row>
    <row r="457" spans="3:41" x14ac:dyDescent="0.2">
      <c r="C457" s="44"/>
      <c r="D457" s="44"/>
      <c r="E457" s="44"/>
      <c r="G457" s="44"/>
      <c r="H457" s="44"/>
      <c r="J457" s="44"/>
      <c r="K457" s="44"/>
      <c r="L457" s="44"/>
      <c r="M457" s="44"/>
      <c r="N457" s="44"/>
      <c r="O457" s="44"/>
      <c r="Q457" s="44"/>
      <c r="R457" s="44"/>
      <c r="S457" s="44"/>
      <c r="T457" s="44"/>
      <c r="U457" s="44"/>
      <c r="W457" s="44"/>
      <c r="X457" s="44"/>
      <c r="Y457" s="44"/>
      <c r="AA457" s="44"/>
      <c r="AB457" s="44"/>
      <c r="AC457" s="44"/>
      <c r="AE457" s="44"/>
      <c r="AF457" s="44"/>
      <c r="AG457" s="44"/>
      <c r="AH457" s="44"/>
      <c r="AJ457" s="44"/>
      <c r="AK457" s="44"/>
      <c r="AL457" s="44"/>
      <c r="AM457" s="44"/>
      <c r="AN457" s="44"/>
      <c r="AO457" s="44"/>
    </row>
    <row r="458" spans="3:41" x14ac:dyDescent="0.2">
      <c r="C458" s="44"/>
      <c r="D458" s="44"/>
      <c r="E458" s="44"/>
      <c r="G458" s="44"/>
      <c r="H458" s="44"/>
      <c r="J458" s="44"/>
      <c r="K458" s="44"/>
      <c r="L458" s="44"/>
      <c r="M458" s="44"/>
      <c r="N458" s="44"/>
      <c r="O458" s="44"/>
      <c r="Q458" s="44"/>
      <c r="R458" s="44"/>
      <c r="S458" s="44"/>
      <c r="T458" s="44"/>
      <c r="U458" s="44"/>
      <c r="W458" s="44"/>
      <c r="X458" s="44"/>
      <c r="Y458" s="44"/>
      <c r="AA458" s="44"/>
      <c r="AB458" s="44"/>
      <c r="AC458" s="44"/>
      <c r="AE458" s="44"/>
      <c r="AF458" s="44"/>
      <c r="AG458" s="44"/>
      <c r="AH458" s="44"/>
      <c r="AJ458" s="44"/>
      <c r="AK458" s="44"/>
      <c r="AL458" s="44"/>
      <c r="AM458" s="44"/>
      <c r="AN458" s="44"/>
      <c r="AO458" s="44"/>
    </row>
    <row r="459" spans="3:41" x14ac:dyDescent="0.2">
      <c r="C459" s="44"/>
      <c r="D459" s="44"/>
      <c r="E459" s="44"/>
      <c r="G459" s="44"/>
      <c r="H459" s="44"/>
      <c r="J459" s="44"/>
      <c r="K459" s="44"/>
      <c r="L459" s="44"/>
      <c r="M459" s="44"/>
      <c r="N459" s="44"/>
      <c r="O459" s="44"/>
      <c r="Q459" s="44"/>
      <c r="R459" s="44"/>
      <c r="S459" s="44"/>
      <c r="T459" s="44"/>
      <c r="U459" s="44"/>
      <c r="W459" s="44"/>
      <c r="X459" s="44"/>
      <c r="Y459" s="44"/>
      <c r="AA459" s="44"/>
      <c r="AB459" s="44"/>
      <c r="AC459" s="44"/>
      <c r="AE459" s="44"/>
      <c r="AF459" s="44"/>
      <c r="AG459" s="44"/>
      <c r="AH459" s="44"/>
      <c r="AJ459" s="44"/>
      <c r="AK459" s="44"/>
      <c r="AL459" s="44"/>
      <c r="AM459" s="44"/>
      <c r="AN459" s="44"/>
      <c r="AO459" s="44"/>
    </row>
    <row r="460" spans="3:41" x14ac:dyDescent="0.2">
      <c r="C460" s="44"/>
      <c r="D460" s="44"/>
      <c r="E460" s="44"/>
      <c r="G460" s="44"/>
      <c r="H460" s="44"/>
      <c r="J460" s="44"/>
      <c r="K460" s="44"/>
      <c r="L460" s="44"/>
      <c r="M460" s="44"/>
      <c r="N460" s="44"/>
      <c r="O460" s="44"/>
      <c r="Q460" s="44"/>
      <c r="R460" s="44"/>
      <c r="S460" s="44"/>
      <c r="T460" s="44"/>
      <c r="U460" s="44"/>
      <c r="W460" s="44"/>
      <c r="X460" s="44"/>
      <c r="Y460" s="44"/>
      <c r="AA460" s="44"/>
      <c r="AB460" s="44"/>
      <c r="AC460" s="44"/>
      <c r="AE460" s="44"/>
      <c r="AF460" s="44"/>
      <c r="AG460" s="44"/>
      <c r="AH460" s="44"/>
      <c r="AJ460" s="44"/>
      <c r="AK460" s="44"/>
      <c r="AL460" s="44"/>
      <c r="AM460" s="44"/>
      <c r="AN460" s="44"/>
      <c r="AO460" s="44"/>
    </row>
    <row r="461" spans="3:41" x14ac:dyDescent="0.2">
      <c r="C461" s="44"/>
      <c r="D461" s="44"/>
      <c r="E461" s="44"/>
      <c r="G461" s="44"/>
      <c r="H461" s="44"/>
      <c r="J461" s="44"/>
      <c r="K461" s="44"/>
      <c r="L461" s="44"/>
      <c r="M461" s="44"/>
      <c r="N461" s="44"/>
      <c r="O461" s="44"/>
      <c r="Q461" s="44"/>
      <c r="R461" s="44"/>
      <c r="S461" s="44"/>
      <c r="T461" s="44"/>
      <c r="U461" s="44"/>
      <c r="W461" s="44"/>
      <c r="X461" s="44"/>
      <c r="Y461" s="44"/>
      <c r="AA461" s="44"/>
      <c r="AB461" s="44"/>
      <c r="AC461" s="44"/>
      <c r="AE461" s="44"/>
      <c r="AF461" s="44"/>
      <c r="AG461" s="44"/>
      <c r="AH461" s="44"/>
      <c r="AJ461" s="44"/>
      <c r="AK461" s="44"/>
      <c r="AL461" s="44"/>
      <c r="AM461" s="44"/>
      <c r="AN461" s="44"/>
      <c r="AO461" s="44"/>
    </row>
    <row r="462" spans="3:41" x14ac:dyDescent="0.2">
      <c r="C462" s="44"/>
      <c r="D462" s="44"/>
      <c r="E462" s="44"/>
      <c r="G462" s="44"/>
      <c r="H462" s="44"/>
      <c r="J462" s="44"/>
      <c r="K462" s="44"/>
      <c r="L462" s="44"/>
      <c r="M462" s="44"/>
      <c r="N462" s="44"/>
      <c r="O462" s="44"/>
      <c r="Q462" s="44"/>
      <c r="R462" s="44"/>
      <c r="S462" s="44"/>
      <c r="T462" s="44"/>
      <c r="U462" s="44"/>
      <c r="W462" s="44"/>
      <c r="X462" s="44"/>
      <c r="Y462" s="44"/>
      <c r="AA462" s="44"/>
      <c r="AB462" s="44"/>
      <c r="AC462" s="44"/>
      <c r="AE462" s="44"/>
      <c r="AF462" s="44"/>
      <c r="AG462" s="44"/>
      <c r="AH462" s="44"/>
      <c r="AJ462" s="44"/>
      <c r="AK462" s="44"/>
      <c r="AL462" s="44"/>
      <c r="AM462" s="44"/>
      <c r="AN462" s="44"/>
      <c r="AO462" s="44"/>
    </row>
    <row r="463" spans="3:41" x14ac:dyDescent="0.2">
      <c r="C463" s="44"/>
      <c r="D463" s="44"/>
      <c r="E463" s="44"/>
      <c r="G463" s="44"/>
      <c r="H463" s="44"/>
      <c r="J463" s="44"/>
      <c r="K463" s="44"/>
      <c r="L463" s="44"/>
      <c r="M463" s="44"/>
      <c r="N463" s="44"/>
      <c r="O463" s="44"/>
      <c r="Q463" s="44"/>
      <c r="R463" s="44"/>
      <c r="S463" s="44"/>
      <c r="T463" s="44"/>
      <c r="U463" s="44"/>
      <c r="W463" s="44"/>
      <c r="X463" s="44"/>
      <c r="Y463" s="44"/>
      <c r="AA463" s="44"/>
      <c r="AB463" s="44"/>
      <c r="AC463" s="44"/>
      <c r="AE463" s="44"/>
      <c r="AF463" s="44"/>
      <c r="AG463" s="44"/>
      <c r="AH463" s="44"/>
      <c r="AJ463" s="44"/>
      <c r="AK463" s="44"/>
      <c r="AL463" s="44"/>
      <c r="AM463" s="44"/>
      <c r="AN463" s="44"/>
      <c r="AO463" s="44"/>
    </row>
    <row r="464" spans="3:41" x14ac:dyDescent="0.2">
      <c r="C464" s="44"/>
      <c r="D464" s="44"/>
      <c r="E464" s="44"/>
      <c r="G464" s="44"/>
      <c r="H464" s="44"/>
      <c r="J464" s="44"/>
      <c r="K464" s="44"/>
      <c r="L464" s="44"/>
      <c r="M464" s="44"/>
      <c r="N464" s="44"/>
      <c r="O464" s="44"/>
      <c r="Q464" s="44"/>
      <c r="R464" s="44"/>
      <c r="S464" s="44"/>
      <c r="T464" s="44"/>
      <c r="U464" s="44"/>
      <c r="W464" s="44"/>
      <c r="X464" s="44"/>
      <c r="Y464" s="44"/>
      <c r="AA464" s="44"/>
      <c r="AB464" s="44"/>
      <c r="AC464" s="44"/>
      <c r="AE464" s="44"/>
      <c r="AF464" s="44"/>
      <c r="AG464" s="44"/>
      <c r="AH464" s="44"/>
      <c r="AJ464" s="44"/>
      <c r="AK464" s="44"/>
      <c r="AL464" s="44"/>
      <c r="AM464" s="44"/>
      <c r="AN464" s="44"/>
      <c r="AO464" s="44"/>
    </row>
    <row r="465" spans="3:41" x14ac:dyDescent="0.2">
      <c r="C465" s="44"/>
      <c r="D465" s="44"/>
      <c r="E465" s="44"/>
      <c r="G465" s="44"/>
      <c r="H465" s="44"/>
      <c r="J465" s="44"/>
      <c r="K465" s="44"/>
      <c r="L465" s="44"/>
      <c r="M465" s="44"/>
      <c r="N465" s="44"/>
      <c r="O465" s="44"/>
      <c r="Q465" s="44"/>
      <c r="R465" s="44"/>
      <c r="S465" s="44"/>
      <c r="T465" s="44"/>
      <c r="U465" s="44"/>
      <c r="W465" s="44"/>
      <c r="X465" s="44"/>
      <c r="Y465" s="44"/>
      <c r="AA465" s="44"/>
      <c r="AB465" s="44"/>
      <c r="AC465" s="44"/>
      <c r="AE465" s="44"/>
      <c r="AF465" s="44"/>
      <c r="AG465" s="44"/>
      <c r="AH465" s="44"/>
      <c r="AJ465" s="44"/>
      <c r="AK465" s="44"/>
      <c r="AL465" s="44"/>
      <c r="AM465" s="44"/>
      <c r="AN465" s="44"/>
      <c r="AO465" s="44"/>
    </row>
    <row r="466" spans="3:41" x14ac:dyDescent="0.2">
      <c r="C466" s="44"/>
      <c r="D466" s="44"/>
      <c r="E466" s="44"/>
      <c r="G466" s="44"/>
      <c r="H466" s="44"/>
      <c r="J466" s="44"/>
      <c r="K466" s="44"/>
      <c r="L466" s="44"/>
      <c r="M466" s="44"/>
      <c r="N466" s="44"/>
      <c r="O466" s="44"/>
      <c r="Q466" s="44"/>
      <c r="R466" s="44"/>
      <c r="S466" s="44"/>
      <c r="T466" s="44"/>
      <c r="U466" s="44"/>
      <c r="W466" s="44"/>
      <c r="X466" s="44"/>
      <c r="Y466" s="44"/>
      <c r="AA466" s="44"/>
      <c r="AB466" s="44"/>
      <c r="AC466" s="44"/>
      <c r="AE466" s="44"/>
      <c r="AF466" s="44"/>
      <c r="AG466" s="44"/>
      <c r="AH466" s="44"/>
      <c r="AJ466" s="44"/>
      <c r="AK466" s="44"/>
      <c r="AL466" s="44"/>
      <c r="AM466" s="44"/>
      <c r="AN466" s="44"/>
      <c r="AO466" s="44"/>
    </row>
    <row r="467" spans="3:41" x14ac:dyDescent="0.2">
      <c r="C467" s="44"/>
      <c r="D467" s="44"/>
      <c r="E467" s="44"/>
      <c r="G467" s="44"/>
      <c r="H467" s="44"/>
      <c r="J467" s="44"/>
      <c r="K467" s="44"/>
      <c r="L467" s="44"/>
      <c r="M467" s="44"/>
      <c r="N467" s="44"/>
      <c r="O467" s="44"/>
      <c r="Q467" s="44"/>
      <c r="R467" s="44"/>
      <c r="S467" s="44"/>
      <c r="T467" s="44"/>
      <c r="U467" s="44"/>
      <c r="W467" s="44"/>
      <c r="X467" s="44"/>
      <c r="Y467" s="44"/>
      <c r="AA467" s="44"/>
      <c r="AB467" s="44"/>
      <c r="AC467" s="44"/>
      <c r="AE467" s="44"/>
      <c r="AF467" s="44"/>
      <c r="AG467" s="44"/>
      <c r="AH467" s="44"/>
      <c r="AJ467" s="44"/>
      <c r="AK467" s="44"/>
      <c r="AL467" s="44"/>
      <c r="AM467" s="44"/>
      <c r="AN467" s="44"/>
      <c r="AO467" s="44"/>
    </row>
    <row r="468" spans="3:41" x14ac:dyDescent="0.2">
      <c r="C468" s="44"/>
      <c r="D468" s="44"/>
      <c r="E468" s="44"/>
      <c r="G468" s="44"/>
      <c r="H468" s="44"/>
      <c r="J468" s="44"/>
      <c r="K468" s="44"/>
      <c r="L468" s="44"/>
      <c r="M468" s="44"/>
      <c r="N468" s="44"/>
      <c r="O468" s="44"/>
      <c r="Q468" s="44"/>
      <c r="R468" s="44"/>
      <c r="S468" s="44"/>
      <c r="T468" s="44"/>
      <c r="U468" s="44"/>
      <c r="W468" s="44"/>
      <c r="X468" s="44"/>
      <c r="Y468" s="44"/>
      <c r="AA468" s="44"/>
      <c r="AB468" s="44"/>
      <c r="AC468" s="44"/>
      <c r="AE468" s="44"/>
      <c r="AF468" s="44"/>
      <c r="AG468" s="44"/>
      <c r="AH468" s="44"/>
      <c r="AJ468" s="44"/>
      <c r="AK468" s="44"/>
      <c r="AL468" s="44"/>
      <c r="AM468" s="44"/>
      <c r="AN468" s="44"/>
      <c r="AO468" s="44"/>
    </row>
    <row r="469" spans="3:41" x14ac:dyDescent="0.2">
      <c r="C469" s="44"/>
      <c r="D469" s="44"/>
      <c r="E469" s="44"/>
      <c r="G469" s="44"/>
      <c r="H469" s="44"/>
      <c r="J469" s="44"/>
      <c r="K469" s="44"/>
      <c r="L469" s="44"/>
      <c r="M469" s="44"/>
      <c r="N469" s="44"/>
      <c r="O469" s="44"/>
      <c r="Q469" s="44"/>
      <c r="R469" s="44"/>
      <c r="S469" s="44"/>
      <c r="T469" s="44"/>
      <c r="U469" s="44"/>
      <c r="W469" s="44"/>
      <c r="X469" s="44"/>
      <c r="Y469" s="44"/>
      <c r="AA469" s="44"/>
      <c r="AB469" s="44"/>
      <c r="AC469" s="44"/>
      <c r="AE469" s="44"/>
      <c r="AF469" s="44"/>
      <c r="AG469" s="44"/>
      <c r="AH469" s="44"/>
      <c r="AJ469" s="44"/>
      <c r="AK469" s="44"/>
      <c r="AL469" s="44"/>
      <c r="AM469" s="44"/>
      <c r="AN469" s="44"/>
      <c r="AO469" s="44"/>
    </row>
    <row r="470" spans="3:41" x14ac:dyDescent="0.2">
      <c r="C470" s="44"/>
      <c r="D470" s="44"/>
      <c r="E470" s="44"/>
      <c r="G470" s="44"/>
      <c r="H470" s="44"/>
      <c r="J470" s="44"/>
      <c r="K470" s="44"/>
      <c r="L470" s="44"/>
      <c r="M470" s="44"/>
      <c r="N470" s="44"/>
      <c r="O470" s="44"/>
      <c r="Q470" s="44"/>
      <c r="R470" s="44"/>
      <c r="S470" s="44"/>
      <c r="T470" s="44"/>
      <c r="U470" s="44"/>
      <c r="W470" s="44"/>
      <c r="X470" s="44"/>
      <c r="Y470" s="44"/>
      <c r="AA470" s="44"/>
      <c r="AB470" s="44"/>
      <c r="AC470" s="44"/>
      <c r="AE470" s="44"/>
      <c r="AF470" s="44"/>
      <c r="AG470" s="44"/>
      <c r="AH470" s="44"/>
      <c r="AJ470" s="44"/>
      <c r="AK470" s="44"/>
      <c r="AL470" s="44"/>
      <c r="AM470" s="44"/>
      <c r="AN470" s="44"/>
      <c r="AO470" s="44"/>
    </row>
    <row r="471" spans="3:41" x14ac:dyDescent="0.2">
      <c r="C471" s="44"/>
      <c r="D471" s="44"/>
      <c r="E471" s="44"/>
      <c r="G471" s="44"/>
      <c r="H471" s="44"/>
      <c r="J471" s="44"/>
      <c r="K471" s="44"/>
      <c r="L471" s="44"/>
      <c r="M471" s="44"/>
      <c r="N471" s="44"/>
      <c r="O471" s="44"/>
      <c r="Q471" s="44"/>
      <c r="R471" s="44"/>
      <c r="S471" s="44"/>
      <c r="T471" s="44"/>
      <c r="U471" s="44"/>
      <c r="W471" s="44"/>
      <c r="X471" s="44"/>
      <c r="Y471" s="44"/>
      <c r="AA471" s="44"/>
      <c r="AB471" s="44"/>
      <c r="AC471" s="44"/>
      <c r="AE471" s="44"/>
      <c r="AF471" s="44"/>
      <c r="AG471" s="44"/>
      <c r="AH471" s="44"/>
      <c r="AJ471" s="44"/>
      <c r="AK471" s="44"/>
      <c r="AL471" s="44"/>
      <c r="AM471" s="44"/>
      <c r="AN471" s="44"/>
      <c r="AO471" s="44"/>
    </row>
    <row r="472" spans="3:41" x14ac:dyDescent="0.2">
      <c r="C472" s="44"/>
      <c r="D472" s="44"/>
      <c r="E472" s="44"/>
      <c r="G472" s="44"/>
      <c r="H472" s="44"/>
      <c r="J472" s="44"/>
      <c r="K472" s="44"/>
      <c r="L472" s="44"/>
      <c r="M472" s="44"/>
      <c r="N472" s="44"/>
      <c r="O472" s="44"/>
      <c r="Q472" s="44"/>
      <c r="R472" s="44"/>
      <c r="S472" s="44"/>
      <c r="T472" s="44"/>
      <c r="U472" s="44"/>
      <c r="W472" s="44"/>
      <c r="X472" s="44"/>
      <c r="Y472" s="44"/>
      <c r="AA472" s="44"/>
      <c r="AB472" s="44"/>
      <c r="AC472" s="44"/>
      <c r="AE472" s="44"/>
      <c r="AF472" s="44"/>
      <c r="AG472" s="44"/>
      <c r="AH472" s="44"/>
      <c r="AJ472" s="44"/>
      <c r="AK472" s="44"/>
      <c r="AL472" s="44"/>
      <c r="AM472" s="44"/>
      <c r="AN472" s="44"/>
      <c r="AO472" s="44"/>
    </row>
    <row r="473" spans="3:41" x14ac:dyDescent="0.2">
      <c r="C473" s="44"/>
      <c r="D473" s="44"/>
      <c r="E473" s="44"/>
      <c r="G473" s="44"/>
      <c r="H473" s="44"/>
      <c r="J473" s="44"/>
      <c r="K473" s="44"/>
      <c r="L473" s="44"/>
      <c r="M473" s="44"/>
      <c r="N473" s="44"/>
      <c r="O473" s="44"/>
      <c r="Q473" s="44"/>
      <c r="R473" s="44"/>
      <c r="S473" s="44"/>
      <c r="T473" s="44"/>
      <c r="U473" s="44"/>
      <c r="W473" s="44"/>
      <c r="X473" s="44"/>
      <c r="Y473" s="44"/>
      <c r="AA473" s="44"/>
      <c r="AB473" s="44"/>
      <c r="AC473" s="44"/>
      <c r="AE473" s="44"/>
      <c r="AF473" s="44"/>
      <c r="AG473" s="44"/>
      <c r="AH473" s="44"/>
      <c r="AJ473" s="44"/>
      <c r="AK473" s="44"/>
      <c r="AL473" s="44"/>
      <c r="AM473" s="44"/>
      <c r="AN473" s="44"/>
      <c r="AO473" s="44"/>
    </row>
    <row r="474" spans="3:41" x14ac:dyDescent="0.2">
      <c r="C474" s="44"/>
      <c r="D474" s="44"/>
      <c r="E474" s="44"/>
      <c r="G474" s="44"/>
      <c r="H474" s="44"/>
      <c r="J474" s="44"/>
      <c r="K474" s="44"/>
      <c r="L474" s="44"/>
      <c r="M474" s="44"/>
      <c r="N474" s="44"/>
      <c r="O474" s="44"/>
      <c r="Q474" s="44"/>
      <c r="R474" s="44"/>
      <c r="S474" s="44"/>
      <c r="T474" s="44"/>
      <c r="U474" s="44"/>
      <c r="W474" s="44"/>
      <c r="X474" s="44"/>
      <c r="Y474" s="44"/>
      <c r="AA474" s="44"/>
      <c r="AB474" s="44"/>
      <c r="AC474" s="44"/>
      <c r="AE474" s="44"/>
      <c r="AF474" s="44"/>
      <c r="AG474" s="44"/>
      <c r="AH474" s="44"/>
      <c r="AJ474" s="44"/>
      <c r="AK474" s="44"/>
      <c r="AL474" s="44"/>
      <c r="AM474" s="44"/>
      <c r="AN474" s="44"/>
      <c r="AO474" s="44"/>
    </row>
    <row r="475" spans="3:41" x14ac:dyDescent="0.2">
      <c r="C475" s="44"/>
      <c r="D475" s="44"/>
      <c r="E475" s="44"/>
      <c r="G475" s="44"/>
      <c r="H475" s="44"/>
      <c r="J475" s="44"/>
      <c r="K475" s="44"/>
      <c r="L475" s="44"/>
      <c r="M475" s="44"/>
      <c r="N475" s="44"/>
      <c r="O475" s="44"/>
      <c r="Q475" s="44"/>
      <c r="R475" s="44"/>
      <c r="S475" s="44"/>
      <c r="T475" s="44"/>
      <c r="U475" s="44"/>
      <c r="W475" s="44"/>
      <c r="X475" s="44"/>
      <c r="Y475" s="44"/>
      <c r="AA475" s="44"/>
      <c r="AB475" s="44"/>
      <c r="AC475" s="44"/>
      <c r="AE475" s="44"/>
      <c r="AF475" s="44"/>
      <c r="AG475" s="44"/>
      <c r="AH475" s="44"/>
      <c r="AJ475" s="44"/>
      <c r="AK475" s="44"/>
      <c r="AL475" s="44"/>
      <c r="AM475" s="44"/>
      <c r="AN475" s="44"/>
      <c r="AO475" s="44"/>
    </row>
    <row r="476" spans="3:41" x14ac:dyDescent="0.2">
      <c r="C476" s="44"/>
      <c r="D476" s="44"/>
      <c r="E476" s="44"/>
      <c r="G476" s="44"/>
      <c r="H476" s="44"/>
      <c r="J476" s="44"/>
      <c r="K476" s="44"/>
      <c r="L476" s="44"/>
      <c r="M476" s="44"/>
      <c r="N476" s="44"/>
      <c r="O476" s="44"/>
      <c r="Q476" s="44"/>
      <c r="R476" s="44"/>
      <c r="S476" s="44"/>
      <c r="T476" s="44"/>
      <c r="U476" s="44"/>
      <c r="W476" s="44"/>
      <c r="X476" s="44"/>
      <c r="Y476" s="44"/>
      <c r="AA476" s="44"/>
      <c r="AB476" s="44"/>
      <c r="AC476" s="44"/>
      <c r="AE476" s="44"/>
      <c r="AF476" s="44"/>
      <c r="AG476" s="44"/>
      <c r="AH476" s="44"/>
      <c r="AJ476" s="44"/>
      <c r="AK476" s="44"/>
      <c r="AL476" s="44"/>
      <c r="AM476" s="44"/>
      <c r="AN476" s="44"/>
      <c r="AO476" s="44"/>
    </row>
    <row r="477" spans="3:41" x14ac:dyDescent="0.2">
      <c r="C477" s="44"/>
      <c r="D477" s="44"/>
      <c r="E477" s="44"/>
      <c r="G477" s="44"/>
      <c r="H477" s="44"/>
      <c r="J477" s="44"/>
      <c r="K477" s="44"/>
      <c r="L477" s="44"/>
      <c r="M477" s="44"/>
      <c r="N477" s="44"/>
      <c r="O477" s="44"/>
      <c r="Q477" s="44"/>
      <c r="R477" s="44"/>
      <c r="S477" s="44"/>
      <c r="T477" s="44"/>
      <c r="U477" s="44"/>
      <c r="W477" s="44"/>
      <c r="X477" s="44"/>
      <c r="Y477" s="44"/>
      <c r="AA477" s="44"/>
      <c r="AB477" s="44"/>
      <c r="AC477" s="44"/>
      <c r="AE477" s="44"/>
      <c r="AF477" s="44"/>
      <c r="AG477" s="44"/>
      <c r="AH477" s="44"/>
      <c r="AJ477" s="44"/>
      <c r="AK477" s="44"/>
      <c r="AL477" s="44"/>
      <c r="AM477" s="44"/>
      <c r="AN477" s="44"/>
      <c r="AO477" s="44"/>
    </row>
    <row r="478" spans="3:41" x14ac:dyDescent="0.2">
      <c r="C478" s="44"/>
      <c r="D478" s="44"/>
      <c r="E478" s="44"/>
      <c r="G478" s="44"/>
      <c r="H478" s="44"/>
      <c r="J478" s="44"/>
      <c r="K478" s="44"/>
      <c r="L478" s="44"/>
      <c r="M478" s="44"/>
      <c r="N478" s="44"/>
      <c r="O478" s="44"/>
      <c r="Q478" s="44"/>
      <c r="R478" s="44"/>
      <c r="S478" s="44"/>
      <c r="T478" s="44"/>
      <c r="U478" s="44"/>
      <c r="W478" s="44"/>
      <c r="X478" s="44"/>
      <c r="Y478" s="44"/>
      <c r="AA478" s="44"/>
      <c r="AB478" s="44"/>
      <c r="AC478" s="44"/>
      <c r="AE478" s="44"/>
      <c r="AF478" s="44"/>
      <c r="AG478" s="44"/>
      <c r="AH478" s="44"/>
      <c r="AJ478" s="44"/>
      <c r="AK478" s="44"/>
      <c r="AL478" s="44"/>
      <c r="AM478" s="44"/>
      <c r="AN478" s="44"/>
      <c r="AO478" s="44"/>
    </row>
    <row r="479" spans="3:41" x14ac:dyDescent="0.2">
      <c r="C479" s="44"/>
      <c r="D479" s="44"/>
      <c r="E479" s="44"/>
      <c r="G479" s="44"/>
      <c r="H479" s="44"/>
      <c r="J479" s="44"/>
      <c r="K479" s="44"/>
      <c r="L479" s="44"/>
      <c r="M479" s="44"/>
      <c r="N479" s="44"/>
      <c r="O479" s="44"/>
      <c r="Q479" s="44"/>
      <c r="R479" s="44"/>
      <c r="S479" s="44"/>
      <c r="T479" s="44"/>
      <c r="U479" s="44"/>
      <c r="W479" s="44"/>
      <c r="X479" s="44"/>
      <c r="Y479" s="44"/>
      <c r="AA479" s="44"/>
      <c r="AB479" s="44"/>
      <c r="AC479" s="44"/>
      <c r="AE479" s="44"/>
      <c r="AF479" s="44"/>
      <c r="AG479" s="44"/>
      <c r="AH479" s="44"/>
      <c r="AJ479" s="44"/>
      <c r="AK479" s="44"/>
      <c r="AL479" s="44"/>
      <c r="AM479" s="44"/>
      <c r="AN479" s="44"/>
      <c r="AO479" s="44"/>
    </row>
    <row r="480" spans="3:41" x14ac:dyDescent="0.2">
      <c r="C480" s="44"/>
      <c r="D480" s="44"/>
      <c r="E480" s="44"/>
      <c r="G480" s="44"/>
      <c r="H480" s="44"/>
      <c r="J480" s="44"/>
      <c r="K480" s="44"/>
      <c r="L480" s="44"/>
      <c r="M480" s="44"/>
      <c r="N480" s="44"/>
      <c r="O480" s="44"/>
      <c r="Q480" s="44"/>
      <c r="R480" s="44"/>
      <c r="S480" s="44"/>
      <c r="T480" s="44"/>
      <c r="U480" s="44"/>
      <c r="W480" s="44"/>
      <c r="X480" s="44"/>
      <c r="Y480" s="44"/>
      <c r="AA480" s="44"/>
      <c r="AB480" s="44"/>
      <c r="AC480" s="44"/>
      <c r="AE480" s="44"/>
      <c r="AF480" s="44"/>
      <c r="AG480" s="44"/>
      <c r="AH480" s="44"/>
      <c r="AJ480" s="44"/>
      <c r="AK480" s="44"/>
      <c r="AL480" s="44"/>
      <c r="AM480" s="44"/>
      <c r="AN480" s="44"/>
      <c r="AO480" s="44"/>
    </row>
    <row r="481" spans="3:41" x14ac:dyDescent="0.2">
      <c r="C481" s="44"/>
      <c r="D481" s="44"/>
      <c r="E481" s="44"/>
      <c r="G481" s="44"/>
      <c r="H481" s="44"/>
      <c r="J481" s="44"/>
      <c r="K481" s="44"/>
      <c r="L481" s="44"/>
      <c r="M481" s="44"/>
      <c r="N481" s="44"/>
      <c r="O481" s="44"/>
      <c r="Q481" s="44"/>
      <c r="R481" s="44"/>
      <c r="S481" s="44"/>
      <c r="T481" s="44"/>
      <c r="U481" s="44"/>
      <c r="W481" s="44"/>
      <c r="X481" s="44"/>
      <c r="Y481" s="44"/>
      <c r="AA481" s="44"/>
      <c r="AB481" s="44"/>
      <c r="AC481" s="44"/>
      <c r="AE481" s="44"/>
      <c r="AF481" s="44"/>
      <c r="AG481" s="44"/>
      <c r="AH481" s="44"/>
      <c r="AJ481" s="44"/>
      <c r="AK481" s="44"/>
      <c r="AL481" s="44"/>
      <c r="AM481" s="44"/>
      <c r="AN481" s="44"/>
      <c r="AO481" s="44"/>
    </row>
    <row r="482" spans="3:41" x14ac:dyDescent="0.2">
      <c r="C482" s="44"/>
      <c r="D482" s="44"/>
      <c r="E482" s="44"/>
      <c r="G482" s="44"/>
      <c r="H482" s="44"/>
      <c r="J482" s="44"/>
      <c r="K482" s="44"/>
      <c r="L482" s="44"/>
      <c r="M482" s="44"/>
      <c r="N482" s="44"/>
      <c r="O482" s="44"/>
      <c r="Q482" s="44"/>
      <c r="R482" s="44"/>
      <c r="S482" s="44"/>
      <c r="T482" s="44"/>
      <c r="U482" s="44"/>
      <c r="W482" s="44"/>
      <c r="X482" s="44"/>
      <c r="Y482" s="44"/>
      <c r="AA482" s="44"/>
      <c r="AB482" s="44"/>
      <c r="AC482" s="44"/>
      <c r="AE482" s="44"/>
      <c r="AF482" s="44"/>
      <c r="AG482" s="44"/>
      <c r="AH482" s="44"/>
      <c r="AJ482" s="44"/>
      <c r="AK482" s="44"/>
      <c r="AL482" s="44"/>
      <c r="AM482" s="44"/>
      <c r="AN482" s="44"/>
      <c r="AO482" s="44"/>
    </row>
    <row r="483" spans="3:41" x14ac:dyDescent="0.2">
      <c r="C483" s="44"/>
      <c r="D483" s="44"/>
      <c r="E483" s="44"/>
      <c r="G483" s="44"/>
      <c r="H483" s="44"/>
      <c r="J483" s="44"/>
      <c r="K483" s="44"/>
      <c r="L483" s="44"/>
      <c r="M483" s="44"/>
      <c r="N483" s="44"/>
      <c r="O483" s="44"/>
      <c r="Q483" s="44"/>
      <c r="R483" s="44"/>
      <c r="S483" s="44"/>
      <c r="T483" s="44"/>
      <c r="U483" s="44"/>
      <c r="W483" s="44"/>
      <c r="X483" s="44"/>
      <c r="Y483" s="44"/>
      <c r="AA483" s="44"/>
      <c r="AB483" s="44"/>
      <c r="AC483" s="44"/>
      <c r="AE483" s="44"/>
      <c r="AF483" s="44"/>
      <c r="AG483" s="44"/>
      <c r="AH483" s="44"/>
      <c r="AJ483" s="44"/>
      <c r="AK483" s="44"/>
      <c r="AL483" s="44"/>
      <c r="AM483" s="44"/>
      <c r="AN483" s="44"/>
      <c r="AO483" s="44"/>
    </row>
    <row r="484" spans="3:41" x14ac:dyDescent="0.2">
      <c r="C484" s="44"/>
      <c r="D484" s="44"/>
      <c r="E484" s="44"/>
      <c r="G484" s="44"/>
      <c r="H484" s="44"/>
      <c r="J484" s="44"/>
      <c r="K484" s="44"/>
      <c r="L484" s="44"/>
      <c r="M484" s="44"/>
      <c r="N484" s="44"/>
      <c r="O484" s="44"/>
      <c r="Q484" s="44"/>
      <c r="R484" s="44"/>
      <c r="S484" s="44"/>
      <c r="T484" s="44"/>
      <c r="U484" s="44"/>
      <c r="W484" s="44"/>
      <c r="X484" s="44"/>
      <c r="Y484" s="44"/>
      <c r="AA484" s="44"/>
      <c r="AB484" s="44"/>
      <c r="AC484" s="44"/>
      <c r="AE484" s="44"/>
      <c r="AF484" s="44"/>
      <c r="AG484" s="44"/>
      <c r="AH484" s="44"/>
      <c r="AJ484" s="44"/>
      <c r="AK484" s="44"/>
      <c r="AL484" s="44"/>
      <c r="AM484" s="44"/>
      <c r="AN484" s="44"/>
      <c r="AO484" s="44"/>
    </row>
    <row r="485" spans="3:41" x14ac:dyDescent="0.2">
      <c r="C485" s="44"/>
      <c r="D485" s="44"/>
      <c r="E485" s="44"/>
      <c r="G485" s="44"/>
      <c r="H485" s="44"/>
      <c r="J485" s="44"/>
      <c r="K485" s="44"/>
      <c r="L485" s="44"/>
      <c r="M485" s="44"/>
      <c r="N485" s="44"/>
      <c r="O485" s="44"/>
      <c r="Q485" s="44"/>
      <c r="R485" s="44"/>
      <c r="S485" s="44"/>
      <c r="T485" s="44"/>
      <c r="U485" s="44"/>
      <c r="W485" s="44"/>
      <c r="X485" s="44"/>
      <c r="Y485" s="44"/>
      <c r="AA485" s="44"/>
      <c r="AB485" s="44"/>
      <c r="AC485" s="44"/>
      <c r="AE485" s="44"/>
      <c r="AF485" s="44"/>
      <c r="AG485" s="44"/>
      <c r="AH485" s="44"/>
      <c r="AJ485" s="44"/>
      <c r="AK485" s="44"/>
      <c r="AL485" s="44"/>
      <c r="AM485" s="44"/>
      <c r="AN485" s="44"/>
      <c r="AO485" s="44"/>
    </row>
    <row r="486" spans="3:41" x14ac:dyDescent="0.2">
      <c r="C486" s="44"/>
      <c r="D486" s="44"/>
      <c r="E486" s="44"/>
      <c r="G486" s="44"/>
      <c r="H486" s="44"/>
      <c r="J486" s="44"/>
      <c r="K486" s="44"/>
      <c r="L486" s="44"/>
      <c r="M486" s="44"/>
      <c r="N486" s="44"/>
      <c r="O486" s="44"/>
      <c r="Q486" s="44"/>
      <c r="R486" s="44"/>
      <c r="S486" s="44"/>
      <c r="T486" s="44"/>
      <c r="U486" s="44"/>
      <c r="W486" s="44"/>
      <c r="X486" s="44"/>
      <c r="Y486" s="44"/>
      <c r="AA486" s="44"/>
      <c r="AB486" s="44"/>
      <c r="AC486" s="44"/>
      <c r="AE486" s="44"/>
      <c r="AF486" s="44"/>
      <c r="AG486" s="44"/>
      <c r="AH486" s="44"/>
      <c r="AJ486" s="44"/>
      <c r="AK486" s="44"/>
      <c r="AL486" s="44"/>
      <c r="AM486" s="44"/>
      <c r="AN486" s="44"/>
      <c r="AO486" s="44"/>
    </row>
    <row r="487" spans="3:41" x14ac:dyDescent="0.2">
      <c r="C487" s="44"/>
      <c r="D487" s="44"/>
      <c r="E487" s="44"/>
      <c r="G487" s="44"/>
      <c r="H487" s="44"/>
      <c r="J487" s="44"/>
      <c r="K487" s="44"/>
      <c r="L487" s="44"/>
      <c r="M487" s="44"/>
      <c r="N487" s="44"/>
      <c r="O487" s="44"/>
      <c r="Q487" s="44"/>
      <c r="R487" s="44"/>
      <c r="S487" s="44"/>
      <c r="T487" s="44"/>
      <c r="U487" s="44"/>
      <c r="W487" s="44"/>
      <c r="X487" s="44"/>
      <c r="Y487" s="44"/>
      <c r="AA487" s="44"/>
      <c r="AB487" s="44"/>
      <c r="AC487" s="44"/>
      <c r="AE487" s="44"/>
      <c r="AF487" s="44"/>
      <c r="AG487" s="44"/>
      <c r="AH487" s="44"/>
      <c r="AJ487" s="44"/>
      <c r="AK487" s="44"/>
      <c r="AL487" s="44"/>
      <c r="AM487" s="44"/>
      <c r="AN487" s="44"/>
      <c r="AO487" s="44"/>
    </row>
    <row r="488" spans="3:41" x14ac:dyDescent="0.2">
      <c r="C488" s="44"/>
      <c r="D488" s="44"/>
      <c r="E488" s="44"/>
      <c r="G488" s="44"/>
      <c r="H488" s="44"/>
      <c r="J488" s="44"/>
      <c r="K488" s="44"/>
      <c r="L488" s="44"/>
      <c r="M488" s="44"/>
      <c r="N488" s="44"/>
      <c r="O488" s="44"/>
      <c r="Q488" s="44"/>
      <c r="R488" s="44"/>
      <c r="S488" s="44"/>
      <c r="T488" s="44"/>
      <c r="U488" s="44"/>
      <c r="W488" s="44"/>
      <c r="X488" s="44"/>
      <c r="Y488" s="44"/>
      <c r="AA488" s="44"/>
      <c r="AB488" s="44"/>
      <c r="AC488" s="44"/>
      <c r="AE488" s="44"/>
      <c r="AF488" s="44"/>
      <c r="AG488" s="44"/>
      <c r="AH488" s="44"/>
      <c r="AJ488" s="44"/>
      <c r="AK488" s="44"/>
      <c r="AL488" s="44"/>
      <c r="AM488" s="44"/>
      <c r="AN488" s="44"/>
      <c r="AO488" s="44"/>
    </row>
    <row r="489" spans="3:41" x14ac:dyDescent="0.2">
      <c r="C489" s="44"/>
      <c r="D489" s="44"/>
      <c r="E489" s="44"/>
      <c r="G489" s="44"/>
      <c r="H489" s="44"/>
      <c r="J489" s="44"/>
      <c r="K489" s="44"/>
      <c r="L489" s="44"/>
      <c r="M489" s="44"/>
      <c r="N489" s="44"/>
      <c r="O489" s="44"/>
      <c r="Q489" s="44"/>
      <c r="R489" s="44"/>
      <c r="S489" s="44"/>
      <c r="T489" s="44"/>
      <c r="U489" s="44"/>
      <c r="W489" s="44"/>
      <c r="X489" s="44"/>
      <c r="Y489" s="44"/>
      <c r="AA489" s="44"/>
      <c r="AB489" s="44"/>
      <c r="AC489" s="44"/>
      <c r="AE489" s="44"/>
      <c r="AF489" s="44"/>
      <c r="AG489" s="44"/>
      <c r="AH489" s="44"/>
      <c r="AJ489" s="44"/>
      <c r="AK489" s="44"/>
      <c r="AL489" s="44"/>
      <c r="AM489" s="44"/>
      <c r="AN489" s="44"/>
      <c r="AO489" s="44"/>
    </row>
    <row r="490" spans="3:41" x14ac:dyDescent="0.2">
      <c r="C490" s="44"/>
      <c r="D490" s="44"/>
      <c r="E490" s="44"/>
      <c r="G490" s="44"/>
      <c r="H490" s="44"/>
      <c r="J490" s="44"/>
      <c r="K490" s="44"/>
      <c r="L490" s="44"/>
      <c r="M490" s="44"/>
      <c r="N490" s="44"/>
      <c r="O490" s="44"/>
      <c r="Q490" s="44"/>
      <c r="R490" s="44"/>
      <c r="S490" s="44"/>
      <c r="T490" s="44"/>
      <c r="U490" s="44"/>
      <c r="W490" s="44"/>
      <c r="X490" s="44"/>
      <c r="Y490" s="44"/>
      <c r="AA490" s="44"/>
      <c r="AB490" s="44"/>
      <c r="AC490" s="44"/>
      <c r="AE490" s="44"/>
      <c r="AF490" s="44"/>
      <c r="AG490" s="44"/>
      <c r="AH490" s="44"/>
      <c r="AJ490" s="44"/>
      <c r="AK490" s="44"/>
      <c r="AL490" s="44"/>
      <c r="AM490" s="44"/>
      <c r="AN490" s="44"/>
      <c r="AO490" s="44"/>
    </row>
    <row r="491" spans="3:41" x14ac:dyDescent="0.2">
      <c r="C491" s="44"/>
      <c r="D491" s="44"/>
      <c r="E491" s="44"/>
      <c r="G491" s="44"/>
      <c r="H491" s="44"/>
      <c r="J491" s="44"/>
      <c r="K491" s="44"/>
      <c r="L491" s="44"/>
      <c r="M491" s="44"/>
      <c r="N491" s="44"/>
      <c r="O491" s="44"/>
      <c r="Q491" s="44"/>
      <c r="R491" s="44"/>
      <c r="S491" s="44"/>
      <c r="T491" s="44"/>
      <c r="U491" s="44"/>
      <c r="W491" s="44"/>
      <c r="X491" s="44"/>
      <c r="Y491" s="44"/>
      <c r="AA491" s="44"/>
      <c r="AB491" s="44"/>
      <c r="AC491" s="44"/>
      <c r="AE491" s="44"/>
      <c r="AF491" s="44"/>
      <c r="AG491" s="44"/>
      <c r="AH491" s="44"/>
      <c r="AJ491" s="44"/>
      <c r="AK491" s="44"/>
      <c r="AL491" s="44"/>
      <c r="AM491" s="44"/>
      <c r="AN491" s="44"/>
      <c r="AO491" s="44"/>
    </row>
    <row r="492" spans="3:41" x14ac:dyDescent="0.2">
      <c r="C492" s="44"/>
      <c r="D492" s="44"/>
      <c r="E492" s="44"/>
      <c r="G492" s="44"/>
      <c r="H492" s="44"/>
      <c r="J492" s="44"/>
      <c r="K492" s="44"/>
      <c r="L492" s="44"/>
      <c r="M492" s="44"/>
      <c r="N492" s="44"/>
      <c r="O492" s="44"/>
      <c r="Q492" s="44"/>
      <c r="R492" s="44"/>
      <c r="S492" s="44"/>
      <c r="T492" s="44"/>
      <c r="U492" s="44"/>
      <c r="W492" s="44"/>
      <c r="X492" s="44"/>
      <c r="Y492" s="44"/>
      <c r="AA492" s="44"/>
      <c r="AB492" s="44"/>
      <c r="AC492" s="44"/>
      <c r="AE492" s="44"/>
      <c r="AF492" s="44"/>
      <c r="AG492" s="44"/>
      <c r="AH492" s="44"/>
      <c r="AJ492" s="44"/>
      <c r="AK492" s="44"/>
      <c r="AL492" s="44"/>
      <c r="AM492" s="44"/>
      <c r="AN492" s="44"/>
      <c r="AO492" s="44"/>
    </row>
    <row r="493" spans="3:41" x14ac:dyDescent="0.2">
      <c r="C493" s="44"/>
      <c r="D493" s="44"/>
      <c r="E493" s="44"/>
      <c r="G493" s="44"/>
      <c r="H493" s="44"/>
      <c r="J493" s="44"/>
      <c r="K493" s="44"/>
      <c r="L493" s="44"/>
      <c r="M493" s="44"/>
      <c r="N493" s="44"/>
      <c r="O493" s="44"/>
      <c r="Q493" s="44"/>
      <c r="R493" s="44"/>
      <c r="S493" s="44"/>
      <c r="T493" s="44"/>
      <c r="U493" s="44"/>
      <c r="W493" s="44"/>
      <c r="X493" s="44"/>
      <c r="Y493" s="44"/>
      <c r="AA493" s="44"/>
      <c r="AB493" s="44"/>
      <c r="AC493" s="44"/>
      <c r="AE493" s="44"/>
      <c r="AF493" s="44"/>
      <c r="AG493" s="44"/>
      <c r="AH493" s="44"/>
      <c r="AJ493" s="44"/>
      <c r="AK493" s="44"/>
      <c r="AL493" s="44"/>
      <c r="AM493" s="44"/>
      <c r="AN493" s="44"/>
      <c r="AO493" s="44"/>
    </row>
    <row r="494" spans="3:41" x14ac:dyDescent="0.2">
      <c r="C494" s="44"/>
      <c r="D494" s="44"/>
      <c r="E494" s="44"/>
      <c r="G494" s="44"/>
      <c r="H494" s="44"/>
      <c r="J494" s="44"/>
      <c r="K494" s="44"/>
      <c r="L494" s="44"/>
      <c r="M494" s="44"/>
      <c r="N494" s="44"/>
      <c r="O494" s="44"/>
      <c r="Q494" s="44"/>
      <c r="R494" s="44"/>
      <c r="S494" s="44"/>
      <c r="T494" s="44"/>
      <c r="U494" s="44"/>
      <c r="W494" s="44"/>
      <c r="X494" s="44"/>
      <c r="Y494" s="44"/>
      <c r="AA494" s="44"/>
      <c r="AB494" s="44"/>
      <c r="AC494" s="44"/>
      <c r="AE494" s="44"/>
      <c r="AF494" s="44"/>
      <c r="AG494" s="44"/>
      <c r="AH494" s="44"/>
      <c r="AJ494" s="44"/>
      <c r="AK494" s="44"/>
      <c r="AL494" s="44"/>
      <c r="AM494" s="44"/>
      <c r="AN494" s="44"/>
      <c r="AO494" s="44"/>
    </row>
    <row r="495" spans="3:41" x14ac:dyDescent="0.2">
      <c r="C495" s="44"/>
      <c r="D495" s="44"/>
      <c r="E495" s="44"/>
      <c r="G495" s="44"/>
      <c r="H495" s="44"/>
      <c r="J495" s="44"/>
      <c r="K495" s="44"/>
      <c r="L495" s="44"/>
      <c r="M495" s="44"/>
      <c r="N495" s="44"/>
      <c r="O495" s="44"/>
      <c r="Q495" s="44"/>
      <c r="R495" s="44"/>
      <c r="S495" s="44"/>
      <c r="T495" s="44"/>
      <c r="U495" s="44"/>
      <c r="W495" s="44"/>
      <c r="X495" s="44"/>
      <c r="Y495" s="44"/>
      <c r="AA495" s="44"/>
      <c r="AB495" s="44"/>
      <c r="AC495" s="44"/>
      <c r="AE495" s="44"/>
      <c r="AF495" s="44"/>
      <c r="AG495" s="44"/>
      <c r="AH495" s="44"/>
      <c r="AJ495" s="44"/>
      <c r="AK495" s="44"/>
      <c r="AL495" s="44"/>
      <c r="AM495" s="44"/>
      <c r="AN495" s="44"/>
      <c r="AO495" s="44"/>
    </row>
    <row r="496" spans="3:41" x14ac:dyDescent="0.2">
      <c r="C496" s="44"/>
      <c r="D496" s="44"/>
      <c r="E496" s="44"/>
      <c r="G496" s="44"/>
      <c r="H496" s="44"/>
      <c r="J496" s="44"/>
      <c r="K496" s="44"/>
      <c r="L496" s="44"/>
      <c r="M496" s="44"/>
      <c r="N496" s="44"/>
      <c r="O496" s="44"/>
      <c r="Q496" s="44"/>
      <c r="R496" s="44"/>
      <c r="S496" s="44"/>
      <c r="T496" s="44"/>
      <c r="U496" s="44"/>
      <c r="W496" s="44"/>
      <c r="X496" s="44"/>
      <c r="Y496" s="44"/>
      <c r="AA496" s="44"/>
      <c r="AB496" s="44"/>
      <c r="AC496" s="44"/>
      <c r="AE496" s="44"/>
      <c r="AF496" s="44"/>
      <c r="AG496" s="44"/>
      <c r="AH496" s="44"/>
      <c r="AJ496" s="44"/>
      <c r="AK496" s="44"/>
      <c r="AL496" s="44"/>
      <c r="AM496" s="44"/>
      <c r="AN496" s="44"/>
      <c r="AO496" s="44"/>
    </row>
    <row r="497" spans="3:41" x14ac:dyDescent="0.2">
      <c r="C497" s="44"/>
      <c r="D497" s="44"/>
      <c r="E497" s="44"/>
      <c r="G497" s="44"/>
      <c r="H497" s="44"/>
      <c r="J497" s="44"/>
      <c r="K497" s="44"/>
      <c r="L497" s="44"/>
      <c r="M497" s="44"/>
      <c r="N497" s="44"/>
      <c r="O497" s="44"/>
      <c r="Q497" s="44"/>
      <c r="R497" s="44"/>
      <c r="S497" s="44"/>
      <c r="T497" s="44"/>
      <c r="U497" s="44"/>
      <c r="W497" s="44"/>
      <c r="X497" s="44"/>
      <c r="Y497" s="44"/>
      <c r="AA497" s="44"/>
      <c r="AB497" s="44"/>
      <c r="AC497" s="44"/>
      <c r="AE497" s="44"/>
      <c r="AF497" s="44"/>
      <c r="AG497" s="44"/>
      <c r="AH497" s="44"/>
      <c r="AJ497" s="44"/>
      <c r="AK497" s="44"/>
      <c r="AL497" s="44"/>
      <c r="AM497" s="44"/>
      <c r="AN497" s="44"/>
      <c r="AO497" s="44"/>
    </row>
    <row r="498" spans="3:41" x14ac:dyDescent="0.2">
      <c r="C498" s="44"/>
      <c r="D498" s="44"/>
      <c r="E498" s="44"/>
      <c r="G498" s="44"/>
      <c r="H498" s="44"/>
      <c r="J498" s="44"/>
      <c r="K498" s="44"/>
      <c r="L498" s="44"/>
      <c r="M498" s="44"/>
      <c r="N498" s="44"/>
      <c r="O498" s="44"/>
      <c r="Q498" s="44"/>
      <c r="R498" s="44"/>
      <c r="S498" s="44"/>
      <c r="T498" s="44"/>
      <c r="U498" s="44"/>
      <c r="W498" s="44"/>
      <c r="X498" s="44"/>
      <c r="Y498" s="44"/>
      <c r="AA498" s="44"/>
      <c r="AB498" s="44"/>
      <c r="AC498" s="44"/>
      <c r="AE498" s="44"/>
      <c r="AF498" s="44"/>
      <c r="AG498" s="44"/>
      <c r="AH498" s="44"/>
      <c r="AJ498" s="44"/>
      <c r="AK498" s="44"/>
      <c r="AL498" s="44"/>
      <c r="AM498" s="44"/>
      <c r="AN498" s="44"/>
      <c r="AO498" s="44"/>
    </row>
    <row r="499" spans="3:41" x14ac:dyDescent="0.2">
      <c r="C499" s="44"/>
      <c r="D499" s="44"/>
      <c r="E499" s="44"/>
      <c r="G499" s="44"/>
      <c r="H499" s="44"/>
      <c r="J499" s="44"/>
      <c r="K499" s="44"/>
      <c r="L499" s="44"/>
      <c r="M499" s="44"/>
      <c r="N499" s="44"/>
      <c r="O499" s="44"/>
      <c r="Q499" s="44"/>
      <c r="R499" s="44"/>
      <c r="S499" s="44"/>
      <c r="T499" s="44"/>
      <c r="U499" s="44"/>
      <c r="W499" s="44"/>
      <c r="X499" s="44"/>
      <c r="Y499" s="44"/>
      <c r="AA499" s="44"/>
      <c r="AB499" s="44"/>
      <c r="AC499" s="44"/>
      <c r="AE499" s="44"/>
      <c r="AF499" s="44"/>
      <c r="AG499" s="44"/>
      <c r="AH499" s="44"/>
      <c r="AJ499" s="44"/>
      <c r="AK499" s="44"/>
      <c r="AL499" s="44"/>
      <c r="AM499" s="44"/>
      <c r="AN499" s="44"/>
      <c r="AO499" s="44"/>
    </row>
    <row r="500" spans="3:41" x14ac:dyDescent="0.2">
      <c r="C500" s="44"/>
      <c r="D500" s="44"/>
      <c r="E500" s="44"/>
      <c r="G500" s="44"/>
      <c r="H500" s="44"/>
      <c r="J500" s="44"/>
      <c r="K500" s="44"/>
      <c r="L500" s="44"/>
      <c r="M500" s="44"/>
      <c r="N500" s="44"/>
      <c r="O500" s="44"/>
      <c r="Q500" s="44"/>
      <c r="R500" s="44"/>
      <c r="S500" s="44"/>
      <c r="T500" s="44"/>
      <c r="U500" s="44"/>
      <c r="W500" s="44"/>
      <c r="X500" s="44"/>
      <c r="Y500" s="44"/>
      <c r="AA500" s="44"/>
      <c r="AB500" s="44"/>
      <c r="AC500" s="44"/>
      <c r="AE500" s="44"/>
      <c r="AF500" s="44"/>
      <c r="AG500" s="44"/>
      <c r="AH500" s="44"/>
      <c r="AJ500" s="44"/>
      <c r="AK500" s="44"/>
      <c r="AL500" s="44"/>
      <c r="AM500" s="44"/>
      <c r="AN500" s="44"/>
      <c r="AO500" s="44"/>
    </row>
    <row r="501" spans="3:41" x14ac:dyDescent="0.2">
      <c r="C501" s="44"/>
      <c r="D501" s="44"/>
      <c r="E501" s="44"/>
      <c r="G501" s="44"/>
      <c r="H501" s="44"/>
      <c r="J501" s="44"/>
      <c r="K501" s="44"/>
      <c r="L501" s="44"/>
      <c r="M501" s="44"/>
      <c r="N501" s="44"/>
      <c r="O501" s="44"/>
      <c r="Q501" s="44"/>
      <c r="R501" s="44"/>
      <c r="S501" s="44"/>
      <c r="T501" s="44"/>
      <c r="U501" s="44"/>
      <c r="W501" s="44"/>
      <c r="X501" s="44"/>
      <c r="Y501" s="44"/>
      <c r="AA501" s="44"/>
      <c r="AB501" s="44"/>
      <c r="AC501" s="44"/>
      <c r="AE501" s="44"/>
      <c r="AF501" s="44"/>
      <c r="AG501" s="44"/>
      <c r="AH501" s="44"/>
      <c r="AJ501" s="44"/>
      <c r="AK501" s="44"/>
      <c r="AL501" s="44"/>
      <c r="AM501" s="44"/>
      <c r="AN501" s="44"/>
      <c r="AO501" s="44"/>
    </row>
    <row r="502" spans="3:41" x14ac:dyDescent="0.2">
      <c r="C502" s="44"/>
      <c r="D502" s="44"/>
      <c r="E502" s="44"/>
      <c r="G502" s="44"/>
      <c r="H502" s="44"/>
      <c r="J502" s="44"/>
      <c r="K502" s="44"/>
      <c r="L502" s="44"/>
      <c r="M502" s="44"/>
      <c r="N502" s="44"/>
      <c r="O502" s="44"/>
      <c r="Q502" s="44"/>
      <c r="R502" s="44"/>
      <c r="S502" s="44"/>
      <c r="T502" s="44"/>
      <c r="U502" s="44"/>
      <c r="W502" s="44"/>
      <c r="X502" s="44"/>
      <c r="Y502" s="44"/>
      <c r="AA502" s="44"/>
      <c r="AB502" s="44"/>
      <c r="AC502" s="44"/>
      <c r="AE502" s="44"/>
      <c r="AF502" s="44"/>
      <c r="AG502" s="44"/>
      <c r="AH502" s="44"/>
      <c r="AJ502" s="44"/>
      <c r="AK502" s="44"/>
      <c r="AL502" s="44"/>
      <c r="AM502" s="44"/>
      <c r="AN502" s="44"/>
      <c r="AO502" s="44"/>
    </row>
    <row r="503" spans="3:41" x14ac:dyDescent="0.2">
      <c r="C503" s="44"/>
      <c r="D503" s="44"/>
      <c r="E503" s="44"/>
      <c r="G503" s="44"/>
      <c r="H503" s="44"/>
      <c r="J503" s="44"/>
      <c r="K503" s="44"/>
      <c r="L503" s="44"/>
      <c r="M503" s="44"/>
      <c r="N503" s="44"/>
      <c r="O503" s="44"/>
      <c r="Q503" s="44"/>
      <c r="R503" s="44"/>
      <c r="S503" s="44"/>
      <c r="T503" s="44"/>
      <c r="U503" s="44"/>
      <c r="W503" s="44"/>
      <c r="X503" s="44"/>
      <c r="Y503" s="44"/>
      <c r="AA503" s="44"/>
      <c r="AB503" s="44"/>
      <c r="AC503" s="44"/>
      <c r="AE503" s="44"/>
      <c r="AF503" s="44"/>
      <c r="AG503" s="44"/>
      <c r="AH503" s="44"/>
      <c r="AJ503" s="44"/>
      <c r="AK503" s="44"/>
      <c r="AL503" s="44"/>
      <c r="AM503" s="44"/>
      <c r="AN503" s="44"/>
      <c r="AO503" s="44"/>
    </row>
    <row r="504" spans="3:41" x14ac:dyDescent="0.2">
      <c r="C504" s="44"/>
      <c r="D504" s="44"/>
      <c r="E504" s="44"/>
      <c r="G504" s="44"/>
      <c r="H504" s="44"/>
      <c r="J504" s="44"/>
      <c r="K504" s="44"/>
      <c r="L504" s="44"/>
      <c r="M504" s="44"/>
      <c r="N504" s="44"/>
      <c r="O504" s="44"/>
      <c r="Q504" s="44"/>
      <c r="R504" s="44"/>
      <c r="S504" s="44"/>
      <c r="T504" s="44"/>
      <c r="U504" s="44"/>
      <c r="W504" s="44"/>
      <c r="X504" s="44"/>
      <c r="Y504" s="44"/>
      <c r="AA504" s="44"/>
      <c r="AB504" s="44"/>
      <c r="AC504" s="44"/>
      <c r="AE504" s="44"/>
      <c r="AF504" s="44"/>
      <c r="AG504" s="44"/>
      <c r="AH504" s="44"/>
      <c r="AJ504" s="44"/>
      <c r="AK504" s="44"/>
      <c r="AL504" s="44"/>
      <c r="AM504" s="44"/>
      <c r="AN504" s="44"/>
      <c r="AO504" s="44"/>
    </row>
    <row r="505" spans="3:41" x14ac:dyDescent="0.2">
      <c r="C505" s="44"/>
      <c r="D505" s="44"/>
      <c r="E505" s="44"/>
      <c r="G505" s="44"/>
      <c r="H505" s="44"/>
      <c r="J505" s="44"/>
      <c r="K505" s="44"/>
      <c r="L505" s="44"/>
      <c r="M505" s="44"/>
      <c r="N505" s="44"/>
      <c r="O505" s="44"/>
      <c r="Q505" s="44"/>
      <c r="R505" s="44"/>
      <c r="S505" s="44"/>
      <c r="T505" s="44"/>
      <c r="U505" s="44"/>
      <c r="W505" s="44"/>
      <c r="X505" s="44"/>
      <c r="Y505" s="44"/>
      <c r="AA505" s="44"/>
      <c r="AB505" s="44"/>
      <c r="AC505" s="44"/>
      <c r="AE505" s="44"/>
      <c r="AF505" s="44"/>
      <c r="AG505" s="44"/>
      <c r="AH505" s="44"/>
      <c r="AJ505" s="44"/>
      <c r="AK505" s="44"/>
      <c r="AL505" s="44"/>
      <c r="AM505" s="44"/>
      <c r="AN505" s="44"/>
      <c r="AO505" s="44"/>
    </row>
    <row r="506" spans="3:41" x14ac:dyDescent="0.2">
      <c r="C506" s="44"/>
      <c r="D506" s="44"/>
      <c r="E506" s="44"/>
      <c r="G506" s="44"/>
      <c r="H506" s="44"/>
      <c r="J506" s="44"/>
      <c r="K506" s="44"/>
      <c r="L506" s="44"/>
      <c r="M506" s="44"/>
      <c r="N506" s="44"/>
      <c r="O506" s="44"/>
      <c r="Q506" s="44"/>
      <c r="R506" s="44"/>
      <c r="S506" s="44"/>
      <c r="T506" s="44"/>
      <c r="U506" s="44"/>
      <c r="W506" s="44"/>
      <c r="X506" s="44"/>
      <c r="Y506" s="44"/>
      <c r="AA506" s="44"/>
      <c r="AB506" s="44"/>
      <c r="AC506" s="44"/>
      <c r="AE506" s="44"/>
      <c r="AF506" s="44"/>
      <c r="AG506" s="44"/>
      <c r="AH506" s="44"/>
      <c r="AJ506" s="44"/>
      <c r="AK506" s="44"/>
      <c r="AL506" s="44"/>
      <c r="AM506" s="44"/>
      <c r="AN506" s="44"/>
      <c r="AO506" s="44"/>
    </row>
    <row r="507" spans="3:41" x14ac:dyDescent="0.2">
      <c r="C507" s="44"/>
      <c r="D507" s="44"/>
      <c r="E507" s="44"/>
      <c r="G507" s="44"/>
      <c r="H507" s="44"/>
      <c r="J507" s="44"/>
      <c r="K507" s="44"/>
      <c r="L507" s="44"/>
      <c r="M507" s="44"/>
      <c r="N507" s="44"/>
      <c r="O507" s="44"/>
      <c r="Q507" s="44"/>
      <c r="R507" s="44"/>
      <c r="S507" s="44"/>
      <c r="T507" s="44"/>
      <c r="U507" s="44"/>
      <c r="W507" s="44"/>
      <c r="X507" s="44"/>
      <c r="Y507" s="44"/>
      <c r="AA507" s="44"/>
      <c r="AB507" s="44"/>
      <c r="AC507" s="44"/>
      <c r="AE507" s="44"/>
      <c r="AF507" s="44"/>
      <c r="AG507" s="44"/>
      <c r="AH507" s="44"/>
      <c r="AJ507" s="44"/>
      <c r="AK507" s="44"/>
      <c r="AL507" s="44"/>
      <c r="AM507" s="44"/>
      <c r="AN507" s="44"/>
      <c r="AO507" s="44"/>
    </row>
    <row r="508" spans="3:41" x14ac:dyDescent="0.2">
      <c r="C508" s="44"/>
      <c r="D508" s="44"/>
      <c r="E508" s="44"/>
      <c r="G508" s="44"/>
      <c r="H508" s="44"/>
      <c r="J508" s="44"/>
      <c r="K508" s="44"/>
      <c r="L508" s="44"/>
      <c r="M508" s="44"/>
      <c r="N508" s="44"/>
      <c r="O508" s="44"/>
      <c r="Q508" s="44"/>
      <c r="R508" s="44"/>
      <c r="S508" s="44"/>
      <c r="T508" s="44"/>
      <c r="U508" s="44"/>
      <c r="W508" s="44"/>
      <c r="X508" s="44"/>
      <c r="Y508" s="44"/>
      <c r="AA508" s="44"/>
      <c r="AB508" s="44"/>
      <c r="AC508" s="44"/>
      <c r="AE508" s="44"/>
      <c r="AF508" s="44"/>
      <c r="AG508" s="44"/>
      <c r="AH508" s="44"/>
      <c r="AJ508" s="44"/>
      <c r="AK508" s="44"/>
      <c r="AL508" s="44"/>
      <c r="AM508" s="44"/>
      <c r="AN508" s="44"/>
      <c r="AO508" s="44"/>
    </row>
    <row r="509" spans="3:41" x14ac:dyDescent="0.2">
      <c r="C509" s="44"/>
      <c r="D509" s="44"/>
      <c r="E509" s="44"/>
      <c r="G509" s="44"/>
      <c r="H509" s="44"/>
      <c r="J509" s="44"/>
      <c r="K509" s="44"/>
      <c r="L509" s="44"/>
      <c r="M509" s="44"/>
      <c r="N509" s="44"/>
      <c r="O509" s="44"/>
      <c r="Q509" s="44"/>
      <c r="R509" s="44"/>
      <c r="S509" s="44"/>
      <c r="T509" s="44"/>
      <c r="U509" s="44"/>
      <c r="W509" s="44"/>
      <c r="X509" s="44"/>
      <c r="Y509" s="44"/>
      <c r="AA509" s="44"/>
      <c r="AB509" s="44"/>
      <c r="AC509" s="44"/>
      <c r="AE509" s="44"/>
      <c r="AF509" s="44"/>
      <c r="AG509" s="44"/>
      <c r="AH509" s="44"/>
      <c r="AJ509" s="44"/>
      <c r="AK509" s="44"/>
      <c r="AL509" s="44"/>
      <c r="AM509" s="44"/>
      <c r="AN509" s="44"/>
      <c r="AO509" s="44"/>
    </row>
    <row r="510" spans="3:41" x14ac:dyDescent="0.2">
      <c r="C510" s="44"/>
      <c r="D510" s="44"/>
      <c r="E510" s="44"/>
      <c r="G510" s="44"/>
      <c r="H510" s="44"/>
      <c r="J510" s="44"/>
      <c r="K510" s="44"/>
      <c r="L510" s="44"/>
      <c r="M510" s="44"/>
      <c r="N510" s="44"/>
      <c r="O510" s="44"/>
      <c r="Q510" s="44"/>
      <c r="R510" s="44"/>
      <c r="S510" s="44"/>
      <c r="T510" s="44"/>
      <c r="U510" s="44"/>
      <c r="W510" s="44"/>
      <c r="X510" s="44"/>
      <c r="Y510" s="44"/>
      <c r="AA510" s="44"/>
      <c r="AB510" s="44"/>
      <c r="AC510" s="44"/>
      <c r="AE510" s="44"/>
      <c r="AF510" s="44"/>
      <c r="AG510" s="44"/>
      <c r="AH510" s="44"/>
      <c r="AJ510" s="44"/>
      <c r="AK510" s="44"/>
      <c r="AL510" s="44"/>
      <c r="AM510" s="44"/>
      <c r="AN510" s="44"/>
      <c r="AO510" s="44"/>
    </row>
    <row r="511" spans="3:41" x14ac:dyDescent="0.2">
      <c r="C511" s="44"/>
      <c r="D511" s="44"/>
      <c r="E511" s="44"/>
      <c r="G511" s="44"/>
      <c r="H511" s="44"/>
      <c r="J511" s="44"/>
      <c r="K511" s="44"/>
      <c r="L511" s="44"/>
      <c r="M511" s="44"/>
      <c r="N511" s="44"/>
      <c r="O511" s="44"/>
      <c r="Q511" s="44"/>
      <c r="R511" s="44"/>
      <c r="S511" s="44"/>
      <c r="T511" s="44"/>
      <c r="U511" s="44"/>
      <c r="W511" s="44"/>
      <c r="X511" s="44"/>
      <c r="Y511" s="44"/>
      <c r="AA511" s="44"/>
      <c r="AB511" s="44"/>
      <c r="AC511" s="44"/>
      <c r="AE511" s="44"/>
      <c r="AF511" s="44"/>
      <c r="AG511" s="44"/>
      <c r="AH511" s="44"/>
      <c r="AJ511" s="44"/>
      <c r="AK511" s="44"/>
      <c r="AL511" s="44"/>
      <c r="AM511" s="44"/>
      <c r="AN511" s="44"/>
      <c r="AO511" s="44"/>
    </row>
    <row r="512" spans="3:41" x14ac:dyDescent="0.2">
      <c r="C512" s="44"/>
      <c r="D512" s="44"/>
      <c r="E512" s="44"/>
      <c r="G512" s="44"/>
      <c r="H512" s="44"/>
      <c r="J512" s="44"/>
      <c r="K512" s="44"/>
      <c r="L512" s="44"/>
      <c r="M512" s="44"/>
      <c r="N512" s="44"/>
      <c r="O512" s="44"/>
      <c r="Q512" s="44"/>
      <c r="R512" s="44"/>
      <c r="S512" s="44"/>
      <c r="T512" s="44"/>
      <c r="U512" s="44"/>
      <c r="W512" s="44"/>
      <c r="X512" s="44"/>
      <c r="Y512" s="44"/>
      <c r="AA512" s="44"/>
      <c r="AB512" s="44"/>
      <c r="AC512" s="44"/>
      <c r="AE512" s="44"/>
      <c r="AF512" s="44"/>
      <c r="AG512" s="44"/>
      <c r="AH512" s="44"/>
      <c r="AJ512" s="44"/>
      <c r="AK512" s="44"/>
      <c r="AL512" s="44"/>
      <c r="AM512" s="44"/>
      <c r="AN512" s="44"/>
      <c r="AO512" s="44"/>
    </row>
    <row r="513" spans="3:41" x14ac:dyDescent="0.2">
      <c r="C513" s="44"/>
      <c r="D513" s="44"/>
      <c r="E513" s="44"/>
      <c r="G513" s="44"/>
      <c r="H513" s="44"/>
      <c r="J513" s="44"/>
      <c r="K513" s="44"/>
      <c r="L513" s="44"/>
      <c r="M513" s="44"/>
      <c r="N513" s="44"/>
      <c r="O513" s="44"/>
      <c r="Q513" s="44"/>
      <c r="R513" s="44"/>
      <c r="S513" s="44"/>
      <c r="T513" s="44"/>
      <c r="U513" s="44"/>
      <c r="W513" s="44"/>
      <c r="X513" s="44"/>
      <c r="Y513" s="44"/>
      <c r="AA513" s="44"/>
      <c r="AB513" s="44"/>
      <c r="AC513" s="44"/>
      <c r="AE513" s="44"/>
      <c r="AF513" s="44"/>
      <c r="AG513" s="44"/>
      <c r="AH513" s="44"/>
      <c r="AJ513" s="44"/>
      <c r="AK513" s="44"/>
      <c r="AL513" s="44"/>
      <c r="AM513" s="44"/>
      <c r="AN513" s="44"/>
      <c r="AO513" s="44"/>
    </row>
    <row r="514" spans="3:41" x14ac:dyDescent="0.2">
      <c r="C514" s="44"/>
      <c r="D514" s="44"/>
      <c r="E514" s="44"/>
      <c r="G514" s="44"/>
      <c r="H514" s="44"/>
      <c r="J514" s="44"/>
      <c r="K514" s="44"/>
      <c r="L514" s="44"/>
      <c r="M514" s="44"/>
      <c r="N514" s="44"/>
      <c r="O514" s="44"/>
      <c r="Q514" s="44"/>
      <c r="R514" s="44"/>
      <c r="S514" s="44"/>
      <c r="T514" s="44"/>
      <c r="U514" s="44"/>
      <c r="W514" s="44"/>
      <c r="X514" s="44"/>
      <c r="Y514" s="44"/>
      <c r="AA514" s="44"/>
      <c r="AB514" s="44"/>
      <c r="AC514" s="44"/>
      <c r="AE514" s="44"/>
      <c r="AF514" s="44"/>
      <c r="AG514" s="44"/>
      <c r="AH514" s="44"/>
      <c r="AJ514" s="44"/>
      <c r="AK514" s="44"/>
      <c r="AL514" s="44"/>
      <c r="AM514" s="44"/>
      <c r="AN514" s="44"/>
      <c r="AO514" s="44"/>
    </row>
    <row r="515" spans="3:41" x14ac:dyDescent="0.2">
      <c r="C515" s="44"/>
      <c r="D515" s="44"/>
      <c r="E515" s="44"/>
      <c r="G515" s="44"/>
      <c r="H515" s="44"/>
      <c r="J515" s="44"/>
      <c r="K515" s="44"/>
      <c r="L515" s="44"/>
      <c r="M515" s="44"/>
      <c r="N515" s="44"/>
      <c r="O515" s="44"/>
      <c r="Q515" s="44"/>
      <c r="R515" s="44"/>
      <c r="S515" s="44"/>
      <c r="T515" s="44"/>
      <c r="U515" s="44"/>
      <c r="W515" s="44"/>
      <c r="X515" s="44"/>
      <c r="Y515" s="44"/>
      <c r="AA515" s="44"/>
      <c r="AB515" s="44"/>
      <c r="AC515" s="44"/>
      <c r="AE515" s="44"/>
      <c r="AF515" s="44"/>
      <c r="AG515" s="44"/>
      <c r="AH515" s="44"/>
      <c r="AJ515" s="44"/>
      <c r="AK515" s="44"/>
      <c r="AL515" s="44"/>
      <c r="AM515" s="44"/>
      <c r="AN515" s="44"/>
      <c r="AO515" s="44"/>
    </row>
    <row r="516" spans="3:41" x14ac:dyDescent="0.2">
      <c r="C516" s="44"/>
      <c r="D516" s="44"/>
      <c r="E516" s="44"/>
      <c r="G516" s="44"/>
      <c r="H516" s="44"/>
      <c r="J516" s="44"/>
      <c r="K516" s="44"/>
      <c r="L516" s="44"/>
      <c r="M516" s="44"/>
      <c r="N516" s="44"/>
      <c r="O516" s="44"/>
      <c r="Q516" s="44"/>
      <c r="R516" s="44"/>
      <c r="S516" s="44"/>
      <c r="T516" s="44"/>
      <c r="U516" s="44"/>
      <c r="W516" s="44"/>
      <c r="X516" s="44"/>
      <c r="Y516" s="44"/>
      <c r="AA516" s="44"/>
      <c r="AB516" s="44"/>
      <c r="AC516" s="44"/>
      <c r="AE516" s="44"/>
      <c r="AF516" s="44"/>
      <c r="AG516" s="44"/>
      <c r="AH516" s="44"/>
      <c r="AJ516" s="44"/>
      <c r="AK516" s="44"/>
      <c r="AL516" s="44"/>
      <c r="AM516" s="44"/>
      <c r="AN516" s="44"/>
      <c r="AO516" s="44"/>
    </row>
    <row r="517" spans="3:41" x14ac:dyDescent="0.2">
      <c r="C517" s="44"/>
      <c r="D517" s="44"/>
      <c r="E517" s="44"/>
      <c r="G517" s="44"/>
      <c r="H517" s="44"/>
      <c r="J517" s="44"/>
      <c r="K517" s="44"/>
      <c r="L517" s="44"/>
      <c r="M517" s="44"/>
      <c r="N517" s="44"/>
      <c r="O517" s="44"/>
      <c r="Q517" s="44"/>
      <c r="R517" s="44"/>
      <c r="S517" s="44"/>
      <c r="T517" s="44"/>
      <c r="U517" s="44"/>
      <c r="W517" s="44"/>
      <c r="X517" s="44"/>
      <c r="Y517" s="44"/>
      <c r="AA517" s="44"/>
      <c r="AB517" s="44"/>
      <c r="AC517" s="44"/>
      <c r="AE517" s="44"/>
      <c r="AF517" s="44"/>
      <c r="AG517" s="44"/>
      <c r="AH517" s="44"/>
      <c r="AJ517" s="44"/>
      <c r="AK517" s="44"/>
      <c r="AL517" s="44"/>
      <c r="AM517" s="44"/>
      <c r="AN517" s="44"/>
      <c r="AO517" s="44"/>
    </row>
    <row r="518" spans="3:41" x14ac:dyDescent="0.2">
      <c r="C518" s="44"/>
      <c r="D518" s="44"/>
      <c r="E518" s="44"/>
      <c r="G518" s="44"/>
      <c r="H518" s="44"/>
      <c r="J518" s="44"/>
      <c r="K518" s="44"/>
      <c r="L518" s="44"/>
      <c r="M518" s="44"/>
      <c r="N518" s="44"/>
      <c r="O518" s="44"/>
      <c r="Q518" s="44"/>
      <c r="R518" s="44"/>
      <c r="S518" s="44"/>
      <c r="T518" s="44"/>
      <c r="U518" s="44"/>
      <c r="W518" s="44"/>
      <c r="X518" s="44"/>
      <c r="Y518" s="44"/>
      <c r="AA518" s="44"/>
      <c r="AB518" s="44"/>
      <c r="AC518" s="44"/>
      <c r="AE518" s="44"/>
      <c r="AF518" s="44"/>
      <c r="AG518" s="44"/>
      <c r="AH518" s="44"/>
      <c r="AJ518" s="44"/>
      <c r="AK518" s="44"/>
      <c r="AL518" s="44"/>
      <c r="AM518" s="44"/>
      <c r="AN518" s="44"/>
      <c r="AO518" s="44"/>
    </row>
    <row r="519" spans="3:41" x14ac:dyDescent="0.2">
      <c r="C519" s="44"/>
      <c r="D519" s="44"/>
      <c r="E519" s="44"/>
      <c r="G519" s="44"/>
      <c r="H519" s="44"/>
      <c r="J519" s="44"/>
      <c r="K519" s="44"/>
      <c r="L519" s="44"/>
      <c r="M519" s="44"/>
      <c r="N519" s="44"/>
      <c r="O519" s="44"/>
      <c r="Q519" s="44"/>
      <c r="R519" s="44"/>
      <c r="S519" s="44"/>
      <c r="T519" s="44"/>
      <c r="U519" s="44"/>
      <c r="W519" s="44"/>
      <c r="X519" s="44"/>
      <c r="Y519" s="44"/>
      <c r="AA519" s="44"/>
      <c r="AB519" s="44"/>
      <c r="AC519" s="44"/>
      <c r="AE519" s="44"/>
      <c r="AF519" s="44"/>
      <c r="AG519" s="44"/>
      <c r="AH519" s="44"/>
      <c r="AJ519" s="44"/>
      <c r="AK519" s="44"/>
      <c r="AL519" s="44"/>
      <c r="AM519" s="44"/>
      <c r="AN519" s="44"/>
      <c r="AO519" s="44"/>
    </row>
    <row r="520" spans="3:41" x14ac:dyDescent="0.2">
      <c r="C520" s="44"/>
      <c r="D520" s="44"/>
      <c r="E520" s="44"/>
      <c r="G520" s="44"/>
      <c r="H520" s="44"/>
      <c r="J520" s="44"/>
      <c r="K520" s="44"/>
      <c r="L520" s="44"/>
      <c r="M520" s="44"/>
      <c r="N520" s="44"/>
      <c r="O520" s="44"/>
      <c r="Q520" s="44"/>
      <c r="R520" s="44"/>
      <c r="S520" s="44"/>
      <c r="T520" s="44"/>
      <c r="U520" s="44"/>
      <c r="W520" s="44"/>
      <c r="X520" s="44"/>
      <c r="Y520" s="44"/>
      <c r="AA520" s="44"/>
      <c r="AB520" s="44"/>
      <c r="AC520" s="44"/>
      <c r="AE520" s="44"/>
      <c r="AF520" s="44"/>
      <c r="AG520" s="44"/>
      <c r="AH520" s="44"/>
      <c r="AJ520" s="44"/>
      <c r="AK520" s="44"/>
      <c r="AL520" s="44"/>
      <c r="AM520" s="44"/>
      <c r="AN520" s="44"/>
      <c r="AO520" s="44"/>
    </row>
    <row r="521" spans="3:41" x14ac:dyDescent="0.2">
      <c r="C521" s="44"/>
      <c r="D521" s="44"/>
      <c r="E521" s="44"/>
      <c r="G521" s="44"/>
      <c r="H521" s="44"/>
      <c r="J521" s="44"/>
      <c r="K521" s="44"/>
      <c r="L521" s="44"/>
      <c r="M521" s="44"/>
      <c r="N521" s="44"/>
      <c r="O521" s="44"/>
      <c r="Q521" s="44"/>
      <c r="R521" s="44"/>
      <c r="S521" s="44"/>
      <c r="T521" s="44"/>
      <c r="U521" s="44"/>
      <c r="W521" s="44"/>
      <c r="X521" s="44"/>
      <c r="Y521" s="44"/>
      <c r="AA521" s="44"/>
      <c r="AB521" s="44"/>
      <c r="AC521" s="44"/>
      <c r="AE521" s="44"/>
      <c r="AF521" s="44"/>
      <c r="AG521" s="44"/>
      <c r="AH521" s="44"/>
      <c r="AJ521" s="44"/>
      <c r="AK521" s="44"/>
      <c r="AL521" s="44"/>
      <c r="AM521" s="44"/>
      <c r="AN521" s="44"/>
      <c r="AO521" s="44"/>
    </row>
    <row r="522" spans="3:41" x14ac:dyDescent="0.2">
      <c r="C522" s="44"/>
      <c r="D522" s="44"/>
      <c r="E522" s="44"/>
      <c r="G522" s="44"/>
      <c r="H522" s="44"/>
      <c r="J522" s="44"/>
      <c r="K522" s="44"/>
      <c r="L522" s="44"/>
      <c r="M522" s="44"/>
      <c r="N522" s="44"/>
      <c r="O522" s="44"/>
      <c r="Q522" s="44"/>
      <c r="R522" s="44"/>
      <c r="S522" s="44"/>
      <c r="T522" s="44"/>
      <c r="U522" s="44"/>
      <c r="W522" s="44"/>
      <c r="X522" s="44"/>
      <c r="Y522" s="44"/>
      <c r="AA522" s="44"/>
      <c r="AB522" s="44"/>
      <c r="AC522" s="44"/>
      <c r="AE522" s="44"/>
      <c r="AF522" s="44"/>
      <c r="AG522" s="44"/>
      <c r="AH522" s="44"/>
      <c r="AJ522" s="44"/>
      <c r="AK522" s="44"/>
      <c r="AL522" s="44"/>
      <c r="AM522" s="44"/>
      <c r="AN522" s="44"/>
      <c r="AO522" s="44"/>
    </row>
    <row r="523" spans="3:41" x14ac:dyDescent="0.2">
      <c r="C523" s="44"/>
      <c r="D523" s="44"/>
      <c r="E523" s="44"/>
      <c r="G523" s="44"/>
      <c r="H523" s="44"/>
      <c r="J523" s="44"/>
      <c r="K523" s="44"/>
      <c r="L523" s="44"/>
      <c r="M523" s="44"/>
      <c r="N523" s="44"/>
      <c r="O523" s="44"/>
      <c r="Q523" s="44"/>
      <c r="R523" s="44"/>
      <c r="S523" s="44"/>
      <c r="T523" s="44"/>
      <c r="U523" s="44"/>
      <c r="W523" s="44"/>
      <c r="X523" s="44"/>
      <c r="Y523" s="44"/>
      <c r="AA523" s="44"/>
      <c r="AB523" s="44"/>
      <c r="AC523" s="44"/>
      <c r="AE523" s="44"/>
      <c r="AF523" s="44"/>
      <c r="AG523" s="44"/>
      <c r="AH523" s="44"/>
      <c r="AJ523" s="44"/>
      <c r="AK523" s="44"/>
      <c r="AL523" s="44"/>
      <c r="AM523" s="44"/>
      <c r="AN523" s="44"/>
      <c r="AO523" s="44"/>
    </row>
    <row r="524" spans="3:41" x14ac:dyDescent="0.2">
      <c r="C524" s="44"/>
      <c r="D524" s="44"/>
      <c r="E524" s="44"/>
      <c r="G524" s="44"/>
      <c r="H524" s="44"/>
      <c r="J524" s="44"/>
      <c r="K524" s="44"/>
      <c r="L524" s="44"/>
      <c r="M524" s="44"/>
      <c r="N524" s="44"/>
      <c r="O524" s="44"/>
      <c r="Q524" s="44"/>
      <c r="R524" s="44"/>
      <c r="S524" s="44"/>
      <c r="T524" s="44"/>
      <c r="U524" s="44"/>
      <c r="W524" s="44"/>
      <c r="X524" s="44"/>
      <c r="Y524" s="44"/>
      <c r="AA524" s="44"/>
      <c r="AB524" s="44"/>
      <c r="AC524" s="44"/>
      <c r="AE524" s="44"/>
      <c r="AF524" s="44"/>
      <c r="AG524" s="44"/>
      <c r="AH524" s="44"/>
      <c r="AJ524" s="44"/>
      <c r="AK524" s="44"/>
      <c r="AL524" s="44"/>
      <c r="AM524" s="44"/>
      <c r="AN524" s="44"/>
      <c r="AO524" s="44"/>
    </row>
    <row r="525" spans="3:41" x14ac:dyDescent="0.2">
      <c r="C525" s="44"/>
      <c r="D525" s="44"/>
      <c r="E525" s="44"/>
      <c r="G525" s="44"/>
      <c r="H525" s="44"/>
      <c r="J525" s="44"/>
      <c r="K525" s="44"/>
      <c r="L525" s="44"/>
      <c r="M525" s="44"/>
      <c r="N525" s="44"/>
      <c r="O525" s="44"/>
      <c r="Q525" s="44"/>
      <c r="R525" s="44"/>
      <c r="S525" s="44"/>
      <c r="T525" s="44"/>
      <c r="U525" s="44"/>
      <c r="W525" s="44"/>
      <c r="X525" s="44"/>
      <c r="Y525" s="44"/>
      <c r="AA525" s="44"/>
      <c r="AB525" s="44"/>
      <c r="AC525" s="44"/>
      <c r="AE525" s="44"/>
      <c r="AF525" s="44"/>
      <c r="AG525" s="44"/>
      <c r="AH525" s="44"/>
      <c r="AJ525" s="44"/>
      <c r="AK525" s="44"/>
      <c r="AL525" s="44"/>
      <c r="AM525" s="44"/>
      <c r="AN525" s="44"/>
      <c r="AO525" s="44"/>
    </row>
    <row r="526" spans="3:41" x14ac:dyDescent="0.2">
      <c r="C526" s="44"/>
      <c r="D526" s="44"/>
      <c r="E526" s="44"/>
      <c r="G526" s="44"/>
      <c r="H526" s="44"/>
      <c r="J526" s="44"/>
      <c r="K526" s="44"/>
      <c r="L526" s="44"/>
      <c r="M526" s="44"/>
      <c r="N526" s="44"/>
      <c r="O526" s="44"/>
      <c r="Q526" s="44"/>
      <c r="R526" s="44"/>
      <c r="S526" s="44"/>
      <c r="T526" s="44"/>
      <c r="U526" s="44"/>
      <c r="W526" s="44"/>
      <c r="X526" s="44"/>
      <c r="Y526" s="44"/>
      <c r="AA526" s="44"/>
      <c r="AB526" s="44"/>
      <c r="AC526" s="44"/>
      <c r="AE526" s="44"/>
      <c r="AF526" s="44"/>
      <c r="AG526" s="44"/>
      <c r="AH526" s="44"/>
      <c r="AJ526" s="44"/>
      <c r="AK526" s="44"/>
      <c r="AL526" s="44"/>
      <c r="AM526" s="44"/>
      <c r="AN526" s="44"/>
      <c r="AO526" s="44"/>
    </row>
    <row r="527" spans="3:41" x14ac:dyDescent="0.2">
      <c r="C527" s="44"/>
      <c r="D527" s="44"/>
      <c r="E527" s="44"/>
      <c r="G527" s="44"/>
      <c r="H527" s="44"/>
      <c r="J527" s="44"/>
      <c r="K527" s="44"/>
      <c r="L527" s="44"/>
      <c r="M527" s="44"/>
      <c r="N527" s="44"/>
      <c r="O527" s="44"/>
      <c r="Q527" s="44"/>
      <c r="R527" s="44"/>
      <c r="S527" s="44"/>
      <c r="T527" s="44"/>
      <c r="U527" s="44"/>
      <c r="W527" s="44"/>
      <c r="X527" s="44"/>
      <c r="Y527" s="44"/>
      <c r="AA527" s="44"/>
      <c r="AB527" s="44"/>
      <c r="AC527" s="44"/>
      <c r="AE527" s="44"/>
      <c r="AF527" s="44"/>
      <c r="AG527" s="44"/>
      <c r="AH527" s="44"/>
      <c r="AJ527" s="44"/>
      <c r="AK527" s="44"/>
      <c r="AL527" s="44"/>
      <c r="AM527" s="44"/>
      <c r="AN527" s="44"/>
      <c r="AO527" s="44"/>
    </row>
    <row r="528" spans="3:41" x14ac:dyDescent="0.2">
      <c r="C528" s="44"/>
      <c r="D528" s="44"/>
      <c r="E528" s="44"/>
      <c r="G528" s="44"/>
      <c r="H528" s="44"/>
      <c r="J528" s="44"/>
      <c r="K528" s="44"/>
      <c r="L528" s="44"/>
      <c r="M528" s="44"/>
      <c r="N528" s="44"/>
      <c r="O528" s="44"/>
      <c r="Q528" s="44"/>
      <c r="R528" s="44"/>
      <c r="S528" s="44"/>
      <c r="T528" s="44"/>
      <c r="U528" s="44"/>
      <c r="W528" s="44"/>
      <c r="X528" s="44"/>
      <c r="Y528" s="44"/>
      <c r="AA528" s="44"/>
      <c r="AB528" s="44"/>
      <c r="AC528" s="44"/>
      <c r="AE528" s="44"/>
      <c r="AF528" s="44"/>
      <c r="AG528" s="44"/>
      <c r="AH528" s="44"/>
      <c r="AJ528" s="44"/>
      <c r="AK528" s="44"/>
      <c r="AL528" s="44"/>
      <c r="AM528" s="44"/>
      <c r="AN528" s="44"/>
      <c r="AO528" s="44"/>
    </row>
    <row r="529" spans="3:41" x14ac:dyDescent="0.2">
      <c r="C529" s="44"/>
      <c r="D529" s="44"/>
      <c r="E529" s="44"/>
      <c r="G529" s="44"/>
      <c r="H529" s="44"/>
      <c r="J529" s="44"/>
      <c r="K529" s="44"/>
      <c r="L529" s="44"/>
      <c r="M529" s="44"/>
      <c r="N529" s="44"/>
      <c r="O529" s="44"/>
      <c r="Q529" s="44"/>
      <c r="R529" s="44"/>
      <c r="S529" s="44"/>
      <c r="T529" s="44"/>
      <c r="U529" s="44"/>
      <c r="W529" s="44"/>
      <c r="X529" s="44"/>
      <c r="Y529" s="44"/>
      <c r="AA529" s="44"/>
      <c r="AB529" s="44"/>
      <c r="AC529" s="44"/>
      <c r="AE529" s="44"/>
      <c r="AF529" s="44"/>
      <c r="AG529" s="44"/>
      <c r="AH529" s="44"/>
      <c r="AJ529" s="44"/>
      <c r="AK529" s="44"/>
      <c r="AL529" s="44"/>
      <c r="AM529" s="44"/>
      <c r="AN529" s="44"/>
      <c r="AO529" s="44"/>
    </row>
    <row r="530" spans="3:41" x14ac:dyDescent="0.2">
      <c r="C530" s="44"/>
      <c r="D530" s="44"/>
      <c r="E530" s="44"/>
      <c r="G530" s="44"/>
      <c r="H530" s="44"/>
      <c r="J530" s="44"/>
      <c r="K530" s="44"/>
      <c r="L530" s="44"/>
      <c r="M530" s="44"/>
      <c r="N530" s="44"/>
      <c r="O530" s="44"/>
      <c r="Q530" s="44"/>
      <c r="R530" s="44"/>
      <c r="S530" s="44"/>
      <c r="T530" s="44"/>
      <c r="U530" s="44"/>
      <c r="W530" s="44"/>
      <c r="X530" s="44"/>
      <c r="Y530" s="44"/>
      <c r="AA530" s="44"/>
      <c r="AB530" s="44"/>
      <c r="AC530" s="44"/>
      <c r="AE530" s="44"/>
      <c r="AF530" s="44"/>
      <c r="AG530" s="44"/>
      <c r="AH530" s="44"/>
      <c r="AJ530" s="44"/>
      <c r="AK530" s="44"/>
      <c r="AL530" s="44"/>
      <c r="AM530" s="44"/>
      <c r="AN530" s="44"/>
      <c r="AO530" s="44"/>
    </row>
    <row r="531" spans="3:41" x14ac:dyDescent="0.2">
      <c r="C531" s="44"/>
      <c r="D531" s="44"/>
      <c r="E531" s="44"/>
      <c r="G531" s="44"/>
      <c r="H531" s="44"/>
      <c r="J531" s="44"/>
      <c r="K531" s="44"/>
      <c r="L531" s="44"/>
      <c r="M531" s="44"/>
      <c r="N531" s="44"/>
      <c r="O531" s="44"/>
      <c r="Q531" s="44"/>
      <c r="R531" s="44"/>
      <c r="S531" s="44"/>
      <c r="T531" s="44"/>
      <c r="U531" s="44"/>
      <c r="W531" s="44"/>
      <c r="X531" s="44"/>
      <c r="Y531" s="44"/>
      <c r="AA531" s="44"/>
      <c r="AB531" s="44"/>
      <c r="AC531" s="44"/>
      <c r="AE531" s="44"/>
      <c r="AF531" s="44"/>
      <c r="AG531" s="44"/>
      <c r="AH531" s="44"/>
      <c r="AJ531" s="44"/>
      <c r="AK531" s="44"/>
      <c r="AL531" s="44"/>
      <c r="AM531" s="44"/>
      <c r="AN531" s="44"/>
      <c r="AO531" s="44"/>
    </row>
    <row r="532" spans="3:41" x14ac:dyDescent="0.2">
      <c r="C532" s="44"/>
      <c r="D532" s="44"/>
      <c r="E532" s="44"/>
      <c r="G532" s="44"/>
      <c r="H532" s="44"/>
      <c r="J532" s="44"/>
      <c r="K532" s="44"/>
      <c r="L532" s="44"/>
      <c r="M532" s="44"/>
      <c r="N532" s="44"/>
      <c r="O532" s="44"/>
      <c r="Q532" s="44"/>
      <c r="R532" s="44"/>
      <c r="S532" s="44"/>
      <c r="T532" s="44"/>
      <c r="U532" s="44"/>
      <c r="W532" s="44"/>
      <c r="X532" s="44"/>
      <c r="Y532" s="44"/>
      <c r="AA532" s="44"/>
      <c r="AB532" s="44"/>
      <c r="AC532" s="44"/>
      <c r="AE532" s="44"/>
      <c r="AF532" s="44"/>
      <c r="AG532" s="44"/>
      <c r="AH532" s="44"/>
      <c r="AJ532" s="44"/>
      <c r="AK532" s="44"/>
      <c r="AL532" s="44"/>
      <c r="AM532" s="44"/>
      <c r="AN532" s="44"/>
      <c r="AO532" s="44"/>
    </row>
    <row r="533" spans="3:41" x14ac:dyDescent="0.2">
      <c r="C533" s="44"/>
      <c r="D533" s="44"/>
      <c r="E533" s="44"/>
      <c r="G533" s="44"/>
      <c r="H533" s="44"/>
      <c r="J533" s="44"/>
      <c r="K533" s="44"/>
      <c r="L533" s="44"/>
      <c r="M533" s="44"/>
      <c r="N533" s="44"/>
      <c r="O533" s="44"/>
      <c r="Q533" s="44"/>
      <c r="R533" s="44"/>
      <c r="S533" s="44"/>
      <c r="T533" s="44"/>
      <c r="U533" s="44"/>
      <c r="W533" s="44"/>
      <c r="X533" s="44"/>
      <c r="Y533" s="44"/>
      <c r="AA533" s="44"/>
      <c r="AB533" s="44"/>
      <c r="AC533" s="44"/>
      <c r="AE533" s="44"/>
      <c r="AF533" s="44"/>
      <c r="AG533" s="44"/>
      <c r="AH533" s="44"/>
      <c r="AJ533" s="44"/>
      <c r="AK533" s="44"/>
      <c r="AL533" s="44"/>
      <c r="AM533" s="44"/>
      <c r="AN533" s="44"/>
      <c r="AO533" s="44"/>
    </row>
    <row r="534" spans="3:41" x14ac:dyDescent="0.2">
      <c r="C534" s="44"/>
      <c r="D534" s="44"/>
      <c r="E534" s="44"/>
      <c r="G534" s="44"/>
      <c r="H534" s="44"/>
      <c r="J534" s="44"/>
      <c r="K534" s="44"/>
      <c r="L534" s="44"/>
      <c r="M534" s="44"/>
      <c r="N534" s="44"/>
      <c r="O534" s="44"/>
      <c r="Q534" s="44"/>
      <c r="R534" s="44"/>
      <c r="S534" s="44"/>
      <c r="T534" s="44"/>
      <c r="U534" s="44"/>
      <c r="W534" s="44"/>
      <c r="X534" s="44"/>
      <c r="Y534" s="44"/>
      <c r="AA534" s="44"/>
      <c r="AB534" s="44"/>
      <c r="AC534" s="44"/>
      <c r="AE534" s="44"/>
      <c r="AF534" s="44"/>
      <c r="AG534" s="44"/>
      <c r="AH534" s="44"/>
      <c r="AJ534" s="44"/>
      <c r="AK534" s="44"/>
      <c r="AL534" s="44"/>
      <c r="AM534" s="44"/>
      <c r="AN534" s="44"/>
      <c r="AO534" s="44"/>
    </row>
    <row r="535" spans="3:41" x14ac:dyDescent="0.2">
      <c r="C535" s="44"/>
      <c r="D535" s="44"/>
      <c r="E535" s="44"/>
      <c r="G535" s="44"/>
      <c r="H535" s="44"/>
      <c r="J535" s="44"/>
      <c r="K535" s="44"/>
      <c r="L535" s="44"/>
      <c r="M535" s="44"/>
      <c r="N535" s="44"/>
      <c r="O535" s="44"/>
      <c r="Q535" s="44"/>
      <c r="R535" s="44"/>
      <c r="S535" s="44"/>
      <c r="T535" s="44"/>
      <c r="U535" s="44"/>
      <c r="W535" s="44"/>
      <c r="X535" s="44"/>
      <c r="Y535" s="44"/>
      <c r="AA535" s="44"/>
      <c r="AB535" s="44"/>
      <c r="AC535" s="44"/>
      <c r="AE535" s="44"/>
      <c r="AF535" s="44"/>
      <c r="AG535" s="44"/>
      <c r="AH535" s="44"/>
      <c r="AJ535" s="44"/>
      <c r="AK535" s="44"/>
      <c r="AL535" s="44"/>
      <c r="AM535" s="44"/>
      <c r="AN535" s="44"/>
      <c r="AO535" s="44"/>
    </row>
    <row r="536" spans="3:41" x14ac:dyDescent="0.2">
      <c r="C536" s="44"/>
      <c r="D536" s="44"/>
      <c r="E536" s="44"/>
      <c r="G536" s="44"/>
      <c r="H536" s="44"/>
      <c r="J536" s="44"/>
      <c r="K536" s="44"/>
      <c r="L536" s="44"/>
      <c r="M536" s="44"/>
      <c r="N536" s="44"/>
      <c r="O536" s="44"/>
      <c r="Q536" s="44"/>
      <c r="R536" s="44"/>
      <c r="S536" s="44"/>
      <c r="T536" s="44"/>
      <c r="U536" s="44"/>
      <c r="W536" s="44"/>
      <c r="X536" s="44"/>
      <c r="Y536" s="44"/>
      <c r="AA536" s="44"/>
      <c r="AB536" s="44"/>
      <c r="AC536" s="44"/>
      <c r="AE536" s="44"/>
      <c r="AF536" s="44"/>
      <c r="AG536" s="44"/>
      <c r="AH536" s="44"/>
      <c r="AJ536" s="44"/>
      <c r="AK536" s="44"/>
      <c r="AL536" s="44"/>
      <c r="AM536" s="44"/>
      <c r="AN536" s="44"/>
      <c r="AO536" s="44"/>
    </row>
    <row r="537" spans="3:41" x14ac:dyDescent="0.2">
      <c r="C537" s="44"/>
      <c r="D537" s="44"/>
      <c r="E537" s="44"/>
      <c r="G537" s="44"/>
      <c r="H537" s="44"/>
      <c r="J537" s="44"/>
      <c r="K537" s="44"/>
      <c r="L537" s="44"/>
      <c r="M537" s="44"/>
      <c r="N537" s="44"/>
      <c r="O537" s="44"/>
      <c r="Q537" s="44"/>
      <c r="R537" s="44"/>
      <c r="S537" s="44"/>
      <c r="T537" s="44"/>
      <c r="U537" s="44"/>
      <c r="W537" s="44"/>
      <c r="X537" s="44"/>
      <c r="Y537" s="44"/>
      <c r="AA537" s="44"/>
      <c r="AB537" s="44"/>
      <c r="AC537" s="44"/>
      <c r="AE537" s="44"/>
      <c r="AF537" s="44"/>
      <c r="AG537" s="44"/>
      <c r="AH537" s="44"/>
      <c r="AJ537" s="44"/>
      <c r="AK537" s="44"/>
      <c r="AL537" s="44"/>
      <c r="AM537" s="44"/>
      <c r="AN537" s="44"/>
      <c r="AO537" s="44"/>
    </row>
    <row r="538" spans="3:41" x14ac:dyDescent="0.2">
      <c r="C538" s="44"/>
      <c r="D538" s="44"/>
      <c r="E538" s="44"/>
      <c r="G538" s="44"/>
      <c r="H538" s="44"/>
      <c r="J538" s="44"/>
      <c r="K538" s="44"/>
      <c r="L538" s="44"/>
      <c r="M538" s="44"/>
      <c r="N538" s="44"/>
      <c r="O538" s="44"/>
      <c r="Q538" s="44"/>
      <c r="R538" s="44"/>
      <c r="S538" s="44"/>
      <c r="T538" s="44"/>
      <c r="U538" s="44"/>
      <c r="W538" s="44"/>
      <c r="X538" s="44"/>
      <c r="Y538" s="44"/>
      <c r="AA538" s="44"/>
      <c r="AB538" s="44"/>
      <c r="AC538" s="44"/>
      <c r="AE538" s="44"/>
      <c r="AF538" s="44"/>
      <c r="AG538" s="44"/>
      <c r="AH538" s="44"/>
      <c r="AJ538" s="44"/>
      <c r="AK538" s="44"/>
      <c r="AL538" s="44"/>
      <c r="AM538" s="44"/>
      <c r="AN538" s="44"/>
      <c r="AO538" s="44"/>
    </row>
    <row r="539" spans="3:41" x14ac:dyDescent="0.2">
      <c r="C539" s="44"/>
      <c r="D539" s="44"/>
      <c r="E539" s="44"/>
      <c r="G539" s="44"/>
      <c r="H539" s="44"/>
      <c r="J539" s="44"/>
      <c r="K539" s="44"/>
      <c r="L539" s="44"/>
      <c r="M539" s="44"/>
      <c r="N539" s="44"/>
      <c r="O539" s="44"/>
      <c r="Q539" s="44"/>
      <c r="R539" s="44"/>
      <c r="S539" s="44"/>
      <c r="T539" s="44"/>
      <c r="U539" s="44"/>
      <c r="W539" s="44"/>
      <c r="X539" s="44"/>
      <c r="Y539" s="44"/>
      <c r="AA539" s="44"/>
      <c r="AB539" s="44"/>
      <c r="AC539" s="44"/>
      <c r="AE539" s="44"/>
      <c r="AF539" s="44"/>
      <c r="AG539" s="44"/>
      <c r="AH539" s="44"/>
      <c r="AJ539" s="44"/>
      <c r="AK539" s="44"/>
      <c r="AL539" s="44"/>
      <c r="AM539" s="44"/>
      <c r="AN539" s="44"/>
      <c r="AO539" s="44"/>
    </row>
    <row r="540" spans="3:41" x14ac:dyDescent="0.2">
      <c r="C540" s="44"/>
      <c r="D540" s="44"/>
      <c r="E540" s="44"/>
      <c r="G540" s="44"/>
      <c r="H540" s="44"/>
      <c r="J540" s="44"/>
      <c r="K540" s="44"/>
      <c r="L540" s="44"/>
      <c r="M540" s="44"/>
      <c r="N540" s="44"/>
      <c r="O540" s="44"/>
      <c r="Q540" s="44"/>
      <c r="R540" s="44"/>
      <c r="S540" s="44"/>
      <c r="T540" s="44"/>
      <c r="U540" s="44"/>
      <c r="W540" s="44"/>
      <c r="X540" s="44"/>
      <c r="Y540" s="44"/>
      <c r="AA540" s="44"/>
      <c r="AB540" s="44"/>
      <c r="AC540" s="44"/>
      <c r="AE540" s="44"/>
      <c r="AF540" s="44"/>
      <c r="AG540" s="44"/>
      <c r="AH540" s="44"/>
      <c r="AJ540" s="44"/>
      <c r="AK540" s="44"/>
      <c r="AL540" s="44"/>
      <c r="AM540" s="44"/>
      <c r="AN540" s="44"/>
      <c r="AO540" s="44"/>
    </row>
    <row r="541" spans="3:41" x14ac:dyDescent="0.2">
      <c r="C541" s="44"/>
      <c r="D541" s="44"/>
      <c r="E541" s="44"/>
      <c r="G541" s="44"/>
      <c r="H541" s="44"/>
      <c r="J541" s="44"/>
      <c r="K541" s="44"/>
      <c r="L541" s="44"/>
      <c r="M541" s="44"/>
      <c r="N541" s="44"/>
      <c r="O541" s="44"/>
      <c r="Q541" s="44"/>
      <c r="R541" s="44"/>
      <c r="S541" s="44"/>
      <c r="T541" s="44"/>
      <c r="U541" s="44"/>
      <c r="W541" s="44"/>
      <c r="X541" s="44"/>
      <c r="Y541" s="44"/>
      <c r="AA541" s="44"/>
      <c r="AB541" s="44"/>
      <c r="AC541" s="44"/>
      <c r="AE541" s="44"/>
      <c r="AF541" s="44"/>
      <c r="AG541" s="44"/>
      <c r="AH541" s="44"/>
      <c r="AJ541" s="44"/>
      <c r="AK541" s="44"/>
      <c r="AL541" s="44"/>
      <c r="AM541" s="44"/>
      <c r="AN541" s="44"/>
      <c r="AO541" s="44"/>
    </row>
    <row r="542" spans="3:41" x14ac:dyDescent="0.2">
      <c r="C542" s="44"/>
      <c r="D542" s="44"/>
      <c r="E542" s="44"/>
      <c r="G542" s="44"/>
      <c r="H542" s="44"/>
      <c r="J542" s="44"/>
      <c r="K542" s="44"/>
      <c r="L542" s="44"/>
      <c r="M542" s="44"/>
      <c r="N542" s="44"/>
      <c r="O542" s="44"/>
      <c r="Q542" s="44"/>
      <c r="R542" s="44"/>
      <c r="S542" s="44"/>
      <c r="T542" s="44"/>
      <c r="U542" s="44"/>
      <c r="W542" s="44"/>
      <c r="X542" s="44"/>
      <c r="Y542" s="44"/>
      <c r="AA542" s="44"/>
      <c r="AB542" s="44"/>
      <c r="AC542" s="44"/>
      <c r="AE542" s="44"/>
      <c r="AF542" s="44"/>
      <c r="AG542" s="44"/>
      <c r="AH542" s="44"/>
      <c r="AJ542" s="44"/>
      <c r="AK542" s="44"/>
      <c r="AL542" s="44"/>
      <c r="AM542" s="44"/>
      <c r="AN542" s="44"/>
      <c r="AO542" s="44"/>
    </row>
    <row r="543" spans="3:41" x14ac:dyDescent="0.2">
      <c r="C543" s="44"/>
      <c r="D543" s="44"/>
      <c r="E543" s="44"/>
      <c r="G543" s="44"/>
      <c r="H543" s="44"/>
      <c r="J543" s="44"/>
      <c r="K543" s="44"/>
      <c r="L543" s="44"/>
      <c r="M543" s="44"/>
      <c r="N543" s="44"/>
      <c r="O543" s="44"/>
      <c r="Q543" s="44"/>
      <c r="R543" s="44"/>
      <c r="S543" s="44"/>
      <c r="T543" s="44"/>
      <c r="U543" s="44"/>
      <c r="W543" s="44"/>
      <c r="X543" s="44"/>
      <c r="Y543" s="44"/>
      <c r="AA543" s="44"/>
      <c r="AB543" s="44"/>
      <c r="AC543" s="44"/>
      <c r="AE543" s="44"/>
      <c r="AF543" s="44"/>
      <c r="AG543" s="44"/>
      <c r="AH543" s="44"/>
      <c r="AJ543" s="44"/>
      <c r="AK543" s="44"/>
      <c r="AL543" s="44"/>
      <c r="AM543" s="44"/>
      <c r="AN543" s="44"/>
      <c r="AO543" s="44"/>
    </row>
    <row r="544" spans="3:41" x14ac:dyDescent="0.2">
      <c r="C544" s="44"/>
      <c r="D544" s="44"/>
      <c r="E544" s="44"/>
      <c r="G544" s="44"/>
      <c r="H544" s="44"/>
      <c r="J544" s="44"/>
      <c r="K544" s="44"/>
      <c r="L544" s="44"/>
      <c r="M544" s="44"/>
      <c r="N544" s="44"/>
      <c r="O544" s="44"/>
      <c r="Q544" s="44"/>
      <c r="R544" s="44"/>
      <c r="S544" s="44"/>
      <c r="T544" s="44"/>
      <c r="U544" s="44"/>
      <c r="W544" s="44"/>
      <c r="X544" s="44"/>
      <c r="Y544" s="44"/>
      <c r="AA544" s="44"/>
      <c r="AB544" s="44"/>
      <c r="AC544" s="44"/>
      <c r="AE544" s="44"/>
      <c r="AF544" s="44"/>
      <c r="AG544" s="44"/>
      <c r="AH544" s="44"/>
      <c r="AJ544" s="44"/>
      <c r="AK544" s="44"/>
      <c r="AL544" s="44"/>
      <c r="AM544" s="44"/>
      <c r="AN544" s="44"/>
      <c r="AO544" s="44"/>
    </row>
    <row r="545" spans="3:41" x14ac:dyDescent="0.2">
      <c r="C545" s="44"/>
      <c r="D545" s="44"/>
      <c r="E545" s="44"/>
      <c r="G545" s="44"/>
      <c r="H545" s="44"/>
      <c r="J545" s="44"/>
      <c r="K545" s="44"/>
      <c r="L545" s="44"/>
      <c r="M545" s="44"/>
      <c r="N545" s="44"/>
      <c r="O545" s="44"/>
      <c r="Q545" s="44"/>
      <c r="R545" s="44"/>
      <c r="S545" s="44"/>
      <c r="T545" s="44"/>
      <c r="U545" s="44"/>
      <c r="W545" s="44"/>
      <c r="X545" s="44"/>
      <c r="Y545" s="44"/>
      <c r="AA545" s="44"/>
      <c r="AB545" s="44"/>
      <c r="AC545" s="44"/>
      <c r="AE545" s="44"/>
      <c r="AF545" s="44"/>
      <c r="AG545" s="44"/>
      <c r="AH545" s="44"/>
      <c r="AJ545" s="44"/>
      <c r="AK545" s="44"/>
      <c r="AL545" s="44"/>
      <c r="AM545" s="44"/>
      <c r="AN545" s="44"/>
      <c r="AO545" s="44"/>
    </row>
    <row r="546" spans="3:41" x14ac:dyDescent="0.2">
      <c r="C546" s="44"/>
      <c r="D546" s="44"/>
      <c r="E546" s="44"/>
      <c r="G546" s="44"/>
      <c r="H546" s="44"/>
      <c r="J546" s="44"/>
      <c r="K546" s="44"/>
      <c r="L546" s="44"/>
      <c r="M546" s="44"/>
      <c r="N546" s="44"/>
      <c r="O546" s="44"/>
      <c r="Q546" s="44"/>
      <c r="R546" s="44"/>
      <c r="S546" s="44"/>
      <c r="T546" s="44"/>
      <c r="U546" s="44"/>
      <c r="W546" s="44"/>
      <c r="X546" s="44"/>
      <c r="Y546" s="44"/>
      <c r="AA546" s="44"/>
      <c r="AB546" s="44"/>
      <c r="AC546" s="44"/>
      <c r="AE546" s="44"/>
      <c r="AF546" s="44"/>
      <c r="AG546" s="44"/>
      <c r="AH546" s="44"/>
      <c r="AJ546" s="44"/>
      <c r="AK546" s="44"/>
      <c r="AL546" s="44"/>
      <c r="AM546" s="44"/>
      <c r="AN546" s="44"/>
      <c r="AO546" s="44"/>
    </row>
    <row r="547" spans="3:41" x14ac:dyDescent="0.2">
      <c r="C547" s="44"/>
      <c r="D547" s="44"/>
      <c r="E547" s="44"/>
      <c r="G547" s="44"/>
      <c r="H547" s="44"/>
      <c r="J547" s="44"/>
      <c r="K547" s="44"/>
      <c r="L547" s="44"/>
      <c r="M547" s="44"/>
      <c r="N547" s="44"/>
      <c r="O547" s="44"/>
      <c r="Q547" s="44"/>
      <c r="R547" s="44"/>
      <c r="S547" s="44"/>
      <c r="T547" s="44"/>
      <c r="U547" s="44"/>
      <c r="W547" s="44"/>
      <c r="X547" s="44"/>
      <c r="Y547" s="44"/>
      <c r="AA547" s="44"/>
      <c r="AB547" s="44"/>
      <c r="AC547" s="44"/>
      <c r="AE547" s="44"/>
      <c r="AF547" s="44"/>
      <c r="AG547" s="44"/>
      <c r="AH547" s="44"/>
      <c r="AJ547" s="44"/>
      <c r="AK547" s="44"/>
      <c r="AL547" s="44"/>
      <c r="AM547" s="44"/>
      <c r="AN547" s="44"/>
      <c r="AO547" s="44"/>
    </row>
    <row r="548" spans="3:41" x14ac:dyDescent="0.2">
      <c r="C548" s="44"/>
      <c r="D548" s="44"/>
      <c r="E548" s="44"/>
      <c r="G548" s="44"/>
      <c r="H548" s="44"/>
      <c r="J548" s="44"/>
      <c r="K548" s="44"/>
      <c r="L548" s="44"/>
      <c r="M548" s="44"/>
      <c r="N548" s="44"/>
      <c r="O548" s="44"/>
      <c r="Q548" s="44"/>
      <c r="R548" s="44"/>
      <c r="S548" s="44"/>
      <c r="T548" s="44"/>
      <c r="U548" s="44"/>
      <c r="W548" s="44"/>
      <c r="X548" s="44"/>
      <c r="Y548" s="44"/>
      <c r="AA548" s="44"/>
      <c r="AB548" s="44"/>
      <c r="AC548" s="44"/>
      <c r="AE548" s="44"/>
      <c r="AF548" s="44"/>
      <c r="AG548" s="44"/>
      <c r="AH548" s="44"/>
      <c r="AJ548" s="44"/>
      <c r="AK548" s="44"/>
      <c r="AL548" s="44"/>
      <c r="AM548" s="44"/>
      <c r="AN548" s="44"/>
      <c r="AO548" s="44"/>
    </row>
    <row r="549" spans="3:41" x14ac:dyDescent="0.2">
      <c r="C549" s="44"/>
      <c r="D549" s="44"/>
      <c r="E549" s="44"/>
      <c r="G549" s="44"/>
      <c r="H549" s="44"/>
      <c r="J549" s="44"/>
      <c r="K549" s="44"/>
      <c r="L549" s="44"/>
      <c r="M549" s="44"/>
      <c r="N549" s="44"/>
      <c r="O549" s="44"/>
      <c r="Q549" s="44"/>
      <c r="R549" s="44"/>
      <c r="S549" s="44"/>
      <c r="T549" s="44"/>
      <c r="U549" s="44"/>
      <c r="W549" s="44"/>
      <c r="X549" s="44"/>
      <c r="Y549" s="44"/>
      <c r="AA549" s="44"/>
      <c r="AB549" s="44"/>
      <c r="AC549" s="44"/>
      <c r="AE549" s="44"/>
      <c r="AF549" s="44"/>
      <c r="AG549" s="44"/>
      <c r="AH549" s="44"/>
      <c r="AJ549" s="44"/>
      <c r="AK549" s="44"/>
      <c r="AL549" s="44"/>
      <c r="AM549" s="44"/>
      <c r="AN549" s="44"/>
      <c r="AO549" s="44"/>
    </row>
    <row r="550" spans="3:41" x14ac:dyDescent="0.2">
      <c r="C550" s="44"/>
      <c r="D550" s="44"/>
      <c r="E550" s="44"/>
      <c r="G550" s="44"/>
      <c r="H550" s="44"/>
      <c r="J550" s="44"/>
      <c r="K550" s="44"/>
      <c r="L550" s="44"/>
      <c r="M550" s="44"/>
      <c r="N550" s="44"/>
      <c r="O550" s="44"/>
      <c r="Q550" s="44"/>
      <c r="R550" s="44"/>
      <c r="S550" s="44"/>
      <c r="T550" s="44"/>
      <c r="U550" s="44"/>
      <c r="W550" s="44"/>
      <c r="X550" s="44"/>
      <c r="Y550" s="44"/>
      <c r="AA550" s="44"/>
      <c r="AB550" s="44"/>
      <c r="AC550" s="44"/>
      <c r="AE550" s="44"/>
      <c r="AF550" s="44"/>
      <c r="AG550" s="44"/>
      <c r="AH550" s="44"/>
      <c r="AJ550" s="44"/>
      <c r="AK550" s="44"/>
      <c r="AL550" s="44"/>
      <c r="AM550" s="44"/>
      <c r="AN550" s="44"/>
      <c r="AO550" s="44"/>
    </row>
    <row r="551" spans="3:41" x14ac:dyDescent="0.2">
      <c r="C551" s="44"/>
      <c r="D551" s="44"/>
      <c r="E551" s="44"/>
      <c r="G551" s="44"/>
      <c r="H551" s="44"/>
      <c r="J551" s="44"/>
      <c r="K551" s="44"/>
      <c r="L551" s="44"/>
      <c r="M551" s="44"/>
      <c r="N551" s="44"/>
      <c r="O551" s="44"/>
      <c r="Q551" s="44"/>
      <c r="R551" s="44"/>
      <c r="S551" s="44"/>
      <c r="T551" s="44"/>
      <c r="U551" s="44"/>
      <c r="W551" s="44"/>
      <c r="X551" s="44"/>
      <c r="Y551" s="44"/>
      <c r="AA551" s="44"/>
      <c r="AB551" s="44"/>
      <c r="AC551" s="44"/>
      <c r="AE551" s="44"/>
      <c r="AF551" s="44"/>
      <c r="AG551" s="44"/>
      <c r="AH551" s="44"/>
      <c r="AJ551" s="44"/>
      <c r="AK551" s="44"/>
      <c r="AL551" s="44"/>
      <c r="AM551" s="44"/>
      <c r="AN551" s="44"/>
      <c r="AO551" s="44"/>
    </row>
    <row r="552" spans="3:41" x14ac:dyDescent="0.2">
      <c r="C552" s="44"/>
      <c r="D552" s="44"/>
      <c r="E552" s="44"/>
      <c r="G552" s="44"/>
      <c r="H552" s="44"/>
      <c r="J552" s="44"/>
      <c r="K552" s="44"/>
      <c r="L552" s="44"/>
      <c r="M552" s="44"/>
      <c r="N552" s="44"/>
      <c r="O552" s="44"/>
      <c r="Q552" s="44"/>
      <c r="R552" s="44"/>
      <c r="S552" s="44"/>
      <c r="T552" s="44"/>
      <c r="U552" s="44"/>
      <c r="W552" s="44"/>
      <c r="X552" s="44"/>
      <c r="Y552" s="44"/>
      <c r="AA552" s="44"/>
      <c r="AB552" s="44"/>
      <c r="AC552" s="44"/>
      <c r="AE552" s="44"/>
      <c r="AF552" s="44"/>
      <c r="AG552" s="44"/>
      <c r="AH552" s="44"/>
      <c r="AJ552" s="44"/>
      <c r="AK552" s="44"/>
      <c r="AL552" s="44"/>
      <c r="AM552" s="44"/>
      <c r="AN552" s="44"/>
      <c r="AO552" s="44"/>
    </row>
    <row r="553" spans="3:41" x14ac:dyDescent="0.2">
      <c r="C553" s="44"/>
      <c r="D553" s="44"/>
      <c r="E553" s="44"/>
      <c r="G553" s="44"/>
      <c r="H553" s="44"/>
      <c r="J553" s="44"/>
      <c r="K553" s="44"/>
      <c r="L553" s="44"/>
      <c r="M553" s="44"/>
      <c r="N553" s="44"/>
      <c r="O553" s="44"/>
      <c r="Q553" s="44"/>
      <c r="R553" s="44"/>
      <c r="S553" s="44"/>
      <c r="T553" s="44"/>
      <c r="U553" s="44"/>
      <c r="W553" s="44"/>
      <c r="X553" s="44"/>
      <c r="Y553" s="44"/>
      <c r="AA553" s="44"/>
      <c r="AB553" s="44"/>
      <c r="AC553" s="44"/>
      <c r="AE553" s="44"/>
      <c r="AF553" s="44"/>
      <c r="AG553" s="44"/>
      <c r="AH553" s="44"/>
      <c r="AJ553" s="44"/>
      <c r="AK553" s="44"/>
      <c r="AL553" s="44"/>
      <c r="AM553" s="44"/>
      <c r="AN553" s="44"/>
      <c r="AO553" s="44"/>
    </row>
    <row r="554" spans="3:41" x14ac:dyDescent="0.2">
      <c r="C554" s="44"/>
      <c r="D554" s="44"/>
      <c r="E554" s="44"/>
      <c r="G554" s="44"/>
      <c r="H554" s="44"/>
      <c r="J554" s="44"/>
      <c r="K554" s="44"/>
      <c r="L554" s="44"/>
      <c r="M554" s="44"/>
      <c r="N554" s="44"/>
      <c r="O554" s="44"/>
      <c r="Q554" s="44"/>
      <c r="R554" s="44"/>
      <c r="S554" s="44"/>
      <c r="T554" s="44"/>
      <c r="U554" s="44"/>
      <c r="W554" s="44"/>
      <c r="X554" s="44"/>
      <c r="Y554" s="44"/>
      <c r="AA554" s="44"/>
      <c r="AB554" s="44"/>
      <c r="AC554" s="44"/>
      <c r="AE554" s="44"/>
      <c r="AF554" s="44"/>
      <c r="AG554" s="44"/>
      <c r="AH554" s="44"/>
      <c r="AJ554" s="44"/>
      <c r="AK554" s="44"/>
      <c r="AL554" s="44"/>
      <c r="AM554" s="44"/>
      <c r="AN554" s="44"/>
      <c r="AO554" s="44"/>
    </row>
    <row r="555" spans="3:41" x14ac:dyDescent="0.2">
      <c r="C555" s="44"/>
      <c r="D555" s="44"/>
      <c r="E555" s="44"/>
      <c r="G555" s="44"/>
      <c r="H555" s="44"/>
      <c r="J555" s="44"/>
      <c r="K555" s="44"/>
      <c r="L555" s="44"/>
      <c r="M555" s="44"/>
      <c r="N555" s="44"/>
      <c r="O555" s="44"/>
      <c r="Q555" s="44"/>
      <c r="R555" s="44"/>
      <c r="S555" s="44"/>
      <c r="T555" s="44"/>
      <c r="U555" s="44"/>
      <c r="W555" s="44"/>
      <c r="X555" s="44"/>
      <c r="Y555" s="44"/>
      <c r="AA555" s="44"/>
      <c r="AB555" s="44"/>
      <c r="AC555" s="44"/>
      <c r="AE555" s="44"/>
      <c r="AF555" s="44"/>
      <c r="AG555" s="44"/>
      <c r="AH555" s="44"/>
      <c r="AJ555" s="44"/>
      <c r="AK555" s="44"/>
      <c r="AL555" s="44"/>
      <c r="AM555" s="44"/>
      <c r="AN555" s="44"/>
      <c r="AO555" s="44"/>
    </row>
    <row r="556" spans="3:41" x14ac:dyDescent="0.2">
      <c r="C556" s="44"/>
      <c r="D556" s="44"/>
      <c r="E556" s="44"/>
      <c r="G556" s="44"/>
      <c r="H556" s="44"/>
      <c r="J556" s="44"/>
      <c r="K556" s="44"/>
      <c r="L556" s="44"/>
      <c r="M556" s="44"/>
      <c r="N556" s="44"/>
      <c r="O556" s="44"/>
      <c r="Q556" s="44"/>
      <c r="R556" s="44"/>
      <c r="S556" s="44"/>
      <c r="T556" s="44"/>
      <c r="U556" s="44"/>
      <c r="W556" s="44"/>
      <c r="X556" s="44"/>
      <c r="Y556" s="44"/>
      <c r="AA556" s="44"/>
      <c r="AB556" s="44"/>
      <c r="AC556" s="44"/>
      <c r="AE556" s="44"/>
      <c r="AF556" s="44"/>
      <c r="AG556" s="44"/>
      <c r="AH556" s="44"/>
      <c r="AJ556" s="44"/>
      <c r="AK556" s="44"/>
      <c r="AL556" s="44"/>
      <c r="AM556" s="44"/>
      <c r="AN556" s="44"/>
      <c r="AO556" s="44"/>
    </row>
    <row r="557" spans="3:41" x14ac:dyDescent="0.2">
      <c r="C557" s="44"/>
      <c r="D557" s="44"/>
      <c r="E557" s="44"/>
      <c r="G557" s="44"/>
      <c r="H557" s="44"/>
      <c r="J557" s="44"/>
      <c r="K557" s="44"/>
      <c r="L557" s="44"/>
      <c r="M557" s="44"/>
      <c r="N557" s="44"/>
      <c r="O557" s="44"/>
      <c r="Q557" s="44"/>
      <c r="R557" s="44"/>
      <c r="S557" s="44"/>
      <c r="T557" s="44"/>
      <c r="U557" s="44"/>
      <c r="W557" s="44"/>
      <c r="X557" s="44"/>
      <c r="Y557" s="44"/>
      <c r="AA557" s="44"/>
      <c r="AB557" s="44"/>
      <c r="AC557" s="44"/>
      <c r="AE557" s="44"/>
      <c r="AF557" s="44"/>
      <c r="AG557" s="44"/>
      <c r="AH557" s="44"/>
      <c r="AJ557" s="44"/>
      <c r="AK557" s="44"/>
      <c r="AL557" s="44"/>
      <c r="AM557" s="44"/>
      <c r="AN557" s="44"/>
      <c r="AO557" s="44"/>
    </row>
    <row r="558" spans="3:41" x14ac:dyDescent="0.2">
      <c r="C558" s="44"/>
      <c r="D558" s="44"/>
      <c r="E558" s="44"/>
      <c r="G558" s="44"/>
      <c r="H558" s="44"/>
      <c r="J558" s="44"/>
      <c r="K558" s="44"/>
      <c r="L558" s="44"/>
      <c r="M558" s="44"/>
      <c r="N558" s="44"/>
      <c r="O558" s="44"/>
      <c r="Q558" s="44"/>
      <c r="R558" s="44"/>
      <c r="S558" s="44"/>
      <c r="T558" s="44"/>
      <c r="U558" s="44"/>
      <c r="W558" s="44"/>
      <c r="X558" s="44"/>
      <c r="Y558" s="44"/>
      <c r="AA558" s="44"/>
      <c r="AB558" s="44"/>
      <c r="AC558" s="44"/>
      <c r="AE558" s="44"/>
      <c r="AF558" s="44"/>
      <c r="AG558" s="44"/>
      <c r="AH558" s="44"/>
      <c r="AJ558" s="44"/>
      <c r="AK558" s="44"/>
      <c r="AL558" s="44"/>
      <c r="AM558" s="44"/>
      <c r="AN558" s="44"/>
      <c r="AO558" s="44"/>
    </row>
    <row r="559" spans="3:41" x14ac:dyDescent="0.2">
      <c r="C559" s="44"/>
      <c r="D559" s="44"/>
      <c r="E559" s="44"/>
      <c r="G559" s="44"/>
      <c r="H559" s="44"/>
      <c r="J559" s="44"/>
      <c r="K559" s="44"/>
      <c r="L559" s="44"/>
      <c r="M559" s="44"/>
      <c r="N559" s="44"/>
      <c r="O559" s="44"/>
      <c r="Q559" s="44"/>
      <c r="R559" s="44"/>
      <c r="S559" s="44"/>
      <c r="T559" s="44"/>
      <c r="U559" s="44"/>
      <c r="W559" s="44"/>
      <c r="X559" s="44"/>
      <c r="Y559" s="44"/>
      <c r="AA559" s="44"/>
      <c r="AB559" s="44"/>
      <c r="AC559" s="44"/>
      <c r="AE559" s="44"/>
      <c r="AF559" s="44"/>
      <c r="AG559" s="44"/>
      <c r="AH559" s="44"/>
      <c r="AJ559" s="44"/>
      <c r="AK559" s="44"/>
      <c r="AL559" s="44"/>
      <c r="AM559" s="44"/>
      <c r="AN559" s="44"/>
      <c r="AO559" s="44"/>
    </row>
    <row r="560" spans="3:41" x14ac:dyDescent="0.2">
      <c r="C560" s="44"/>
      <c r="D560" s="44"/>
      <c r="E560" s="44"/>
      <c r="G560" s="44"/>
      <c r="H560" s="44"/>
      <c r="J560" s="44"/>
      <c r="K560" s="44"/>
      <c r="L560" s="44"/>
      <c r="M560" s="44"/>
      <c r="N560" s="44"/>
      <c r="O560" s="44"/>
      <c r="Q560" s="44"/>
      <c r="R560" s="44"/>
      <c r="S560" s="44"/>
      <c r="T560" s="44"/>
      <c r="U560" s="44"/>
      <c r="W560" s="44"/>
      <c r="X560" s="44"/>
      <c r="Y560" s="44"/>
      <c r="AA560" s="44"/>
      <c r="AB560" s="44"/>
      <c r="AC560" s="44"/>
      <c r="AE560" s="44"/>
      <c r="AF560" s="44"/>
      <c r="AG560" s="44"/>
      <c r="AH560" s="44"/>
      <c r="AJ560" s="44"/>
      <c r="AK560" s="44"/>
      <c r="AL560" s="44"/>
      <c r="AM560" s="44"/>
      <c r="AN560" s="44"/>
      <c r="AO560" s="44"/>
    </row>
    <row r="561" spans="3:41" x14ac:dyDescent="0.2">
      <c r="C561" s="44"/>
      <c r="D561" s="44"/>
      <c r="E561" s="44"/>
      <c r="G561" s="44"/>
      <c r="H561" s="44"/>
      <c r="J561" s="44"/>
      <c r="K561" s="44"/>
      <c r="L561" s="44"/>
      <c r="M561" s="44"/>
      <c r="N561" s="44"/>
      <c r="O561" s="44"/>
      <c r="Q561" s="44"/>
      <c r="R561" s="44"/>
      <c r="S561" s="44"/>
      <c r="T561" s="44"/>
      <c r="U561" s="44"/>
      <c r="W561" s="44"/>
      <c r="X561" s="44"/>
      <c r="Y561" s="44"/>
      <c r="AA561" s="44"/>
      <c r="AB561" s="44"/>
      <c r="AC561" s="44"/>
      <c r="AE561" s="44"/>
      <c r="AF561" s="44"/>
      <c r="AG561" s="44"/>
      <c r="AH561" s="44"/>
      <c r="AJ561" s="44"/>
      <c r="AK561" s="44"/>
      <c r="AL561" s="44"/>
      <c r="AM561" s="44"/>
      <c r="AN561" s="44"/>
      <c r="AO561" s="44"/>
    </row>
    <row r="562" spans="3:41" x14ac:dyDescent="0.2">
      <c r="C562" s="44"/>
      <c r="D562" s="44"/>
      <c r="E562" s="44"/>
      <c r="G562" s="44"/>
      <c r="H562" s="44"/>
      <c r="J562" s="44"/>
      <c r="K562" s="44"/>
      <c r="L562" s="44"/>
      <c r="M562" s="44"/>
      <c r="N562" s="44"/>
      <c r="O562" s="44"/>
      <c r="Q562" s="44"/>
      <c r="R562" s="44"/>
      <c r="S562" s="44"/>
      <c r="T562" s="44"/>
      <c r="U562" s="44"/>
      <c r="W562" s="44"/>
      <c r="X562" s="44"/>
      <c r="Y562" s="44"/>
      <c r="AA562" s="44"/>
      <c r="AB562" s="44"/>
      <c r="AC562" s="44"/>
      <c r="AE562" s="44"/>
      <c r="AF562" s="44"/>
      <c r="AG562" s="44"/>
      <c r="AH562" s="44"/>
      <c r="AJ562" s="44"/>
      <c r="AK562" s="44"/>
      <c r="AL562" s="44"/>
      <c r="AM562" s="44"/>
      <c r="AN562" s="44"/>
      <c r="AO562" s="44"/>
    </row>
    <row r="563" spans="3:41" x14ac:dyDescent="0.2">
      <c r="C563" s="44"/>
      <c r="D563" s="44"/>
      <c r="E563" s="44"/>
      <c r="G563" s="44"/>
      <c r="H563" s="44"/>
      <c r="J563" s="44"/>
      <c r="K563" s="44"/>
      <c r="L563" s="44"/>
      <c r="M563" s="44"/>
      <c r="N563" s="44"/>
      <c r="O563" s="44"/>
      <c r="Q563" s="44"/>
      <c r="R563" s="44"/>
      <c r="S563" s="44"/>
      <c r="T563" s="44"/>
      <c r="U563" s="44"/>
      <c r="W563" s="44"/>
      <c r="X563" s="44"/>
      <c r="Y563" s="44"/>
      <c r="AA563" s="44"/>
      <c r="AB563" s="44"/>
      <c r="AC563" s="44"/>
      <c r="AE563" s="44"/>
      <c r="AF563" s="44"/>
      <c r="AG563" s="44"/>
      <c r="AH563" s="44"/>
      <c r="AJ563" s="44"/>
      <c r="AK563" s="44"/>
      <c r="AL563" s="44"/>
      <c r="AM563" s="44"/>
      <c r="AN563" s="44"/>
      <c r="AO563" s="44"/>
    </row>
    <row r="564" spans="3:41" x14ac:dyDescent="0.2">
      <c r="C564" s="44"/>
      <c r="D564" s="44"/>
      <c r="E564" s="44"/>
      <c r="G564" s="44"/>
      <c r="H564" s="44"/>
      <c r="J564" s="44"/>
      <c r="K564" s="44"/>
      <c r="L564" s="44"/>
      <c r="M564" s="44"/>
      <c r="N564" s="44"/>
      <c r="O564" s="44"/>
      <c r="Q564" s="44"/>
      <c r="R564" s="44"/>
      <c r="S564" s="44"/>
      <c r="T564" s="44"/>
      <c r="U564" s="44"/>
      <c r="W564" s="44"/>
      <c r="X564" s="44"/>
      <c r="Y564" s="44"/>
      <c r="AA564" s="44"/>
      <c r="AB564" s="44"/>
      <c r="AC564" s="44"/>
      <c r="AE564" s="44"/>
      <c r="AF564" s="44"/>
      <c r="AG564" s="44"/>
      <c r="AH564" s="44"/>
      <c r="AJ564" s="44"/>
      <c r="AK564" s="44"/>
      <c r="AL564" s="44"/>
      <c r="AM564" s="44"/>
      <c r="AN564" s="44"/>
      <c r="AO564" s="44"/>
    </row>
    <row r="565" spans="3:41" x14ac:dyDescent="0.2">
      <c r="C565" s="44"/>
      <c r="D565" s="44"/>
      <c r="E565" s="44"/>
      <c r="G565" s="44"/>
      <c r="H565" s="44"/>
      <c r="J565" s="44"/>
      <c r="K565" s="44"/>
      <c r="L565" s="44"/>
      <c r="M565" s="44"/>
      <c r="N565" s="44"/>
      <c r="O565" s="44"/>
      <c r="Q565" s="44"/>
      <c r="R565" s="44"/>
      <c r="S565" s="44"/>
      <c r="T565" s="44"/>
      <c r="U565" s="44"/>
      <c r="W565" s="44"/>
      <c r="X565" s="44"/>
      <c r="Y565" s="44"/>
      <c r="AA565" s="44"/>
      <c r="AB565" s="44"/>
      <c r="AC565" s="44"/>
      <c r="AE565" s="44"/>
      <c r="AF565" s="44"/>
      <c r="AG565" s="44"/>
      <c r="AH565" s="44"/>
      <c r="AJ565" s="44"/>
      <c r="AK565" s="44"/>
      <c r="AL565" s="44"/>
      <c r="AM565" s="44"/>
      <c r="AN565" s="44"/>
      <c r="AO565" s="44"/>
    </row>
    <row r="566" spans="3:41" x14ac:dyDescent="0.2">
      <c r="C566" s="44"/>
      <c r="D566" s="44"/>
      <c r="E566" s="44"/>
      <c r="G566" s="44"/>
      <c r="H566" s="44"/>
      <c r="J566" s="44"/>
      <c r="K566" s="44"/>
      <c r="L566" s="44"/>
      <c r="M566" s="44"/>
      <c r="N566" s="44"/>
      <c r="O566" s="44"/>
      <c r="Q566" s="44"/>
      <c r="R566" s="44"/>
      <c r="S566" s="44"/>
      <c r="T566" s="44"/>
      <c r="U566" s="44"/>
      <c r="W566" s="44"/>
      <c r="X566" s="44"/>
      <c r="Y566" s="44"/>
      <c r="AA566" s="44"/>
      <c r="AB566" s="44"/>
      <c r="AC566" s="44"/>
      <c r="AE566" s="44"/>
      <c r="AF566" s="44"/>
      <c r="AG566" s="44"/>
      <c r="AH566" s="44"/>
      <c r="AJ566" s="44"/>
      <c r="AK566" s="44"/>
      <c r="AL566" s="44"/>
      <c r="AM566" s="44"/>
      <c r="AN566" s="44"/>
      <c r="AO566" s="44"/>
    </row>
    <row r="567" spans="3:41" x14ac:dyDescent="0.2">
      <c r="C567" s="44"/>
      <c r="D567" s="44"/>
      <c r="E567" s="44"/>
      <c r="G567" s="44"/>
      <c r="H567" s="44"/>
      <c r="J567" s="44"/>
      <c r="K567" s="44"/>
      <c r="L567" s="44"/>
      <c r="M567" s="44"/>
      <c r="N567" s="44"/>
      <c r="O567" s="44"/>
      <c r="Q567" s="44"/>
      <c r="R567" s="44"/>
      <c r="S567" s="44"/>
      <c r="T567" s="44"/>
      <c r="U567" s="44"/>
      <c r="W567" s="44"/>
      <c r="X567" s="44"/>
      <c r="Y567" s="44"/>
      <c r="AA567" s="44"/>
      <c r="AB567" s="44"/>
      <c r="AC567" s="44"/>
      <c r="AE567" s="44"/>
      <c r="AF567" s="44"/>
      <c r="AG567" s="44"/>
      <c r="AH567" s="44"/>
      <c r="AJ567" s="44"/>
      <c r="AK567" s="44"/>
      <c r="AL567" s="44"/>
      <c r="AM567" s="44"/>
      <c r="AN567" s="44"/>
      <c r="AO567" s="44"/>
    </row>
    <row r="568" spans="3:41" x14ac:dyDescent="0.2">
      <c r="C568" s="44"/>
      <c r="D568" s="44"/>
      <c r="E568" s="44"/>
      <c r="G568" s="44"/>
      <c r="H568" s="44"/>
      <c r="J568" s="44"/>
      <c r="K568" s="44"/>
      <c r="L568" s="44"/>
      <c r="M568" s="44"/>
      <c r="N568" s="44"/>
      <c r="O568" s="44"/>
      <c r="Q568" s="44"/>
      <c r="R568" s="44"/>
      <c r="S568" s="44"/>
      <c r="T568" s="44"/>
      <c r="U568" s="44"/>
      <c r="W568" s="44"/>
      <c r="X568" s="44"/>
      <c r="Y568" s="44"/>
      <c r="AA568" s="44"/>
      <c r="AB568" s="44"/>
      <c r="AC568" s="44"/>
      <c r="AE568" s="44"/>
      <c r="AF568" s="44"/>
      <c r="AG568" s="44"/>
      <c r="AH568" s="44"/>
      <c r="AJ568" s="44"/>
      <c r="AK568" s="44"/>
      <c r="AL568" s="44"/>
      <c r="AM568" s="44"/>
      <c r="AN568" s="44"/>
      <c r="AO568" s="44"/>
    </row>
    <row r="569" spans="3:41" x14ac:dyDescent="0.2">
      <c r="C569" s="44"/>
      <c r="D569" s="44"/>
      <c r="E569" s="44"/>
      <c r="G569" s="44"/>
      <c r="H569" s="44"/>
      <c r="J569" s="44"/>
      <c r="K569" s="44"/>
      <c r="L569" s="44"/>
      <c r="M569" s="44"/>
      <c r="N569" s="44"/>
      <c r="O569" s="44"/>
      <c r="Q569" s="44"/>
      <c r="R569" s="44"/>
      <c r="S569" s="44"/>
      <c r="T569" s="44"/>
      <c r="U569" s="44"/>
      <c r="W569" s="44"/>
      <c r="X569" s="44"/>
      <c r="Y569" s="44"/>
      <c r="AA569" s="44"/>
      <c r="AB569" s="44"/>
      <c r="AC569" s="44"/>
      <c r="AE569" s="44"/>
      <c r="AF569" s="44"/>
      <c r="AG569" s="44"/>
      <c r="AH569" s="44"/>
      <c r="AJ569" s="44"/>
      <c r="AK569" s="44"/>
      <c r="AL569" s="44"/>
      <c r="AM569" s="44"/>
      <c r="AN569" s="44"/>
      <c r="AO569" s="44"/>
    </row>
    <row r="570" spans="3:41" x14ac:dyDescent="0.2">
      <c r="C570" s="44"/>
      <c r="D570" s="44"/>
      <c r="E570" s="44"/>
      <c r="G570" s="44"/>
      <c r="H570" s="44"/>
      <c r="J570" s="44"/>
      <c r="K570" s="44"/>
      <c r="L570" s="44"/>
      <c r="M570" s="44"/>
      <c r="N570" s="44"/>
      <c r="O570" s="44"/>
      <c r="Q570" s="44"/>
      <c r="R570" s="44"/>
      <c r="S570" s="44"/>
      <c r="T570" s="44"/>
      <c r="U570" s="44"/>
      <c r="W570" s="44"/>
      <c r="X570" s="44"/>
      <c r="Y570" s="44"/>
      <c r="AA570" s="44"/>
      <c r="AB570" s="44"/>
      <c r="AC570" s="44"/>
      <c r="AE570" s="44"/>
      <c r="AF570" s="44"/>
      <c r="AG570" s="44"/>
      <c r="AH570" s="44"/>
      <c r="AJ570" s="44"/>
      <c r="AK570" s="44"/>
      <c r="AL570" s="44"/>
      <c r="AM570" s="44"/>
      <c r="AN570" s="44"/>
      <c r="AO570" s="44"/>
    </row>
    <row r="571" spans="3:41" x14ac:dyDescent="0.2">
      <c r="C571" s="44"/>
      <c r="D571" s="44"/>
      <c r="E571" s="44"/>
      <c r="G571" s="44"/>
      <c r="H571" s="44"/>
      <c r="J571" s="44"/>
      <c r="K571" s="44"/>
      <c r="L571" s="44"/>
      <c r="M571" s="44"/>
      <c r="N571" s="44"/>
      <c r="O571" s="44"/>
      <c r="Q571" s="44"/>
      <c r="R571" s="44"/>
      <c r="S571" s="44"/>
      <c r="T571" s="44"/>
      <c r="U571" s="44"/>
      <c r="W571" s="44"/>
      <c r="X571" s="44"/>
      <c r="Y571" s="44"/>
      <c r="AA571" s="44"/>
      <c r="AB571" s="44"/>
      <c r="AC571" s="44"/>
      <c r="AE571" s="44"/>
      <c r="AF571" s="44"/>
      <c r="AG571" s="44"/>
      <c r="AH571" s="44"/>
      <c r="AJ571" s="44"/>
      <c r="AK571" s="44"/>
      <c r="AL571" s="44"/>
      <c r="AM571" s="44"/>
      <c r="AN571" s="44"/>
      <c r="AO571" s="44"/>
    </row>
    <row r="572" spans="3:41" x14ac:dyDescent="0.2">
      <c r="C572" s="44"/>
      <c r="D572" s="44"/>
      <c r="E572" s="44"/>
      <c r="G572" s="44"/>
      <c r="H572" s="44"/>
      <c r="J572" s="44"/>
      <c r="K572" s="44"/>
      <c r="L572" s="44"/>
      <c r="M572" s="44"/>
      <c r="N572" s="44"/>
      <c r="O572" s="44"/>
      <c r="Q572" s="44"/>
      <c r="R572" s="44"/>
      <c r="S572" s="44"/>
      <c r="T572" s="44"/>
      <c r="U572" s="44"/>
      <c r="W572" s="44"/>
      <c r="X572" s="44"/>
      <c r="Y572" s="44"/>
      <c r="AA572" s="44"/>
      <c r="AB572" s="44"/>
      <c r="AC572" s="44"/>
      <c r="AE572" s="44"/>
      <c r="AF572" s="44"/>
      <c r="AG572" s="44"/>
      <c r="AH572" s="44"/>
      <c r="AJ572" s="44"/>
      <c r="AK572" s="44"/>
      <c r="AL572" s="44"/>
      <c r="AM572" s="44"/>
      <c r="AN572" s="44"/>
      <c r="AO572" s="44"/>
    </row>
    <row r="573" spans="3:41" x14ac:dyDescent="0.2">
      <c r="C573" s="44"/>
      <c r="D573" s="44"/>
      <c r="E573" s="44"/>
      <c r="G573" s="44"/>
      <c r="H573" s="44"/>
      <c r="J573" s="44"/>
      <c r="K573" s="44"/>
      <c r="L573" s="44"/>
      <c r="M573" s="44"/>
      <c r="N573" s="44"/>
      <c r="O573" s="44"/>
      <c r="Q573" s="44"/>
      <c r="R573" s="44"/>
      <c r="S573" s="44"/>
      <c r="T573" s="44"/>
      <c r="U573" s="44"/>
      <c r="W573" s="44"/>
      <c r="X573" s="44"/>
      <c r="Y573" s="44"/>
      <c r="AA573" s="44"/>
      <c r="AB573" s="44"/>
      <c r="AC573" s="44"/>
      <c r="AE573" s="44"/>
      <c r="AF573" s="44"/>
      <c r="AG573" s="44"/>
      <c r="AH573" s="44"/>
      <c r="AJ573" s="44"/>
      <c r="AK573" s="44"/>
      <c r="AL573" s="44"/>
      <c r="AM573" s="44"/>
      <c r="AN573" s="44"/>
      <c r="AO573" s="44"/>
    </row>
    <row r="574" spans="3:41" x14ac:dyDescent="0.2">
      <c r="C574" s="44"/>
      <c r="D574" s="44"/>
      <c r="E574" s="44"/>
      <c r="G574" s="44"/>
      <c r="H574" s="44"/>
      <c r="J574" s="44"/>
      <c r="K574" s="44"/>
      <c r="L574" s="44"/>
      <c r="M574" s="44"/>
      <c r="N574" s="44"/>
      <c r="O574" s="44"/>
      <c r="Q574" s="44"/>
      <c r="R574" s="44"/>
      <c r="S574" s="44"/>
      <c r="T574" s="44"/>
      <c r="U574" s="44"/>
      <c r="W574" s="44"/>
      <c r="X574" s="44"/>
      <c r="Y574" s="44"/>
      <c r="AA574" s="44"/>
      <c r="AB574" s="44"/>
      <c r="AC574" s="44"/>
      <c r="AE574" s="44"/>
      <c r="AF574" s="44"/>
      <c r="AG574" s="44"/>
      <c r="AH574" s="44"/>
      <c r="AJ574" s="44"/>
      <c r="AK574" s="44"/>
      <c r="AL574" s="44"/>
      <c r="AM574" s="44"/>
      <c r="AN574" s="44"/>
      <c r="AO574" s="44"/>
    </row>
    <row r="575" spans="3:41" x14ac:dyDescent="0.2">
      <c r="C575" s="44"/>
      <c r="D575" s="44"/>
      <c r="E575" s="44"/>
      <c r="G575" s="44"/>
      <c r="H575" s="44"/>
      <c r="J575" s="44"/>
      <c r="K575" s="44"/>
      <c r="L575" s="44"/>
      <c r="M575" s="44"/>
      <c r="N575" s="44"/>
      <c r="O575" s="44"/>
      <c r="Q575" s="44"/>
      <c r="R575" s="44"/>
      <c r="S575" s="44"/>
      <c r="T575" s="44"/>
      <c r="U575" s="44"/>
      <c r="W575" s="44"/>
      <c r="X575" s="44"/>
      <c r="Y575" s="44"/>
      <c r="AA575" s="44"/>
      <c r="AB575" s="44"/>
      <c r="AC575" s="44"/>
      <c r="AE575" s="44"/>
      <c r="AF575" s="44"/>
      <c r="AG575" s="44"/>
      <c r="AH575" s="44"/>
      <c r="AJ575" s="44"/>
      <c r="AK575" s="44"/>
      <c r="AL575" s="44"/>
      <c r="AM575" s="44"/>
      <c r="AN575" s="44"/>
      <c r="AO575" s="44"/>
    </row>
    <row r="576" spans="3:41" x14ac:dyDescent="0.2">
      <c r="C576" s="44"/>
      <c r="D576" s="44"/>
      <c r="E576" s="44"/>
      <c r="G576" s="44"/>
      <c r="H576" s="44"/>
      <c r="J576" s="44"/>
      <c r="K576" s="44"/>
      <c r="L576" s="44"/>
      <c r="M576" s="44"/>
      <c r="N576" s="44"/>
      <c r="O576" s="44"/>
      <c r="Q576" s="44"/>
      <c r="R576" s="44"/>
      <c r="S576" s="44"/>
      <c r="T576" s="44"/>
      <c r="U576" s="44"/>
      <c r="W576" s="44"/>
      <c r="X576" s="44"/>
      <c r="Y576" s="44"/>
      <c r="AA576" s="44"/>
      <c r="AB576" s="44"/>
      <c r="AC576" s="44"/>
      <c r="AE576" s="44"/>
      <c r="AF576" s="44"/>
      <c r="AG576" s="44"/>
      <c r="AH576" s="44"/>
      <c r="AJ576" s="44"/>
      <c r="AK576" s="44"/>
      <c r="AL576" s="44"/>
      <c r="AM576" s="44"/>
      <c r="AN576" s="44"/>
      <c r="AO576" s="44"/>
    </row>
    <row r="577" spans="3:41" x14ac:dyDescent="0.2">
      <c r="C577" s="44"/>
      <c r="D577" s="44"/>
      <c r="E577" s="44"/>
      <c r="G577" s="44"/>
      <c r="H577" s="44"/>
      <c r="J577" s="44"/>
      <c r="K577" s="44"/>
      <c r="L577" s="44"/>
      <c r="M577" s="44"/>
      <c r="N577" s="44"/>
      <c r="O577" s="44"/>
      <c r="Q577" s="44"/>
      <c r="R577" s="44"/>
      <c r="S577" s="44"/>
      <c r="T577" s="44"/>
      <c r="U577" s="44"/>
      <c r="W577" s="44"/>
      <c r="X577" s="44"/>
      <c r="Y577" s="44"/>
      <c r="AA577" s="44"/>
      <c r="AB577" s="44"/>
      <c r="AC577" s="44"/>
      <c r="AE577" s="44"/>
      <c r="AF577" s="44"/>
      <c r="AG577" s="44"/>
      <c r="AH577" s="44"/>
      <c r="AJ577" s="44"/>
      <c r="AK577" s="44"/>
      <c r="AL577" s="44"/>
      <c r="AM577" s="44"/>
      <c r="AN577" s="44"/>
      <c r="AO577" s="44"/>
    </row>
  </sheetData>
  <mergeCells count="15">
    <mergeCell ref="A1:B1"/>
    <mergeCell ref="AK1:AL1"/>
    <mergeCell ref="AM1:AN1"/>
    <mergeCell ref="R1:S1"/>
    <mergeCell ref="U1:W1"/>
    <mergeCell ref="Y1:AA1"/>
    <mergeCell ref="AC1:AE1"/>
    <mergeCell ref="AF1:AG1"/>
    <mergeCell ref="AH1:AJ1"/>
    <mergeCell ref="O1:Q1"/>
    <mergeCell ref="C1:D1"/>
    <mergeCell ref="E1:G1"/>
    <mergeCell ref="H1:J1"/>
    <mergeCell ref="K1:L1"/>
    <mergeCell ref="M1:N1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P569"/>
  <sheetViews>
    <sheetView workbookViewId="0">
      <selection activeCell="E24" sqref="E24"/>
    </sheetView>
  </sheetViews>
  <sheetFormatPr baseColWidth="10" defaultColWidth="11.5" defaultRowHeight="15" x14ac:dyDescent="0.2"/>
  <cols>
    <col min="1" max="1" width="11.5" style="122"/>
    <col min="2" max="2" width="11.5" style="127"/>
    <col min="3" max="3" width="11.5" style="44"/>
    <col min="4" max="4" width="11.5" style="122"/>
    <col min="5" max="6" width="11.5" style="44"/>
    <col min="7" max="7" width="11.5" style="122"/>
    <col min="8" max="9" width="11.5" style="44"/>
    <col min="10" max="10" width="11.5" style="122"/>
    <col min="11" max="11" width="11.5" style="44"/>
    <col min="12" max="12" width="11.5" style="122"/>
    <col min="13" max="13" width="11.5" style="44"/>
    <col min="14" max="14" width="11.5" style="122"/>
    <col min="15" max="16" width="11.5" style="44"/>
    <col min="17" max="17" width="11.5" style="122"/>
    <col min="18" max="18" width="11.5" style="44"/>
    <col min="19" max="20" width="11.5" style="122"/>
    <col min="21" max="22" width="11.5" style="44"/>
    <col min="23" max="24" width="11.5" style="122"/>
    <col min="25" max="26" width="11.5" style="44"/>
    <col min="27" max="28" width="11.5" style="122"/>
    <col min="29" max="30" width="11.5" style="44"/>
    <col min="31" max="31" width="11.5" style="122"/>
    <col min="32" max="32" width="11.5" style="44"/>
    <col min="33" max="33" width="11.5" style="122"/>
    <col min="34" max="35" width="11.5" style="44"/>
    <col min="36" max="36" width="11.5" style="122"/>
    <col min="37" max="37" width="11.5" style="44"/>
    <col min="38" max="38" width="11.5" style="122"/>
    <col min="39" max="39" width="11.5" style="44"/>
    <col min="40" max="41" width="11.5" style="122"/>
    <col min="42" max="16384" width="11.5" style="44"/>
  </cols>
  <sheetData>
    <row r="1" spans="1:94" s="113" customFormat="1" x14ac:dyDescent="0.2">
      <c r="A1" s="200" t="s">
        <v>128</v>
      </c>
      <c r="B1" s="201"/>
      <c r="C1" s="202" t="s">
        <v>44</v>
      </c>
      <c r="D1" s="201"/>
      <c r="E1" s="202" t="s">
        <v>45</v>
      </c>
      <c r="F1" s="200"/>
      <c r="G1" s="201"/>
      <c r="H1" s="202" t="s">
        <v>46</v>
      </c>
      <c r="I1" s="200"/>
      <c r="J1" s="201"/>
      <c r="K1" s="202" t="s">
        <v>47</v>
      </c>
      <c r="L1" s="201"/>
      <c r="M1" s="202" t="s">
        <v>48</v>
      </c>
      <c r="N1" s="201"/>
      <c r="O1" s="202" t="s">
        <v>49</v>
      </c>
      <c r="P1" s="200"/>
      <c r="Q1" s="201"/>
      <c r="R1" s="202" t="s">
        <v>50</v>
      </c>
      <c r="S1" s="201"/>
      <c r="T1" s="111" t="s">
        <v>51</v>
      </c>
      <c r="U1" s="202" t="s">
        <v>52</v>
      </c>
      <c r="V1" s="200"/>
      <c r="W1" s="201"/>
      <c r="X1" s="111" t="s">
        <v>53</v>
      </c>
      <c r="Y1" s="202" t="s">
        <v>54</v>
      </c>
      <c r="Z1" s="200"/>
      <c r="AA1" s="201"/>
      <c r="AB1" s="111" t="s">
        <v>1</v>
      </c>
      <c r="AC1" s="202" t="s">
        <v>55</v>
      </c>
      <c r="AD1" s="200"/>
      <c r="AE1" s="201"/>
      <c r="AF1" s="202" t="s">
        <v>56</v>
      </c>
      <c r="AG1" s="201"/>
      <c r="AH1" s="202" t="s">
        <v>57</v>
      </c>
      <c r="AI1" s="200"/>
      <c r="AJ1" s="201"/>
      <c r="AK1" s="202" t="s">
        <v>58</v>
      </c>
      <c r="AL1" s="201"/>
      <c r="AM1" s="202" t="s">
        <v>59</v>
      </c>
      <c r="AN1" s="201"/>
      <c r="AO1" s="111" t="s">
        <v>60</v>
      </c>
      <c r="AP1" s="112"/>
      <c r="AQ1" s="112"/>
      <c r="AR1" s="112"/>
      <c r="AS1" s="112"/>
      <c r="AT1" s="112"/>
      <c r="AU1" s="112"/>
      <c r="AV1" s="112"/>
      <c r="AW1" s="112"/>
      <c r="AX1" s="112"/>
      <c r="AY1" s="112"/>
      <c r="AZ1" s="112"/>
      <c r="BA1" s="112"/>
      <c r="BB1" s="112"/>
      <c r="BC1" s="112"/>
      <c r="BD1" s="112"/>
      <c r="BE1" s="112"/>
      <c r="BF1" s="112"/>
      <c r="BG1" s="112"/>
      <c r="BH1" s="112"/>
      <c r="BI1" s="112"/>
      <c r="BJ1" s="112"/>
      <c r="BK1" s="112"/>
      <c r="BL1" s="112"/>
      <c r="BM1" s="112"/>
      <c r="BN1" s="112"/>
      <c r="BO1" s="112"/>
      <c r="BP1" s="112"/>
      <c r="BQ1" s="112"/>
      <c r="BR1" s="112"/>
      <c r="BS1" s="112"/>
      <c r="BT1" s="112"/>
      <c r="BU1" s="112"/>
      <c r="BV1" s="112"/>
      <c r="BW1" s="112"/>
      <c r="BX1" s="112"/>
      <c r="BY1" s="112"/>
      <c r="BZ1" s="112"/>
      <c r="CA1" s="112"/>
      <c r="CB1" s="112"/>
      <c r="CC1" s="112"/>
      <c r="CD1" s="112"/>
      <c r="CE1" s="112"/>
      <c r="CF1" s="112"/>
      <c r="CG1" s="112"/>
      <c r="CH1" s="112"/>
      <c r="CI1" s="112"/>
      <c r="CJ1" s="112"/>
      <c r="CK1" s="112"/>
      <c r="CL1" s="112"/>
      <c r="CM1" s="112"/>
      <c r="CN1" s="112"/>
      <c r="CO1" s="112"/>
      <c r="CP1" s="112"/>
    </row>
    <row r="2" spans="1:94" s="115" customFormat="1" x14ac:dyDescent="0.2">
      <c r="A2" s="114" t="s">
        <v>124</v>
      </c>
      <c r="B2" s="123" t="s">
        <v>123</v>
      </c>
      <c r="C2" s="115" t="s">
        <v>61</v>
      </c>
      <c r="D2" s="114" t="s">
        <v>62</v>
      </c>
      <c r="E2" s="115" t="s">
        <v>2</v>
      </c>
      <c r="F2" s="115" t="s">
        <v>5</v>
      </c>
      <c r="G2" s="114" t="s">
        <v>6</v>
      </c>
      <c r="H2" s="115" t="s">
        <v>7</v>
      </c>
      <c r="I2" s="115" t="s">
        <v>8</v>
      </c>
      <c r="J2" s="114" t="s">
        <v>9</v>
      </c>
      <c r="K2" s="115" t="s">
        <v>10</v>
      </c>
      <c r="L2" s="114" t="s">
        <v>11</v>
      </c>
      <c r="M2" s="115" t="s">
        <v>12</v>
      </c>
      <c r="N2" s="114" t="s">
        <v>13</v>
      </c>
      <c r="O2" s="115" t="s">
        <v>14</v>
      </c>
      <c r="P2" s="115" t="s">
        <v>15</v>
      </c>
      <c r="Q2" s="114" t="s">
        <v>16</v>
      </c>
      <c r="R2" s="115" t="s">
        <v>17</v>
      </c>
      <c r="S2" s="114" t="s">
        <v>18</v>
      </c>
      <c r="T2" s="114" t="s">
        <v>19</v>
      </c>
      <c r="U2" s="115" t="s">
        <v>21</v>
      </c>
      <c r="V2" s="115" t="s">
        <v>22</v>
      </c>
      <c r="W2" s="114" t="s">
        <v>23</v>
      </c>
      <c r="X2" s="114" t="s">
        <v>24</v>
      </c>
      <c r="Y2" s="115" t="s">
        <v>63</v>
      </c>
      <c r="Z2" s="115" t="s">
        <v>64</v>
      </c>
      <c r="AA2" s="114" t="s">
        <v>26</v>
      </c>
      <c r="AB2" s="114" t="s">
        <v>27</v>
      </c>
      <c r="AC2" s="115" t="s">
        <v>28</v>
      </c>
      <c r="AD2" s="115" t="s">
        <v>29</v>
      </c>
      <c r="AE2" s="114" t="s">
        <v>30</v>
      </c>
      <c r="AF2" s="115" t="s">
        <v>32</v>
      </c>
      <c r="AG2" s="114" t="s">
        <v>34</v>
      </c>
      <c r="AH2" s="115" t="s">
        <v>35</v>
      </c>
      <c r="AI2" s="115" t="s">
        <v>37</v>
      </c>
      <c r="AJ2" s="114" t="s">
        <v>38</v>
      </c>
      <c r="AK2" s="115" t="s">
        <v>39</v>
      </c>
      <c r="AL2" s="114" t="s">
        <v>40</v>
      </c>
      <c r="AM2" s="115" t="s">
        <v>41</v>
      </c>
      <c r="AN2" s="114" t="s">
        <v>42</v>
      </c>
      <c r="AO2" s="114" t="s">
        <v>43</v>
      </c>
      <c r="AP2" s="112"/>
      <c r="AQ2" s="112"/>
      <c r="AR2" s="112"/>
      <c r="AS2" s="112"/>
      <c r="AT2" s="112"/>
      <c r="AU2" s="112"/>
      <c r="AV2" s="112"/>
      <c r="AW2" s="112"/>
      <c r="AX2" s="112"/>
      <c r="AY2" s="112"/>
      <c r="AZ2" s="112"/>
      <c r="BA2" s="112"/>
      <c r="BB2" s="112"/>
      <c r="BC2" s="112"/>
      <c r="BD2" s="112"/>
      <c r="BE2" s="112"/>
      <c r="BF2" s="112"/>
      <c r="BG2" s="112"/>
      <c r="BH2" s="112"/>
      <c r="BI2" s="112"/>
      <c r="BJ2" s="112"/>
      <c r="BK2" s="112"/>
      <c r="BL2" s="112"/>
      <c r="BM2" s="112"/>
      <c r="BN2" s="112"/>
      <c r="BO2" s="112"/>
      <c r="BP2" s="112"/>
      <c r="BQ2" s="112"/>
      <c r="BR2" s="112"/>
      <c r="BS2" s="112"/>
      <c r="BT2" s="112"/>
      <c r="BU2" s="112"/>
      <c r="BV2" s="112"/>
      <c r="BW2" s="112"/>
      <c r="BX2" s="112"/>
      <c r="BY2" s="112"/>
      <c r="BZ2" s="112"/>
      <c r="CA2" s="112"/>
      <c r="CB2" s="112"/>
      <c r="CC2" s="112"/>
      <c r="CD2" s="112"/>
      <c r="CE2" s="112"/>
      <c r="CF2" s="112"/>
      <c r="CG2" s="112"/>
      <c r="CH2" s="112"/>
      <c r="CI2" s="112"/>
      <c r="CJ2" s="112"/>
      <c r="CK2" s="112"/>
      <c r="CL2" s="112"/>
      <c r="CM2" s="112"/>
      <c r="CN2" s="112"/>
      <c r="CO2" s="112"/>
      <c r="CP2" s="112"/>
    </row>
    <row r="3" spans="1:94" s="117" customFormat="1" x14ac:dyDescent="0.2">
      <c r="A3" s="116" t="s">
        <v>82</v>
      </c>
      <c r="B3" s="124">
        <v>1</v>
      </c>
      <c r="C3" s="117">
        <f>'Supp. Fig. 2'!C3/'Spec. charge capacity'!C3*100</f>
        <v>55.464240494659421</v>
      </c>
      <c r="D3" s="116">
        <f>'Supp. Fig. 2'!D3/'Spec. charge capacity'!D3*100</f>
        <v>55.690506846041643</v>
      </c>
      <c r="E3" s="117">
        <f>'Supp. Fig. 2'!E3/'Spec. charge capacity'!E3*100</f>
        <v>75.986550937176929</v>
      </c>
      <c r="F3" s="117">
        <f>'Supp. Fig. 2'!F3/'Spec. charge capacity'!F3*100</f>
        <v>75.910180146939737</v>
      </c>
      <c r="G3" s="116">
        <f>'Supp. Fig. 2'!G3/'Spec. charge capacity'!G3*100</f>
        <v>76.004138090805498</v>
      </c>
      <c r="H3" s="118"/>
      <c r="I3" s="118"/>
      <c r="J3" s="119"/>
      <c r="K3" s="117">
        <f>'Supp. Fig. 2'!K3/'Spec. charge capacity'!K3*100</f>
        <v>66.757987589511487</v>
      </c>
      <c r="L3" s="116">
        <f>'Supp. Fig. 2'!L3/'Spec. charge capacity'!L3*100</f>
        <v>73.748006347504841</v>
      </c>
      <c r="M3" s="117">
        <f>'Supp. Fig. 2'!M3/'Spec. charge capacity'!M3*100</f>
        <v>68.040386564934181</v>
      </c>
      <c r="N3" s="116">
        <f>'Supp. Fig. 2'!N3/'Spec. charge capacity'!N3*100</f>
        <v>72.670876201888973</v>
      </c>
      <c r="O3" s="118"/>
      <c r="P3" s="118"/>
      <c r="Q3" s="119"/>
      <c r="R3" s="118"/>
      <c r="S3" s="119"/>
      <c r="T3" s="119"/>
      <c r="U3" s="117">
        <f>'Supp. Fig. 2'!U3/'Spec. charge capacity'!U3*100</f>
        <v>77.7622148243955</v>
      </c>
      <c r="V3" s="117">
        <f>'Supp. Fig. 2'!V3/'Spec. charge capacity'!V3*100</f>
        <v>78.515514332241253</v>
      </c>
      <c r="W3" s="116">
        <f>'Supp. Fig. 2'!W3/'Spec. charge capacity'!W3*100</f>
        <v>77.083601904218355</v>
      </c>
      <c r="X3" s="119"/>
      <c r="Y3" s="117">
        <f>'Supp. Fig. 2'!Y3/'Spec. charge capacity'!Y3*100</f>
        <v>77.084668670658658</v>
      </c>
      <c r="Z3" s="117">
        <f>'Supp. Fig. 2'!Z3/'Spec. charge capacity'!Z3*100</f>
        <v>75.427159329378171</v>
      </c>
      <c r="AA3" s="116">
        <f>'Supp. Fig. 2'!AA3/'Spec. charge capacity'!AA3*100</f>
        <v>75.893740990129459</v>
      </c>
      <c r="AB3" s="119"/>
      <c r="AC3" s="117">
        <f>'Supp. Fig. 2'!AC3/'Spec. charge capacity'!AC3*100</f>
        <v>78.084282603379179</v>
      </c>
      <c r="AD3" s="117">
        <f>'Supp. Fig. 2'!AD3/'Spec. charge capacity'!AD3*100</f>
        <v>78.392582623241083</v>
      </c>
      <c r="AE3" s="116">
        <f>'Supp. Fig. 2'!AE3/'Spec. charge capacity'!AE3*100</f>
        <v>78.573987552905649</v>
      </c>
      <c r="AF3" s="117">
        <f>'Supp. Fig. 2'!AF3/'Spec. charge capacity'!AF3*100</f>
        <v>77.032027526875297</v>
      </c>
      <c r="AG3" s="116">
        <f>'Supp. Fig. 2'!AG3/'Spec. charge capacity'!AG3*100</f>
        <v>76.503748579154092</v>
      </c>
      <c r="AH3" s="117">
        <f>'Supp. Fig. 2'!AH3/'Spec. charge capacity'!AH3*100</f>
        <v>80.563583083770894</v>
      </c>
      <c r="AI3" s="117">
        <f>'Supp. Fig. 2'!AI3/'Spec. charge capacity'!AI3*100</f>
        <v>79.605265489691462</v>
      </c>
      <c r="AJ3" s="116">
        <f>'Supp. Fig. 2'!AJ3/'Spec. charge capacity'!AJ3*100</f>
        <v>75.359198219825899</v>
      </c>
      <c r="AK3" s="117">
        <f>'Supp. Fig. 2'!AK3/'Spec. charge capacity'!AK3*100</f>
        <v>77.379019964416315</v>
      </c>
      <c r="AL3" s="116">
        <f>'Supp. Fig. 2'!AL3/'Spec. charge capacity'!AL3*100</f>
        <v>77.81566443364359</v>
      </c>
      <c r="AM3" s="117">
        <f>'Supp. Fig. 2'!AM3/'Spec. charge capacity'!AM3*100</f>
        <v>65.41579396341956</v>
      </c>
      <c r="AN3" s="116">
        <f>'Supp. Fig. 2'!AN3/'Spec. charge capacity'!AN3*100</f>
        <v>67.208031053179596</v>
      </c>
      <c r="AO3" s="119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</row>
    <row r="4" spans="1:94" s="117" customFormat="1" x14ac:dyDescent="0.2">
      <c r="A4" s="116" t="s">
        <v>82</v>
      </c>
      <c r="B4" s="124">
        <v>2</v>
      </c>
      <c r="C4" s="117">
        <f>'Supp. Fig. 2'!C4/'Spec. charge capacity'!C4*100</f>
        <v>88.945114836718616</v>
      </c>
      <c r="D4" s="116">
        <f>'Supp. Fig. 2'!D4/'Spec. charge capacity'!D4*100</f>
        <v>92.578631128997515</v>
      </c>
      <c r="E4" s="117">
        <f>'Supp. Fig. 2'!E4/'Spec. charge capacity'!E4*100</f>
        <v>98.811531391583571</v>
      </c>
      <c r="F4" s="117">
        <f>'Supp. Fig. 2'!F4/'Spec. charge capacity'!F4*100</f>
        <v>98.82320655899683</v>
      </c>
      <c r="G4" s="116">
        <f>'Supp. Fig. 2'!G4/'Spec. charge capacity'!G4*100</f>
        <v>98.649190879765953</v>
      </c>
      <c r="H4" s="118"/>
      <c r="I4" s="118"/>
      <c r="J4" s="119"/>
      <c r="K4" s="117">
        <f>'Supp. Fig. 2'!K4/'Spec. charge capacity'!K4*100</f>
        <v>87.019745324521409</v>
      </c>
      <c r="L4" s="116">
        <f>'Supp. Fig. 2'!L4/'Spec. charge capacity'!L4*100</f>
        <v>93.501348489570532</v>
      </c>
      <c r="M4" s="117">
        <f>'Supp. Fig. 2'!M4/'Spec. charge capacity'!M4*100</f>
        <v>95.75579796594478</v>
      </c>
      <c r="N4" s="116">
        <f>'Supp. Fig. 2'!N4/'Spec. charge capacity'!N4*100</f>
        <v>97.790723319419342</v>
      </c>
      <c r="O4" s="118"/>
      <c r="P4" s="118"/>
      <c r="Q4" s="119"/>
      <c r="R4" s="118"/>
      <c r="S4" s="119"/>
      <c r="T4" s="119"/>
      <c r="U4" s="117">
        <f>'Supp. Fig. 2'!U4/'Spec. charge capacity'!U4*100</f>
        <v>97.39999334066583</v>
      </c>
      <c r="V4" s="117">
        <f>'Supp. Fig. 2'!V4/'Spec. charge capacity'!V4*100</f>
        <v>63.590632391504045</v>
      </c>
      <c r="W4" s="116">
        <f>'Supp. Fig. 2'!W4/'Spec. charge capacity'!W4*100</f>
        <v>97.881264852910036</v>
      </c>
      <c r="X4" s="119"/>
      <c r="Y4" s="117">
        <f>'Supp. Fig. 2'!Y4/'Spec. charge capacity'!Y4*100</f>
        <v>97.585652492445178</v>
      </c>
      <c r="Z4" s="117">
        <f>'Supp. Fig. 2'!Z4/'Spec. charge capacity'!Z4*100</f>
        <v>96.792477100781056</v>
      </c>
      <c r="AA4" s="116">
        <f>'Supp. Fig. 2'!AA4/'Spec. charge capacity'!AA4*100</f>
        <v>97.332384761357332</v>
      </c>
      <c r="AB4" s="119"/>
      <c r="AC4" s="117">
        <f>'Supp. Fig. 2'!AC4/'Spec. charge capacity'!AC4*100</f>
        <v>98.886911702862818</v>
      </c>
      <c r="AD4" s="117">
        <f>'Supp. Fig. 2'!AD4/'Spec. charge capacity'!AD4*100</f>
        <v>98.892918892408701</v>
      </c>
      <c r="AE4" s="116">
        <f>'Supp. Fig. 2'!AE4/'Spec. charge capacity'!AE4*100</f>
        <v>98.688567783339238</v>
      </c>
      <c r="AF4" s="117">
        <f>'Supp. Fig. 2'!AF4/'Spec. charge capacity'!AF4*100</f>
        <v>99.105975381358093</v>
      </c>
      <c r="AG4" s="116">
        <f>'Supp. Fig. 2'!AG4/'Spec. charge capacity'!AG4*100</f>
        <v>98.803136694922301</v>
      </c>
      <c r="AH4" s="117">
        <f>'Supp. Fig. 2'!AH4/'Spec. charge capacity'!AH4*100</f>
        <v>103.84255568089533</v>
      </c>
      <c r="AI4" s="117">
        <f>'Supp. Fig. 2'!AI4/'Spec. charge capacity'!AI4*100</f>
        <v>102.83436477074541</v>
      </c>
      <c r="AJ4" s="116">
        <f>'Supp. Fig. 2'!AJ4/'Spec. charge capacity'!AJ4*100</f>
        <v>100.2026333971862</v>
      </c>
      <c r="AK4" s="117">
        <f>'Supp. Fig. 2'!AK4/'Spec. charge capacity'!AK4*100</f>
        <v>97.742876715654646</v>
      </c>
      <c r="AL4" s="116">
        <f>'Supp. Fig. 2'!AL4/'Spec. charge capacity'!AL4*100</f>
        <v>98.71684632279117</v>
      </c>
      <c r="AM4" s="117">
        <f>'Supp. Fig. 2'!AM4/'Spec. charge capacity'!AM4*100</f>
        <v>85.807590006826757</v>
      </c>
      <c r="AN4" s="116">
        <f>'Supp. Fig. 2'!AN4/'Spec. charge capacity'!AN4*100</f>
        <v>90.895343561682367</v>
      </c>
      <c r="AO4" s="119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</row>
    <row r="5" spans="1:94" s="121" customFormat="1" x14ac:dyDescent="0.2">
      <c r="A5" s="120" t="s">
        <v>122</v>
      </c>
      <c r="B5" s="125">
        <v>1</v>
      </c>
      <c r="C5" s="121">
        <f>'Supp. Fig. 2'!C5/'Spec. charge capacity'!C5*100</f>
        <v>84.248991740847671</v>
      </c>
      <c r="D5" s="120">
        <f>'Supp. Fig. 2'!D5/'Spec. charge capacity'!D5*100</f>
        <v>87.498472171294608</v>
      </c>
      <c r="E5" s="121">
        <f>'Supp. Fig. 2'!E5/'Spec. charge capacity'!E5*100</f>
        <v>92.406605921630543</v>
      </c>
      <c r="F5" s="121">
        <f>'Supp. Fig. 2'!F5/'Spec. charge capacity'!F5*100</f>
        <v>91.805873810367572</v>
      </c>
      <c r="G5" s="120">
        <f>'Supp. Fig. 2'!G5/'Spec. charge capacity'!G5*100</f>
        <v>92.319273034170692</v>
      </c>
      <c r="H5" s="121">
        <f>'Supp. Fig. 2'!H5/'Spec. charge capacity'!H5*100</f>
        <v>95.851528384279462</v>
      </c>
      <c r="I5" s="121">
        <f>'Supp. Fig. 2'!I5/'Spec. charge capacity'!I5*100</f>
        <v>89.451827242524914</v>
      </c>
      <c r="J5" s="120">
        <f>'Supp. Fig. 2'!J5/'Spec. charge capacity'!J5*100</f>
        <v>75.82846003898635</v>
      </c>
      <c r="K5" s="121">
        <f>'Supp. Fig. 2'!K5/'Spec. charge capacity'!K5*100</f>
        <v>74.643209642641267</v>
      </c>
      <c r="L5" s="120">
        <f>'Supp. Fig. 2'!L5/'Spec. charge capacity'!L5*100</f>
        <v>86.793237060798461</v>
      </c>
      <c r="M5" s="121">
        <f>'Supp. Fig. 2'!M5/'Spec. charge capacity'!M5*100</f>
        <v>92.682199444963302</v>
      </c>
      <c r="N5" s="120">
        <f>'Supp. Fig. 2'!N5/'Spec. charge capacity'!N5*100</f>
        <v>93.960868808270732</v>
      </c>
      <c r="O5" s="121">
        <f>'Supp. Fig. 2'!O5/'Spec. charge capacity'!O5*100</f>
        <v>86.127945570650127</v>
      </c>
      <c r="P5" s="121">
        <f>'Supp. Fig. 2'!P5/'Spec. charge capacity'!P5*100</f>
        <v>70.634087935039105</v>
      </c>
      <c r="Q5" s="120">
        <f>'Supp. Fig. 2'!Q5/'Spec. charge capacity'!Q5*100</f>
        <v>63.815242157603066</v>
      </c>
      <c r="R5" s="121">
        <f>'Supp. Fig. 2'!R5/'Spec. charge capacity'!R5*100</f>
        <v>95.605864505790336</v>
      </c>
      <c r="S5" s="120">
        <f>'Supp. Fig. 2'!S5/'Spec. charge capacity'!S5*100</f>
        <v>95.205002705238385</v>
      </c>
      <c r="T5" s="120">
        <f>'Supp. Fig. 2'!T5/'Spec. charge capacity'!T5*100</f>
        <v>71.476282312623312</v>
      </c>
      <c r="U5" s="121">
        <f>'Supp. Fig. 2'!U5/'Spec. charge capacity'!U5*100</f>
        <v>94.178202009819643</v>
      </c>
      <c r="V5" s="121">
        <f>'Supp. Fig. 2'!V5/'Spec. charge capacity'!V5*100</f>
        <v>95.41774068466674</v>
      </c>
      <c r="W5" s="120">
        <f>'Supp. Fig. 2'!W5/'Spec. charge capacity'!W5*100</f>
        <v>94.691713108837732</v>
      </c>
      <c r="X5" s="120">
        <f>'Supp. Fig. 2'!X5/'Spec. charge capacity'!X5*100</f>
        <v>94.74676240094567</v>
      </c>
      <c r="Y5" s="121">
        <f>'Supp. Fig. 2'!Y5/'Spec. charge capacity'!Y5*100</f>
        <v>94.026540562989609</v>
      </c>
      <c r="Z5" s="121">
        <f>'Supp. Fig. 2'!Z5/'Spec. charge capacity'!Z5*100</f>
        <v>92.518686923728481</v>
      </c>
      <c r="AA5" s="120">
        <f>'Supp. Fig. 2'!AA5/'Spec. charge capacity'!AA5*100</f>
        <v>93.323485512698412</v>
      </c>
      <c r="AB5" s="120">
        <f>'Supp. Fig. 2'!AB5/'Spec. charge capacity'!AB5*100</f>
        <v>98.887449715731876</v>
      </c>
      <c r="AC5" s="121">
        <f>'Supp. Fig. 2'!AC5/'Spec. charge capacity'!AC5*100</f>
        <v>94.668291472639851</v>
      </c>
      <c r="AD5" s="121">
        <f>'Supp. Fig. 2'!AD5/'Spec. charge capacity'!AD5*100</f>
        <v>95.40199528579069</v>
      </c>
      <c r="AE5" s="120">
        <f>'Supp. Fig. 2'!AE5/'Spec. charge capacity'!AE5*100</f>
        <v>94.24559552919149</v>
      </c>
      <c r="AF5" s="121">
        <f>'Supp. Fig. 2'!AF5/'Spec. charge capacity'!AF5*100</f>
        <v>93.867460407465074</v>
      </c>
      <c r="AG5" s="120">
        <f>'Supp. Fig. 2'!AG5/'Spec. charge capacity'!AG5*100</f>
        <v>93.388756627709952</v>
      </c>
      <c r="AH5" s="121">
        <f>'Supp. Fig. 2'!AH5/'Spec. charge capacity'!AH5*100</f>
        <v>92.093620597605948</v>
      </c>
      <c r="AI5" s="121">
        <f>'Supp. Fig. 2'!AI5/'Spec. charge capacity'!AI5*100</f>
        <v>90.041635359725362</v>
      </c>
      <c r="AJ5" s="120">
        <f>'Supp. Fig. 2'!AJ5/'Spec. charge capacity'!AJ5*100</f>
        <v>91.279104043886292</v>
      </c>
      <c r="AK5" s="121">
        <f>'Supp. Fig. 2'!AK5/'Spec. charge capacity'!AK5*100</f>
        <v>93.50270163097116</v>
      </c>
      <c r="AL5" s="120">
        <f>'Supp. Fig. 2'!AL5/'Spec. charge capacity'!AL5*100</f>
        <v>94.99378996134395</v>
      </c>
      <c r="AM5" s="121">
        <f>'Supp. Fig. 2'!AM5/'Spec. charge capacity'!AM5*100</f>
        <v>74.326051284140974</v>
      </c>
      <c r="AN5" s="120">
        <f>'Supp. Fig. 2'!AN5/'Spec. charge capacity'!AN5*100</f>
        <v>81.113964443806182</v>
      </c>
      <c r="AO5" s="120">
        <f>'Supp. Fig. 2'!AO5/'Spec. charge capacity'!AO5*100</f>
        <v>95.259278088459538</v>
      </c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4"/>
      <c r="BX5" s="44"/>
      <c r="BY5" s="44"/>
      <c r="BZ5" s="44"/>
      <c r="CA5" s="44"/>
      <c r="CB5" s="44"/>
      <c r="CC5" s="44"/>
      <c r="CD5" s="44"/>
      <c r="CE5" s="44"/>
      <c r="CF5" s="44"/>
      <c r="CG5" s="44"/>
      <c r="CH5" s="44"/>
      <c r="CI5" s="44"/>
    </row>
    <row r="6" spans="1:94" s="121" customFormat="1" x14ac:dyDescent="0.2">
      <c r="A6" s="120" t="s">
        <v>122</v>
      </c>
      <c r="B6" s="125">
        <v>2</v>
      </c>
      <c r="C6" s="121">
        <f>'Supp. Fig. 2'!C6/'Spec. charge capacity'!C6*100</f>
        <v>93.680865627730341</v>
      </c>
      <c r="D6" s="120">
        <f>'Supp. Fig. 2'!D6/'Spec. charge capacity'!D6*100</f>
        <v>96.160854293449859</v>
      </c>
      <c r="E6" s="121">
        <f>'Supp. Fig. 2'!E6/'Spec. charge capacity'!E6*100</f>
        <v>99.234866654336784</v>
      </c>
      <c r="F6" s="121">
        <f>'Supp. Fig. 2'!F6/'Spec. charge capacity'!F6*100</f>
        <v>99.446252156502041</v>
      </c>
      <c r="G6" s="120">
        <f>'Supp. Fig. 2'!G6/'Spec. charge capacity'!G6*100</f>
        <v>100.55075052426474</v>
      </c>
      <c r="H6" s="121">
        <f>'Supp. Fig. 2'!H6/'Spec. charge capacity'!H6*100</f>
        <v>97.526236881559214</v>
      </c>
      <c r="I6" s="121">
        <f>'Supp. Fig. 2'!I6/'Spec. charge capacity'!I6*100</f>
        <v>96.326905417814515</v>
      </c>
      <c r="J6" s="120">
        <f>'Supp. Fig. 2'!J6/'Spec. charge capacity'!J6*100</f>
        <v>83.107274969173872</v>
      </c>
      <c r="K6" s="121">
        <f>'Supp. Fig. 2'!K6/'Spec. charge capacity'!K6*100</f>
        <v>91.22507411452645</v>
      </c>
      <c r="L6" s="120">
        <f>'Supp. Fig. 2'!L6/'Spec. charge capacity'!L6*100</f>
        <v>97.261159900751878</v>
      </c>
      <c r="M6" s="121">
        <f>'Supp. Fig. 2'!M6/'Spec. charge capacity'!M6*100</f>
        <v>98.292344442323341</v>
      </c>
      <c r="N6" s="120">
        <f>'Supp. Fig. 2'!N6/'Spec. charge capacity'!N6*100</f>
        <v>99.727837009814792</v>
      </c>
      <c r="O6" s="121">
        <f>'Supp. Fig. 2'!O6/'Spec. charge capacity'!O6*100</f>
        <v>90.016005603296804</v>
      </c>
      <c r="P6" s="121">
        <f>'Supp. Fig. 2'!P6/'Spec. charge capacity'!P6*100</f>
        <v>66.389005497251333</v>
      </c>
      <c r="Q6" s="120">
        <f>'Supp. Fig. 2'!Q6/'Spec. charge capacity'!Q6*100</f>
        <v>69.660349220748046</v>
      </c>
      <c r="R6" s="121">
        <f>'Supp. Fig. 2'!R6/'Spec. charge capacity'!R6*100</f>
        <v>99.372550644789413</v>
      </c>
      <c r="S6" s="120">
        <f>'Supp. Fig. 2'!S6/'Spec. charge capacity'!S6*100</f>
        <v>99.63001139677533</v>
      </c>
      <c r="T6" s="120">
        <f>'Supp. Fig. 2'!T6/'Spec. charge capacity'!T6*100</f>
        <v>94.592948873911027</v>
      </c>
      <c r="U6" s="121">
        <f>'Supp. Fig. 2'!U6/'Spec. charge capacity'!U6*100</f>
        <v>98.743751696242327</v>
      </c>
      <c r="V6" s="121">
        <f>'Supp. Fig. 2'!V6/'Spec. charge capacity'!V6*100</f>
        <v>99.639989918291505</v>
      </c>
      <c r="W6" s="120">
        <f>'Supp. Fig. 2'!W6/'Spec. charge capacity'!W6*100</f>
        <v>99.56635649196582</v>
      </c>
      <c r="X6" s="120">
        <f>'Supp. Fig. 2'!X6/'Spec. charge capacity'!X6*100</f>
        <v>100.5162487417735</v>
      </c>
      <c r="Y6" s="121">
        <f>'Supp. Fig. 2'!Y6/'Spec. charge capacity'!Y6*100</f>
        <v>99.33528398924139</v>
      </c>
      <c r="Z6" s="121">
        <f>'Supp. Fig. 2'!Z6/'Spec. charge capacity'!Z6*100</f>
        <v>98.551300297730364</v>
      </c>
      <c r="AA6" s="120">
        <f>'Supp. Fig. 2'!AA6/'Spec. charge capacity'!AA6*100</f>
        <v>98.367791016002897</v>
      </c>
      <c r="AB6" s="120">
        <f>'Supp. Fig. 2'!AB6/'Spec. charge capacity'!AB6*100</f>
        <v>97.051148224692923</v>
      </c>
      <c r="AC6" s="121">
        <f>'Supp. Fig. 2'!AC6/'Spec. charge capacity'!AC6*100</f>
        <v>100.03647082039888</v>
      </c>
      <c r="AD6" s="121">
        <f>'Supp. Fig. 2'!AD6/'Spec. charge capacity'!AD6*100</f>
        <v>99.497407021230615</v>
      </c>
      <c r="AE6" s="120">
        <f>'Supp. Fig. 2'!AE6/'Spec. charge capacity'!AE6*100</f>
        <v>98.780709667833079</v>
      </c>
      <c r="AF6" s="121">
        <f>'Supp. Fig. 2'!AF6/'Spec. charge capacity'!AF6*100</f>
        <v>100.17144673054617</v>
      </c>
      <c r="AG6" s="120">
        <f>'Supp. Fig. 2'!AG6/'Spec. charge capacity'!AG6*100</f>
        <v>100.06190389432743</v>
      </c>
      <c r="AH6" s="121">
        <f>'Supp. Fig. 2'!AH6/'Spec. charge capacity'!AH6*100</f>
        <v>97.318453072928762</v>
      </c>
      <c r="AI6" s="121">
        <f>'Supp. Fig. 2'!AI6/'Spec. charge capacity'!AI6*100</f>
        <v>97.893736377129571</v>
      </c>
      <c r="AJ6" s="120">
        <f>'Supp. Fig. 2'!AJ6/'Spec. charge capacity'!AJ6*100</f>
        <v>99.062405730769513</v>
      </c>
      <c r="AK6" s="121">
        <f>'Supp. Fig. 2'!AK6/'Spec. charge capacity'!AK6*100</f>
        <v>99.314827715290804</v>
      </c>
      <c r="AL6" s="120">
        <f>'Supp. Fig. 2'!AL6/'Spec. charge capacity'!AL6*100</f>
        <v>99.592845214395027</v>
      </c>
      <c r="AM6" s="121">
        <f>'Supp. Fig. 2'!AM6/'Spec. charge capacity'!AM6*100</f>
        <v>88.519913420856398</v>
      </c>
      <c r="AN6" s="120">
        <f>'Supp. Fig. 2'!AN6/'Spec. charge capacity'!AN6*100</f>
        <v>93.498171460972245</v>
      </c>
      <c r="AO6" s="120">
        <f>'Supp. Fig. 2'!AO6/'Spec. charge capacity'!AO6*100</f>
        <v>99.187311574256128</v>
      </c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</row>
    <row r="7" spans="1:94" s="121" customFormat="1" x14ac:dyDescent="0.2">
      <c r="A7" s="120" t="s">
        <v>122</v>
      </c>
      <c r="B7" s="125">
        <v>3</v>
      </c>
      <c r="C7" s="121">
        <f>'Supp. Fig. 2'!C7/'Spec. charge capacity'!C7*100</f>
        <v>96.511508835883816</v>
      </c>
      <c r="D7" s="120">
        <f>'Supp. Fig. 2'!D7/'Spec. charge capacity'!D7*100</f>
        <v>97.911181754919866</v>
      </c>
      <c r="E7" s="121">
        <f>'Supp. Fig. 2'!E7/'Spec. charge capacity'!E7*100</f>
        <v>99.785572556386796</v>
      </c>
      <c r="F7" s="121">
        <f>'Supp. Fig. 2'!F7/'Spec. charge capacity'!F7*100</f>
        <v>99.871176734953607</v>
      </c>
      <c r="G7" s="120">
        <f>'Supp. Fig. 2'!G7/'Spec. charge capacity'!G7*100</f>
        <v>100.23438495643819</v>
      </c>
      <c r="H7" s="121">
        <f>'Supp. Fig. 2'!H7/'Spec. charge capacity'!H7*100</f>
        <v>96.366389099167307</v>
      </c>
      <c r="I7" s="121">
        <f>'Supp. Fig. 2'!I7/'Spec. charge capacity'!I7*100</f>
        <v>98.102466793168887</v>
      </c>
      <c r="J7" s="120">
        <f>'Supp. Fig. 2'!J7/'Spec. charge capacity'!J7*100</f>
        <v>83.577712609970661</v>
      </c>
      <c r="K7" s="121">
        <f>'Supp. Fig. 2'!K7/'Spec. charge capacity'!K7*100</f>
        <v>93.591939175565741</v>
      </c>
      <c r="L7" s="120">
        <f>'Supp. Fig. 2'!L7/'Spec. charge capacity'!L7*100</f>
        <v>98.312947343165774</v>
      </c>
      <c r="M7" s="121">
        <f>'Supp. Fig. 2'!M7/'Spec. charge capacity'!M7*100</f>
        <v>98.6940884509592</v>
      </c>
      <c r="N7" s="120">
        <f>'Supp. Fig. 2'!N7/'Spec. charge capacity'!N7*100</f>
        <v>100.35500279057273</v>
      </c>
      <c r="O7" s="121">
        <f>'Supp. Fig. 2'!O7/'Spec. charge capacity'!O7*100</f>
        <v>90.059776020720861</v>
      </c>
      <c r="P7" s="121">
        <f>'Supp. Fig. 2'!P7/'Spec. charge capacity'!P7*100</f>
        <v>55.372856165514669</v>
      </c>
      <c r="Q7" s="120">
        <f>'Supp. Fig. 2'!Q7/'Spec. charge capacity'!Q7*100</f>
        <v>69.981158654840058</v>
      </c>
      <c r="R7" s="121">
        <f>'Supp. Fig. 2'!R7/'Spec. charge capacity'!R7*100</f>
        <v>99.147118498264675</v>
      </c>
      <c r="S7" s="120">
        <f>'Supp. Fig. 2'!S7/'Spec. charge capacity'!S7*100</f>
        <v>99.596765488237011</v>
      </c>
      <c r="T7" s="120">
        <f>'Supp. Fig. 2'!T7/'Spec. charge capacity'!T7*100</f>
        <v>101.10101356235319</v>
      </c>
      <c r="U7" s="121">
        <f>'Supp. Fig. 2'!U7/'Spec. charge capacity'!U7*100</f>
        <v>99.219522216172578</v>
      </c>
      <c r="V7" s="121">
        <f>'Supp. Fig. 2'!V7/'Spec. charge capacity'!V7*100</f>
        <v>99.603745477666934</v>
      </c>
      <c r="W7" s="120">
        <f>'Supp. Fig. 2'!W7/'Spec. charge capacity'!W7*100</f>
        <v>99.563390929012812</v>
      </c>
      <c r="X7" s="120">
        <f>'Supp. Fig. 2'!X7/'Spec. charge capacity'!X7*100</f>
        <v>98.760259078176773</v>
      </c>
      <c r="Y7" s="121">
        <f>'Supp. Fig. 2'!Y7/'Spec. charge capacity'!Y7*100</f>
        <v>99.060865131948276</v>
      </c>
      <c r="Z7" s="121">
        <f>'Supp. Fig. 2'!Z7/'Spec. charge capacity'!Z7*100</f>
        <v>98.37738047919072</v>
      </c>
      <c r="AA7" s="120">
        <f>'Supp. Fig. 2'!AA7/'Spec. charge capacity'!AA7*100</f>
        <v>98.620269594381043</v>
      </c>
      <c r="AB7" s="120">
        <f>'Supp. Fig. 2'!AB7/'Spec. charge capacity'!AB7*100</f>
        <v>97.844570383131924</v>
      </c>
      <c r="AC7" s="121">
        <f>'Supp. Fig. 2'!AC7/'Spec. charge capacity'!AC7*100</f>
        <v>99.559985904491441</v>
      </c>
      <c r="AD7" s="121">
        <f>'Supp. Fig. 2'!AD7/'Spec. charge capacity'!AD7*100</f>
        <v>99.548990440653114</v>
      </c>
      <c r="AE7" s="120">
        <f>'Supp. Fig. 2'!AE7/'Spec. charge capacity'!AE7*100</f>
        <v>99.948114127880885</v>
      </c>
      <c r="AF7" s="121">
        <f>'Supp. Fig. 2'!AF7/'Spec. charge capacity'!AF7*100</f>
        <v>99.093940383084146</v>
      </c>
      <c r="AG7" s="120">
        <f>'Supp. Fig. 2'!AG7/'Spec. charge capacity'!AG7*100</f>
        <v>98.650105677525673</v>
      </c>
      <c r="AH7" s="121">
        <f>'Supp. Fig. 2'!AH7/'Spec. charge capacity'!AH7*100</f>
        <v>98.56200188147551</v>
      </c>
      <c r="AI7" s="121">
        <f>'Supp. Fig. 2'!AI7/'Spec. charge capacity'!AI7*100</f>
        <v>98.394973513636742</v>
      </c>
      <c r="AJ7" s="120">
        <f>'Supp. Fig. 2'!AJ7/'Spec. charge capacity'!AJ7*100</f>
        <v>98.778220867877565</v>
      </c>
      <c r="AK7" s="121">
        <f>'Supp. Fig. 2'!AK7/'Spec. charge capacity'!AK7*100</f>
        <v>99.71095353193526</v>
      </c>
      <c r="AL7" s="120">
        <f>'Supp. Fig. 2'!AL7/'Spec. charge capacity'!AL7*100</f>
        <v>99.808968362249118</v>
      </c>
      <c r="AM7" s="121">
        <f>'Supp. Fig. 2'!AM7/'Spec. charge capacity'!AM7*100</f>
        <v>91.648964344868702</v>
      </c>
      <c r="AN7" s="120">
        <f>'Supp. Fig. 2'!AN7/'Spec. charge capacity'!AN7*100</f>
        <v>95.233642331155551</v>
      </c>
      <c r="AO7" s="120">
        <f>'Supp. Fig. 2'!AO7/'Spec. charge capacity'!AO7*100</f>
        <v>99.500722638286632</v>
      </c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  <c r="BF7" s="44"/>
      <c r="BG7" s="44"/>
      <c r="BH7" s="44"/>
      <c r="BI7" s="44"/>
      <c r="BJ7" s="44"/>
      <c r="BK7" s="44"/>
      <c r="BL7" s="44"/>
      <c r="BM7" s="44"/>
      <c r="BN7" s="44"/>
      <c r="BO7" s="44"/>
      <c r="BP7" s="44"/>
      <c r="BQ7" s="44"/>
      <c r="BR7" s="44"/>
      <c r="BS7" s="44"/>
      <c r="BT7" s="44"/>
      <c r="BU7" s="44"/>
      <c r="BV7" s="44"/>
      <c r="BW7" s="44"/>
      <c r="BX7" s="44"/>
      <c r="BY7" s="44"/>
      <c r="BZ7" s="44"/>
      <c r="CA7" s="44"/>
      <c r="CB7" s="44"/>
      <c r="CC7" s="44"/>
      <c r="CD7" s="44"/>
      <c r="CE7" s="44"/>
      <c r="CF7" s="44"/>
      <c r="CG7" s="44"/>
      <c r="CH7" s="44"/>
      <c r="CI7" s="44"/>
    </row>
    <row r="8" spans="1:94" s="121" customFormat="1" x14ac:dyDescent="0.2">
      <c r="A8" s="120" t="s">
        <v>122</v>
      </c>
      <c r="B8" s="125">
        <v>4</v>
      </c>
      <c r="C8" s="121">
        <f>'Supp. Fig. 2'!C8/'Spec. charge capacity'!C8*100</f>
        <v>97.805365962670805</v>
      </c>
      <c r="D8" s="120">
        <f>'Supp. Fig. 2'!D8/'Spec. charge capacity'!D8*100</f>
        <v>98.526000059796431</v>
      </c>
      <c r="E8" s="121">
        <f>'Supp. Fig. 2'!E8/'Spec. charge capacity'!E8*100</f>
        <v>99.992272332355142</v>
      </c>
      <c r="F8" s="121">
        <f>'Supp. Fig. 2'!F8/'Spec. charge capacity'!F8*100</f>
        <v>99.971483701630476</v>
      </c>
      <c r="G8" s="120">
        <f>'Supp. Fig. 2'!G8/'Spec. charge capacity'!G8*100</f>
        <v>100.12157218208306</v>
      </c>
      <c r="H8" s="121">
        <f>'Supp. Fig. 2'!H8/'Spec. charge capacity'!H8*100</f>
        <v>93.220338983050837</v>
      </c>
      <c r="I8" s="121">
        <f>'Supp. Fig. 2'!I8/'Spec. charge capacity'!I8*100</f>
        <v>95.192307692307693</v>
      </c>
      <c r="J8" s="120">
        <f>'Supp. Fig. 2'!J8/'Spec. charge capacity'!J8*100</f>
        <v>86.426116838487971</v>
      </c>
      <c r="K8" s="121">
        <f>'Supp. Fig. 2'!K8/'Spec. charge capacity'!K8*100</f>
        <v>94.479813282372376</v>
      </c>
      <c r="L8" s="120">
        <f>'Supp. Fig. 2'!L8/'Spec. charge capacity'!L8*100</f>
        <v>98.60003951853254</v>
      </c>
      <c r="M8" s="121">
        <f>'Supp. Fig. 2'!M8/'Spec. charge capacity'!M8*100</f>
        <v>99.395683076507865</v>
      </c>
      <c r="N8" s="120">
        <f>'Supp. Fig. 2'!N8/'Spec. charge capacity'!N8*100</f>
        <v>99.524338874172585</v>
      </c>
      <c r="O8" s="121">
        <f>'Supp. Fig. 2'!O8/'Spec. charge capacity'!O8*100</f>
        <v>89.558064779088141</v>
      </c>
      <c r="P8" s="121">
        <f>'Supp. Fig. 2'!P8/'Spec. charge capacity'!P8*100</f>
        <v>55.616758632302123</v>
      </c>
      <c r="Q8" s="120">
        <f>'Supp. Fig. 2'!Q8/'Spec. charge capacity'!Q8*100</f>
        <v>70.465306527182207</v>
      </c>
      <c r="R8" s="121">
        <f>'Supp. Fig. 2'!R8/'Spec. charge capacity'!R8*100</f>
        <v>99.727811815573872</v>
      </c>
      <c r="S8" s="120">
        <f>'Supp. Fig. 2'!S8/'Spec. charge capacity'!S8*100</f>
        <v>99.977884394911769</v>
      </c>
      <c r="T8" s="120">
        <f>'Supp. Fig. 2'!T8/'Spec. charge capacity'!T8*100</f>
        <v>95.988883950379488</v>
      </c>
      <c r="U8" s="121">
        <f>'Supp. Fig. 2'!U8/'Spec. charge capacity'!U8*100</f>
        <v>99.308078305321132</v>
      </c>
      <c r="V8" s="121">
        <f>'Supp. Fig. 2'!V8/'Spec. charge capacity'!V8*100</f>
        <v>99.816270737673236</v>
      </c>
      <c r="W8" s="120">
        <f>'Supp. Fig. 2'!W8/'Spec. charge capacity'!W8*100</f>
        <v>99.84601384871722</v>
      </c>
      <c r="X8" s="120">
        <f>'Supp. Fig. 2'!X8/'Spec. charge capacity'!X8*100</f>
        <v>100.95190857310487</v>
      </c>
      <c r="Y8" s="121">
        <f>'Supp. Fig. 2'!Y8/'Spec. charge capacity'!Y8*100</f>
        <v>99.314367067848593</v>
      </c>
      <c r="Z8" s="121">
        <f>'Supp. Fig. 2'!Z8/'Spec. charge capacity'!Z8*100</f>
        <v>98.43696852350925</v>
      </c>
      <c r="AA8" s="120">
        <f>'Supp. Fig. 2'!AA8/'Spec. charge capacity'!AA8*100</f>
        <v>98.710537459895448</v>
      </c>
      <c r="AB8" s="120">
        <f>'Supp. Fig. 2'!AB8/'Spec. charge capacity'!AB8*100</f>
        <v>98.166709145390342</v>
      </c>
      <c r="AC8" s="121">
        <f>'Supp. Fig. 2'!AC8/'Spec. charge capacity'!AC8*100</f>
        <v>99.392038676056032</v>
      </c>
      <c r="AD8" s="121">
        <f>'Supp. Fig. 2'!AD8/'Spec. charge capacity'!AD8*100</f>
        <v>99.095868180812317</v>
      </c>
      <c r="AE8" s="120">
        <f>'Supp. Fig. 2'!AE8/'Spec. charge capacity'!AE8*100</f>
        <v>100.02511506749134</v>
      </c>
      <c r="AF8" s="121">
        <f>'Supp. Fig. 2'!AF8/'Spec. charge capacity'!AF8*100</f>
        <v>100.68202786440796</v>
      </c>
      <c r="AG8" s="120">
        <f>'Supp. Fig. 2'!AG8/'Spec. charge capacity'!AG8*100</f>
        <v>100.36036031517295</v>
      </c>
      <c r="AH8" s="121">
        <f>'Supp. Fig. 2'!AH8/'Spec. charge capacity'!AH8*100</f>
        <v>99.364936404525849</v>
      </c>
      <c r="AI8" s="121">
        <f>'Supp. Fig. 2'!AI8/'Spec. charge capacity'!AI8*100</f>
        <v>98.750336375928384</v>
      </c>
      <c r="AJ8" s="120">
        <f>'Supp. Fig. 2'!AJ8/'Spec. charge capacity'!AJ8*100</f>
        <v>99.776289360392283</v>
      </c>
      <c r="AK8" s="121">
        <f>'Supp. Fig. 2'!AK8/'Spec. charge capacity'!AK8*100</f>
        <v>99.79014086199075</v>
      </c>
      <c r="AL8" s="120">
        <f>'Supp. Fig. 2'!AL8/'Spec. charge capacity'!AL8*100</f>
        <v>99.789399524349463</v>
      </c>
      <c r="AM8" s="121">
        <f>'Supp. Fig. 2'!AM8/'Spec. charge capacity'!AM8*100</f>
        <v>93.185013289037784</v>
      </c>
      <c r="AN8" s="120">
        <f>'Supp. Fig. 2'!AN8/'Spec. charge capacity'!AN8*100</f>
        <v>95.953267844494093</v>
      </c>
      <c r="AO8" s="120">
        <f>'Supp. Fig. 2'!AO8/'Spec. charge capacity'!AO8*100</f>
        <v>99.828992370428793</v>
      </c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</row>
    <row r="9" spans="1:94" s="121" customFormat="1" x14ac:dyDescent="0.2">
      <c r="A9" s="120" t="s">
        <v>122</v>
      </c>
      <c r="B9" s="125">
        <v>5</v>
      </c>
      <c r="C9" s="121">
        <f>'Supp. Fig. 2'!C9/'Spec. charge capacity'!C9*100</f>
        <v>98.157050545097874</v>
      </c>
      <c r="D9" s="120">
        <f>'Supp. Fig. 2'!D9/'Spec. charge capacity'!D9*100</f>
        <v>98.814276208662719</v>
      </c>
      <c r="E9" s="121">
        <f>'Supp. Fig. 2'!E9/'Spec. charge capacity'!E9*100</f>
        <v>99.925833245471395</v>
      </c>
      <c r="F9" s="121">
        <f>'Supp. Fig. 2'!F9/'Spec. charge capacity'!F9*100</f>
        <v>99.986605024449673</v>
      </c>
      <c r="G9" s="120">
        <f>'Supp. Fig. 2'!G9/'Spec. charge capacity'!G9*100</f>
        <v>100.13274839015271</v>
      </c>
      <c r="H9" s="121">
        <f>'Supp. Fig. 2'!H9/'Spec. charge capacity'!H9*100</f>
        <v>90.954356846473033</v>
      </c>
      <c r="I9" s="121">
        <f>'Supp. Fig. 2'!I9/'Spec. charge capacity'!I9*100</f>
        <v>93.587174348697403</v>
      </c>
      <c r="J9" s="120">
        <f>'Supp. Fig. 2'!J9/'Spec. charge capacity'!J9*100</f>
        <v>90.485436893203882</v>
      </c>
      <c r="K9" s="121">
        <f>'Supp. Fig. 2'!K9/'Spec. charge capacity'!K9*100</f>
        <v>94.61043789223973</v>
      </c>
      <c r="L9" s="120">
        <f>'Supp. Fig. 2'!L9/'Spec. charge capacity'!L9*100</f>
        <v>98.670491277019451</v>
      </c>
      <c r="M9" s="121">
        <f>'Supp. Fig. 2'!M9/'Spec. charge capacity'!M9*100</f>
        <v>98.824896891265738</v>
      </c>
      <c r="N9" s="120">
        <f>'Supp. Fig. 2'!N9/'Spec. charge capacity'!N9*100</f>
        <v>100.12066933806625</v>
      </c>
      <c r="O9" s="121">
        <f>'Supp. Fig. 2'!O9/'Spec. charge capacity'!O9*100</f>
        <v>89.795312072653161</v>
      </c>
      <c r="P9" s="121">
        <f>'Supp. Fig. 2'!P9/'Spec. charge capacity'!P9*100</f>
        <v>60.736624169118535</v>
      </c>
      <c r="Q9" s="120">
        <f>'Supp. Fig. 2'!Q9/'Spec. charge capacity'!Q9*100</f>
        <v>70.579980985453673</v>
      </c>
      <c r="R9" s="121">
        <f>'Supp. Fig. 2'!R9/'Spec. charge capacity'!R9*100</f>
        <v>99.290128528990678</v>
      </c>
      <c r="S9" s="120">
        <f>'Supp. Fig. 2'!S9/'Spec. charge capacity'!S9*100</f>
        <v>99.221137560039267</v>
      </c>
      <c r="T9" s="120">
        <f>'Supp. Fig. 2'!T9/'Spec. charge capacity'!T9*100</f>
        <v>95.226514704680639</v>
      </c>
      <c r="U9" s="121">
        <f>'Supp. Fig. 2'!U9/'Spec. charge capacity'!U9*100</f>
        <v>99.626009421495183</v>
      </c>
      <c r="V9" s="121">
        <f>'Supp. Fig. 2'!V9/'Spec. charge capacity'!V9*100</f>
        <v>99.823888408923409</v>
      </c>
      <c r="W9" s="120">
        <f>'Supp. Fig. 2'!W9/'Spec. charge capacity'!W9*100</f>
        <v>99.58396734401812</v>
      </c>
      <c r="X9" s="120">
        <f>'Supp. Fig. 2'!X9/'Spec. charge capacity'!X9*100</f>
        <v>98.801524579671451</v>
      </c>
      <c r="Y9" s="121">
        <f>'Supp. Fig. 2'!Y9/'Spec. charge capacity'!Y9*100</f>
        <v>99.216651040349916</v>
      </c>
      <c r="Z9" s="121">
        <f>'Supp. Fig. 2'!Z9/'Spec. charge capacity'!Z9*100</f>
        <v>98.198615605226934</v>
      </c>
      <c r="AA9" s="120">
        <f>'Supp. Fig. 2'!AA9/'Spec. charge capacity'!AA9*100</f>
        <v>98.500550949888449</v>
      </c>
      <c r="AB9" s="120">
        <f>'Supp. Fig. 2'!AB9/'Spec. charge capacity'!AB9*100</f>
        <v>98.676874444936729</v>
      </c>
      <c r="AC9" s="121">
        <f>'Supp. Fig. 2'!AC9/'Spec. charge capacity'!AC9*100</f>
        <v>100.04500196373579</v>
      </c>
      <c r="AD9" s="121">
        <f>'Supp. Fig. 2'!AD9/'Spec. charge capacity'!AD9*100</f>
        <v>100.16448692844475</v>
      </c>
      <c r="AE9" s="120">
        <f>'Supp. Fig. 2'!AE9/'Spec. charge capacity'!AE9*100</f>
        <v>99.576585503435126</v>
      </c>
      <c r="AF9" s="121">
        <f>'Supp. Fig. 2'!AF9/'Spec. charge capacity'!AF9*100</f>
        <v>99.801448958234815</v>
      </c>
      <c r="AG9" s="120">
        <f>'Supp. Fig. 2'!AG9/'Spec. charge capacity'!AG9*100</f>
        <v>99.2928460272622</v>
      </c>
      <c r="AH9" s="121">
        <f>'Supp. Fig. 2'!AH9/'Spec. charge capacity'!AH9*100</f>
        <v>99.141697877652945</v>
      </c>
      <c r="AI9" s="121">
        <f>'Supp. Fig. 2'!AI9/'Spec. charge capacity'!AI9*100</f>
        <v>98.799937269881099</v>
      </c>
      <c r="AJ9" s="120">
        <f>'Supp. Fig. 2'!AJ9/'Spec. charge capacity'!AJ9*100</f>
        <v>99.421968525357528</v>
      </c>
      <c r="AK9" s="121">
        <f>'Supp. Fig. 2'!AK9/'Spec. charge capacity'!AK9*100</f>
        <v>100.04127897669115</v>
      </c>
      <c r="AL9" s="120">
        <f>'Supp. Fig. 2'!AL9/'Spec. charge capacity'!AL9*100</f>
        <v>99.992267858062874</v>
      </c>
      <c r="AM9" s="121">
        <f>'Supp. Fig. 2'!AM9/'Spec. charge capacity'!AM9*100</f>
        <v>94.461757060048754</v>
      </c>
      <c r="AN9" s="120">
        <f>'Supp. Fig. 2'!AN9/'Spec. charge capacity'!AN9*100</f>
        <v>96.445032977666855</v>
      </c>
      <c r="AO9" s="120">
        <f>'Supp. Fig. 2'!AO9/'Spec. charge capacity'!AO9*100</f>
        <v>99.710697613255235</v>
      </c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  <c r="BZ9" s="44"/>
      <c r="CA9" s="44"/>
      <c r="CB9" s="44"/>
      <c r="CC9" s="44"/>
      <c r="CD9" s="44"/>
      <c r="CE9" s="44"/>
      <c r="CF9" s="44"/>
      <c r="CG9" s="44"/>
      <c r="CH9" s="44"/>
      <c r="CI9" s="44"/>
    </row>
    <row r="10" spans="1:94" s="121" customFormat="1" x14ac:dyDescent="0.2">
      <c r="A10" s="120" t="s">
        <v>122</v>
      </c>
      <c r="B10" s="125">
        <v>6</v>
      </c>
      <c r="C10" s="121">
        <f>'Supp. Fig. 2'!C10/'Spec. charge capacity'!C10*100</f>
        <v>98.708993342248533</v>
      </c>
      <c r="D10" s="120">
        <f>'Supp. Fig. 2'!D10/'Spec. charge capacity'!D10*100</f>
        <v>98.965763026451242</v>
      </c>
      <c r="E10" s="121">
        <f>'Supp. Fig. 2'!E10/'Spec. charge capacity'!E10*100</f>
        <v>99.971181760511655</v>
      </c>
      <c r="F10" s="121">
        <f>'Supp. Fig. 2'!F10/'Spec. charge capacity'!F10*100</f>
        <v>99.945548443634834</v>
      </c>
      <c r="G10" s="120">
        <f>'Supp. Fig. 2'!G10/'Spec. charge capacity'!G10*100</f>
        <v>100.25860355043609</v>
      </c>
      <c r="H10" s="121">
        <f>'Supp. Fig. 2'!H10/'Spec. charge capacity'!H10*100</f>
        <v>91.163210099188447</v>
      </c>
      <c r="I10" s="121">
        <f>'Supp. Fig. 2'!I10/'Spec. charge capacity'!I10*100</f>
        <v>90.160427807486627</v>
      </c>
      <c r="J10" s="120">
        <f>'Supp. Fig. 2'!J10/'Spec. charge capacity'!J10*100</f>
        <v>89.915966386554615</v>
      </c>
      <c r="K10" s="121">
        <f>'Supp. Fig. 2'!K10/'Spec. charge capacity'!K10*100</f>
        <v>94.859728626956866</v>
      </c>
      <c r="L10" s="120">
        <f>'Supp. Fig. 2'!L10/'Spec. charge capacity'!L10*100</f>
        <v>98.342041600076641</v>
      </c>
      <c r="M10" s="121">
        <f>'Supp. Fig. 2'!M10/'Spec. charge capacity'!M10*100</f>
        <v>99.098339546324709</v>
      </c>
      <c r="N10" s="120">
        <f>'Supp. Fig. 2'!N10/'Spec. charge capacity'!N10*100</f>
        <v>100.27072150743108</v>
      </c>
      <c r="O10" s="121">
        <f>'Supp. Fig. 2'!O10/'Spec. charge capacity'!O10*100</f>
        <v>88.864074406824329</v>
      </c>
      <c r="P10" s="121">
        <f>'Supp. Fig. 2'!P10/'Spec. charge capacity'!P10*100</f>
        <v>64.251049078635219</v>
      </c>
      <c r="Q10" s="120">
        <f>'Supp. Fig. 2'!Q10/'Spec. charge capacity'!Q10*100</f>
        <v>71.300905358604865</v>
      </c>
      <c r="R10" s="121">
        <f>'Supp. Fig. 2'!R10/'Spec. charge capacity'!R10*100</f>
        <v>99.66956784672648</v>
      </c>
      <c r="S10" s="120">
        <f>'Supp. Fig. 2'!S10/'Spec. charge capacity'!S10*100</f>
        <v>99.592261768979057</v>
      </c>
      <c r="T10" s="120">
        <f>'Supp. Fig. 2'!T10/'Spec. charge capacity'!T10*100</f>
        <v>100.89924149879366</v>
      </c>
      <c r="U10" s="121">
        <f>'Supp. Fig. 2'!U10/'Spec. charge capacity'!U10*100</f>
        <v>99.360309066242479</v>
      </c>
      <c r="V10" s="121">
        <f>'Supp. Fig. 2'!V10/'Spec. charge capacity'!V10*100</f>
        <v>99.825006527647815</v>
      </c>
      <c r="W10" s="120">
        <f>'Supp. Fig. 2'!W10/'Spec. charge capacity'!W10*100</f>
        <v>99.695531505787457</v>
      </c>
      <c r="X10" s="120">
        <f>'Supp. Fig. 2'!X10/'Spec. charge capacity'!X10*100</f>
        <v>99.727298679360416</v>
      </c>
      <c r="Y10" s="121">
        <f>'Supp. Fig. 2'!Y10/'Spec. charge capacity'!Y10*100</f>
        <v>99.073697996315687</v>
      </c>
      <c r="Z10" s="121">
        <f>'Supp. Fig. 2'!Z10/'Spec. charge capacity'!Z10*100</f>
        <v>98.690275802752979</v>
      </c>
      <c r="AA10" s="120">
        <f>'Supp. Fig. 2'!AA10/'Spec. charge capacity'!AA10*100</f>
        <v>98.867646520444112</v>
      </c>
      <c r="AB10" s="120">
        <f>'Supp. Fig. 2'!AB10/'Spec. charge capacity'!AB10*100</f>
        <v>99.050014912930919</v>
      </c>
      <c r="AC10" s="121">
        <f>'Supp. Fig. 2'!AC10/'Spec. charge capacity'!AC10*100</f>
        <v>100.04385028135879</v>
      </c>
      <c r="AD10" s="121">
        <f>'Supp. Fig. 2'!AD10/'Spec. charge capacity'!AD10*100</f>
        <v>98.946301587083369</v>
      </c>
      <c r="AE10" s="120">
        <f>'Supp. Fig. 2'!AE10/'Spec. charge capacity'!AE10*100</f>
        <v>99.982031924652887</v>
      </c>
      <c r="AF10" s="121">
        <f>'Supp. Fig. 2'!AF10/'Spec. charge capacity'!AF10*100</f>
        <v>99.246208224598945</v>
      </c>
      <c r="AG10" s="120">
        <f>'Supp. Fig. 2'!AG10/'Spec. charge capacity'!AG10*100</f>
        <v>101.20870330025204</v>
      </c>
      <c r="AH10" s="121">
        <f>'Supp. Fig. 2'!AH10/'Spec. charge capacity'!AH10*100</f>
        <v>99.269158988978802</v>
      </c>
      <c r="AI10" s="121">
        <f>'Supp. Fig. 2'!AI10/'Spec. charge capacity'!AI10*100</f>
        <v>99.395953186403588</v>
      </c>
      <c r="AJ10" s="120">
        <f>'Supp. Fig. 2'!AJ10/'Spec. charge capacity'!AJ10*100</f>
        <v>99.011135556463998</v>
      </c>
      <c r="AK10" s="121">
        <f>'Supp. Fig. 2'!AK10/'Spec. charge capacity'!AK10*100</f>
        <v>99.818965092528515</v>
      </c>
      <c r="AL10" s="120">
        <f>'Supp. Fig. 2'!AL10/'Spec. charge capacity'!AL10*100</f>
        <v>99.7416196667685</v>
      </c>
      <c r="AM10" s="121">
        <f>'Supp. Fig. 2'!AM10/'Spec. charge capacity'!AM10*100</f>
        <v>94.956769513944053</v>
      </c>
      <c r="AN10" s="120">
        <f>'Supp. Fig. 2'!AN10/'Spec. charge capacity'!AN10*100</f>
        <v>96.753152912796764</v>
      </c>
      <c r="AO10" s="120">
        <f>'Supp. Fig. 2'!AO10/'Spec. charge capacity'!AO10*100</f>
        <v>100.03099280380503</v>
      </c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  <c r="BF10" s="44"/>
      <c r="BG10" s="44"/>
      <c r="BH10" s="44"/>
      <c r="BI10" s="44"/>
      <c r="BJ10" s="44"/>
      <c r="BK10" s="44"/>
      <c r="BL10" s="44"/>
      <c r="BM10" s="44"/>
      <c r="BN10" s="44"/>
      <c r="BO10" s="44"/>
      <c r="BP10" s="44"/>
      <c r="BQ10" s="44"/>
      <c r="BR10" s="44"/>
      <c r="BS10" s="44"/>
      <c r="BT10" s="44"/>
      <c r="BU10" s="44"/>
      <c r="BV10" s="44"/>
      <c r="BW10" s="44"/>
      <c r="BX10" s="44"/>
      <c r="BY10" s="44"/>
      <c r="BZ10" s="44"/>
      <c r="CA10" s="44"/>
      <c r="CB10" s="44"/>
      <c r="CC10" s="44"/>
      <c r="CD10" s="44"/>
      <c r="CE10" s="44"/>
      <c r="CF10" s="44"/>
      <c r="CG10" s="44"/>
      <c r="CH10" s="44"/>
      <c r="CI10" s="44"/>
    </row>
    <row r="11" spans="1:94" s="121" customFormat="1" x14ac:dyDescent="0.2">
      <c r="A11" s="120" t="s">
        <v>122</v>
      </c>
      <c r="B11" s="125">
        <v>7</v>
      </c>
      <c r="C11" s="121">
        <f>'Supp. Fig. 2'!C11/'Spec. charge capacity'!C11*100</f>
        <v>98.841629849281048</v>
      </c>
      <c r="D11" s="120">
        <f>'Supp. Fig. 2'!D11/'Spec. charge capacity'!D11*100</f>
        <v>99.030899458616943</v>
      </c>
      <c r="E11" s="121">
        <f>'Supp. Fig. 2'!E11/'Spec. charge capacity'!E11*100</f>
        <v>99.919028307458774</v>
      </c>
      <c r="F11" s="121">
        <f>'Supp. Fig. 2'!F11/'Spec. charge capacity'!F11*100</f>
        <v>99.876108225010725</v>
      </c>
      <c r="G11" s="120">
        <f>'Supp. Fig. 2'!G11/'Spec. charge capacity'!G11*100</f>
        <v>99.911837439242277</v>
      </c>
      <c r="H11" s="121">
        <f>'Supp. Fig. 2'!H11/'Spec. charge capacity'!H11*100</f>
        <v>90.64039408866995</v>
      </c>
      <c r="I11" s="121">
        <f>'Supp. Fig. 2'!I11/'Spec. charge capacity'!I11*100</f>
        <v>92.941176470588232</v>
      </c>
      <c r="J11" s="120">
        <f>'Supp. Fig. 2'!J11/'Spec. charge capacity'!J11*100</f>
        <v>90.972222222222214</v>
      </c>
      <c r="K11" s="121">
        <f>'Supp. Fig. 2'!K11/'Spec. charge capacity'!K11*100</f>
        <v>94.534893607467126</v>
      </c>
      <c r="L11" s="120">
        <f>'Supp. Fig. 2'!L11/'Spec. charge capacity'!L11*100</f>
        <v>97.535407927703559</v>
      </c>
      <c r="M11" s="121">
        <f>'Supp. Fig. 2'!M11/'Spec. charge capacity'!M11*100</f>
        <v>64.664160610811265</v>
      </c>
      <c r="N11" s="120">
        <f>'Supp. Fig. 2'!N11/'Spec. charge capacity'!N11*100</f>
        <v>99.672091519581159</v>
      </c>
      <c r="O11" s="121">
        <f>'Supp. Fig. 2'!O11/'Spec. charge capacity'!O11*100</f>
        <v>88.610634881447254</v>
      </c>
      <c r="P11" s="121">
        <f>'Supp. Fig. 2'!P11/'Spec. charge capacity'!P11*100</f>
        <v>66.360856269113157</v>
      </c>
      <c r="Q11" s="120">
        <f>'Supp. Fig. 2'!Q11/'Spec. charge capacity'!Q11*100</f>
        <v>72.275364707473273</v>
      </c>
      <c r="R11" s="121">
        <f>'Supp. Fig. 2'!R11/'Spec. charge capacity'!R11*100</f>
        <v>99.286002071097641</v>
      </c>
      <c r="S11" s="120">
        <f>'Supp. Fig. 2'!S11/'Spec. charge capacity'!S11*100</f>
        <v>99.651014781915848</v>
      </c>
      <c r="T11" s="120">
        <f>'Supp. Fig. 2'!T11/'Spec. charge capacity'!T11*100</f>
        <v>104.32217544865539</v>
      </c>
      <c r="U11" s="121">
        <f>'Supp. Fig. 2'!U11/'Spec. charge capacity'!U11*100</f>
        <v>99.482154835028012</v>
      </c>
      <c r="V11" s="121">
        <f>'Supp. Fig. 2'!V11/'Spec. charge capacity'!V11*100</f>
        <v>99.755598236761713</v>
      </c>
      <c r="W11" s="120">
        <f>'Supp. Fig. 2'!W11/'Spec. charge capacity'!W11*100</f>
        <v>99.68393758608461</v>
      </c>
      <c r="X11" s="120">
        <f>'Supp. Fig. 2'!X11/'Spec. charge capacity'!X11*100</f>
        <v>101.69857002207006</v>
      </c>
      <c r="Y11" s="121">
        <f>'Supp. Fig. 2'!Y11/'Spec. charge capacity'!Y11*100</f>
        <v>99.138167579699783</v>
      </c>
      <c r="Z11" s="121">
        <f>'Supp. Fig. 2'!Z11/'Spec. charge capacity'!Z11*100</f>
        <v>98.442640120844388</v>
      </c>
      <c r="AA11" s="120">
        <f>'Supp. Fig. 2'!AA11/'Spec. charge capacity'!AA11*100</f>
        <v>98.387903898498635</v>
      </c>
      <c r="AB11" s="120">
        <f>'Supp. Fig. 2'!AB11/'Spec. charge capacity'!AB11*100</f>
        <v>99.132836142033867</v>
      </c>
      <c r="AC11" s="121">
        <f>'Supp. Fig. 2'!AC11/'Spec. charge capacity'!AC11*100</f>
        <v>100.64111549989705</v>
      </c>
      <c r="AD11" s="121">
        <f>'Supp. Fig. 2'!AD11/'Spec. charge capacity'!AD11*100</f>
        <v>99.491221868206424</v>
      </c>
      <c r="AE11" s="120">
        <f>'Supp. Fig. 2'!AE11/'Spec. charge capacity'!AE11*100</f>
        <v>99.524792459974549</v>
      </c>
      <c r="AF11" s="121">
        <f>'Supp. Fig. 2'!AF11/'Spec. charge capacity'!AF11*100</f>
        <v>100.08359181833337</v>
      </c>
      <c r="AG11" s="120">
        <f>'Supp. Fig. 2'!AG11/'Spec. charge capacity'!AG11*100</f>
        <v>97.681586134818019</v>
      </c>
      <c r="AH11" s="121">
        <f>'Supp. Fig. 2'!AH11/'Spec. charge capacity'!AH11*100</f>
        <v>99.455543059102851</v>
      </c>
      <c r="AI11" s="121">
        <f>'Supp. Fig. 2'!AI11/'Spec. charge capacity'!AI11*100</f>
        <v>98.282831035582291</v>
      </c>
      <c r="AJ11" s="120">
        <f>'Supp. Fig. 2'!AJ11/'Spec. charge capacity'!AJ11*100</f>
        <v>99.388600901714113</v>
      </c>
      <c r="AK11" s="121">
        <f>'Supp. Fig. 2'!AK11/'Spec. charge capacity'!AK11*100</f>
        <v>99.883418325195606</v>
      </c>
      <c r="AL11" s="120">
        <f>'Supp. Fig. 2'!AL11/'Spec. charge capacity'!AL11*100</f>
        <v>99.90026353449143</v>
      </c>
      <c r="AM11" s="121">
        <f>'Supp. Fig. 2'!AM11/'Spec. charge capacity'!AM11*100</f>
        <v>95.529919656085994</v>
      </c>
      <c r="AN11" s="120">
        <f>'Supp. Fig. 2'!AN11/'Spec. charge capacity'!AN11*100</f>
        <v>96.962109034893842</v>
      </c>
      <c r="AO11" s="120">
        <f>'Supp. Fig. 2'!AO11/'Spec. charge capacity'!AO11*100</f>
        <v>99.743235236026024</v>
      </c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  <c r="BF11" s="44"/>
      <c r="BG11" s="4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44"/>
      <c r="BX11" s="44"/>
      <c r="BY11" s="44"/>
      <c r="BZ11" s="44"/>
      <c r="CA11" s="44"/>
      <c r="CB11" s="44"/>
      <c r="CC11" s="44"/>
      <c r="CD11" s="44"/>
      <c r="CE11" s="44"/>
      <c r="CF11" s="44"/>
      <c r="CG11" s="44"/>
      <c r="CH11" s="44"/>
      <c r="CI11" s="44"/>
    </row>
    <row r="12" spans="1:94" s="121" customFormat="1" x14ac:dyDescent="0.2">
      <c r="A12" s="120" t="s">
        <v>122</v>
      </c>
      <c r="B12" s="125">
        <v>8</v>
      </c>
      <c r="C12" s="121">
        <f>'Supp. Fig. 2'!C12/'Spec. charge capacity'!C12*100</f>
        <v>99.083356826366114</v>
      </c>
      <c r="D12" s="120">
        <f>'Supp. Fig. 2'!D12/'Spec. charge capacity'!D12*100</f>
        <v>99.12365580094388</v>
      </c>
      <c r="E12" s="121">
        <f>'Supp. Fig. 2'!E12/'Spec. charge capacity'!E12*100</f>
        <v>99.851197668266735</v>
      </c>
      <c r="F12" s="121">
        <f>'Supp. Fig. 2'!F12/'Spec. charge capacity'!F12*100</f>
        <v>99.98279828511636</v>
      </c>
      <c r="G12" s="120">
        <f>'Supp. Fig. 2'!G12/'Spec. charge capacity'!G12*100</f>
        <v>99.989455453728866</v>
      </c>
      <c r="H12" s="121">
        <f>'Supp. Fig. 2'!H12/'Spec. charge capacity'!H12*100</f>
        <v>91.252699784017295</v>
      </c>
      <c r="I12" s="121">
        <f>'Supp. Fig. 2'!I12/'Spec. charge capacity'!I12*100</f>
        <v>92.384519350811487</v>
      </c>
      <c r="J12" s="120">
        <f>'Supp. Fig. 2'!J12/'Spec. charge capacity'!J12*100</f>
        <v>92.731829573934846</v>
      </c>
      <c r="K12" s="121">
        <f>'Supp. Fig. 2'!K12/'Spec. charge capacity'!K12*100</f>
        <v>93.746089055086316</v>
      </c>
      <c r="L12" s="120">
        <f>'Supp. Fig. 2'!L12/'Spec. charge capacity'!L12*100</f>
        <v>96.005162532484874</v>
      </c>
      <c r="M12" s="121">
        <f>'Supp. Fig. 2'!M12/'Spec. charge capacity'!M12*100</f>
        <v>144.85147044896382</v>
      </c>
      <c r="N12" s="120">
        <f>'Supp. Fig. 2'!N12/'Spec. charge capacity'!N12*100</f>
        <v>99.476826924135565</v>
      </c>
      <c r="O12" s="121">
        <f>'Supp. Fig. 2'!O12/'Spec. charge capacity'!O12*100</f>
        <v>88.691947306634304</v>
      </c>
      <c r="P12" s="121">
        <f>'Supp. Fig. 2'!P12/'Spec. charge capacity'!P12*100</f>
        <v>67.08062485812745</v>
      </c>
      <c r="Q12" s="120">
        <f>'Supp. Fig. 2'!Q12/'Spec. charge capacity'!Q12*100</f>
        <v>72.193046481405588</v>
      </c>
      <c r="R12" s="121">
        <f>'Supp. Fig. 2'!R12/'Spec. charge capacity'!R12*100</f>
        <v>99.291409443317661</v>
      </c>
      <c r="S12" s="120">
        <f>'Supp. Fig. 2'!S12/'Spec. charge capacity'!S12*100</f>
        <v>99.626652891238223</v>
      </c>
      <c r="T12" s="120">
        <f>'Supp. Fig. 2'!T12/'Spec. charge capacity'!T12*100</f>
        <v>96.007287973436618</v>
      </c>
      <c r="U12" s="121">
        <f>'Supp. Fig. 2'!U12/'Spec. charge capacity'!U12*100</f>
        <v>99.430689717919236</v>
      </c>
      <c r="V12" s="121">
        <f>'Supp. Fig. 2'!V12/'Spec. charge capacity'!V12*100</f>
        <v>99.740733926428518</v>
      </c>
      <c r="W12" s="120">
        <f>'Supp. Fig. 2'!W12/'Spec. charge capacity'!W12*100</f>
        <v>99.579832654464042</v>
      </c>
      <c r="X12" s="120">
        <f>'Supp. Fig. 2'!X12/'Spec. charge capacity'!X12*100</f>
        <v>98.155366890033633</v>
      </c>
      <c r="Y12" s="121">
        <f>'Supp. Fig. 2'!Y12/'Spec. charge capacity'!Y12*100</f>
        <v>98.885261319350249</v>
      </c>
      <c r="Z12" s="121">
        <f>'Supp. Fig. 2'!Z12/'Spec. charge capacity'!Z12*100</f>
        <v>98.712016733769772</v>
      </c>
      <c r="AA12" s="120">
        <f>'Supp. Fig. 2'!AA12/'Spec. charge capacity'!AA12*100</f>
        <v>98.951810612379901</v>
      </c>
      <c r="AB12" s="120">
        <f>'Supp. Fig. 2'!AB12/'Spec. charge capacity'!AB12*100</f>
        <v>99.219524708508885</v>
      </c>
      <c r="AC12" s="121">
        <f>'Supp. Fig. 2'!AC12/'Spec. charge capacity'!AC12*100</f>
        <v>99.523753093504979</v>
      </c>
      <c r="AD12" s="121">
        <f>'Supp. Fig. 2'!AD12/'Spec. charge capacity'!AD12*100</f>
        <v>99.443899993851332</v>
      </c>
      <c r="AE12" s="120">
        <f>'Supp. Fig. 2'!AE12/'Spec. charge capacity'!AE12*100</f>
        <v>99.986782517726127</v>
      </c>
      <c r="AF12" s="121">
        <f>'Supp. Fig. 2'!AF12/'Spec. charge capacity'!AF12*100</f>
        <v>99.497650863227349</v>
      </c>
      <c r="AG12" s="120">
        <f>'Supp. Fig. 2'!AG12/'Spec. charge capacity'!AG12*100</f>
        <v>101.1730567078444</v>
      </c>
      <c r="AH12" s="121">
        <f>'Supp. Fig. 2'!AH12/'Spec. charge capacity'!AH12*100</f>
        <v>99.446827133251006</v>
      </c>
      <c r="AI12" s="121">
        <f>'Supp. Fig. 2'!AI12/'Spec. charge capacity'!AI12*100</f>
        <v>98.802469026088033</v>
      </c>
      <c r="AJ12" s="120">
        <f>'Supp. Fig. 2'!AJ12/'Spec. charge capacity'!AJ12*100</f>
        <v>100.07555731136723</v>
      </c>
      <c r="AK12" s="121">
        <f>'Supp. Fig. 2'!AK12/'Spec. charge capacity'!AK12*100</f>
        <v>99.906556699924778</v>
      </c>
      <c r="AL12" s="120">
        <f>'Supp. Fig. 2'!AL12/'Spec. charge capacity'!AL12*100</f>
        <v>99.893061192487636</v>
      </c>
      <c r="AM12" s="121">
        <f>'Supp. Fig. 2'!AM12/'Spec. charge capacity'!AM12*100</f>
        <v>95.771002918721166</v>
      </c>
      <c r="AN12" s="120">
        <f>'Supp. Fig. 2'!AN12/'Spec. charge capacity'!AN12*100</f>
        <v>97.190959816179586</v>
      </c>
      <c r="AO12" s="120">
        <f>'Supp. Fig. 2'!AO12/'Spec. charge capacity'!AO12*100</f>
        <v>99.808441772904416</v>
      </c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  <c r="BF12" s="44"/>
      <c r="BG12" s="44"/>
      <c r="BH12" s="44"/>
      <c r="BI12" s="44"/>
      <c r="BJ12" s="44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/>
      <c r="BZ12" s="44"/>
      <c r="CA12" s="44"/>
      <c r="CB12" s="44"/>
      <c r="CC12" s="44"/>
      <c r="CD12" s="44"/>
      <c r="CE12" s="44"/>
      <c r="CF12" s="44"/>
      <c r="CG12" s="44"/>
      <c r="CH12" s="44"/>
      <c r="CI12" s="44"/>
    </row>
    <row r="13" spans="1:94" s="121" customFormat="1" x14ac:dyDescent="0.2">
      <c r="A13" s="120" t="s">
        <v>122</v>
      </c>
      <c r="B13" s="125">
        <v>9</v>
      </c>
      <c r="C13" s="121">
        <f>'Supp. Fig. 2'!C13/'Spec. charge capacity'!C13*100</f>
        <v>99.274681382916569</v>
      </c>
      <c r="D13" s="120">
        <f>'Supp. Fig. 2'!D13/'Spec. charge capacity'!D13*100</f>
        <v>99.174758200670908</v>
      </c>
      <c r="E13" s="121">
        <f>'Supp. Fig. 2'!E13/'Spec. charge capacity'!E13*100</f>
        <v>99.933350499040657</v>
      </c>
      <c r="F13" s="121">
        <f>'Supp. Fig. 2'!F13/'Spec. charge capacity'!F13*100</f>
        <v>99.93484391935587</v>
      </c>
      <c r="G13" s="120">
        <f>'Supp. Fig. 2'!G13/'Spec. charge capacity'!G13*100</f>
        <v>99.891302453401806</v>
      </c>
      <c r="H13" s="121">
        <f>'Supp. Fig. 2'!H13/'Spec. charge capacity'!H13*100</f>
        <v>91.705607476635521</v>
      </c>
      <c r="I13" s="121">
        <f>'Supp. Fig. 2'!I13/'Spec. charge capacity'!I13*100</f>
        <v>90.495314591700122</v>
      </c>
      <c r="J13" s="120">
        <f>'Supp. Fig. 2'!J13/'Spec. charge capacity'!J13*100</f>
        <v>92.572944297082216</v>
      </c>
      <c r="K13" s="121">
        <f>'Supp. Fig. 2'!K13/'Spec. charge capacity'!K13*100</f>
        <v>93.544216711842083</v>
      </c>
      <c r="L13" s="120">
        <f>'Supp. Fig. 2'!L13/'Spec. charge capacity'!L13*100</f>
        <v>94.404961985195797</v>
      </c>
      <c r="M13" s="121">
        <f>'Supp. Fig. 2'!M13/'Spec. charge capacity'!M13*100</f>
        <v>99.828773848261761</v>
      </c>
      <c r="N13" s="120">
        <f>'Supp. Fig. 2'!N13/'Spec. charge capacity'!N13*100</f>
        <v>99.302575439409921</v>
      </c>
      <c r="O13" s="121">
        <f>'Supp. Fig. 2'!O13/'Spec. charge capacity'!O13*100</f>
        <v>87.486114169200718</v>
      </c>
      <c r="P13" s="121">
        <f>'Supp. Fig. 2'!P13/'Spec. charge capacity'!P13*100</f>
        <v>68.450055264199221</v>
      </c>
      <c r="Q13" s="120">
        <f>'Supp. Fig. 2'!Q13/'Spec. charge capacity'!Q13*100</f>
        <v>72.113003132769464</v>
      </c>
      <c r="R13" s="121">
        <f>'Supp. Fig. 2'!R13/'Spec. charge capacity'!R13*100</f>
        <v>99.712076662369483</v>
      </c>
      <c r="S13" s="120">
        <f>'Supp. Fig. 2'!S13/'Spec. charge capacity'!S13*100</f>
        <v>99.644755616545382</v>
      </c>
      <c r="T13" s="120">
        <f>'Supp. Fig. 2'!T13/'Spec. charge capacity'!T13*100</f>
        <v>99.846382209148871</v>
      </c>
      <c r="U13" s="121">
        <f>'Supp. Fig. 2'!U13/'Spec. charge capacity'!U13*100</f>
        <v>99.580382138466277</v>
      </c>
      <c r="V13" s="121">
        <f>'Supp. Fig. 2'!V13/'Spec. charge capacity'!V13*100</f>
        <v>99.801013724065498</v>
      </c>
      <c r="W13" s="120">
        <f>'Supp. Fig. 2'!W13/'Spec. charge capacity'!W13*100</f>
        <v>99.748407226626483</v>
      </c>
      <c r="X13" s="120">
        <f>'Supp. Fig. 2'!X13/'Spec. charge capacity'!X13*100</f>
        <v>100.84396072527883</v>
      </c>
      <c r="Y13" s="121">
        <f>'Supp. Fig. 2'!Y13/'Spec. charge capacity'!Y13*100</f>
        <v>99.223509001909704</v>
      </c>
      <c r="Z13" s="121">
        <f>'Supp. Fig. 2'!Z13/'Spec. charge capacity'!Z13*100</f>
        <v>98.448482865420686</v>
      </c>
      <c r="AA13" s="120">
        <f>'Supp. Fig. 2'!AA13/'Spec. charge capacity'!AA13*100</f>
        <v>98.298906011738424</v>
      </c>
      <c r="AB13" s="120">
        <f>'Supp. Fig. 2'!AB13/'Spec. charge capacity'!AB13*100</f>
        <v>99.462304627813637</v>
      </c>
      <c r="AC13" s="121">
        <f>'Supp. Fig. 2'!AC13/'Spec. charge capacity'!AC13*100</f>
        <v>100.15706269589488</v>
      </c>
      <c r="AD13" s="121">
        <f>'Supp. Fig. 2'!AD13/'Spec. charge capacity'!AD13*100</f>
        <v>98.97914513846321</v>
      </c>
      <c r="AE13" s="120">
        <f>'Supp. Fig. 2'!AE13/'Spec. charge capacity'!AE13*100</f>
        <v>99.329692820034083</v>
      </c>
      <c r="AF13" s="121">
        <f>'Supp. Fig. 2'!AF13/'Spec. charge capacity'!AF13*100</f>
        <v>100.73380838746205</v>
      </c>
      <c r="AG13" s="120">
        <f>'Supp. Fig. 2'!AG13/'Spec. charge capacity'!AG13*100</f>
        <v>98.47470121304373</v>
      </c>
      <c r="AH13" s="121">
        <f>'Supp. Fig. 2'!AH13/'Spec. charge capacity'!AH13*100</f>
        <v>98.969667621846753</v>
      </c>
      <c r="AI13" s="121">
        <f>'Supp. Fig. 2'!AI13/'Spec. charge capacity'!AI13*100</f>
        <v>99.289693000970587</v>
      </c>
      <c r="AJ13" s="120">
        <f>'Supp. Fig. 2'!AJ13/'Spec. charge capacity'!AJ13*100</f>
        <v>99.072446198436751</v>
      </c>
      <c r="AK13" s="121">
        <f>'Supp. Fig. 2'!AK13/'Spec. charge capacity'!AK13*100</f>
        <v>99.877148086179133</v>
      </c>
      <c r="AL13" s="120">
        <f>'Supp. Fig. 2'!AL13/'Spec. charge capacity'!AL13*100</f>
        <v>99.826675431043398</v>
      </c>
      <c r="AM13" s="121">
        <f>'Supp. Fig. 2'!AM13/'Spec. charge capacity'!AM13*100</f>
        <v>95.96982529207331</v>
      </c>
      <c r="AN13" s="120">
        <f>'Supp. Fig. 2'!AN13/'Spec. charge capacity'!AN13*100</f>
        <v>97.276146876555231</v>
      </c>
      <c r="AO13" s="120">
        <f>'Supp. Fig. 2'!AO13/'Spec. charge capacity'!AO13*100</f>
        <v>99.916130856049421</v>
      </c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  <c r="BF13" s="44"/>
      <c r="BG13" s="44"/>
      <c r="BH13" s="44"/>
      <c r="BI13" s="44"/>
      <c r="BJ13" s="44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/>
      <c r="BZ13" s="44"/>
      <c r="CA13" s="44"/>
      <c r="CB13" s="44"/>
      <c r="CC13" s="44"/>
      <c r="CD13" s="44"/>
      <c r="CE13" s="44"/>
      <c r="CF13" s="44"/>
      <c r="CG13" s="44"/>
      <c r="CH13" s="44"/>
      <c r="CI13" s="44"/>
    </row>
    <row r="14" spans="1:94" s="121" customFormat="1" x14ac:dyDescent="0.2">
      <c r="A14" s="120" t="s">
        <v>122</v>
      </c>
      <c r="B14" s="125">
        <v>10</v>
      </c>
      <c r="C14" s="121">
        <f>'Supp. Fig. 2'!C14/'Spec. charge capacity'!C14*100</f>
        <v>99.408471953640614</v>
      </c>
      <c r="D14" s="120">
        <f>'Supp. Fig. 2'!D14/'Spec. charge capacity'!D14*100</f>
        <v>99.223204683366589</v>
      </c>
      <c r="E14" s="121">
        <f>'Supp. Fig. 2'!E14/'Spec. charge capacity'!E14*100</f>
        <v>99.942820898130108</v>
      </c>
      <c r="F14" s="121">
        <f>'Supp. Fig. 2'!F14/'Spec. charge capacity'!F14*100</f>
        <v>99.932310056827546</v>
      </c>
      <c r="G14" s="120">
        <f>'Supp. Fig. 2'!G14/'Spec. charge capacity'!G14*100</f>
        <v>99.961550153619143</v>
      </c>
      <c r="H14" s="121">
        <f>'Supp. Fig. 2'!H14/'Spec. charge capacity'!H14*100</f>
        <v>91.443167305236258</v>
      </c>
      <c r="I14" s="121">
        <f>'Supp. Fig. 2'!I14/'Spec. charge capacity'!I14*100</f>
        <v>92.341678939617083</v>
      </c>
      <c r="J14" s="120">
        <f>'Supp. Fig. 2'!J14/'Spec. charge capacity'!J14*100</f>
        <v>92.571428571428569</v>
      </c>
      <c r="K14" s="121">
        <f>'Supp. Fig. 2'!K14/'Spec. charge capacity'!K14*100</f>
        <v>93.216065326833544</v>
      </c>
      <c r="L14" s="120">
        <f>'Supp. Fig. 2'!L14/'Spec. charge capacity'!L14*100</f>
        <v>91.86967968267777</v>
      </c>
      <c r="M14" s="121">
        <f>'Supp. Fig. 2'!M14/'Spec. charge capacity'!M14*100</f>
        <v>100.74381440602605</v>
      </c>
      <c r="N14" s="120">
        <f>'Supp. Fig. 2'!N14/'Spec. charge capacity'!N14*100</f>
        <v>99.728861324004583</v>
      </c>
      <c r="O14" s="121">
        <f>'Supp. Fig. 2'!O14/'Spec. charge capacity'!O14*100</f>
        <v>87.158608117041553</v>
      </c>
      <c r="P14" s="121">
        <f>'Supp. Fig. 2'!P14/'Spec. charge capacity'!P14*100</f>
        <v>69.974270317415915</v>
      </c>
      <c r="Q14" s="120">
        <f>'Supp. Fig. 2'!Q14/'Spec. charge capacity'!Q14*100</f>
        <v>72.541181700927709</v>
      </c>
      <c r="R14" s="121">
        <f>'Supp. Fig. 2'!R14/'Spec. charge capacity'!R14*100</f>
        <v>99.720266794955108</v>
      </c>
      <c r="S14" s="120">
        <f>'Supp. Fig. 2'!S14/'Spec. charge capacity'!S14*100</f>
        <v>100.07033786167226</v>
      </c>
      <c r="T14" s="120">
        <f>'Supp. Fig. 2'!T14/'Spec. charge capacity'!T14*100</f>
        <v>102.75874253350972</v>
      </c>
      <c r="U14" s="121">
        <f>'Supp. Fig. 2'!U14/'Spec. charge capacity'!U14*100</f>
        <v>99.608758402261728</v>
      </c>
      <c r="V14" s="121">
        <f>'Supp. Fig. 2'!V14/'Spec. charge capacity'!V14*100</f>
        <v>99.855513969632611</v>
      </c>
      <c r="W14" s="120">
        <f>'Supp. Fig. 2'!W14/'Spec. charge capacity'!W14*100</f>
        <v>99.807205347927663</v>
      </c>
      <c r="X14" s="120">
        <f>'Supp. Fig. 2'!X14/'Spec. charge capacity'!X14*100</f>
        <v>99.694061069337025</v>
      </c>
      <c r="Y14" s="121">
        <f>'Supp. Fig. 2'!Y14/'Spec. charge capacity'!Y14*100</f>
        <v>98.708231765792817</v>
      </c>
      <c r="Z14" s="121">
        <f>'Supp. Fig. 2'!Z14/'Spec. charge capacity'!Z14*100</f>
        <v>98.788011399790605</v>
      </c>
      <c r="AA14" s="120">
        <f>'Supp. Fig. 2'!AA14/'Spec. charge capacity'!AA14*100</f>
        <v>99.189216367232106</v>
      </c>
      <c r="AB14" s="120">
        <f>'Supp. Fig. 2'!AB14/'Spec. charge capacity'!AB14*100</f>
        <v>99.581293816637199</v>
      </c>
      <c r="AC14" s="121">
        <f>'Supp. Fig. 2'!AC14/'Spec. charge capacity'!AC14*100</f>
        <v>99.362108383006671</v>
      </c>
      <c r="AD14" s="121">
        <f>'Supp. Fig. 2'!AD14/'Spec. charge capacity'!AD14*100</f>
        <v>100.88681638348862</v>
      </c>
      <c r="AE14" s="120">
        <f>'Supp. Fig. 2'!AE14/'Spec. charge capacity'!AE14*100</f>
        <v>99.979879317622078</v>
      </c>
      <c r="AF14" s="121">
        <f>'Supp. Fig. 2'!AF14/'Spec. charge capacity'!AF14*100</f>
        <v>98.754715421082352</v>
      </c>
      <c r="AG14" s="120">
        <f>'Supp. Fig. 2'!AG14/'Spec. charge capacity'!AG14*100</f>
        <v>101.05693794156284</v>
      </c>
      <c r="AH14" s="121">
        <f>'Supp. Fig. 2'!AH14/'Spec. charge capacity'!AH14*100</f>
        <v>99.449582395027164</v>
      </c>
      <c r="AI14" s="121">
        <f>'Supp. Fig. 2'!AI14/'Spec. charge capacity'!AI14*100</f>
        <v>98.565634001528423</v>
      </c>
      <c r="AJ14" s="120">
        <f>'Supp. Fig. 2'!AJ14/'Spec. charge capacity'!AJ14*100</f>
        <v>98.915345566768835</v>
      </c>
      <c r="AK14" s="121">
        <f>'Supp. Fig. 2'!AK14/'Spec. charge capacity'!AK14*100</f>
        <v>99.832935432971865</v>
      </c>
      <c r="AL14" s="120">
        <f>'Supp. Fig. 2'!AL14/'Spec. charge capacity'!AL14*100</f>
        <v>99.874493394292855</v>
      </c>
      <c r="AM14" s="121">
        <f>'Supp. Fig. 2'!AM14/'Spec. charge capacity'!AM14*100</f>
        <v>96.075383016919133</v>
      </c>
      <c r="AN14" s="120">
        <f>'Supp. Fig. 2'!AN14/'Spec. charge capacity'!AN14*100</f>
        <v>97.445333522143613</v>
      </c>
      <c r="AO14" s="120">
        <f>'Supp. Fig. 2'!AO14/'Spec. charge capacity'!AO14*100</f>
        <v>99.78135559530908</v>
      </c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44"/>
    </row>
    <row r="15" spans="1:94" s="121" customFormat="1" x14ac:dyDescent="0.2">
      <c r="A15" s="120" t="s">
        <v>122</v>
      </c>
      <c r="B15" s="125">
        <v>11</v>
      </c>
      <c r="C15" s="121">
        <f>'Supp. Fig. 2'!C15/'Spec. charge capacity'!C15*100</f>
        <v>99.436166940285958</v>
      </c>
      <c r="D15" s="120">
        <f>'Supp. Fig. 2'!D15/'Spec. charge capacity'!D15*100</f>
        <v>99.243212021592512</v>
      </c>
      <c r="E15" s="121">
        <f>'Supp. Fig. 2'!E15/'Spec. charge capacity'!E15*100</f>
        <v>99.926134325056935</v>
      </c>
      <c r="F15" s="121">
        <f>'Supp. Fig. 2'!F15/'Spec. charge capacity'!F15*100</f>
        <v>99.929337388549996</v>
      </c>
      <c r="G15" s="120">
        <f>'Supp. Fig. 2'!G15/'Spec. charge capacity'!G15*100</f>
        <v>99.979889083645475</v>
      </c>
      <c r="H15" s="121">
        <f>'Supp. Fig. 2'!H15/'Spec. charge capacity'!H15*100</f>
        <v>92.592592592592581</v>
      </c>
      <c r="I15" s="121">
        <f>'Supp. Fig. 2'!I15/'Spec. charge capacity'!I15*100</f>
        <v>96.19047619047619</v>
      </c>
      <c r="J15" s="120">
        <f>'Supp. Fig. 2'!J15/'Spec. charge capacity'!J15*100</f>
        <v>94.461538461538467</v>
      </c>
      <c r="K15" s="121">
        <f>'Supp. Fig. 2'!K15/'Spec. charge capacity'!K15*100</f>
        <v>93.053407292163982</v>
      </c>
      <c r="L15" s="120">
        <f>'Supp. Fig. 2'!L15/'Spec. charge capacity'!L15*100</f>
        <v>89.533725726912365</v>
      </c>
      <c r="M15" s="121">
        <f>'Supp. Fig. 2'!M15/'Spec. charge capacity'!M15*100</f>
        <v>99.227219690181343</v>
      </c>
      <c r="N15" s="120">
        <f>'Supp. Fig. 2'!N15/'Spec. charge capacity'!N15*100</f>
        <v>99.882465155095588</v>
      </c>
      <c r="O15" s="121">
        <f>'Supp. Fig. 2'!O15/'Spec. charge capacity'!O15*100</f>
        <v>86.917676667601356</v>
      </c>
      <c r="P15" s="121">
        <f>'Supp. Fig. 2'!P15/'Spec. charge capacity'!P15*100</f>
        <v>70.907731240889291</v>
      </c>
      <c r="Q15" s="120">
        <f>'Supp. Fig. 2'!Q15/'Spec. charge capacity'!Q15*100</f>
        <v>72.85099184991553</v>
      </c>
      <c r="R15" s="121">
        <f>'Supp. Fig. 2'!R15/'Spec. charge capacity'!R15*100</f>
        <v>99.720112248474663</v>
      </c>
      <c r="S15" s="120">
        <f>'Supp. Fig. 2'!S15/'Spec. charge capacity'!S15*100</f>
        <v>99.966613660219906</v>
      </c>
      <c r="T15" s="120">
        <f>'Supp. Fig. 2'!T15/'Spec. charge capacity'!T15*100</f>
        <v>93.889728117046971</v>
      </c>
      <c r="U15" s="121">
        <f>'Supp. Fig. 2'!U15/'Spec. charge capacity'!U15*100</f>
        <v>99.496880150848426</v>
      </c>
      <c r="V15" s="121">
        <f>'Supp. Fig. 2'!V15/'Spec. charge capacity'!V15*100</f>
        <v>99.84444008819743</v>
      </c>
      <c r="W15" s="120">
        <f>'Supp. Fig. 2'!W15/'Spec. charge capacity'!W15*100</f>
        <v>99.514415666681671</v>
      </c>
      <c r="X15" s="120">
        <f>'Supp. Fig. 2'!X15/'Spec. charge capacity'!X15*100</f>
        <v>98.947105547604338</v>
      </c>
      <c r="Y15" s="121">
        <f>'Supp. Fig. 2'!Y15/'Spec. charge capacity'!Y15*100</f>
        <v>99.052410026721205</v>
      </c>
      <c r="Z15" s="121">
        <f>'Supp. Fig. 2'!Z15/'Spec. charge capacity'!Z15*100</f>
        <v>98.419312574105561</v>
      </c>
      <c r="AA15" s="120">
        <f>'Supp. Fig. 2'!AA15/'Spec. charge capacity'!AA15*100</f>
        <v>98.746811245305395</v>
      </c>
      <c r="AB15" s="120">
        <f>'Supp. Fig. 2'!AB15/'Spec. charge capacity'!AB15*100</f>
        <v>99.47079348139151</v>
      </c>
      <c r="AC15" s="121">
        <f>'Supp. Fig. 2'!AC15/'Spec. charge capacity'!AC15*100</f>
        <v>100.03619741104662</v>
      </c>
      <c r="AD15" s="121">
        <f>'Supp. Fig. 2'!AD15/'Spec. charge capacity'!AD15*100</f>
        <v>100.39707682538888</v>
      </c>
      <c r="AE15" s="120">
        <f>'Supp. Fig. 2'!AE15/'Spec. charge capacity'!AE15*100</f>
        <v>99.982062040013858</v>
      </c>
      <c r="AF15" s="121">
        <f>'Supp. Fig. 2'!AF15/'Spec. charge capacity'!AF15*100</f>
        <v>100.09993891961395</v>
      </c>
      <c r="AG15" s="120">
        <f>'Supp. Fig. 2'!AG15/'Spec. charge capacity'!AG15*100</f>
        <v>98.23183182432453</v>
      </c>
      <c r="AH15" s="121">
        <f>'Supp. Fig. 2'!AH15/'Spec. charge capacity'!AH15*100</f>
        <v>99.572025645708436</v>
      </c>
      <c r="AI15" s="121">
        <f>'Supp. Fig. 2'!AI15/'Spec. charge capacity'!AI15*100</f>
        <v>98.975070587179232</v>
      </c>
      <c r="AJ15" s="120">
        <f>'Supp. Fig. 2'!AJ15/'Spec. charge capacity'!AJ15*100</f>
        <v>99.67201392367329</v>
      </c>
      <c r="AK15" s="121">
        <f>'Supp. Fig. 2'!AK15/'Spec. charge capacity'!AK15*100</f>
        <v>99.904405296619174</v>
      </c>
      <c r="AL15" s="120">
        <f>'Supp. Fig. 2'!AL15/'Spec. charge capacity'!AL15*100</f>
        <v>99.878799906780174</v>
      </c>
      <c r="AM15" s="121">
        <f>'Supp. Fig. 2'!AM15/'Spec. charge capacity'!AM15*100</f>
        <v>96.328570880630807</v>
      </c>
      <c r="AN15" s="120">
        <f>'Supp. Fig. 2'!AN15/'Spec. charge capacity'!AN15*100</f>
        <v>97.664865762375356</v>
      </c>
      <c r="AO15" s="120">
        <f>'Supp. Fig. 2'!AO15/'Spec. charge capacity'!AO15*100</f>
        <v>99.973404255319167</v>
      </c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/>
      <c r="BZ15" s="44"/>
      <c r="CA15" s="44"/>
      <c r="CB15" s="44"/>
      <c r="CC15" s="44"/>
      <c r="CD15" s="44"/>
      <c r="CE15" s="44"/>
      <c r="CF15" s="44"/>
      <c r="CG15" s="44"/>
      <c r="CH15" s="44"/>
      <c r="CI15" s="44"/>
    </row>
    <row r="16" spans="1:94" s="121" customFormat="1" x14ac:dyDescent="0.2">
      <c r="A16" s="120" t="s">
        <v>122</v>
      </c>
      <c r="B16" s="125">
        <v>12</v>
      </c>
      <c r="C16" s="121">
        <f>'Supp. Fig. 2'!C16/'Spec. charge capacity'!C16*100</f>
        <v>99.570321208707796</v>
      </c>
      <c r="D16" s="120">
        <f>'Supp. Fig. 2'!D16/'Spec. charge capacity'!D16*100</f>
        <v>99.277157458344874</v>
      </c>
      <c r="E16" s="121">
        <f>'Supp. Fig. 2'!E16/'Spec. charge capacity'!E16*100</f>
        <v>99.88752712323263</v>
      </c>
      <c r="F16" s="121">
        <f>'Supp. Fig. 2'!F16/'Spec. charge capacity'!F16*100</f>
        <v>99.910888066143173</v>
      </c>
      <c r="G16" s="120">
        <f>'Supp. Fig. 2'!G16/'Spec. charge capacity'!G16*100</f>
        <v>99.831728339962439</v>
      </c>
      <c r="H16" s="121">
        <f>'Supp. Fig. 2'!H16/'Spec. charge capacity'!H16*100</f>
        <v>92.296296296296291</v>
      </c>
      <c r="I16" s="121">
        <f>'Supp. Fig. 2'!I16/'Spec. charge capacity'!I16*100</f>
        <v>94.590163934426229</v>
      </c>
      <c r="J16" s="120">
        <f>'Supp. Fig. 2'!J16/'Spec. charge capacity'!J16*100</f>
        <v>95.469255663430431</v>
      </c>
      <c r="K16" s="121">
        <f>'Supp. Fig. 2'!K16/'Spec. charge capacity'!K16*100</f>
        <v>90.977052389826994</v>
      </c>
      <c r="L16" s="120">
        <f>'Supp. Fig. 2'!L16/'Spec. charge capacity'!L16*100</f>
        <v>88.876861179739592</v>
      </c>
      <c r="M16" s="121">
        <f>'Supp. Fig. 2'!M16/'Spec. charge capacity'!M16*100</f>
        <v>98.799875635049531</v>
      </c>
      <c r="N16" s="120">
        <f>'Supp. Fig. 2'!N16/'Spec. charge capacity'!N16*100</f>
        <v>99.755792060537857</v>
      </c>
      <c r="O16" s="121">
        <f>'Supp. Fig. 2'!O16/'Spec. charge capacity'!O16*100</f>
        <v>85.110094219767191</v>
      </c>
      <c r="P16" s="121">
        <f>'Supp. Fig. 2'!P16/'Spec. charge capacity'!P16*100</f>
        <v>72.033615687320577</v>
      </c>
      <c r="Q16" s="120">
        <f>'Supp. Fig. 2'!Q16/'Spec. charge capacity'!Q16*100</f>
        <v>73.166023166023137</v>
      </c>
      <c r="R16" s="121">
        <f>'Supp. Fig. 2'!R16/'Spec. charge capacity'!R16*100</f>
        <v>99.294152507098872</v>
      </c>
      <c r="S16" s="120">
        <f>'Supp. Fig. 2'!S16/'Spec. charge capacity'!S16*100</f>
        <v>99.191022751921693</v>
      </c>
      <c r="T16" s="120">
        <f>'Supp. Fig. 2'!T16/'Spec. charge capacity'!T16*100</f>
        <v>97.268296692711999</v>
      </c>
      <c r="U16" s="121">
        <f>'Supp. Fig. 2'!U16/'Spec. charge capacity'!U16*100</f>
        <v>99.481456598924439</v>
      </c>
      <c r="V16" s="121">
        <f>'Supp. Fig. 2'!V16/'Spec. charge capacity'!V16*100</f>
        <v>99.811395888849916</v>
      </c>
      <c r="W16" s="120">
        <f>'Supp. Fig. 2'!W16/'Spec. charge capacity'!W16*100</f>
        <v>99.652443198245876</v>
      </c>
      <c r="X16" s="120">
        <f>'Supp. Fig. 2'!X16/'Spec. charge capacity'!X16*100</f>
        <v>101.71133536693343</v>
      </c>
      <c r="Y16" s="121">
        <f>'Supp. Fig. 2'!Y16/'Spec. charge capacity'!Y16*100</f>
        <v>98.61014235791275</v>
      </c>
      <c r="Z16" s="121">
        <f>'Supp. Fig. 2'!Z16/'Spec. charge capacity'!Z16*100</f>
        <v>98.888081629673891</v>
      </c>
      <c r="AA16" s="120">
        <f>'Supp. Fig. 2'!AA16/'Spec. charge capacity'!AA16*100</f>
        <v>98.804416974510943</v>
      </c>
      <c r="AB16" s="120">
        <f>'Supp. Fig. 2'!AB16/'Spec. charge capacity'!AB16*100</f>
        <v>99.436304336157548</v>
      </c>
      <c r="AC16" s="121">
        <f>'Supp. Fig. 2'!AC16/'Spec. charge capacity'!AC16*100</f>
        <v>100.0286255223411</v>
      </c>
      <c r="AD16" s="121">
        <f>'Supp. Fig. 2'!AD16/'Spec. charge capacity'!AD16*100</f>
        <v>99.694278299261313</v>
      </c>
      <c r="AE16" s="120">
        <f>'Supp. Fig. 2'!AE16/'Spec. charge capacity'!AE16*100</f>
        <v>100.19892283129961</v>
      </c>
      <c r="AF16" s="121">
        <f>'Supp. Fig. 2'!AF16/'Spec. charge capacity'!AF16*100</f>
        <v>99.368281186598878</v>
      </c>
      <c r="AG16" s="120">
        <f>'Supp. Fig. 2'!AG16/'Spec. charge capacity'!AG16*100</f>
        <v>100.04339034404876</v>
      </c>
      <c r="AH16" s="121">
        <f>'Supp. Fig. 2'!AH16/'Spec. charge capacity'!AH16*100</f>
        <v>99.136132538282013</v>
      </c>
      <c r="AI16" s="121">
        <f>'Supp. Fig. 2'!AI16/'Spec. charge capacity'!AI16*100</f>
        <v>99.277612373349385</v>
      </c>
      <c r="AJ16" s="120">
        <f>'Supp. Fig. 2'!AJ16/'Spec. charge capacity'!AJ16*100</f>
        <v>100.33327121629274</v>
      </c>
      <c r="AK16" s="121">
        <f>'Supp. Fig. 2'!AK16/'Spec. charge capacity'!AK16*100</f>
        <v>99.880484169516109</v>
      </c>
      <c r="AL16" s="120">
        <f>'Supp. Fig. 2'!AL16/'Spec. charge capacity'!AL16*100</f>
        <v>99.990796793437525</v>
      </c>
      <c r="AM16" s="121">
        <f>'Supp. Fig. 2'!AM16/'Spec. charge capacity'!AM16*100</f>
        <v>96.538415862772013</v>
      </c>
      <c r="AN16" s="120">
        <f>'Supp. Fig. 2'!AN16/'Spec. charge capacity'!AN16*100</f>
        <v>97.872189599032353</v>
      </c>
      <c r="AO16" s="120">
        <f>'Supp. Fig. 2'!AO16/'Spec. charge capacity'!AO16*100</f>
        <v>99.940103820045223</v>
      </c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4"/>
      <c r="BL16" s="44"/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4"/>
      <c r="BY16" s="44"/>
      <c r="BZ16" s="44"/>
      <c r="CA16" s="44"/>
      <c r="CB16" s="44"/>
      <c r="CC16" s="44"/>
      <c r="CD16" s="44"/>
      <c r="CE16" s="44"/>
      <c r="CF16" s="44"/>
      <c r="CG16" s="44"/>
      <c r="CH16" s="44"/>
      <c r="CI16" s="44"/>
    </row>
    <row r="17" spans="1:87" s="121" customFormat="1" x14ac:dyDescent="0.2">
      <c r="A17" s="120" t="s">
        <v>122</v>
      </c>
      <c r="B17" s="125">
        <v>13</v>
      </c>
      <c r="C17" s="121">
        <f>'Supp. Fig. 2'!C17/'Spec. charge capacity'!C17*100</f>
        <v>99.579569434457383</v>
      </c>
      <c r="D17" s="120">
        <f>'Supp. Fig. 2'!D17/'Spec. charge capacity'!D17*100</f>
        <v>99.335381970138712</v>
      </c>
      <c r="E17" s="121">
        <f>'Supp. Fig. 2'!E17/'Spec. charge capacity'!E17*100</f>
        <v>99.898590903069262</v>
      </c>
      <c r="F17" s="121">
        <f>'Supp. Fig. 2'!F17/'Spec. charge capacity'!F17*100</f>
        <v>99.94137532604266</v>
      </c>
      <c r="G17" s="120">
        <f>'Supp. Fig. 2'!G17/'Spec. charge capacity'!G17*100</f>
        <v>99.852830397562485</v>
      </c>
      <c r="H17" s="121">
        <f>'Supp. Fig. 2'!H17/'Spec. charge capacity'!H17*100</f>
        <v>92.903225806451616</v>
      </c>
      <c r="I17" s="121">
        <f>'Supp. Fig. 2'!I17/'Spec. charge capacity'!I17*100</f>
        <v>94.991364421416236</v>
      </c>
      <c r="J17" s="120">
        <f>'Supp. Fig. 2'!J17/'Spec. charge capacity'!J17*100</f>
        <v>96.28378378378379</v>
      </c>
      <c r="K17" s="121">
        <f>'Supp. Fig. 2'!K17/'Spec. charge capacity'!K17*100</f>
        <v>88.269051339411178</v>
      </c>
      <c r="L17" s="120">
        <f>'Supp. Fig. 2'!L17/'Spec. charge capacity'!L17*100</f>
        <v>89.445280350676512</v>
      </c>
      <c r="M17" s="121">
        <f>'Supp. Fig. 2'!M17/'Spec. charge capacity'!M17*100</f>
        <v>99.802696951882524</v>
      </c>
      <c r="N17" s="120">
        <f>'Supp. Fig. 2'!N17/'Spec. charge capacity'!N17*100</f>
        <v>100.10954721544248</v>
      </c>
      <c r="O17" s="121">
        <f>'Supp. Fig. 2'!O17/'Spec. charge capacity'!O17*100</f>
        <v>84.754936827403341</v>
      </c>
      <c r="P17" s="121">
        <f>'Supp. Fig. 2'!P17/'Spec. charge capacity'!P17*100</f>
        <v>73.075667266336694</v>
      </c>
      <c r="Q17" s="120">
        <f>'Supp. Fig. 2'!Q17/'Spec. charge capacity'!Q17*100</f>
        <v>72.621520051426728</v>
      </c>
      <c r="R17" s="121">
        <f>'Supp. Fig. 2'!R17/'Spec. charge capacity'!R17*100</f>
        <v>99.769703217804974</v>
      </c>
      <c r="S17" s="120">
        <f>'Supp. Fig. 2'!S17/'Spec. charge capacity'!S17*100</f>
        <v>99.630452348195689</v>
      </c>
      <c r="T17" s="120">
        <f>'Supp. Fig. 2'!T17/'Spec. charge capacity'!T17*100</f>
        <v>99.933783529002724</v>
      </c>
      <c r="U17" s="121">
        <f>'Supp. Fig. 2'!U17/'Spec. charge capacity'!U17*100</f>
        <v>99.720871567424226</v>
      </c>
      <c r="V17" s="121">
        <f>'Supp. Fig. 2'!V17/'Spec. charge capacity'!V17*100</f>
        <v>99.81496026916993</v>
      </c>
      <c r="W17" s="120">
        <f>'Supp. Fig. 2'!W17/'Spec. charge capacity'!W17*100</f>
        <v>99.744160653190988</v>
      </c>
      <c r="X17" s="120">
        <f>'Supp. Fig. 2'!X17/'Spec. charge capacity'!X17*100</f>
        <v>99.121311011374175</v>
      </c>
      <c r="Y17" s="121">
        <f>'Supp. Fig. 2'!Y17/'Spec. charge capacity'!Y17*100</f>
        <v>98.569682559504173</v>
      </c>
      <c r="Z17" s="121">
        <f>'Supp. Fig. 2'!Z17/'Spec. charge capacity'!Z17*100</f>
        <v>98.487098605228709</v>
      </c>
      <c r="AA17" s="120">
        <f>'Supp. Fig. 2'!AA17/'Spec. charge capacity'!AA17*100</f>
        <v>98.687786022767426</v>
      </c>
      <c r="AB17" s="120">
        <f>'Supp. Fig. 2'!AB17/'Spec. charge capacity'!AB17*100</f>
        <v>99.429797392114835</v>
      </c>
      <c r="AC17" s="121">
        <f>'Supp. Fig. 2'!AC17/'Spec. charge capacity'!AC17*100</f>
        <v>100.24683930659081</v>
      </c>
      <c r="AD17" s="121">
        <f>'Supp. Fig. 2'!AD17/'Spec. charge capacity'!AD17*100</f>
        <v>100.16243382917442</v>
      </c>
      <c r="AE17" s="120">
        <f>'Supp. Fig. 2'!AE17/'Spec. charge capacity'!AE17*100</f>
        <v>99.443877698294074</v>
      </c>
      <c r="AF17" s="121">
        <f>'Supp. Fig. 2'!AF17/'Spec. charge capacity'!AF17*100</f>
        <v>100.20100651549082</v>
      </c>
      <c r="AG17" s="120">
        <f>'Supp. Fig. 2'!AG17/'Spec. charge capacity'!AG17*100</f>
        <v>99.178240056861682</v>
      </c>
      <c r="AH17" s="121">
        <f>'Supp. Fig. 2'!AH17/'Spec. charge capacity'!AH17*100</f>
        <v>99.998986986193145</v>
      </c>
      <c r="AI17" s="121">
        <f>'Supp. Fig. 2'!AI17/'Spec. charge capacity'!AI17*100</f>
        <v>98.306398299225435</v>
      </c>
      <c r="AJ17" s="120">
        <f>'Supp. Fig. 2'!AJ17/'Spec. charge capacity'!AJ17*100</f>
        <v>98.548304987011733</v>
      </c>
      <c r="AK17" s="121">
        <f>'Supp. Fig. 2'!AK17/'Spec. charge capacity'!AK17*100</f>
        <v>99.972539605587855</v>
      </c>
      <c r="AL17" s="120">
        <f>'Supp. Fig. 2'!AL17/'Spec. charge capacity'!AL17*100</f>
        <v>99.810186388778988</v>
      </c>
      <c r="AM17" s="121">
        <f>'Supp. Fig. 2'!AM17/'Spec. charge capacity'!AM17*100</f>
        <v>96.8089000242297</v>
      </c>
      <c r="AN17" s="120">
        <f>'Supp. Fig. 2'!AN17/'Spec. charge capacity'!AN17*100</f>
        <v>97.844799254217151</v>
      </c>
      <c r="AO17" s="120">
        <f>'Supp. Fig. 2'!AO17/'Spec. charge capacity'!AO17*100</f>
        <v>99.75576256047114</v>
      </c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4"/>
      <c r="BW17" s="44"/>
      <c r="BX17" s="44"/>
      <c r="BY17" s="44"/>
      <c r="BZ17" s="44"/>
      <c r="CA17" s="44"/>
      <c r="CB17" s="44"/>
      <c r="CC17" s="44"/>
      <c r="CD17" s="44"/>
      <c r="CE17" s="44"/>
      <c r="CF17" s="44"/>
      <c r="CG17" s="44"/>
      <c r="CH17" s="44"/>
      <c r="CI17" s="44"/>
    </row>
    <row r="18" spans="1:87" s="121" customFormat="1" x14ac:dyDescent="0.2">
      <c r="A18" s="120" t="s">
        <v>122</v>
      </c>
      <c r="B18" s="125">
        <v>14</v>
      </c>
      <c r="C18" s="121">
        <f>'Supp. Fig. 2'!C18/'Spec. charge capacity'!C18*100</f>
        <v>99.691996236595742</v>
      </c>
      <c r="D18" s="120">
        <f>'Supp. Fig. 2'!D18/'Spec. charge capacity'!D18*100</f>
        <v>99.356673815240967</v>
      </c>
      <c r="E18" s="121">
        <f>'Supp. Fig. 2'!E18/'Spec. charge capacity'!E18*100</f>
        <v>99.997389104222691</v>
      </c>
      <c r="F18" s="121">
        <f>'Supp. Fig. 2'!F18/'Spec. charge capacity'!F18*100</f>
        <v>99.886119085873673</v>
      </c>
      <c r="G18" s="120">
        <f>'Supp. Fig. 2'!G18/'Spec. charge capacity'!G18*100</f>
        <v>99.804267629768745</v>
      </c>
      <c r="H18" s="121">
        <f>'Supp. Fig. 2'!H18/'Spec. charge capacity'!H18*100</f>
        <v>93.252595155709344</v>
      </c>
      <c r="I18" s="121">
        <f>'Supp. Fig. 2'!I18/'Spec. charge capacity'!I18*100</f>
        <v>95.840867992766732</v>
      </c>
      <c r="J18" s="120">
        <f>'Supp. Fig. 2'!J18/'Spec. charge capacity'!J18*100</f>
        <v>98.263888888888886</v>
      </c>
      <c r="K18" s="121">
        <f>'Supp. Fig. 2'!K18/'Spec. charge capacity'!K18*100</f>
        <v>87.330355932458687</v>
      </c>
      <c r="L18" s="120">
        <f>'Supp. Fig. 2'!L18/'Spec. charge capacity'!L18*100</f>
        <v>90.711459878828165</v>
      </c>
      <c r="M18" s="121">
        <f>'Supp. Fig. 2'!M18/'Spec. charge capacity'!M18*100</f>
        <v>100.08474312654631</v>
      </c>
      <c r="N18" s="120">
        <f>'Supp. Fig. 2'!N18/'Spec. charge capacity'!N18*100</f>
        <v>99.457292202190757</v>
      </c>
      <c r="O18" s="121">
        <f>'Supp. Fig. 2'!O18/'Spec. charge capacity'!O18*100</f>
        <v>84.314261517139443</v>
      </c>
      <c r="P18" s="121">
        <f>'Supp. Fig. 2'!P18/'Spec. charge capacity'!P18*100</f>
        <v>72.822377965305165</v>
      </c>
      <c r="Q18" s="120">
        <f>'Supp. Fig. 2'!Q18/'Spec. charge capacity'!Q18*100</f>
        <v>72.417607677498992</v>
      </c>
      <c r="R18" s="121">
        <f>'Supp. Fig. 2'!R18/'Spec. charge capacity'!R18*100</f>
        <v>99.295877028281382</v>
      </c>
      <c r="S18" s="120">
        <f>'Supp. Fig. 2'!S18/'Spec. charge capacity'!S18*100</f>
        <v>99.727139891973465</v>
      </c>
      <c r="T18" s="120">
        <f>'Supp. Fig. 2'!T18/'Spec. charge capacity'!T18*100</f>
        <v>96.832594151537549</v>
      </c>
      <c r="U18" s="121">
        <f>'Supp. Fig. 2'!U18/'Spec. charge capacity'!U18*100</f>
        <v>99.582574042941431</v>
      </c>
      <c r="V18" s="121">
        <f>'Supp. Fig. 2'!V18/'Spec. charge capacity'!V18*100</f>
        <v>99.690229048990915</v>
      </c>
      <c r="W18" s="120">
        <f>'Supp. Fig. 2'!W18/'Spec. charge capacity'!W18*100</f>
        <v>99.704784066153948</v>
      </c>
      <c r="X18" s="120">
        <f>'Supp. Fig. 2'!X18/'Spec. charge capacity'!X18*100</f>
        <v>100.049921819147</v>
      </c>
      <c r="Y18" s="121">
        <f>'Supp. Fig. 2'!Y18/'Spec. charge capacity'!Y18*100</f>
        <v>98.756449362776237</v>
      </c>
      <c r="Z18" s="121">
        <f>'Supp. Fig. 2'!Z18/'Spec. charge capacity'!Z18*100</f>
        <v>98.834526120602632</v>
      </c>
      <c r="AA18" s="120">
        <f>'Supp. Fig. 2'!AA18/'Spec. charge capacity'!AA18*100</f>
        <v>98.831217180877999</v>
      </c>
      <c r="AB18" s="120">
        <f>'Supp. Fig. 2'!AB18/'Spec. charge capacity'!AB18*100</f>
        <v>99.55339010874188</v>
      </c>
      <c r="AC18" s="121">
        <f>'Supp. Fig. 2'!AC18/'Spec. charge capacity'!AC18*100</f>
        <v>100.0438890544538</v>
      </c>
      <c r="AD18" s="121">
        <f>'Supp. Fig. 2'!AD18/'Spec. charge capacity'!AD18*100</f>
        <v>100.16380716204971</v>
      </c>
      <c r="AE18" s="120">
        <f>'Supp. Fig. 2'!AE18/'Spec. charge capacity'!AE18*100</f>
        <v>100.15140546957142</v>
      </c>
      <c r="AF18" s="121">
        <f>'Supp. Fig. 2'!AF18/'Spec. charge capacity'!AF18*100</f>
        <v>99.359795562667713</v>
      </c>
      <c r="AG18" s="120">
        <f>'Supp. Fig. 2'!AG18/'Spec. charge capacity'!AG18*100</f>
        <v>100.26114911549</v>
      </c>
      <c r="AH18" s="121">
        <f>'Supp. Fig. 2'!AH18/'Spec. charge capacity'!AH18*100</f>
        <v>99.444851584901912</v>
      </c>
      <c r="AI18" s="121">
        <f>'Supp. Fig. 2'!AI18/'Spec. charge capacity'!AI18*100</f>
        <v>98.778175765067246</v>
      </c>
      <c r="AJ18" s="120">
        <f>'Supp. Fig. 2'!AJ18/'Spec. charge capacity'!AJ18*100</f>
        <v>99.44752057962873</v>
      </c>
      <c r="AK18" s="121">
        <f>'Supp. Fig. 2'!AK18/'Spec. charge capacity'!AK18*100</f>
        <v>99.833478419790325</v>
      </c>
      <c r="AL18" s="120">
        <f>'Supp. Fig. 2'!AL18/'Spec. charge capacity'!AL18*100</f>
        <v>99.93207679370083</v>
      </c>
      <c r="AM18" s="121">
        <f>'Supp. Fig. 2'!AM18/'Spec. charge capacity'!AM18*100</f>
        <v>96.854966987034857</v>
      </c>
      <c r="AN18" s="120">
        <f>'Supp. Fig. 2'!AN18/'Spec. charge capacity'!AN18*100</f>
        <v>97.892032805557321</v>
      </c>
      <c r="AO18" s="120">
        <f>'Supp. Fig. 2'!AO18/'Spec. charge capacity'!AO18*100</f>
        <v>99.875469684877714</v>
      </c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  <c r="BF18" s="44"/>
      <c r="BG18" s="44"/>
      <c r="BH18" s="44"/>
      <c r="BI18" s="44"/>
      <c r="BJ18" s="44"/>
      <c r="BK18" s="44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V18" s="44"/>
      <c r="BW18" s="44"/>
      <c r="BX18" s="44"/>
      <c r="BY18" s="44"/>
      <c r="BZ18" s="44"/>
      <c r="CA18" s="44"/>
      <c r="CB18" s="44"/>
      <c r="CC18" s="44"/>
      <c r="CD18" s="44"/>
      <c r="CE18" s="44"/>
      <c r="CF18" s="44"/>
      <c r="CG18" s="44"/>
      <c r="CH18" s="44"/>
      <c r="CI18" s="44"/>
    </row>
    <row r="19" spans="1:87" s="121" customFormat="1" x14ac:dyDescent="0.2">
      <c r="A19" s="120" t="s">
        <v>122</v>
      </c>
      <c r="B19" s="125">
        <v>15</v>
      </c>
      <c r="C19" s="121">
        <f>'Supp. Fig. 2'!C19/'Spec. charge capacity'!C19*100</f>
        <v>99.661290392687249</v>
      </c>
      <c r="D19" s="120">
        <f>'Supp. Fig. 2'!D19/'Spec. charge capacity'!D19*100</f>
        <v>99.39221164571218</v>
      </c>
      <c r="E19" s="121">
        <f>'Supp. Fig. 2'!E19/'Spec. charge capacity'!E19*100</f>
        <v>99.908280969007961</v>
      </c>
      <c r="F19" s="121">
        <f>'Supp. Fig. 2'!F19/'Spec. charge capacity'!F19*100</f>
        <v>99.944159975798314</v>
      </c>
      <c r="G19" s="120">
        <f>'Supp. Fig. 2'!G19/'Spec. charge capacity'!G19*100</f>
        <v>99.768930723314185</v>
      </c>
      <c r="H19" s="121">
        <f>'Supp. Fig. 2'!H19/'Spec. charge capacity'!H19*100</f>
        <v>94.280442804428048</v>
      </c>
      <c r="I19" s="121">
        <f>'Supp. Fig. 2'!I19/'Spec. charge capacity'!I19*100</f>
        <v>95.471698113207552</v>
      </c>
      <c r="J19" s="120">
        <f>'Supp. Fig. 2'!J19/'Spec. charge capacity'!J19*100</f>
        <v>98.269896193771615</v>
      </c>
      <c r="K19" s="121">
        <f>'Supp. Fig. 2'!K19/'Spec. charge capacity'!K19*100</f>
        <v>86.106356734699744</v>
      </c>
      <c r="L19" s="120">
        <f>'Supp. Fig. 2'!L19/'Spec. charge capacity'!L19*100</f>
        <v>92.129561017450925</v>
      </c>
      <c r="M19" s="121">
        <f>'Supp. Fig. 2'!M19/'Spec. charge capacity'!M19*100</f>
        <v>98.416427666005319</v>
      </c>
      <c r="N19" s="120">
        <f>'Supp. Fig. 2'!N19/'Spec. charge capacity'!N19*100</f>
        <v>100.39562259385484</v>
      </c>
      <c r="O19" s="121">
        <f>'Supp. Fig. 2'!O19/'Spec. charge capacity'!O19*100</f>
        <v>83.843678978313079</v>
      </c>
      <c r="P19" s="121">
        <f>'Supp. Fig. 2'!P19/'Spec. charge capacity'!P19*100</f>
        <v>72.610126759576858</v>
      </c>
      <c r="Q19" s="120">
        <f>'Supp. Fig. 2'!Q19/'Spec. charge capacity'!Q19*100</f>
        <v>72.936806301467826</v>
      </c>
      <c r="R19" s="121">
        <f>'Supp. Fig. 2'!R19/'Spec. charge capacity'!R19*100</f>
        <v>99.673172375363947</v>
      </c>
      <c r="S19" s="120">
        <f>'Supp. Fig. 2'!S19/'Spec. charge capacity'!S19*100</f>
        <v>99.676185549653965</v>
      </c>
      <c r="T19" s="120">
        <f>'Supp. Fig. 2'!T19/'Spec. charge capacity'!T19*100</f>
        <v>97.922126471573634</v>
      </c>
      <c r="U19" s="121">
        <f>'Supp. Fig. 2'!U19/'Spec. charge capacity'!U19*100</f>
        <v>99.502844050493849</v>
      </c>
      <c r="V19" s="121">
        <f>'Supp. Fig. 2'!V19/'Spec. charge capacity'!V19*100</f>
        <v>99.937576057476633</v>
      </c>
      <c r="W19" s="120">
        <f>'Supp. Fig. 2'!W19/'Spec. charge capacity'!W19*100</f>
        <v>99.855099035862253</v>
      </c>
      <c r="X19" s="120">
        <f>'Supp. Fig. 2'!X19/'Spec. charge capacity'!X19*100</f>
        <v>100.895505010191</v>
      </c>
      <c r="Y19" s="121">
        <f>'Supp. Fig. 2'!Y19/'Spec. charge capacity'!Y19*100</f>
        <v>98.481248749816729</v>
      </c>
      <c r="Z19" s="121">
        <f>'Supp. Fig. 2'!Z19/'Spec. charge capacity'!Z19*100</f>
        <v>98.440848550864885</v>
      </c>
      <c r="AA19" s="120">
        <f>'Supp. Fig. 2'!AA19/'Spec. charge capacity'!AA19*100</f>
        <v>98.766521182101513</v>
      </c>
      <c r="AB19" s="120">
        <f>'Supp. Fig. 2'!AB19/'Spec. charge capacity'!AB19*100</f>
        <v>99.422272497123728</v>
      </c>
      <c r="AC19" s="121">
        <f>'Supp. Fig. 2'!AC19/'Spec. charge capacity'!AC19*100</f>
        <v>99.441241876831327</v>
      </c>
      <c r="AD19" s="121">
        <f>'Supp. Fig. 2'!AD19/'Spec. charge capacity'!AD19*100</f>
        <v>99.487172419179416</v>
      </c>
      <c r="AE19" s="120">
        <f>'Supp. Fig. 2'!AE19/'Spec. charge capacity'!AE19*100</f>
        <v>99.943371629756697</v>
      </c>
      <c r="AF19" s="121">
        <f>'Supp. Fig. 2'!AF19/'Spec. charge capacity'!AF19*100</f>
        <v>100.81523565440639</v>
      </c>
      <c r="AG19" s="120">
        <f>'Supp. Fig. 2'!AG19/'Spec. charge capacity'!AG19*100</f>
        <v>100.93386230848309</v>
      </c>
      <c r="AH19" s="121">
        <f>'Supp. Fig. 2'!AH19/'Spec. charge capacity'!AH19*100</f>
        <v>99.078868999900635</v>
      </c>
      <c r="AI19" s="121">
        <f>'Supp. Fig. 2'!AI19/'Spec. charge capacity'!AI19*100</f>
        <v>98.558100861699614</v>
      </c>
      <c r="AJ19" s="120">
        <f>'Supp. Fig. 2'!AJ19/'Spec. charge capacity'!AJ19*100</f>
        <v>99.878645956936367</v>
      </c>
      <c r="AK19" s="121">
        <f>'Supp. Fig. 2'!AK19/'Spec. charge capacity'!AK19*100</f>
        <v>99.938140664697144</v>
      </c>
      <c r="AL19" s="120">
        <f>'Supp. Fig. 2'!AL19/'Spec. charge capacity'!AL19*100</f>
        <v>99.89474534677305</v>
      </c>
      <c r="AM19" s="121">
        <f>'Supp. Fig. 2'!AM19/'Spec. charge capacity'!AM19*100</f>
        <v>97.026112831183625</v>
      </c>
      <c r="AN19" s="120">
        <f>'Supp. Fig. 2'!AN19/'Spec. charge capacity'!AN19*100</f>
        <v>97.932297595305357</v>
      </c>
      <c r="AO19" s="120">
        <f>'Supp. Fig. 2'!AO19/'Spec. charge capacity'!AO19*100</f>
        <v>99.828382450567929</v>
      </c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  <c r="BF19" s="44"/>
      <c r="BG19" s="44"/>
      <c r="BH19" s="44"/>
      <c r="BI19" s="44"/>
      <c r="BJ19" s="44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</row>
    <row r="20" spans="1:87" s="121" customFormat="1" x14ac:dyDescent="0.2">
      <c r="A20" s="120" t="s">
        <v>122</v>
      </c>
      <c r="B20" s="125">
        <v>16</v>
      </c>
      <c r="C20" s="121">
        <f>'Supp. Fig. 2'!C20/'Spec. charge capacity'!C20*100</f>
        <v>99.708655417602813</v>
      </c>
      <c r="D20" s="120">
        <f>'Supp. Fig. 2'!D20/'Spec. charge capacity'!D20*100</f>
        <v>99.40695048126797</v>
      </c>
      <c r="E20" s="121">
        <f>'Supp. Fig. 2'!E20/'Spec. charge capacity'!E20*100</f>
        <v>99.839944319476047</v>
      </c>
      <c r="F20" s="121">
        <f>'Supp. Fig. 2'!F20/'Spec. charge capacity'!F20*100</f>
        <v>99.992140419494064</v>
      </c>
      <c r="G20" s="120">
        <f>'Supp. Fig. 2'!G20/'Spec. charge capacity'!G20*100</f>
        <v>99.87782416655817</v>
      </c>
      <c r="H20" s="121">
        <f>'Supp. Fig. 2'!H20/'Spec. charge capacity'!H20*100</f>
        <v>94.747081712062268</v>
      </c>
      <c r="I20" s="121">
        <f>'Supp. Fig. 2'!I20/'Spec. charge capacity'!I20*100</f>
        <v>96.222664015904584</v>
      </c>
      <c r="J20" s="120">
        <f>'Supp. Fig. 2'!J20/'Spec. charge capacity'!J20*100</f>
        <v>98.615916955017298</v>
      </c>
      <c r="K20" s="121">
        <f>'Supp. Fig. 2'!K20/'Spec. charge capacity'!K20*100</f>
        <v>84.28968003687217</v>
      </c>
      <c r="L20" s="120">
        <f>'Supp. Fig. 2'!L20/'Spec. charge capacity'!L20*100</f>
        <v>92.731698890013689</v>
      </c>
      <c r="M20" s="121">
        <f>'Supp. Fig. 2'!M20/'Spec. charge capacity'!M20*100</f>
        <v>100.14256182124693</v>
      </c>
      <c r="N20" s="120">
        <f>'Supp. Fig. 2'!N20/'Spec. charge capacity'!N20*100</f>
        <v>100.08223823489115</v>
      </c>
      <c r="O20" s="121">
        <f>'Supp. Fig. 2'!O20/'Spec. charge capacity'!O20*100</f>
        <v>82.286240583941549</v>
      </c>
      <c r="P20" s="121">
        <f>'Supp. Fig. 2'!P20/'Spec. charge capacity'!P20*100</f>
        <v>72.475972214819876</v>
      </c>
      <c r="Q20" s="120">
        <f>'Supp. Fig. 2'!Q20/'Spec. charge capacity'!Q20*100</f>
        <v>73.14096094442921</v>
      </c>
      <c r="R20" s="121">
        <f>'Supp. Fig. 2'!R20/'Spec. charge capacity'!R20*100</f>
        <v>98.902284387702778</v>
      </c>
      <c r="S20" s="120">
        <f>'Supp. Fig. 2'!S20/'Spec. charge capacity'!S20*100</f>
        <v>100.05255468223507</v>
      </c>
      <c r="T20" s="120">
        <f>'Supp. Fig. 2'!T20/'Spec. charge capacity'!T20*100</f>
        <v>99.756061982274261</v>
      </c>
      <c r="U20" s="121">
        <f>'Supp. Fig. 2'!U20/'Spec. charge capacity'!U20*100</f>
        <v>99.619995284725363</v>
      </c>
      <c r="V20" s="121">
        <f>'Supp. Fig. 2'!V20/'Spec. charge capacity'!V20*100</f>
        <v>99.85792026237263</v>
      </c>
      <c r="W20" s="120">
        <f>'Supp. Fig. 2'!W20/'Spec. charge capacity'!W20*100</f>
        <v>99.637629958146817</v>
      </c>
      <c r="X20" s="120">
        <f>'Supp. Fig. 2'!X20/'Spec. charge capacity'!X20*100</f>
        <v>98.363563231462564</v>
      </c>
      <c r="Y20" s="121">
        <f>'Supp. Fig. 2'!Y20/'Spec. charge capacity'!Y20*100</f>
        <v>98.663796690185563</v>
      </c>
      <c r="Z20" s="121">
        <f>'Supp. Fig. 2'!Z20/'Spec. charge capacity'!Z20*100</f>
        <v>98.738328477087194</v>
      </c>
      <c r="AA20" s="120">
        <f>'Supp. Fig. 2'!AA20/'Spec. charge capacity'!AA20*100</f>
        <v>98.715807150427509</v>
      </c>
      <c r="AB20" s="120">
        <f>'Supp. Fig. 2'!AB20/'Spec. charge capacity'!AB20*100</f>
        <v>99.397240769551203</v>
      </c>
      <c r="AC20" s="121">
        <f>'Supp. Fig. 2'!AC20/'Spec. charge capacity'!AC20*100</f>
        <v>99.488820903660965</v>
      </c>
      <c r="AD20" s="121">
        <f>'Supp. Fig. 2'!AD20/'Spec. charge capacity'!AD20*100</f>
        <v>99.478344094130961</v>
      </c>
      <c r="AE20" s="120">
        <f>'Supp. Fig. 2'!AE20/'Spec. charge capacity'!AE20*100</f>
        <v>99.642398419534643</v>
      </c>
      <c r="AF20" s="121">
        <f>'Supp. Fig. 2'!AF20/'Spec. charge capacity'!AF20*100</f>
        <v>99.255876990311492</v>
      </c>
      <c r="AG20" s="120">
        <f>'Supp. Fig. 2'!AG20/'Spec. charge capacity'!AG20*100</f>
        <v>100.75052082523285</v>
      </c>
      <c r="AH20" s="121">
        <f>'Supp. Fig. 2'!AH20/'Spec. charge capacity'!AH20*100</f>
        <v>100.15223564927567</v>
      </c>
      <c r="AI20" s="121">
        <f>'Supp. Fig. 2'!AI20/'Spec. charge capacity'!AI20*100</f>
        <v>97.224813174831866</v>
      </c>
      <c r="AJ20" s="120">
        <f>'Supp. Fig. 2'!AJ20/'Spec. charge capacity'!AJ20*100</f>
        <v>98.876848876747175</v>
      </c>
      <c r="AK20" s="121">
        <f>'Supp. Fig. 2'!AK20/'Spec. charge capacity'!AK20*100</f>
        <v>99.846520329077165</v>
      </c>
      <c r="AL20" s="120">
        <f>'Supp. Fig. 2'!AL20/'Spec. charge capacity'!AL20*100</f>
        <v>99.954801582753134</v>
      </c>
      <c r="AM20" s="121">
        <f>'Supp. Fig. 2'!AM20/'Spec. charge capacity'!AM20*100</f>
        <v>97.156201829668674</v>
      </c>
      <c r="AN20" s="120">
        <f>'Supp. Fig. 2'!AN20/'Spec. charge capacity'!AN20*100</f>
        <v>98.113516557277592</v>
      </c>
      <c r="AO20" s="120">
        <f>'Supp. Fig. 2'!AO20/'Spec. charge capacity'!AO20*100</f>
        <v>99.822329550887275</v>
      </c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44"/>
      <c r="BH20" s="44"/>
      <c r="BI20" s="44"/>
      <c r="BJ20" s="44"/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4"/>
      <c r="BW20" s="44"/>
      <c r="BX20" s="44"/>
      <c r="BY20" s="44"/>
      <c r="BZ20" s="44"/>
      <c r="CA20" s="44"/>
      <c r="CB20" s="44"/>
      <c r="CC20" s="44"/>
      <c r="CD20" s="44"/>
      <c r="CE20" s="44"/>
      <c r="CF20" s="44"/>
      <c r="CG20" s="44"/>
      <c r="CH20" s="44"/>
      <c r="CI20" s="44"/>
    </row>
    <row r="21" spans="1:87" s="121" customFormat="1" x14ac:dyDescent="0.2">
      <c r="A21" s="120" t="s">
        <v>122</v>
      </c>
      <c r="B21" s="125">
        <v>17</v>
      </c>
      <c r="C21" s="121">
        <f>'Supp. Fig. 2'!C21/'Spec. charge capacity'!C21*100</f>
        <v>99.789312798384458</v>
      </c>
      <c r="D21" s="120">
        <f>'Supp. Fig. 2'!D21/'Spec. charge capacity'!D21*100</f>
        <v>99.440866925172571</v>
      </c>
      <c r="E21" s="121">
        <f>'Supp. Fig. 2'!E21/'Spec. charge capacity'!E21*100</f>
        <v>99.810551112804291</v>
      </c>
      <c r="F21" s="121">
        <f>'Supp. Fig. 2'!F21/'Spec. charge capacity'!F21*100</f>
        <v>99.949738442846751</v>
      </c>
      <c r="G21" s="120">
        <f>'Supp. Fig. 2'!G21/'Spec. charge capacity'!G21*100</f>
        <v>99.832975860545446</v>
      </c>
      <c r="H21" s="121">
        <f>'Supp. Fig. 2'!H21/'Spec. charge capacity'!H21*100</f>
        <v>95.501022494887536</v>
      </c>
      <c r="I21" s="121">
        <f>'Supp. Fig. 2'!I21/'Spec. charge capacity'!I21*100</f>
        <v>97.736625514403286</v>
      </c>
      <c r="J21" s="120">
        <f>'Supp. Fig. 2'!J21/'Spec. charge capacity'!J21*100</f>
        <v>98.275862068965509</v>
      </c>
      <c r="K21" s="121">
        <f>'Supp. Fig. 2'!K21/'Spec. charge capacity'!K21*100</f>
        <v>83.835957025198553</v>
      </c>
      <c r="L21" s="120">
        <f>'Supp. Fig. 2'!L21/'Spec. charge capacity'!L21*100</f>
        <v>93.487852621950779</v>
      </c>
      <c r="M21" s="121">
        <f>'Supp. Fig. 2'!M21/'Spec. charge capacity'!M21*100</f>
        <v>99.663521667552317</v>
      </c>
      <c r="N21" s="120">
        <f>'Supp. Fig. 2'!N21/'Spec. charge capacity'!N21*100</f>
        <v>99.371004834478143</v>
      </c>
      <c r="O21" s="121">
        <f>'Supp. Fig. 2'!O21/'Spec. charge capacity'!O21*100</f>
        <v>81.181315479486472</v>
      </c>
      <c r="P21" s="121">
        <f>'Supp. Fig. 2'!P21/'Spec. charge capacity'!P21*100</f>
        <v>72.060082748695791</v>
      </c>
      <c r="Q21" s="120">
        <f>'Supp. Fig. 2'!Q21/'Spec. charge capacity'!Q21*100</f>
        <v>73.546489592334623</v>
      </c>
      <c r="R21" s="121">
        <f>'Supp. Fig. 2'!R21/'Spec. charge capacity'!R21*100</f>
        <v>99.695081117278434</v>
      </c>
      <c r="S21" s="120">
        <f>'Supp. Fig. 2'!S21/'Spec. charge capacity'!S21*100</f>
        <v>100.03703386990024</v>
      </c>
      <c r="T21" s="120">
        <f>'Supp. Fig. 2'!T21/'Spec. charge capacity'!T21*100</f>
        <v>99.826525835226775</v>
      </c>
      <c r="U21" s="121">
        <f>'Supp. Fig. 2'!U21/'Spec. charge capacity'!U21*100</f>
        <v>99.556243586819789</v>
      </c>
      <c r="V21" s="121">
        <f>'Supp. Fig. 2'!V21/'Spec. charge capacity'!V21*100</f>
        <v>99.817522295903657</v>
      </c>
      <c r="W21" s="120">
        <f>'Supp. Fig. 2'!W21/'Spec. charge capacity'!W21*100</f>
        <v>99.592560809740348</v>
      </c>
      <c r="X21" s="120">
        <f>'Supp. Fig. 2'!X21/'Spec. charge capacity'!X21*100</f>
        <v>101.14604085496961</v>
      </c>
      <c r="Y21" s="121">
        <f>'Supp. Fig. 2'!Y21/'Spec. charge capacity'!Y21*100</f>
        <v>98.66273215031778</v>
      </c>
      <c r="Z21" s="121">
        <f>'Supp. Fig. 2'!Z21/'Spec. charge capacity'!Z21*100</f>
        <v>98.796271840170419</v>
      </c>
      <c r="AA21" s="120">
        <f>'Supp. Fig. 2'!AA21/'Spec. charge capacity'!AA21*100</f>
        <v>98.297945572202408</v>
      </c>
      <c r="AB21" s="120">
        <f>'Supp. Fig. 2'!AB21/'Spec. charge capacity'!AB21*100</f>
        <v>99.477260922382953</v>
      </c>
      <c r="AC21" s="121">
        <f>'Supp. Fig. 2'!AC21/'Spec. charge capacity'!AC21*100</f>
        <v>100.10096428645809</v>
      </c>
      <c r="AD21" s="121">
        <f>'Supp. Fig. 2'!AD21/'Spec. charge capacity'!AD21*100</f>
        <v>99.474539244847278</v>
      </c>
      <c r="AE21" s="120">
        <f>'Supp. Fig. 2'!AE21/'Spec. charge capacity'!AE21*100</f>
        <v>99.985323445885783</v>
      </c>
      <c r="AF21" s="121">
        <f>'Supp. Fig. 2'!AF21/'Spec. charge capacity'!AF21*100</f>
        <v>100.77534863610555</v>
      </c>
      <c r="AG21" s="120">
        <f>'Supp. Fig. 2'!AG21/'Spec. charge capacity'!AG21*100</f>
        <v>99.341904893285019</v>
      </c>
      <c r="AH21" s="121">
        <f>'Supp. Fig. 2'!AH21/'Spec. charge capacity'!AH21*100</f>
        <v>99.823641549062785</v>
      </c>
      <c r="AI21" s="121">
        <f>'Supp. Fig. 2'!AI21/'Spec. charge capacity'!AI21*100</f>
        <v>97.561841745795292</v>
      </c>
      <c r="AJ21" s="120">
        <f>'Supp. Fig. 2'!AJ21/'Spec. charge capacity'!AJ21*100</f>
        <v>99.143770963785656</v>
      </c>
      <c r="AK21" s="121">
        <f>'Supp. Fig. 2'!AK21/'Spec. charge capacity'!AK21*100</f>
        <v>99.91963202455706</v>
      </c>
      <c r="AL21" s="120">
        <f>'Supp. Fig. 2'!AL21/'Spec. charge capacity'!AL21*100</f>
        <v>99.840687623707879</v>
      </c>
      <c r="AM21" s="121">
        <f>'Supp. Fig. 2'!AM21/'Spec. charge capacity'!AM21*100</f>
        <v>97.325939510667297</v>
      </c>
      <c r="AN21" s="120">
        <f>'Supp. Fig. 2'!AN21/'Spec. charge capacity'!AN21*100</f>
        <v>98.111291305946153</v>
      </c>
      <c r="AO21" s="120">
        <f>'Supp. Fig. 2'!AO21/'Spec. charge capacity'!AO21*100</f>
        <v>99.814082023465559</v>
      </c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4"/>
      <c r="BW21" s="44"/>
      <c r="BX21" s="44"/>
      <c r="BY21" s="44"/>
      <c r="BZ21" s="44"/>
      <c r="CA21" s="44"/>
      <c r="CB21" s="44"/>
      <c r="CC21" s="44"/>
      <c r="CD21" s="44"/>
      <c r="CE21" s="44"/>
      <c r="CF21" s="44"/>
      <c r="CG21" s="44"/>
      <c r="CH21" s="44"/>
      <c r="CI21" s="44"/>
    </row>
    <row r="22" spans="1:87" s="121" customFormat="1" x14ac:dyDescent="0.2">
      <c r="A22" s="120" t="s">
        <v>122</v>
      </c>
      <c r="B22" s="125">
        <v>18</v>
      </c>
      <c r="C22" s="121">
        <f>'Supp. Fig. 2'!C22/'Spec. charge capacity'!C22*100</f>
        <v>99.804215428893215</v>
      </c>
      <c r="D22" s="120">
        <f>'Supp. Fig. 2'!D22/'Spec. charge capacity'!D22*100</f>
        <v>99.469129159290404</v>
      </c>
      <c r="E22" s="121">
        <f>'Supp. Fig. 2'!E22/'Spec. charge capacity'!E22*100</f>
        <v>99.949921155291975</v>
      </c>
      <c r="F22" s="121">
        <f>'Supp. Fig. 2'!F22/'Spec. charge capacity'!F22*100</f>
        <v>99.891923069819583</v>
      </c>
      <c r="G22" s="120">
        <f>'Supp. Fig. 2'!G22/'Spec. charge capacity'!G22*100</f>
        <v>99.857698838763454</v>
      </c>
      <c r="H22" s="121">
        <f>'Supp. Fig. 2'!H22/'Spec. charge capacity'!H22*100</f>
        <v>95.106382978723417</v>
      </c>
      <c r="I22" s="121">
        <f>'Supp. Fig. 2'!I22/'Spec. charge capacity'!I22*100</f>
        <v>97.903563941299794</v>
      </c>
      <c r="J22" s="120">
        <f>'Supp. Fig. 2'!J22/'Spec. charge capacity'!J22*100</f>
        <v>97.916666666666657</v>
      </c>
      <c r="K22" s="121">
        <f>'Supp. Fig. 2'!K22/'Spec. charge capacity'!K22*100</f>
        <v>86.09782077320223</v>
      </c>
      <c r="L22" s="120">
        <f>'Supp. Fig. 2'!L22/'Spec. charge capacity'!L22*100</f>
        <v>94.428455140491366</v>
      </c>
      <c r="M22" s="121">
        <f>'Supp. Fig. 2'!M22/'Spec. charge capacity'!M22*100</f>
        <v>99.461709386473416</v>
      </c>
      <c r="N22" s="120">
        <f>'Supp. Fig. 2'!N22/'Spec. charge capacity'!N22*100</f>
        <v>99.724652384834627</v>
      </c>
      <c r="O22" s="121">
        <f>'Supp. Fig. 2'!O22/'Spec. charge capacity'!O22*100</f>
        <v>80.401118140037838</v>
      </c>
      <c r="P22" s="121">
        <f>'Supp. Fig. 2'!P22/'Spec. charge capacity'!P22*100</f>
        <v>72.357319184996925</v>
      </c>
      <c r="Q22" s="120">
        <f>'Supp. Fig. 2'!Q22/'Spec. charge capacity'!Q22*100</f>
        <v>74.085351527624809</v>
      </c>
      <c r="R22" s="121">
        <f>'Supp. Fig. 2'!R22/'Spec. charge capacity'!R22*100</f>
        <v>99.666890500083753</v>
      </c>
      <c r="S22" s="120">
        <f>'Supp. Fig. 2'!S22/'Spec. charge capacity'!S22*100</f>
        <v>100.05133234577011</v>
      </c>
      <c r="T22" s="120">
        <f>'Supp. Fig. 2'!T22/'Spec. charge capacity'!T22*100</f>
        <v>95.823984554454285</v>
      </c>
      <c r="U22" s="121">
        <f>'Supp. Fig. 2'!U22/'Spec. charge capacity'!U22*100</f>
        <v>99.519186513628284</v>
      </c>
      <c r="V22" s="121">
        <f>'Supp. Fig. 2'!V22/'Spec. charge capacity'!V22*100</f>
        <v>99.921954360094361</v>
      </c>
      <c r="W22" s="120">
        <f>'Supp. Fig. 2'!W22/'Spec. charge capacity'!W22*100</f>
        <v>99.614994423027568</v>
      </c>
      <c r="X22" s="120">
        <f>'Supp. Fig. 2'!X22/'Spec. charge capacity'!X22*100</f>
        <v>99.407482397589334</v>
      </c>
      <c r="Y22" s="121">
        <f>'Supp. Fig. 2'!Y22/'Spec. charge capacity'!Y22*100</f>
        <v>98.410670903533088</v>
      </c>
      <c r="Z22" s="121">
        <f>'Supp. Fig. 2'!Z22/'Spec. charge capacity'!Z22*100</f>
        <v>98.497841541705853</v>
      </c>
      <c r="AA22" s="120">
        <f>'Supp. Fig. 2'!AA22/'Spec. charge capacity'!AA22*100</f>
        <v>98.966791291356003</v>
      </c>
      <c r="AB22" s="120">
        <f>'Supp. Fig. 2'!AB22/'Spec. charge capacity'!AB22*100</f>
        <v>99.411583009657932</v>
      </c>
      <c r="AC22" s="121">
        <f>'Supp. Fig. 2'!AC22/'Spec. charge capacity'!AC22*100</f>
        <v>100.28107788211888</v>
      </c>
      <c r="AD22" s="121">
        <f>'Supp. Fig. 2'!AD22/'Spec. charge capacity'!AD22*100</f>
        <v>100.19378542628974</v>
      </c>
      <c r="AE22" s="120">
        <f>'Supp. Fig. 2'!AE22/'Spec. charge capacity'!AE22*100</f>
        <v>99.312496857587945</v>
      </c>
      <c r="AF22" s="121">
        <f>'Supp. Fig. 2'!AF22/'Spec. charge capacity'!AF22*100</f>
        <v>99.67326740129117</v>
      </c>
      <c r="AG22" s="120">
        <f>'Supp. Fig. 2'!AG22/'Spec. charge capacity'!AG22*100</f>
        <v>100.91731167885459</v>
      </c>
      <c r="AH22" s="121">
        <f>'Supp. Fig. 2'!AH22/'Spec. charge capacity'!AH22*100</f>
        <v>98.792334564871595</v>
      </c>
      <c r="AI22" s="121">
        <f>'Supp. Fig. 2'!AI22/'Spec. charge capacity'!AI22*100</f>
        <v>98.291611206790236</v>
      </c>
      <c r="AJ22" s="120">
        <f>'Supp. Fig. 2'!AJ22/'Spec. charge capacity'!AJ22*100</f>
        <v>100.7576920094909</v>
      </c>
      <c r="AK22" s="121">
        <f>'Supp. Fig. 2'!AK22/'Spec. charge capacity'!AK22*100</f>
        <v>99.819277800285221</v>
      </c>
      <c r="AL22" s="120">
        <f>'Supp. Fig. 2'!AL22/'Spec. charge capacity'!AL22*100</f>
        <v>99.996434025953789</v>
      </c>
      <c r="AM22" s="121">
        <f>'Supp. Fig. 2'!AM22/'Spec. charge capacity'!AM22*100</f>
        <v>97.359722553510437</v>
      </c>
      <c r="AN22" s="120">
        <f>'Supp. Fig. 2'!AN22/'Spec. charge capacity'!AN22*100</f>
        <v>98.142833001688572</v>
      </c>
      <c r="AO22" s="120">
        <f>'Supp. Fig. 2'!AO22/'Spec. charge capacity'!AO22*100</f>
        <v>99.912096828724046</v>
      </c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4"/>
      <c r="BK22" s="44"/>
      <c r="BL22" s="44"/>
      <c r="BM22" s="44"/>
      <c r="BN22" s="44"/>
      <c r="BO22" s="44"/>
      <c r="BP22" s="44"/>
      <c r="BQ22" s="44"/>
      <c r="BR22" s="44"/>
      <c r="BS22" s="44"/>
      <c r="BT22" s="44"/>
      <c r="BU22" s="44"/>
      <c r="BV22" s="44"/>
      <c r="BW22" s="44"/>
      <c r="BX22" s="44"/>
      <c r="BY22" s="44"/>
      <c r="BZ22" s="44"/>
      <c r="CA22" s="44"/>
      <c r="CB22" s="44"/>
      <c r="CC22" s="44"/>
      <c r="CD22" s="44"/>
      <c r="CE22" s="44"/>
      <c r="CF22" s="44"/>
      <c r="CG22" s="44"/>
      <c r="CH22" s="44"/>
      <c r="CI22" s="44"/>
    </row>
    <row r="23" spans="1:87" s="121" customFormat="1" x14ac:dyDescent="0.2">
      <c r="A23" s="120" t="s">
        <v>122</v>
      </c>
      <c r="B23" s="125">
        <v>19</v>
      </c>
      <c r="C23" s="121">
        <f>'Supp. Fig. 2'!C23/'Spec. charge capacity'!C23*100</f>
        <v>99.818471875285582</v>
      </c>
      <c r="D23" s="120">
        <f>'Supp. Fig. 2'!D23/'Spec. charge capacity'!D23*100</f>
        <v>99.501880905888029</v>
      </c>
      <c r="E23" s="121">
        <f>'Supp. Fig. 2'!E23/'Spec. charge capacity'!E23*100</f>
        <v>99.990024751539579</v>
      </c>
      <c r="F23" s="121">
        <f>'Supp. Fig. 2'!F23/'Spec. charge capacity'!F23*100</f>
        <v>99.986814442040966</v>
      </c>
      <c r="G23" s="120">
        <f>'Supp. Fig. 2'!G23/'Spec. charge capacity'!G23*100</f>
        <v>99.98658409413737</v>
      </c>
      <c r="H23" s="121">
        <f>'Supp. Fig. 2'!H23/'Spec. charge capacity'!H23*100</f>
        <v>95.495495495495504</v>
      </c>
      <c r="I23" s="121">
        <f>'Supp. Fig. 2'!I23/'Spec. charge capacity'!I23*100</f>
        <v>99.148936170212764</v>
      </c>
      <c r="J23" s="120">
        <f>'Supp. Fig. 2'!J23/'Spec. charge capacity'!J23*100</f>
        <v>98.943661971831006</v>
      </c>
      <c r="K23" s="121">
        <f>'Supp. Fig. 2'!K23/'Spec. charge capacity'!K23*100</f>
        <v>85.482290029868764</v>
      </c>
      <c r="L23" s="120">
        <f>'Supp. Fig. 2'!L23/'Spec. charge capacity'!L23*100</f>
        <v>95.141505049024929</v>
      </c>
      <c r="M23" s="121">
        <f>'Supp. Fig. 2'!M23/'Spec. charge capacity'!M23*100</f>
        <v>99.059334552593867</v>
      </c>
      <c r="N23" s="120">
        <f>'Supp. Fig. 2'!N23/'Spec. charge capacity'!N23*100</f>
        <v>100.14518018578383</v>
      </c>
      <c r="O23" s="121">
        <f>'Supp. Fig. 2'!O23/'Spec. charge capacity'!O23*100</f>
        <v>79.678786197743733</v>
      </c>
      <c r="P23" s="121">
        <f>'Supp. Fig. 2'!P23/'Spec. charge capacity'!P23*100</f>
        <v>72.34420525586269</v>
      </c>
      <c r="Q23" s="120">
        <f>'Supp. Fig. 2'!Q23/'Spec. charge capacity'!Q23*100</f>
        <v>74.165318091565126</v>
      </c>
      <c r="R23" s="121">
        <f>'Supp. Fig. 2'!R23/'Spec. charge capacity'!R23*100</f>
        <v>99.817825621414158</v>
      </c>
      <c r="S23" s="120">
        <f>'Supp. Fig. 2'!S23/'Spec. charge capacity'!S23*100</f>
        <v>100.00618695275057</v>
      </c>
      <c r="T23" s="120">
        <f>'Supp. Fig. 2'!T23/'Spec. charge capacity'!T23*100</f>
        <v>99.743943753607027</v>
      </c>
      <c r="U23" s="121">
        <f>'Supp. Fig. 2'!U23/'Spec. charge capacity'!U23*100</f>
        <v>99.648676041543865</v>
      </c>
      <c r="V23" s="121">
        <f>'Supp. Fig. 2'!V23/'Spec. charge capacity'!V23*100</f>
        <v>99.99933391048728</v>
      </c>
      <c r="W23" s="120">
        <f>'Supp. Fig. 2'!W23/'Spec. charge capacity'!W23*100</f>
        <v>99.790515821893109</v>
      </c>
      <c r="X23" s="120">
        <f>'Supp. Fig. 2'!X23/'Spec. charge capacity'!X23*100</f>
        <v>98.824421319144108</v>
      </c>
      <c r="Y23" s="121">
        <f>'Supp. Fig. 2'!Y23/'Spec. charge capacity'!Y23*100</f>
        <v>98.631626201811898</v>
      </c>
      <c r="Z23" s="121">
        <f>'Supp. Fig. 2'!Z23/'Spec. charge capacity'!Z23*100</f>
        <v>98.71561527789504</v>
      </c>
      <c r="AA23" s="120">
        <f>'Supp. Fig. 2'!AA23/'Spec. charge capacity'!AA23*100</f>
        <v>98.628558203451973</v>
      </c>
      <c r="AB23" s="120">
        <f>'Supp. Fig. 2'!AB23/'Spec. charge capacity'!AB23*100</f>
        <v>99.672528130106912</v>
      </c>
      <c r="AC23" s="121">
        <f>'Supp. Fig. 2'!AC23/'Spec. charge capacity'!AC23*100</f>
        <v>99.591775830004167</v>
      </c>
      <c r="AD23" s="121">
        <f>'Supp. Fig. 2'!AD23/'Spec. charge capacity'!AD23*100</f>
        <v>100.17336827938688</v>
      </c>
      <c r="AE23" s="120">
        <f>'Supp. Fig. 2'!AE23/'Spec. charge capacity'!AE23*100</f>
        <v>99.316097954944908</v>
      </c>
      <c r="AF23" s="121">
        <f>'Supp. Fig. 2'!AF23/'Spec. charge capacity'!AF23*100</f>
        <v>99.726236791298788</v>
      </c>
      <c r="AG23" s="120">
        <f>'Supp. Fig. 2'!AG23/'Spec. charge capacity'!AG23*100</f>
        <v>99.886762693933164</v>
      </c>
      <c r="AH23" s="121">
        <f>'Supp. Fig. 2'!AH23/'Spec. charge capacity'!AH23*100</f>
        <v>99.957841757243386</v>
      </c>
      <c r="AI23" s="121">
        <f>'Supp. Fig. 2'!AI23/'Spec. charge capacity'!AI23*100</f>
        <v>97.295333757343442</v>
      </c>
      <c r="AJ23" s="120">
        <f>'Supp. Fig. 2'!AJ23/'Spec. charge capacity'!AJ23*100</f>
        <v>99.16823321041916</v>
      </c>
      <c r="AK23" s="121">
        <f>'Supp. Fig. 2'!AK23/'Spec. charge capacity'!AK23*100</f>
        <v>100.00509964096626</v>
      </c>
      <c r="AL23" s="120">
        <f>'Supp. Fig. 2'!AL23/'Spec. charge capacity'!AL23*100</f>
        <v>99.731842726344766</v>
      </c>
      <c r="AM23" s="121">
        <f>'Supp. Fig. 2'!AM23/'Spec. charge capacity'!AM23*100</f>
        <v>97.37479013121596</v>
      </c>
      <c r="AN23" s="120">
        <f>'Supp. Fig. 2'!AN23/'Spec. charge capacity'!AN23*100</f>
        <v>98.258127431940693</v>
      </c>
      <c r="AO23" s="120">
        <f>'Supp. Fig. 2'!AO23/'Spec. charge capacity'!AO23*100</f>
        <v>99.894722795984308</v>
      </c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4"/>
      <c r="BZ23" s="44"/>
      <c r="CA23" s="44"/>
      <c r="CB23" s="44"/>
      <c r="CC23" s="44"/>
      <c r="CD23" s="44"/>
      <c r="CE23" s="44"/>
      <c r="CF23" s="44"/>
      <c r="CG23" s="44"/>
      <c r="CH23" s="44"/>
      <c r="CI23" s="44"/>
    </row>
    <row r="24" spans="1:87" s="121" customFormat="1" x14ac:dyDescent="0.2">
      <c r="A24" s="120" t="s">
        <v>122</v>
      </c>
      <c r="B24" s="125">
        <v>20</v>
      </c>
      <c r="C24" s="121">
        <f>'Supp. Fig. 2'!C24/'Spec. charge capacity'!C24*100</f>
        <v>99.776125168790188</v>
      </c>
      <c r="D24" s="120">
        <f>'Supp. Fig. 2'!D24/'Spec. charge capacity'!D24*100</f>
        <v>99.500000290705941</v>
      </c>
      <c r="E24" s="121">
        <f>'Supp. Fig. 2'!E24/'Spec. charge capacity'!E24*100</f>
        <v>99.957811681844362</v>
      </c>
      <c r="F24" s="121">
        <f>'Supp. Fig. 2'!F24/'Spec. charge capacity'!F24*100</f>
        <v>99.965856628619179</v>
      </c>
      <c r="G24" s="120">
        <f>'Supp. Fig. 2'!G24/'Spec. charge capacity'!G24*100</f>
        <v>99.981355861239066</v>
      </c>
      <c r="H24" s="121">
        <f>'Supp. Fig. 2'!H24/'Spec. charge capacity'!H24*100</f>
        <v>96.01873536299766</v>
      </c>
      <c r="I24" s="121">
        <f>'Supp. Fig. 2'!I24/'Spec. charge capacity'!I24*100</f>
        <v>98.510638297872333</v>
      </c>
      <c r="J24" s="120">
        <f>'Supp. Fig. 2'!J24/'Spec. charge capacity'!J24*100</f>
        <v>97.163120567375884</v>
      </c>
      <c r="K24" s="121">
        <f>'Supp. Fig. 2'!K24/'Spec. charge capacity'!K24*100</f>
        <v>85.252773596993535</v>
      </c>
      <c r="L24" s="120">
        <f>'Supp. Fig. 2'!L24/'Spec. charge capacity'!L24*100</f>
        <v>95.486533111884185</v>
      </c>
      <c r="M24" s="121">
        <f>'Supp. Fig. 2'!M24/'Spec. charge capacity'!M24*100</f>
        <v>100.08589198388034</v>
      </c>
      <c r="N24" s="120">
        <f>'Supp. Fig. 2'!N24/'Spec. charge capacity'!N24*100</f>
        <v>99.737802412973934</v>
      </c>
      <c r="O24" s="121">
        <f>'Supp. Fig. 2'!O24/'Spec. charge capacity'!O24*100</f>
        <v>79.342281765652928</v>
      </c>
      <c r="P24" s="121">
        <f>'Supp. Fig. 2'!P24/'Spec. charge capacity'!P24*100</f>
        <v>72.218340946604869</v>
      </c>
      <c r="Q24" s="120">
        <f>'Supp. Fig. 2'!Q24/'Spec. charge capacity'!Q24*100</f>
        <v>74.279758442062217</v>
      </c>
      <c r="R24" s="121">
        <f>'Supp. Fig. 2'!R24/'Spec. charge capacity'!R24*100</f>
        <v>99.334784870251212</v>
      </c>
      <c r="S24" s="120">
        <f>'Supp. Fig. 2'!S24/'Spec. charge capacity'!S24*100</f>
        <v>99.516913977072889</v>
      </c>
      <c r="T24" s="120">
        <f>'Supp. Fig. 2'!T24/'Spec. charge capacity'!T24*100</f>
        <v>104.92429284476927</v>
      </c>
      <c r="U24" s="121">
        <f>'Supp. Fig. 2'!U24/'Spec. charge capacity'!U24*100</f>
        <v>99.552109350819251</v>
      </c>
      <c r="V24" s="121">
        <f>'Supp. Fig. 2'!V24/'Spec. charge capacity'!V24*100</f>
        <v>100.01528840480802</v>
      </c>
      <c r="W24" s="120">
        <f>'Supp. Fig. 2'!W24/'Spec. charge capacity'!W24*100</f>
        <v>99.614568573064545</v>
      </c>
      <c r="X24" s="120">
        <f>'Supp. Fig. 2'!X24/'Spec. charge capacity'!X24*100</f>
        <v>101.41505918235532</v>
      </c>
      <c r="Y24" s="121">
        <f>'Supp. Fig. 2'!Y24/'Spec. charge capacity'!Y24*100</f>
        <v>98.752987303690617</v>
      </c>
      <c r="Z24" s="121">
        <f>'Supp. Fig. 2'!Z24/'Spec. charge capacity'!Z24*100</f>
        <v>98.582625083142403</v>
      </c>
      <c r="AA24" s="120">
        <f>'Supp. Fig. 2'!AA24/'Spec. charge capacity'!AA24*100</f>
        <v>99.137964354656518</v>
      </c>
      <c r="AB24" s="120">
        <f>'Supp. Fig. 2'!AB24/'Spec. charge capacity'!AB24*100</f>
        <v>99.481279466885894</v>
      </c>
      <c r="AC24" s="121">
        <f>'Supp. Fig. 2'!AC24/'Spec. charge capacity'!AC24*100</f>
        <v>100.04901344620582</v>
      </c>
      <c r="AD24" s="121">
        <f>'Supp. Fig. 2'!AD24/'Spec. charge capacity'!AD24*100</f>
        <v>101.84713473666321</v>
      </c>
      <c r="AE24" s="120">
        <f>'Supp. Fig. 2'!AE24/'Spec. charge capacity'!AE24*100</f>
        <v>99.687175040569485</v>
      </c>
      <c r="AF24" s="121">
        <f>'Supp. Fig. 2'!AF24/'Spec. charge capacity'!AF24*100</f>
        <v>99.094820094248192</v>
      </c>
      <c r="AG24" s="120">
        <f>'Supp. Fig. 2'!AG24/'Spec. charge capacity'!AG24*100</f>
        <v>101.05911404699333</v>
      </c>
      <c r="AH24" s="121">
        <f>'Supp. Fig. 2'!AH24/'Spec. charge capacity'!AH24*100</f>
        <v>99.875668610139513</v>
      </c>
      <c r="AI24" s="121">
        <f>'Supp. Fig. 2'!AI24/'Spec. charge capacity'!AI24*100</f>
        <v>97.770809843493026</v>
      </c>
      <c r="AJ24" s="120">
        <f>'Supp. Fig. 2'!AJ24/'Spec. charge capacity'!AJ24*100</f>
        <v>99.167501970407386</v>
      </c>
      <c r="AK24" s="121">
        <f>'Supp. Fig. 2'!AK24/'Spec. charge capacity'!AK24*100</f>
        <v>99.690814411160545</v>
      </c>
      <c r="AL24" s="120">
        <f>'Supp. Fig. 2'!AL24/'Spec. charge capacity'!AL24*100</f>
        <v>99.860476476991806</v>
      </c>
      <c r="AM24" s="121">
        <f>'Supp. Fig. 2'!AM24/'Spec. charge capacity'!AM24*100</f>
        <v>97.46444077235148</v>
      </c>
      <c r="AN24" s="120">
        <f>'Supp. Fig. 2'!AN24/'Spec. charge capacity'!AN24*100</f>
        <v>98.356688210516126</v>
      </c>
      <c r="AO24" s="120">
        <f>'Supp. Fig. 2'!AO24/'Spec. charge capacity'!AO24*100</f>
        <v>99.887799984731942</v>
      </c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4"/>
      <c r="BJ24" s="44"/>
      <c r="BK24" s="44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V24" s="44"/>
      <c r="BW24" s="44"/>
      <c r="BX24" s="44"/>
      <c r="BY24" s="44"/>
      <c r="BZ24" s="44"/>
      <c r="CA24" s="44"/>
      <c r="CB24" s="44"/>
      <c r="CC24" s="44"/>
      <c r="CD24" s="44"/>
      <c r="CE24" s="44"/>
      <c r="CF24" s="44"/>
      <c r="CG24" s="44"/>
      <c r="CH24" s="44"/>
      <c r="CI24" s="44"/>
    </row>
    <row r="25" spans="1:87" s="121" customFormat="1" x14ac:dyDescent="0.2">
      <c r="A25" s="120" t="s">
        <v>122</v>
      </c>
      <c r="B25" s="125">
        <v>21</v>
      </c>
      <c r="C25" s="121">
        <f>'Supp. Fig. 2'!C25/'Spec. charge capacity'!C25*100</f>
        <v>99.801016350818955</v>
      </c>
      <c r="D25" s="120">
        <f>'Supp. Fig. 2'!D25/'Spec. charge capacity'!D25*100</f>
        <v>99.52696094266139</v>
      </c>
      <c r="E25" s="121">
        <f>'Supp. Fig. 2'!E25/'Spec. charge capacity'!E25*100</f>
        <v>99.940595692167093</v>
      </c>
      <c r="F25" s="121">
        <f>'Supp. Fig. 2'!F25/'Spec. charge capacity'!F25*100</f>
        <v>99.860482098584896</v>
      </c>
      <c r="G25" s="120">
        <f>'Supp. Fig. 2'!G25/'Spec. charge capacity'!G25*100</f>
        <v>99.940703369529828</v>
      </c>
      <c r="H25" s="121">
        <f>'Supp. Fig. 2'!H25/'Spec. charge capacity'!H25*100</f>
        <v>96.376811594202891</v>
      </c>
      <c r="I25" s="121">
        <f>'Supp. Fig. 2'!I25/'Spec. charge capacity'!I25*100</f>
        <v>99.568965517241395</v>
      </c>
      <c r="J25" s="120">
        <f>'Supp. Fig. 2'!J25/'Spec. charge capacity'!J25*100</f>
        <v>99.635036496350367</v>
      </c>
      <c r="K25" s="121">
        <f>'Supp. Fig. 2'!K25/'Spec. charge capacity'!K25*100</f>
        <v>86.651608449491917</v>
      </c>
      <c r="L25" s="120">
        <f>'Supp. Fig. 2'!L25/'Spec. charge capacity'!L25*100</f>
        <v>95.670443860686476</v>
      </c>
      <c r="M25" s="121">
        <f>'Supp. Fig. 2'!M25/'Spec. charge capacity'!M25*100</f>
        <v>98.955140084826112</v>
      </c>
      <c r="N25" s="120">
        <f>'Supp. Fig. 2'!N25/'Spec. charge capacity'!N25*100</f>
        <v>98.410142299443194</v>
      </c>
      <c r="O25" s="121">
        <f>'Supp. Fig. 2'!O25/'Spec. charge capacity'!O25*100</f>
        <v>78.500662007142154</v>
      </c>
      <c r="P25" s="121">
        <f>'Supp. Fig. 2'!P25/'Spec. charge capacity'!P25*100</f>
        <v>72.23121856428773</v>
      </c>
      <c r="Q25" s="120">
        <f>'Supp. Fig. 2'!Q25/'Spec. charge capacity'!Q25*100</f>
        <v>73.960578744529442</v>
      </c>
      <c r="R25" s="121">
        <f>'Supp. Fig. 2'!R25/'Spec. charge capacity'!R25*100</f>
        <v>99.341238714630407</v>
      </c>
      <c r="S25" s="120">
        <f>'Supp. Fig. 2'!S25/'Spec. charge capacity'!S25*100</f>
        <v>99.642308213449837</v>
      </c>
      <c r="T25" s="120">
        <f>'Supp. Fig. 2'!T25/'Spec. charge capacity'!T25*100</f>
        <v>93.197694127836357</v>
      </c>
      <c r="U25" s="121">
        <f>'Supp. Fig. 2'!U25/'Spec. charge capacity'!U25*100</f>
        <v>99.47531533906465</v>
      </c>
      <c r="V25" s="121">
        <f>'Supp. Fig. 2'!V25/'Spec. charge capacity'!V25*100</f>
        <v>99.939247796783192</v>
      </c>
      <c r="W25" s="120">
        <f>'Supp. Fig. 2'!W25/'Spec. charge capacity'!W25*100</f>
        <v>99.652039248883739</v>
      </c>
      <c r="X25" s="120">
        <f>'Supp. Fig. 2'!X25/'Spec. charge capacity'!X25*100</f>
        <v>99.02151714781337</v>
      </c>
      <c r="Y25" s="121">
        <f>'Supp. Fig. 2'!Y25/'Spec. charge capacity'!Y25*100</f>
        <v>98.723085521027159</v>
      </c>
      <c r="Z25" s="121">
        <f>'Supp. Fig. 2'!Z25/'Spec. charge capacity'!Z25*100</f>
        <v>98.770463572157325</v>
      </c>
      <c r="AA25" s="120">
        <f>'Supp. Fig. 2'!AA25/'Spec. charge capacity'!AA25*100</f>
        <v>98.849614951503696</v>
      </c>
      <c r="AB25" s="120">
        <f>'Supp. Fig. 2'!AB25/'Spec. charge capacity'!AB25*100</f>
        <v>99.520400381368063</v>
      </c>
      <c r="AC25" s="121">
        <f>'Supp. Fig. 2'!AC25/'Spec. charge capacity'!AC25*100</f>
        <v>99.440800523883965</v>
      </c>
      <c r="AD25" s="121">
        <f>'Supp. Fig. 2'!AD25/'Spec. charge capacity'!AD25*100</f>
        <v>100.11997156720911</v>
      </c>
      <c r="AE25" s="120">
        <f>'Supp. Fig. 2'!AE25/'Spec. charge capacity'!AE25*100</f>
        <v>99.984601583452786</v>
      </c>
      <c r="AF25" s="121">
        <f>'Supp. Fig. 2'!AF25/'Spec. charge capacity'!AF25*100</f>
        <v>99.421421286176184</v>
      </c>
      <c r="AG25" s="120">
        <f>'Supp. Fig. 2'!AG25/'Spec. charge capacity'!AG25*100</f>
        <v>96.370678812071191</v>
      </c>
      <c r="AH25" s="121">
        <f>'Supp. Fig. 2'!AH25/'Spec. charge capacity'!AH25*100</f>
        <v>99.008156025005974</v>
      </c>
      <c r="AI25" s="121">
        <f>'Supp. Fig. 2'!AI25/'Spec. charge capacity'!AI25*100</f>
        <v>97.982674424645438</v>
      </c>
      <c r="AJ25" s="120">
        <f>'Supp. Fig. 2'!AJ25/'Spec. charge capacity'!AJ25*100</f>
        <v>99.679961903969044</v>
      </c>
      <c r="AK25" s="121">
        <f>'Supp. Fig. 2'!AK25/'Spec. charge capacity'!AK25*100</f>
        <v>99.88452487713603</v>
      </c>
      <c r="AL25" s="120">
        <f>'Supp. Fig. 2'!AL25/'Spec. charge capacity'!AL25*100</f>
        <v>99.907123736325644</v>
      </c>
      <c r="AM25" s="121">
        <f>'Supp. Fig. 2'!AM25/'Spec. charge capacity'!AM25*100</f>
        <v>97.58114008361116</v>
      </c>
      <c r="AN25" s="120">
        <f>'Supp. Fig. 2'!AN25/'Spec. charge capacity'!AN25*100</f>
        <v>98.491671918859865</v>
      </c>
      <c r="AO25" s="120">
        <f>'Supp. Fig. 2'!AO25/'Spec. charge capacity'!AO25*100</f>
        <v>99.615413352783378</v>
      </c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  <c r="BQ25" s="44"/>
      <c r="BR25" s="44"/>
      <c r="BS25" s="44"/>
      <c r="BT25" s="44"/>
      <c r="BU25" s="44"/>
      <c r="BV25" s="44"/>
      <c r="BW25" s="44"/>
      <c r="BX25" s="44"/>
      <c r="BY25" s="44"/>
      <c r="BZ25" s="44"/>
      <c r="CA25" s="44"/>
      <c r="CB25" s="44"/>
      <c r="CC25" s="44"/>
      <c r="CD25" s="44"/>
      <c r="CE25" s="44"/>
      <c r="CF25" s="44"/>
      <c r="CG25" s="44"/>
      <c r="CH25" s="44"/>
      <c r="CI25" s="44"/>
    </row>
    <row r="26" spans="1:87" s="121" customFormat="1" x14ac:dyDescent="0.2">
      <c r="A26" s="120" t="s">
        <v>122</v>
      </c>
      <c r="B26" s="125">
        <v>22</v>
      </c>
      <c r="C26" s="121">
        <f>'Supp. Fig. 2'!C26/'Spec. charge capacity'!C26*100</f>
        <v>99.863519289731443</v>
      </c>
      <c r="D26" s="120">
        <f>'Supp. Fig. 2'!D26/'Spec. charge capacity'!D26*100</f>
        <v>99.529549722349685</v>
      </c>
      <c r="E26" s="121">
        <f>'Supp. Fig. 2'!E26/'Spec. charge capacity'!E26*100</f>
        <v>99.920483099874176</v>
      </c>
      <c r="F26" s="121">
        <f>'Supp. Fig. 2'!F26/'Spec. charge capacity'!F26*100</f>
        <v>99.966319935879326</v>
      </c>
      <c r="G26" s="120">
        <f>'Supp. Fig. 2'!G26/'Spec. charge capacity'!G26*100</f>
        <v>99.996101589835959</v>
      </c>
      <c r="H26" s="121">
        <f>'Supp. Fig. 2'!H26/'Spec. charge capacity'!H26*100</f>
        <v>97.236180904522627</v>
      </c>
      <c r="I26" s="121">
        <f>'Supp. Fig. 2'!I26/'Spec. charge capacity'!I26*100</f>
        <v>97.840172786177106</v>
      </c>
      <c r="J26" s="120">
        <f>'Supp. Fig. 2'!J26/'Spec. charge capacity'!J26*100</f>
        <v>100.36496350364965</v>
      </c>
      <c r="K26" s="121">
        <f>'Supp. Fig. 2'!K26/'Spec. charge capacity'!K26*100</f>
        <v>88.453315299011834</v>
      </c>
      <c r="L26" s="120">
        <f>'Supp. Fig. 2'!L26/'Spec. charge capacity'!L26*100</f>
        <v>95.810342612550699</v>
      </c>
      <c r="M26" s="121">
        <f>'Supp. Fig. 2'!M26/'Spec. charge capacity'!M26*100</f>
        <v>99.514744751615481</v>
      </c>
      <c r="N26" s="120">
        <f>'Supp. Fig. 2'!N26/'Spec. charge capacity'!N26*100</f>
        <v>100.41242371590768</v>
      </c>
      <c r="O26" s="121">
        <f>'Supp. Fig. 2'!O26/'Spec. charge capacity'!O26*100</f>
        <v>77.075207782943394</v>
      </c>
      <c r="P26" s="121">
        <f>'Supp. Fig. 2'!P26/'Spec. charge capacity'!P26*100</f>
        <v>71.888478493983143</v>
      </c>
      <c r="Q26" s="120">
        <f>'Supp. Fig. 2'!Q26/'Spec. charge capacity'!Q26*100</f>
        <v>73.648869648869706</v>
      </c>
      <c r="R26" s="121">
        <f>'Supp. Fig. 2'!R26/'Spec. charge capacity'!R26*100</f>
        <v>99.688736007022698</v>
      </c>
      <c r="S26" s="120">
        <f>'Supp. Fig. 2'!S26/'Spec. charge capacity'!S26*100</f>
        <v>100.39172085180725</v>
      </c>
      <c r="T26" s="120">
        <f>'Supp. Fig. 2'!T26/'Spec. charge capacity'!T26*100</f>
        <v>97.61190387266879</v>
      </c>
      <c r="U26" s="121">
        <f>'Supp. Fig. 2'!U26/'Spec. charge capacity'!U26*100</f>
        <v>99.762473223004889</v>
      </c>
      <c r="V26" s="121">
        <f>'Supp. Fig. 2'!V26/'Spec. charge capacity'!V26*100</f>
        <v>99.859072829027809</v>
      </c>
      <c r="W26" s="120">
        <f>'Supp. Fig. 2'!W26/'Spec. charge capacity'!W26*100</f>
        <v>99.69404009441358</v>
      </c>
      <c r="X26" s="120">
        <f>'Supp. Fig. 2'!X26/'Spec. charge capacity'!X26*100</f>
        <v>100.81915619283647</v>
      </c>
      <c r="Y26" s="121">
        <f>'Supp. Fig. 2'!Y26/'Spec. charge capacity'!Y26*100</f>
        <v>99.058266356830131</v>
      </c>
      <c r="Z26" s="121">
        <f>'Supp. Fig. 2'!Z26/'Spec. charge capacity'!Z26*100</f>
        <v>98.666668534731755</v>
      </c>
      <c r="AA26" s="120">
        <f>'Supp. Fig. 2'!AA26/'Spec. charge capacity'!AA26*100</f>
        <v>99.033609667897011</v>
      </c>
      <c r="AB26" s="120">
        <f>'Supp. Fig. 2'!AB26/'Spec. charge capacity'!AB26*100</f>
        <v>99.611269823809153</v>
      </c>
      <c r="AC26" s="121">
        <f>'Supp. Fig. 2'!AC26/'Spec. charge capacity'!AC26*100</f>
        <v>100.05009819339065</v>
      </c>
      <c r="AD26" s="121">
        <f>'Supp. Fig. 2'!AD26/'Spec. charge capacity'!AD26*100</f>
        <v>99.778527249120245</v>
      </c>
      <c r="AE26" s="120">
        <f>'Supp. Fig. 2'!AE26/'Spec. charge capacity'!AE26*100</f>
        <v>99.128791781463377</v>
      </c>
      <c r="AF26" s="121">
        <f>'Supp. Fig. 2'!AF26/'Spec. charge capacity'!AF26*100</f>
        <v>100.45063239106986</v>
      </c>
      <c r="AG26" s="120">
        <f>'Supp. Fig. 2'!AG26/'Spec. charge capacity'!AG26*100</f>
        <v>99.35188075542375</v>
      </c>
      <c r="AH26" s="121">
        <f>'Supp. Fig. 2'!AH26/'Spec. charge capacity'!AH26*100</f>
        <v>99.882456959908836</v>
      </c>
      <c r="AI26" s="121">
        <f>'Supp. Fig. 2'!AI26/'Spec. charge capacity'!AI26*100</f>
        <v>96.62362469566267</v>
      </c>
      <c r="AJ26" s="120">
        <f>'Supp. Fig. 2'!AJ26/'Spec. charge capacity'!AJ26*100</f>
        <v>99.444836130201381</v>
      </c>
      <c r="AK26" s="121">
        <f>'Supp. Fig. 2'!AK26/'Spec. charge capacity'!AK26*100</f>
        <v>99.797626132208407</v>
      </c>
      <c r="AL26" s="120">
        <f>'Supp. Fig. 2'!AL26/'Spec. charge capacity'!AL26*100</f>
        <v>100.04934828417069</v>
      </c>
      <c r="AM26" s="121">
        <f>'Supp. Fig. 2'!AM26/'Spec. charge capacity'!AM26*100</f>
        <v>97.693618918714904</v>
      </c>
      <c r="AN26" s="120">
        <f>'Supp. Fig. 2'!AN26/'Spec. charge capacity'!AN26*100</f>
        <v>98.528311334810141</v>
      </c>
      <c r="AO26" s="120">
        <f>'Supp. Fig. 2'!AO26/'Spec. charge capacity'!AO26*100</f>
        <v>99.965814303295474</v>
      </c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4"/>
      <c r="BK26" s="44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4"/>
      <c r="BW26" s="44"/>
      <c r="BX26" s="44"/>
      <c r="BY26" s="44"/>
      <c r="BZ26" s="44"/>
      <c r="CA26" s="44"/>
      <c r="CB26" s="44"/>
      <c r="CC26" s="44"/>
      <c r="CD26" s="44"/>
      <c r="CE26" s="44"/>
      <c r="CF26" s="44"/>
      <c r="CG26" s="44"/>
      <c r="CH26" s="44"/>
      <c r="CI26" s="44"/>
    </row>
    <row r="27" spans="1:87" s="121" customFormat="1" x14ac:dyDescent="0.2">
      <c r="A27" s="120" t="s">
        <v>122</v>
      </c>
      <c r="B27" s="125">
        <v>23</v>
      </c>
      <c r="C27" s="121">
        <f>'Supp. Fig. 2'!C27/'Spec. charge capacity'!C27*100</f>
        <v>99.843558739049513</v>
      </c>
      <c r="D27" s="120">
        <f>'Supp. Fig. 2'!D27/'Spec. charge capacity'!D27*100</f>
        <v>99.541419104833949</v>
      </c>
      <c r="E27" s="121">
        <f>'Supp. Fig. 2'!E27/'Spec. charge capacity'!E27*100</f>
        <v>99.952648656258305</v>
      </c>
      <c r="F27" s="121">
        <f>'Supp. Fig. 2'!F27/'Spec. charge capacity'!F27*100</f>
        <v>99.973815966952927</v>
      </c>
      <c r="G27" s="120">
        <f>'Supp. Fig. 2'!G27/'Spec. charge capacity'!G27*100</f>
        <v>99.873923557211057</v>
      </c>
      <c r="H27" s="121">
        <f>'Supp. Fig. 2'!H27/'Spec. charge capacity'!H27*100</f>
        <v>96.649484536082483</v>
      </c>
      <c r="I27" s="121">
        <f>'Supp. Fig. 2'!I27/'Spec. charge capacity'!I27*100</f>
        <v>98.021978021978029</v>
      </c>
      <c r="J27" s="120">
        <f>'Supp. Fig. 2'!J27/'Spec. charge capacity'!J27*100</f>
        <v>104.01459854014598</v>
      </c>
      <c r="K27" s="121">
        <f>'Supp. Fig. 2'!K27/'Spec. charge capacity'!K27*100</f>
        <v>90.174029041287611</v>
      </c>
      <c r="L27" s="120">
        <f>'Supp. Fig. 2'!L27/'Spec. charge capacity'!L27*100</f>
        <v>96.15900419775879</v>
      </c>
      <c r="M27" s="121">
        <f>'Supp. Fig. 2'!M27/'Spec. charge capacity'!M27*100</f>
        <v>99.547918777966842</v>
      </c>
      <c r="N27" s="120">
        <f>'Supp. Fig. 2'!N27/'Spec. charge capacity'!N27*100</f>
        <v>99.348169235781668</v>
      </c>
      <c r="O27" s="121">
        <f>'Supp. Fig. 2'!O27/'Spec. charge capacity'!O27*100</f>
        <v>76.657382110920707</v>
      </c>
      <c r="P27" s="121">
        <f>'Supp. Fig. 2'!P27/'Spec. charge capacity'!P27*100</f>
        <v>73.152841663322349</v>
      </c>
      <c r="Q27" s="120">
        <f>'Supp. Fig. 2'!Q27/'Spec. charge capacity'!Q27*100</f>
        <v>73.611948295492482</v>
      </c>
      <c r="R27" s="121">
        <f>'Supp. Fig. 2'!R27/'Spec. charge capacity'!R27*100</f>
        <v>99.348948110233366</v>
      </c>
      <c r="S27" s="120">
        <f>'Supp. Fig. 2'!S27/'Spec. charge capacity'!S27*100</f>
        <v>100.39539259097315</v>
      </c>
      <c r="T27" s="120">
        <f>'Supp. Fig. 2'!T27/'Spec. charge capacity'!T27*100</f>
        <v>101.73191744211691</v>
      </c>
      <c r="U27" s="121">
        <f>'Supp. Fig. 2'!U27/'Spec. charge capacity'!U27*100</f>
        <v>99.501996692091495</v>
      </c>
      <c r="V27" s="121">
        <f>'Supp. Fig. 2'!V27/'Spec. charge capacity'!V27*100</f>
        <v>99.812232878766281</v>
      </c>
      <c r="W27" s="120">
        <f>'Supp. Fig. 2'!W27/'Spec. charge capacity'!W27*100</f>
        <v>99.629683374033931</v>
      </c>
      <c r="X27" s="120">
        <f>'Supp. Fig. 2'!X27/'Spec. charge capacity'!X27*100</f>
        <v>100.37358385557869</v>
      </c>
      <c r="Y27" s="121">
        <f>'Supp. Fig. 2'!Y27/'Spec. charge capacity'!Y27*100</f>
        <v>98.70423894863454</v>
      </c>
      <c r="Z27" s="121">
        <f>'Supp. Fig. 2'!Z27/'Spec. charge capacity'!Z27*100</f>
        <v>54.585034305164172</v>
      </c>
      <c r="AA27" s="120">
        <f>'Supp. Fig. 2'!AA27/'Spec. charge capacity'!AA27*100</f>
        <v>99.028484604079935</v>
      </c>
      <c r="AB27" s="120">
        <f>'Supp. Fig. 2'!AB27/'Spec. charge capacity'!AB27*100</f>
        <v>99.486874155015684</v>
      </c>
      <c r="AC27" s="121">
        <f>'Supp. Fig. 2'!AC27/'Spec. charge capacity'!AC27*100</f>
        <v>100.67851275658877</v>
      </c>
      <c r="AD27" s="121">
        <f>'Supp. Fig. 2'!AD27/'Spec. charge capacity'!AD27*100</f>
        <v>99.554394223788847</v>
      </c>
      <c r="AE27" s="120">
        <f>'Supp. Fig. 2'!AE27/'Spec. charge capacity'!AE27*100</f>
        <v>99.602947611069013</v>
      </c>
      <c r="AF27" s="121">
        <f>'Supp. Fig. 2'!AF27/'Spec. charge capacity'!AF27*100</f>
        <v>99.929783203224247</v>
      </c>
      <c r="AG27" s="120">
        <f>'Supp. Fig. 2'!AG27/'Spec. charge capacity'!AG27*100</f>
        <v>99.281715106641627</v>
      </c>
      <c r="AH27" s="121">
        <f>'Supp. Fig. 2'!AH27/'Spec. charge capacity'!AH27*100</f>
        <v>100.12450579704115</v>
      </c>
      <c r="AI27" s="121">
        <f>'Supp. Fig. 2'!AI27/'Spec. charge capacity'!AI27*100</f>
        <v>95.800979233960533</v>
      </c>
      <c r="AJ27" s="120">
        <f>'Supp. Fig. 2'!AJ27/'Spec. charge capacity'!AJ27*100</f>
        <v>98.989538700683724</v>
      </c>
      <c r="AK27" s="121">
        <f>'Supp. Fig. 2'!AK27/'Spec. charge capacity'!AK27*100</f>
        <v>99.999651780962324</v>
      </c>
      <c r="AL27" s="120">
        <f>'Supp. Fig. 2'!AL27/'Spec. charge capacity'!AL27*100</f>
        <v>99.851412870718519</v>
      </c>
      <c r="AM27" s="121">
        <f>'Supp. Fig. 2'!AM27/'Spec. charge capacity'!AM27*100</f>
        <v>97.751775701929617</v>
      </c>
      <c r="AN27" s="120">
        <f>'Supp. Fig. 2'!AN27/'Spec. charge capacity'!AN27*100</f>
        <v>98.650178515383317</v>
      </c>
      <c r="AO27" s="120">
        <f>'Supp. Fig. 2'!AO27/'Spec. charge capacity'!AO27*100</f>
        <v>99.890388435980043</v>
      </c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44"/>
      <c r="BK27" s="44"/>
      <c r="BL27" s="44"/>
      <c r="BM27" s="44"/>
      <c r="BN27" s="44"/>
      <c r="BO27" s="44"/>
      <c r="BP27" s="44"/>
      <c r="BQ27" s="44"/>
      <c r="BR27" s="44"/>
      <c r="BS27" s="44"/>
      <c r="BT27" s="44"/>
      <c r="BU27" s="44"/>
      <c r="BV27" s="44"/>
      <c r="BW27" s="44"/>
      <c r="BX27" s="44"/>
      <c r="BY27" s="44"/>
      <c r="BZ27" s="44"/>
      <c r="CA27" s="44"/>
      <c r="CB27" s="44"/>
      <c r="CC27" s="44"/>
      <c r="CD27" s="44"/>
      <c r="CE27" s="44"/>
      <c r="CF27" s="44"/>
      <c r="CG27" s="44"/>
      <c r="CH27" s="44"/>
      <c r="CI27" s="44"/>
    </row>
    <row r="28" spans="1:87" s="121" customFormat="1" x14ac:dyDescent="0.2">
      <c r="A28" s="120" t="s">
        <v>122</v>
      </c>
      <c r="B28" s="125">
        <v>24</v>
      </c>
      <c r="C28" s="121">
        <f>'Supp. Fig. 2'!C28/'Spec. charge capacity'!C28*100</f>
        <v>99.861292910459085</v>
      </c>
      <c r="D28" s="120">
        <f>'Supp. Fig. 2'!D28/'Spec. charge capacity'!D28*100</f>
        <v>99.553087275322895</v>
      </c>
      <c r="E28" s="121">
        <f>'Supp. Fig. 2'!E28/'Spec. charge capacity'!E28*100</f>
        <v>100.03529796572886</v>
      </c>
      <c r="F28" s="121">
        <f>'Supp. Fig. 2'!F28/'Spec. charge capacity'!F28*100</f>
        <v>99.987972576490563</v>
      </c>
      <c r="G28" s="120">
        <f>'Supp. Fig. 2'!G28/'Spec. charge capacity'!G28*100</f>
        <v>99.955349074812588</v>
      </c>
      <c r="H28" s="121">
        <f>'Supp. Fig. 2'!H28/'Spec. charge capacity'!H28*100</f>
        <v>97.606382978723403</v>
      </c>
      <c r="I28" s="121">
        <f>'Supp. Fig. 2'!I28/'Spec. charge capacity'!I28*100</f>
        <v>102.04081632653062</v>
      </c>
      <c r="J28" s="120">
        <f>'Supp. Fig. 2'!J28/'Spec. charge capacity'!J28*100</f>
        <v>106.39730639730641</v>
      </c>
      <c r="K28" s="121">
        <f>'Supp. Fig. 2'!K28/'Spec. charge capacity'!K28*100</f>
        <v>91.763710296451961</v>
      </c>
      <c r="L28" s="120">
        <f>'Supp. Fig. 2'!L28/'Spec. charge capacity'!L28*100</f>
        <v>96.342438436984452</v>
      </c>
      <c r="M28" s="121">
        <f>'Supp. Fig. 2'!M28/'Spec. charge capacity'!M28*100</f>
        <v>98.688359500216663</v>
      </c>
      <c r="N28" s="120">
        <f>'Supp. Fig. 2'!N28/'Spec. charge capacity'!N28*100</f>
        <v>98.409531482738288</v>
      </c>
      <c r="O28" s="121">
        <f>'Supp. Fig. 2'!O28/'Spec. charge capacity'!O28*100</f>
        <v>76.913557244275438</v>
      </c>
      <c r="P28" s="121">
        <f>'Supp. Fig. 2'!P28/'Spec. charge capacity'!P28*100</f>
        <v>73.262709716660609</v>
      </c>
      <c r="Q28" s="120">
        <f>'Supp. Fig. 2'!Q28/'Spec. charge capacity'!Q28*100</f>
        <v>73.13984101423722</v>
      </c>
      <c r="R28" s="121">
        <f>'Supp. Fig. 2'!R28/'Spec. charge capacity'!R28*100</f>
        <v>99.699079241813166</v>
      </c>
      <c r="S28" s="120">
        <f>'Supp. Fig. 2'!S28/'Spec. charge capacity'!S28*100</f>
        <v>99.997116377452031</v>
      </c>
      <c r="T28" s="120">
        <f>'Supp. Fig. 2'!T28/'Spec. charge capacity'!T28*100</f>
        <v>97.028140596918817</v>
      </c>
      <c r="U28" s="121">
        <f>'Supp. Fig. 2'!U28/'Spec. charge capacity'!U28*100</f>
        <v>99.655240721372664</v>
      </c>
      <c r="V28" s="121">
        <f>'Supp. Fig. 2'!V28/'Spec. charge capacity'!V28*100</f>
        <v>99.802158291959728</v>
      </c>
      <c r="W28" s="120">
        <f>'Supp. Fig. 2'!W28/'Spec. charge capacity'!W28*100</f>
        <v>99.628748639725387</v>
      </c>
      <c r="X28" s="120">
        <f>'Supp. Fig. 2'!X28/'Spec. charge capacity'!X28*100</f>
        <v>99.323258669746778</v>
      </c>
      <c r="Y28" s="121">
        <f>'Supp. Fig. 2'!Y28/'Spec. charge capacity'!Y28*100</f>
        <v>99.166668020502485</v>
      </c>
      <c r="Z28" s="121">
        <f>'Supp. Fig. 2'!Z28/'Spec. charge capacity'!Z28*100</f>
        <v>304.13343988426664</v>
      </c>
      <c r="AA28" s="120">
        <f>'Supp. Fig. 2'!AA28/'Spec. charge capacity'!AA28*100</f>
        <v>98.903657974376699</v>
      </c>
      <c r="AB28" s="120">
        <f>'Supp. Fig. 2'!AB28/'Spec. charge capacity'!AB28*100</f>
        <v>99.774199705354306</v>
      </c>
      <c r="AC28" s="121">
        <f>'Supp. Fig. 2'!AC28/'Spec. charge capacity'!AC28*100</f>
        <v>99.375648077388874</v>
      </c>
      <c r="AD28" s="121">
        <f>'Supp. Fig. 2'!AD28/'Spec. charge capacity'!AD28*100</f>
        <v>99.734720498137747</v>
      </c>
      <c r="AE28" s="120">
        <f>'Supp. Fig. 2'!AE28/'Spec. charge capacity'!AE28*100</f>
        <v>100.20406181947254</v>
      </c>
      <c r="AF28" s="121">
        <f>'Supp. Fig. 2'!AF28/'Spec. charge capacity'!AF28*100</f>
        <v>100.06925613063072</v>
      </c>
      <c r="AG28" s="120">
        <f>'Supp. Fig. 2'!AG28/'Spec. charge capacity'!AG28*100</f>
        <v>99.922546952633809</v>
      </c>
      <c r="AH28" s="121">
        <f>'Supp. Fig. 2'!AH28/'Spec. charge capacity'!AH28*100</f>
        <v>98.961858503390957</v>
      </c>
      <c r="AI28" s="121">
        <f>'Supp. Fig. 2'!AI28/'Spec. charge capacity'!AI28*100</f>
        <v>96.187558064165898</v>
      </c>
      <c r="AJ28" s="120">
        <f>'Supp. Fig. 2'!AJ28/'Spec. charge capacity'!AJ28*100</f>
        <v>99.240216208458349</v>
      </c>
      <c r="AK28" s="121">
        <f>'Supp. Fig. 2'!AK28/'Spec. charge capacity'!AK28*100</f>
        <v>99.893286381975329</v>
      </c>
      <c r="AL28" s="120">
        <f>'Supp. Fig. 2'!AL28/'Spec. charge capacity'!AL28*100</f>
        <v>99.915369884480995</v>
      </c>
      <c r="AM28" s="121">
        <f>'Supp. Fig. 2'!AM28/'Spec. charge capacity'!AM28*100</f>
        <v>97.725975137902267</v>
      </c>
      <c r="AN28" s="120">
        <f>'Supp. Fig. 2'!AN28/'Spec. charge capacity'!AN28*100</f>
        <v>98.749983044963287</v>
      </c>
      <c r="AO28" s="120">
        <f>'Supp. Fig. 2'!AO28/'Spec. charge capacity'!AO28*100</f>
        <v>99.845815993250298</v>
      </c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  <c r="BM28" s="44"/>
      <c r="BN28" s="44"/>
      <c r="BO28" s="44"/>
      <c r="BP28" s="44"/>
      <c r="BQ28" s="44"/>
      <c r="BR28" s="44"/>
      <c r="BS28" s="44"/>
      <c r="BT28" s="44"/>
      <c r="BU28" s="44"/>
      <c r="BV28" s="44"/>
      <c r="BW28" s="44"/>
      <c r="BX28" s="44"/>
      <c r="BY28" s="44"/>
      <c r="BZ28" s="44"/>
      <c r="CA28" s="44"/>
      <c r="CB28" s="44"/>
      <c r="CC28" s="44"/>
      <c r="CD28" s="44"/>
      <c r="CE28" s="44"/>
      <c r="CF28" s="44"/>
      <c r="CG28" s="44"/>
      <c r="CH28" s="44"/>
      <c r="CI28" s="44"/>
    </row>
    <row r="29" spans="1:87" s="121" customFormat="1" x14ac:dyDescent="0.2">
      <c r="A29" s="120" t="s">
        <v>122</v>
      </c>
      <c r="B29" s="125">
        <v>25</v>
      </c>
      <c r="C29" s="121">
        <f>'Supp. Fig. 2'!C29/'Spec. charge capacity'!C29*100</f>
        <v>99.873253019134893</v>
      </c>
      <c r="D29" s="120">
        <f>'Supp. Fig. 2'!D29/'Spec. charge capacity'!D29*100</f>
        <v>99.574030620986747</v>
      </c>
      <c r="E29" s="121">
        <f>'Supp. Fig. 2'!E29/'Spec. charge capacity'!E29*100</f>
        <v>99.967305910200878</v>
      </c>
      <c r="F29" s="121">
        <f>'Supp. Fig. 2'!F29/'Spec. charge capacity'!F29*100</f>
        <v>99.911774086592175</v>
      </c>
      <c r="G29" s="120">
        <f>'Supp. Fig. 2'!G29/'Spec. charge capacity'!G29*100</f>
        <v>99.958874139602656</v>
      </c>
      <c r="H29" s="121">
        <f>'Supp. Fig. 2'!H29/'Spec. charge capacity'!H29*100</f>
        <v>97.275204359673026</v>
      </c>
      <c r="I29" s="121">
        <f>'Supp. Fig. 2'!I29/'Spec. charge capacity'!I29*100</f>
        <v>112.39495798319328</v>
      </c>
      <c r="J29" s="120">
        <f>'Supp. Fig. 2'!J29/'Spec. charge capacity'!J29*100</f>
        <v>104.45859872611464</v>
      </c>
      <c r="K29" s="121">
        <f>'Supp. Fig. 2'!K29/'Spec. charge capacity'!K29*100</f>
        <v>92.864207135655249</v>
      </c>
      <c r="L29" s="120">
        <f>'Supp. Fig. 2'!L29/'Spec. charge capacity'!L29*100</f>
        <v>96.347548343994177</v>
      </c>
      <c r="M29" s="121">
        <f>'Supp. Fig. 2'!M29/'Spec. charge capacity'!M29*100</f>
        <v>99.278536359405763</v>
      </c>
      <c r="N29" s="120">
        <f>'Supp. Fig. 2'!N29/'Spec. charge capacity'!N29*100</f>
        <v>98.083739387954466</v>
      </c>
      <c r="O29" s="121">
        <f>'Supp. Fig. 2'!O29/'Spec. charge capacity'!O29*100</f>
        <v>77.024570307494173</v>
      </c>
      <c r="P29" s="121">
        <f>'Supp. Fig. 2'!P29/'Spec. charge capacity'!P29*100</f>
        <v>74.144551897799872</v>
      </c>
      <c r="Q29" s="120">
        <f>'Supp. Fig. 2'!Q29/'Spec. charge capacity'!Q29*100</f>
        <v>72.321970682626471</v>
      </c>
      <c r="R29" s="121">
        <f>'Supp. Fig. 2'!R29/'Spec. charge capacity'!R29*100</f>
        <v>99.693005864602355</v>
      </c>
      <c r="S29" s="120">
        <f>'Supp. Fig. 2'!S29/'Spec. charge capacity'!S29*100</f>
        <v>99.736586816636475</v>
      </c>
      <c r="T29" s="120">
        <f>'Supp. Fig. 2'!T29/'Spec. charge capacity'!T29*100</f>
        <v>97.082212485870542</v>
      </c>
      <c r="U29" s="121">
        <f>'Supp. Fig. 2'!U29/'Spec. charge capacity'!U29*100</f>
        <v>99.515603525330221</v>
      </c>
      <c r="V29" s="121">
        <f>'Supp. Fig. 2'!V29/'Spec. charge capacity'!V29*100</f>
        <v>100.05157332251342</v>
      </c>
      <c r="W29" s="120">
        <f>'Supp. Fig. 2'!W29/'Spec. charge capacity'!W29*100</f>
        <v>99.567071572630255</v>
      </c>
      <c r="X29" s="120">
        <f>'Supp. Fig. 2'!X29/'Spec. charge capacity'!X29*100</f>
        <v>100.82560551738204</v>
      </c>
      <c r="Y29" s="121">
        <f>'Supp. Fig. 2'!Y29/'Spec. charge capacity'!Y29*100</f>
        <v>98.81931019641074</v>
      </c>
      <c r="Z29" s="121">
        <f>'Supp. Fig. 2'!Z29/'Spec. charge capacity'!Z29*100</f>
        <v>98.252089307390108</v>
      </c>
      <c r="AA29" s="120">
        <f>'Supp. Fig. 2'!AA29/'Spec. charge capacity'!AA29*100</f>
        <v>99.293666559697471</v>
      </c>
      <c r="AB29" s="120">
        <f>'Supp. Fig. 2'!AB29/'Spec. charge capacity'!AB29*100</f>
        <v>99.511484017767287</v>
      </c>
      <c r="AC29" s="121">
        <f>'Supp. Fig. 2'!AC29/'Spec. charge capacity'!AC29*100</f>
        <v>99.341227650070664</v>
      </c>
      <c r="AD29" s="121">
        <f>'Supp. Fig. 2'!AD29/'Spec. charge capacity'!AD29*100</f>
        <v>99.516771254271546</v>
      </c>
      <c r="AE29" s="120">
        <f>'Supp. Fig. 2'!AE29/'Spec. charge capacity'!AE29*100</f>
        <v>99.319159331211267</v>
      </c>
      <c r="AF29" s="121">
        <f>'Supp. Fig. 2'!AF29/'Spec. charge capacity'!AF29*100</f>
        <v>99.599699863983147</v>
      </c>
      <c r="AG29" s="120">
        <f>'Supp. Fig. 2'!AG29/'Spec. charge capacity'!AG29*100</f>
        <v>100.73425995994978</v>
      </c>
      <c r="AH29" s="121">
        <f>'Supp. Fig. 2'!AH29/'Spec. charge capacity'!AH29*100</f>
        <v>99.622211480989236</v>
      </c>
      <c r="AI29" s="121">
        <f>'Supp. Fig. 2'!AI29/'Spec. charge capacity'!AI29*100</f>
        <v>95.238264249512611</v>
      </c>
      <c r="AJ29" s="120">
        <f>'Supp. Fig. 2'!AJ29/'Spec. charge capacity'!AJ29*100</f>
        <v>99.577048819560858</v>
      </c>
      <c r="AK29" s="121">
        <f>'Supp. Fig. 2'!AK29/'Spec. charge capacity'!AK29*100</f>
        <v>99.820972295340255</v>
      </c>
      <c r="AL29" s="120">
        <f>'Supp. Fig. 2'!AL29/'Spec. charge capacity'!AL29*100</f>
        <v>99.930219519803998</v>
      </c>
      <c r="AM29" s="121">
        <f>'Supp. Fig. 2'!AM29/'Spec. charge capacity'!AM29*100</f>
        <v>97.815144740873549</v>
      </c>
      <c r="AN29" s="120">
        <f>'Supp. Fig. 2'!AN29/'Spec. charge capacity'!AN29*100</f>
        <v>98.910309202427385</v>
      </c>
      <c r="AO29" s="120">
        <f>'Supp. Fig. 2'!AO29/'Spec. charge capacity'!AO29*100</f>
        <v>99.838599172778117</v>
      </c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44"/>
      <c r="BK29" s="44"/>
      <c r="BL29" s="44"/>
      <c r="BM29" s="44"/>
      <c r="BN29" s="44"/>
      <c r="BO29" s="44"/>
      <c r="BP29" s="44"/>
      <c r="BQ29" s="44"/>
      <c r="BR29" s="44"/>
      <c r="BS29" s="44"/>
      <c r="BT29" s="44"/>
      <c r="BU29" s="44"/>
      <c r="BV29" s="44"/>
      <c r="BW29" s="44"/>
      <c r="BX29" s="44"/>
      <c r="BY29" s="44"/>
      <c r="BZ29" s="44"/>
      <c r="CA29" s="44"/>
      <c r="CB29" s="44"/>
      <c r="CC29" s="44"/>
      <c r="CD29" s="44"/>
      <c r="CE29" s="44"/>
      <c r="CF29" s="44"/>
      <c r="CG29" s="44"/>
      <c r="CH29" s="44"/>
      <c r="CI29" s="44"/>
    </row>
    <row r="30" spans="1:87" s="121" customFormat="1" x14ac:dyDescent="0.2">
      <c r="A30" s="120" t="s">
        <v>122</v>
      </c>
      <c r="B30" s="125">
        <v>26</v>
      </c>
      <c r="C30" s="121">
        <f>'Supp. Fig. 2'!C30/'Spec. charge capacity'!C30*100</f>
        <v>99.796023100364323</v>
      </c>
      <c r="D30" s="120">
        <f>'Supp. Fig. 2'!D30/'Spec. charge capacity'!D30*100</f>
        <v>99.580629877754376</v>
      </c>
      <c r="E30" s="121">
        <f>'Supp. Fig. 2'!E30/'Spec. charge capacity'!E30*100</f>
        <v>99.942775967712066</v>
      </c>
      <c r="F30" s="121">
        <f>'Supp. Fig. 2'!F30/'Spec. charge capacity'!F30*100</f>
        <v>99.968309106183867</v>
      </c>
      <c r="G30" s="120">
        <f>'Supp. Fig. 2'!G30/'Spec. charge capacity'!G30*100</f>
        <v>99.959856008107778</v>
      </c>
      <c r="H30" s="121">
        <f>'Supp. Fig. 2'!H30/'Spec. charge capacity'!H30*100</f>
        <v>97.759103641456562</v>
      </c>
      <c r="I30" s="121">
        <f>'Supp. Fig. 2'!I30/'Spec. charge capacity'!I30*100</f>
        <v>86.567164179104466</v>
      </c>
      <c r="J30" s="120">
        <f>'Supp. Fig. 2'!J30/'Spec. charge capacity'!J30*100</f>
        <v>101.83486238532109</v>
      </c>
      <c r="K30" s="121">
        <f>'Supp. Fig. 2'!K30/'Spec. charge capacity'!K30*100</f>
        <v>93.720372385262138</v>
      </c>
      <c r="L30" s="120">
        <f>'Supp. Fig. 2'!L30/'Spec. charge capacity'!L30*100</f>
        <v>96.63709687882654</v>
      </c>
      <c r="M30" s="121">
        <f>'Supp. Fig. 2'!M30/'Spec. charge capacity'!M30*100</f>
        <v>99.733453092318385</v>
      </c>
      <c r="N30" s="120">
        <f>'Supp. Fig. 2'!N30/'Spec. charge capacity'!N30*100</f>
        <v>97.666672428686965</v>
      </c>
      <c r="O30" s="121">
        <f>'Supp. Fig. 2'!O30/'Spec. charge capacity'!O30*100</f>
        <v>77.548425440779738</v>
      </c>
      <c r="P30" s="121">
        <f>'Supp. Fig. 2'!P30/'Spec. charge capacity'!P30*100</f>
        <v>74.175551698487268</v>
      </c>
      <c r="Q30" s="120">
        <f>'Supp. Fig. 2'!Q30/'Spec. charge capacity'!Q30*100</f>
        <v>71.969033011977899</v>
      </c>
      <c r="R30" s="121">
        <f>'Supp. Fig. 2'!R30/'Spec. charge capacity'!R30*100</f>
        <v>99.694906019996537</v>
      </c>
      <c r="S30" s="120">
        <f>'Supp. Fig. 2'!S30/'Spec. charge capacity'!S30*100</f>
        <v>100.00186807937783</v>
      </c>
      <c r="T30" s="120">
        <f>'Supp. Fig. 2'!T30/'Spec. charge capacity'!T30*100</f>
        <v>99.486420978622846</v>
      </c>
      <c r="U30" s="121">
        <f>'Supp. Fig. 2'!U30/'Spec. charge capacity'!U30*100</f>
        <v>99.525849371393136</v>
      </c>
      <c r="V30" s="121">
        <f>'Supp. Fig. 2'!V30/'Spec. charge capacity'!V30*100</f>
        <v>99.948211831292824</v>
      </c>
      <c r="W30" s="120">
        <f>'Supp. Fig. 2'!W30/'Spec. charge capacity'!W30*100</f>
        <v>99.808254741218747</v>
      </c>
      <c r="X30" s="120">
        <f>'Supp. Fig. 2'!X30/'Spec. charge capacity'!X30*100</f>
        <v>99.552963025428369</v>
      </c>
      <c r="Y30" s="121">
        <f>'Supp. Fig. 2'!Y30/'Spec. charge capacity'!Y30*100</f>
        <v>99.165026887896119</v>
      </c>
      <c r="Z30" s="121">
        <f>'Supp. Fig. 2'!Z30/'Spec. charge capacity'!Z30*100</f>
        <v>98.999999141900247</v>
      </c>
      <c r="AA30" s="120">
        <f>'Supp. Fig. 2'!AA30/'Spec. charge capacity'!AA30*100</f>
        <v>99.093252531291043</v>
      </c>
      <c r="AB30" s="120">
        <f>'Supp. Fig. 2'!AB30/'Spec. charge capacity'!AB30*100</f>
        <v>99.690910060191968</v>
      </c>
      <c r="AC30" s="121">
        <f>'Supp. Fig. 2'!AC30/'Spec. charge capacity'!AC30*100</f>
        <v>100.65822986285202</v>
      </c>
      <c r="AD30" s="121">
        <f>'Supp. Fig. 2'!AD30/'Spec. charge capacity'!AD30*100</f>
        <v>99.732673718802346</v>
      </c>
      <c r="AE30" s="120">
        <f>'Supp. Fig. 2'!AE30/'Spec. charge capacity'!AE30*100</f>
        <v>99.987156288171903</v>
      </c>
      <c r="AF30" s="121">
        <f>'Supp. Fig. 2'!AF30/'Spec. charge capacity'!AF30*100</f>
        <v>100.32533403684054</v>
      </c>
      <c r="AG30" s="120">
        <f>'Supp. Fig. 2'!AG30/'Spec. charge capacity'!AG30*100</f>
        <v>99.395986324225376</v>
      </c>
      <c r="AH30" s="121">
        <f>'Supp. Fig. 2'!AH30/'Spec. charge capacity'!AH30*100</f>
        <v>99.527858818712673</v>
      </c>
      <c r="AI30" s="121">
        <f>'Supp. Fig. 2'!AI30/'Spec. charge capacity'!AI30*100</f>
        <v>97.113744510286082</v>
      </c>
      <c r="AJ30" s="120">
        <f>'Supp. Fig. 2'!AJ30/'Spec. charge capacity'!AJ30*100</f>
        <v>99.131836863183025</v>
      </c>
      <c r="AK30" s="121">
        <f>'Supp. Fig. 2'!AK30/'Spec. charge capacity'!AK30*100</f>
        <v>99.825422611861399</v>
      </c>
      <c r="AL30" s="120">
        <f>'Supp. Fig. 2'!AL30/'Spec. charge capacity'!AL30*100</f>
        <v>99.828854902247173</v>
      </c>
      <c r="AM30" s="121">
        <f>'Supp. Fig. 2'!AM30/'Spec. charge capacity'!AM30*100</f>
        <v>97.853803684162941</v>
      </c>
      <c r="AN30" s="120">
        <f>'Supp. Fig. 2'!AN30/'Spec. charge capacity'!AN30*100</f>
        <v>98.983973755987648</v>
      </c>
      <c r="AO30" s="120">
        <f>'Supp. Fig. 2'!AO30/'Spec. charge capacity'!AO30*100</f>
        <v>99.958620689655248</v>
      </c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N30" s="44"/>
      <c r="BO30" s="44"/>
      <c r="BP30" s="44"/>
      <c r="BQ30" s="44"/>
      <c r="BR30" s="44"/>
      <c r="BS30" s="44"/>
      <c r="BT30" s="44"/>
      <c r="BU30" s="44"/>
      <c r="BV30" s="44"/>
      <c r="BW30" s="44"/>
      <c r="BX30" s="44"/>
      <c r="BY30" s="44"/>
      <c r="BZ30" s="44"/>
      <c r="CA30" s="44"/>
      <c r="CB30" s="44"/>
      <c r="CC30" s="44"/>
      <c r="CD30" s="44"/>
      <c r="CE30" s="44"/>
      <c r="CF30" s="44"/>
      <c r="CG30" s="44"/>
      <c r="CH30" s="44"/>
      <c r="CI30" s="44"/>
    </row>
    <row r="31" spans="1:87" s="121" customFormat="1" x14ac:dyDescent="0.2">
      <c r="A31" s="120" t="s">
        <v>122</v>
      </c>
      <c r="B31" s="125">
        <v>27</v>
      </c>
      <c r="C31" s="121">
        <f>'Supp. Fig. 2'!C31/'Spec. charge capacity'!C31*100</f>
        <v>99.891158324983579</v>
      </c>
      <c r="D31" s="120">
        <f>'Supp. Fig. 2'!D31/'Spec. charge capacity'!D31*100</f>
        <v>99.587040693423162</v>
      </c>
      <c r="E31" s="121">
        <f>'Supp. Fig. 2'!E31/'Spec. charge capacity'!E31*100</f>
        <v>99.947793034762356</v>
      </c>
      <c r="F31" s="121">
        <f>'Supp. Fig. 2'!F31/'Spec. charge capacity'!F31*100</f>
        <v>99.94116510320427</v>
      </c>
      <c r="G31" s="120">
        <f>'Supp. Fig. 2'!G31/'Spec. charge capacity'!G31*100</f>
        <v>99.980656956871201</v>
      </c>
      <c r="H31" s="121">
        <f>'Supp. Fig. 2'!H31/'Spec. charge capacity'!H31*100</f>
        <v>98.005698005697994</v>
      </c>
      <c r="I31" s="121">
        <f>'Supp. Fig. 2'!I31/'Spec. charge capacity'!I31*100</f>
        <v>97.986577181208048</v>
      </c>
      <c r="J31" s="120">
        <f>'Supp. Fig. 2'!J31/'Spec. charge capacity'!J31*100</f>
        <v>100.60240963855421</v>
      </c>
      <c r="K31" s="121">
        <f>'Supp. Fig. 2'!K31/'Spec. charge capacity'!K31*100</f>
        <v>93.84403548859143</v>
      </c>
      <c r="L31" s="120">
        <f>'Supp. Fig. 2'!L31/'Spec. charge capacity'!L31*100</f>
        <v>97.121869745621396</v>
      </c>
      <c r="M31" s="121">
        <f>'Supp. Fig. 2'!M31/'Spec. charge capacity'!M31*100</f>
        <v>99.033819596310451</v>
      </c>
      <c r="N31" s="120">
        <f>'Supp. Fig. 2'!N31/'Spec. charge capacity'!N31*100</f>
        <v>97.765641940803988</v>
      </c>
      <c r="O31" s="121">
        <f>'Supp. Fig. 2'!O31/'Spec. charge capacity'!O31*100</f>
        <v>77.598567995508034</v>
      </c>
      <c r="P31" s="121">
        <f>'Supp. Fig. 2'!P31/'Spec. charge capacity'!P31*100</f>
        <v>74.484001557731375</v>
      </c>
      <c r="Q31" s="120">
        <f>'Supp. Fig. 2'!Q31/'Spec. charge capacity'!Q31*100</f>
        <v>71.133633633633593</v>
      </c>
      <c r="R31" s="121">
        <f>'Supp. Fig. 2'!R31/'Spec. charge capacity'!R31*100</f>
        <v>99.342600138063403</v>
      </c>
      <c r="S31" s="120">
        <f>'Supp. Fig. 2'!S31/'Spec. charge capacity'!S31*100</f>
        <v>99.631068600451229</v>
      </c>
      <c r="T31" s="120">
        <f>'Supp. Fig. 2'!T31/'Spec. charge capacity'!T31*100</f>
        <v>103.66787031653016</v>
      </c>
      <c r="U31" s="121">
        <f>'Supp. Fig. 2'!U31/'Spec. charge capacity'!U31*100</f>
        <v>99.85612811205759</v>
      </c>
      <c r="V31" s="121">
        <f>'Supp. Fig. 2'!V31/'Spec. charge capacity'!V31*100</f>
        <v>99.870430167166575</v>
      </c>
      <c r="W31" s="120">
        <f>'Supp. Fig. 2'!W31/'Spec. charge capacity'!W31*100</f>
        <v>99.428160975622532</v>
      </c>
      <c r="X31" s="120">
        <f>'Supp. Fig. 2'!X31/'Spec. charge capacity'!X31*100</f>
        <v>99.836706917863609</v>
      </c>
      <c r="Y31" s="121">
        <f>'Supp. Fig. 2'!Y31/'Spec. charge capacity'!Y31*100</f>
        <v>98.950877328258812</v>
      </c>
      <c r="Z31" s="121">
        <f>'Supp. Fig. 2'!Z31/'Spec. charge capacity'!Z31*100</f>
        <v>98.49726609954827</v>
      </c>
      <c r="AA31" s="120">
        <f>'Supp. Fig. 2'!AA31/'Spec. charge capacity'!AA31*100</f>
        <v>99.103551609917901</v>
      </c>
      <c r="AB31" s="120">
        <f>'Supp. Fig. 2'!AB31/'Spec. charge capacity'!AB31*100</f>
        <v>99.720064821712555</v>
      </c>
      <c r="AC31" s="121">
        <f>'Supp. Fig. 2'!AC31/'Spec. charge capacity'!AC31*100</f>
        <v>99.612269417178169</v>
      </c>
      <c r="AD31" s="121">
        <f>'Supp. Fig. 2'!AD31/'Spec. charge capacity'!AD31*100</f>
        <v>99.470637122403289</v>
      </c>
      <c r="AE31" s="120">
        <f>'Supp. Fig. 2'!AE31/'Spec. charge capacity'!AE31*100</f>
        <v>98.749755687454325</v>
      </c>
      <c r="AF31" s="121">
        <f>'Supp. Fig. 2'!AF31/'Spec. charge capacity'!AF31*100</f>
        <v>99.650953161383498</v>
      </c>
      <c r="AG31" s="120">
        <f>'Supp. Fig. 2'!AG31/'Spec. charge capacity'!AG31*100</f>
        <v>100.08186760723888</v>
      </c>
      <c r="AH31" s="121">
        <f>'Supp. Fig. 2'!AH31/'Spec. charge capacity'!AH31*100</f>
        <v>99.802585229658376</v>
      </c>
      <c r="AI31" s="121">
        <f>'Supp. Fig. 2'!AI31/'Spec. charge capacity'!AI31*100</f>
        <v>98.423542684645426</v>
      </c>
      <c r="AJ31" s="120">
        <f>'Supp. Fig. 2'!AJ31/'Spec. charge capacity'!AJ31*100</f>
        <v>99.184931797345797</v>
      </c>
      <c r="AK31" s="121">
        <f>'Supp. Fig. 2'!AK31/'Spec. charge capacity'!AK31*100</f>
        <v>99.860186166172426</v>
      </c>
      <c r="AL31" s="120">
        <f>'Supp. Fig. 2'!AL31/'Spec. charge capacity'!AL31*100</f>
        <v>99.891219999384646</v>
      </c>
      <c r="AM31" s="121">
        <f>'Supp. Fig. 2'!AM31/'Spec. charge capacity'!AM31*100</f>
        <v>97.90622709058097</v>
      </c>
      <c r="AN31" s="120">
        <f>'Supp. Fig. 2'!AN31/'Spec. charge capacity'!AN31*100</f>
        <v>99.135858069236079</v>
      </c>
      <c r="AO31" s="120">
        <f>'Supp. Fig. 2'!AO31/'Spec. charge capacity'!AO31*100</f>
        <v>99.93482795389032</v>
      </c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4"/>
      <c r="BM31" s="44"/>
      <c r="BN31" s="44"/>
      <c r="BO31" s="44"/>
      <c r="BP31" s="44"/>
      <c r="BQ31" s="44"/>
      <c r="BR31" s="44"/>
      <c r="BS31" s="44"/>
      <c r="BT31" s="44"/>
      <c r="BU31" s="44"/>
      <c r="BV31" s="44"/>
      <c r="BW31" s="44"/>
      <c r="BX31" s="44"/>
      <c r="BY31" s="44"/>
      <c r="BZ31" s="44"/>
      <c r="CA31" s="44"/>
      <c r="CB31" s="44"/>
      <c r="CC31" s="44"/>
      <c r="CD31" s="44"/>
      <c r="CE31" s="44"/>
      <c r="CF31" s="44"/>
      <c r="CG31" s="44"/>
      <c r="CH31" s="44"/>
      <c r="CI31" s="44"/>
    </row>
    <row r="32" spans="1:87" s="121" customFormat="1" x14ac:dyDescent="0.2">
      <c r="A32" s="120" t="s">
        <v>122</v>
      </c>
      <c r="B32" s="125">
        <v>28</v>
      </c>
      <c r="C32" s="121">
        <f>'Supp. Fig. 2'!C32/'Spec. charge capacity'!C32*100</f>
        <v>99.825408498754484</v>
      </c>
      <c r="D32" s="120">
        <f>'Supp. Fig. 2'!D32/'Spec. charge capacity'!D32*100</f>
        <v>99.598025298052036</v>
      </c>
      <c r="E32" s="121">
        <f>'Supp. Fig. 2'!E32/'Spec. charge capacity'!E32*100</f>
        <v>99.979766706014104</v>
      </c>
      <c r="F32" s="121">
        <f>'Supp. Fig. 2'!F32/'Spec. charge capacity'!F32*100</f>
        <v>99.987670163839155</v>
      </c>
      <c r="G32" s="120">
        <f>'Supp. Fig. 2'!G32/'Spec. charge capacity'!G32*100</f>
        <v>99.899144962350235</v>
      </c>
      <c r="H32" s="121">
        <f>'Supp. Fig. 2'!H32/'Spec. charge capacity'!H32*100</f>
        <v>97.687861271676297</v>
      </c>
      <c r="I32" s="121">
        <f>'Supp. Fig. 2'!I32/'Spec. charge capacity'!I32*100</f>
        <v>100</v>
      </c>
      <c r="J32" s="120">
        <f>'Supp. Fig. 2'!J32/'Spec. charge capacity'!J32*100</f>
        <v>100</v>
      </c>
      <c r="K32" s="121">
        <f>'Supp. Fig. 2'!K32/'Spec. charge capacity'!K32*100</f>
        <v>94.288934387917962</v>
      </c>
      <c r="L32" s="120">
        <f>'Supp. Fig. 2'!L32/'Spec. charge capacity'!L32*100</f>
        <v>97.624870502445063</v>
      </c>
      <c r="M32" s="121">
        <f>'Supp. Fig. 2'!M32/'Spec. charge capacity'!M32*100</f>
        <v>99.248232016109483</v>
      </c>
      <c r="N32" s="120">
        <f>'Supp. Fig. 2'!N32/'Spec. charge capacity'!N32*100</f>
        <v>96.507956972788932</v>
      </c>
      <c r="O32" s="121">
        <f>'Supp. Fig. 2'!O32/'Spec. charge capacity'!O32*100</f>
        <v>77.530176628692232</v>
      </c>
      <c r="P32" s="121">
        <f>'Supp. Fig. 2'!P32/'Spec. charge capacity'!P32*100</f>
        <v>74.504167864328963</v>
      </c>
      <c r="Q32" s="120">
        <f>'Supp. Fig. 2'!Q32/'Spec. charge capacity'!Q32*100</f>
        <v>69.813834999020258</v>
      </c>
      <c r="R32" s="121">
        <f>'Supp. Fig. 2'!R32/'Spec. charge capacity'!R32*100</f>
        <v>99.716374479094654</v>
      </c>
      <c r="S32" s="120">
        <f>'Supp. Fig. 2'!S32/'Spec. charge capacity'!S32*100</f>
        <v>99.626602004837636</v>
      </c>
      <c r="T32" s="120">
        <f>'Supp. Fig. 2'!T32/'Spec. charge capacity'!T32*100</f>
        <v>92.573062861120334</v>
      </c>
      <c r="U32" s="121">
        <f>'Supp. Fig. 2'!U32/'Spec. charge capacity'!U32*100</f>
        <v>99.675098672248097</v>
      </c>
      <c r="V32" s="121">
        <f>'Supp. Fig. 2'!V32/'Spec. charge capacity'!V32*100</f>
        <v>99.974958637344784</v>
      </c>
      <c r="W32" s="120">
        <f>'Supp. Fig. 2'!W32/'Spec. charge capacity'!W32*100</f>
        <v>99.540864825951658</v>
      </c>
      <c r="X32" s="120">
        <f>'Supp. Fig. 2'!X32/'Spec. charge capacity'!X32*100</f>
        <v>101.1846498573962</v>
      </c>
      <c r="Y32" s="121">
        <f>'Supp. Fig. 2'!Y32/'Spec. charge capacity'!Y32*100</f>
        <v>99.170341232153163</v>
      </c>
      <c r="Z32" s="121">
        <f>'Supp. Fig. 2'!Z32/'Spec. charge capacity'!Z32*100</f>
        <v>99.122742932949265</v>
      </c>
      <c r="AA32" s="120">
        <f>'Supp. Fig. 2'!AA32/'Spec. charge capacity'!AA32*100</f>
        <v>99.032020789317357</v>
      </c>
      <c r="AB32" s="120">
        <f>'Supp. Fig. 2'!AB32/'Spec. charge capacity'!AB32*100</f>
        <v>99.684541873859004</v>
      </c>
      <c r="AC32" s="121">
        <f>'Supp. Fig. 2'!AC32/'Spec. charge capacity'!AC32*100</f>
        <v>100.0504781035493</v>
      </c>
      <c r="AD32" s="121">
        <f>'Supp. Fig. 2'!AD32/'Spec. charge capacity'!AD32*100</f>
        <v>99.046623138135075</v>
      </c>
      <c r="AE32" s="120">
        <f>'Supp. Fig. 2'!AE32/'Spec. charge capacity'!AE32*100</f>
        <v>100.11347347244177</v>
      </c>
      <c r="AF32" s="121">
        <f>'Supp. Fig. 2'!AF32/'Spec. charge capacity'!AF32*100</f>
        <v>101.6927689842361</v>
      </c>
      <c r="AG32" s="120">
        <f>'Supp. Fig. 2'!AG32/'Spec. charge capacity'!AG32*100</f>
        <v>99.480006705783737</v>
      </c>
      <c r="AH32" s="121">
        <f>'Supp. Fig. 2'!AH32/'Spec. charge capacity'!AH32*100</f>
        <v>99.959114924146519</v>
      </c>
      <c r="AI32" s="121">
        <f>'Supp. Fig. 2'!AI32/'Spec. charge capacity'!AI32*100</f>
        <v>97.846308757752084</v>
      </c>
      <c r="AJ32" s="120">
        <f>'Supp. Fig. 2'!AJ32/'Spec. charge capacity'!AJ32*100</f>
        <v>99.603783758301475</v>
      </c>
      <c r="AK32" s="121">
        <f>'Supp. Fig. 2'!AK32/'Spec. charge capacity'!AK32*100</f>
        <v>99.814805656931568</v>
      </c>
      <c r="AL32" s="120">
        <f>'Supp. Fig. 2'!AL32/'Spec. charge capacity'!AL32*100</f>
        <v>99.882958570179838</v>
      </c>
      <c r="AM32" s="121">
        <f>'Supp. Fig. 2'!AM32/'Spec. charge capacity'!AM32*100</f>
        <v>97.990554107414766</v>
      </c>
      <c r="AN32" s="120">
        <f>'Supp. Fig. 2'!AN32/'Spec. charge capacity'!AN32*100</f>
        <v>99.186654572701812</v>
      </c>
      <c r="AO32" s="120">
        <f>'Supp. Fig. 2'!AO32/'Spec. charge capacity'!AO32*100</f>
        <v>99.837982481238768</v>
      </c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  <c r="BG32" s="44"/>
      <c r="BH32" s="44"/>
      <c r="BI32" s="44"/>
      <c r="BJ32" s="44"/>
      <c r="BK32" s="44"/>
      <c r="BL32" s="44"/>
      <c r="BM32" s="44"/>
      <c r="BN32" s="44"/>
      <c r="BO32" s="44"/>
      <c r="BP32" s="44"/>
      <c r="BQ32" s="44"/>
      <c r="BR32" s="44"/>
      <c r="BS32" s="44"/>
      <c r="BT32" s="44"/>
      <c r="BU32" s="44"/>
      <c r="BV32" s="44"/>
      <c r="BW32" s="44"/>
      <c r="BX32" s="44"/>
      <c r="BY32" s="44"/>
      <c r="BZ32" s="44"/>
      <c r="CA32" s="44"/>
      <c r="CB32" s="44"/>
      <c r="CC32" s="44"/>
      <c r="CD32" s="44"/>
      <c r="CE32" s="44"/>
      <c r="CF32" s="44"/>
      <c r="CG32" s="44"/>
      <c r="CH32" s="44"/>
      <c r="CI32" s="44"/>
    </row>
    <row r="33" spans="1:87" s="121" customFormat="1" x14ac:dyDescent="0.2">
      <c r="A33" s="120" t="s">
        <v>122</v>
      </c>
      <c r="B33" s="125">
        <v>29</v>
      </c>
      <c r="C33" s="121">
        <f>'Supp. Fig. 2'!C33/'Spec. charge capacity'!C33*100</f>
        <v>99.872641643269077</v>
      </c>
      <c r="D33" s="120">
        <f>'Supp. Fig. 2'!D33/'Spec. charge capacity'!D33*100</f>
        <v>99.604161608933069</v>
      </c>
      <c r="E33" s="121">
        <f>'Supp. Fig. 2'!E33/'Spec. charge capacity'!E33*100</f>
        <v>99.968591800296295</v>
      </c>
      <c r="F33" s="121">
        <f>'Supp. Fig. 2'!F33/'Spec. charge capacity'!F33*100</f>
        <v>99.934255787078357</v>
      </c>
      <c r="G33" s="120">
        <f>'Supp. Fig. 2'!G33/'Spec. charge capacity'!G33*100</f>
        <v>99.979662955624221</v>
      </c>
      <c r="H33" s="121">
        <f>'Supp. Fig. 2'!H33/'Spec. charge capacity'!H33*100</f>
        <v>97.633136094674569</v>
      </c>
      <c r="I33" s="121">
        <f>'Supp. Fig. 2'!I33/'Spec. charge capacity'!I33*100</f>
        <v>101.84757505773673</v>
      </c>
      <c r="J33" s="120">
        <f>'Supp. Fig. 2'!J33/'Spec. charge capacity'!J33*100</f>
        <v>98.802395209580837</v>
      </c>
      <c r="K33" s="121">
        <f>'Supp. Fig. 2'!K33/'Spec. charge capacity'!K33*100</f>
        <v>94.615417839673839</v>
      </c>
      <c r="L33" s="120">
        <f>'Supp. Fig. 2'!L33/'Spec. charge capacity'!L33*100</f>
        <v>97.868135485357527</v>
      </c>
      <c r="M33" s="121">
        <f>'Supp. Fig. 2'!M33/'Spec. charge capacity'!M33*100</f>
        <v>99.043842037465367</v>
      </c>
      <c r="N33" s="120">
        <f>'Supp. Fig. 2'!N33/'Spec. charge capacity'!N33*100</f>
        <v>97.368529293477977</v>
      </c>
      <c r="O33" s="121">
        <f>'Supp. Fig. 2'!O33/'Spec. charge capacity'!O33*100</f>
        <v>77.230820337385012</v>
      </c>
      <c r="P33" s="121">
        <f>'Supp. Fig. 2'!P33/'Spec. charge capacity'!P33*100</f>
        <v>74.425610634381655</v>
      </c>
      <c r="Q33" s="120">
        <f>'Supp. Fig. 2'!Q33/'Spec. charge capacity'!Q33*100</f>
        <v>69.288510345420818</v>
      </c>
      <c r="R33" s="121">
        <f>'Supp. Fig. 2'!R33/'Spec. charge capacity'!R33*100</f>
        <v>99.728349854484918</v>
      </c>
      <c r="S33" s="120">
        <f>'Supp. Fig. 2'!S33/'Spec. charge capacity'!S33*100</f>
        <v>99.586249623474245</v>
      </c>
      <c r="T33" s="120">
        <f>'Supp. Fig. 2'!T33/'Spec. charge capacity'!T33*100</f>
        <v>97.512381856587453</v>
      </c>
      <c r="U33" s="121">
        <f>'Supp. Fig. 2'!U33/'Spec. charge capacity'!U33*100</f>
        <v>99.465520216346832</v>
      </c>
      <c r="V33" s="121">
        <f>'Supp. Fig. 2'!V33/'Spec. charge capacity'!V33*100</f>
        <v>100.00929182451964</v>
      </c>
      <c r="W33" s="120">
        <f>'Supp. Fig. 2'!W33/'Spec. charge capacity'!W33*100</f>
        <v>99.545698197956185</v>
      </c>
      <c r="X33" s="120">
        <f>'Supp. Fig. 2'!X33/'Spec. charge capacity'!X33*100</f>
        <v>99.007080707666645</v>
      </c>
      <c r="Y33" s="121">
        <f>'Supp. Fig. 2'!Y33/'Spec. charge capacity'!Y33*100</f>
        <v>99.027792038640769</v>
      </c>
      <c r="Z33" s="121">
        <f>'Supp. Fig. 2'!Z33/'Spec. charge capacity'!Z33*100</f>
        <v>98.523469973103488</v>
      </c>
      <c r="AA33" s="120">
        <f>'Supp. Fig. 2'!AA33/'Spec. charge capacity'!AA33*100</f>
        <v>99.134911913876621</v>
      </c>
      <c r="AB33" s="120">
        <f>'Supp. Fig. 2'!AB33/'Spec. charge capacity'!AB33*100</f>
        <v>99.514510360621642</v>
      </c>
      <c r="AC33" s="121">
        <f>'Supp. Fig. 2'!AC33/'Spec. charge capacity'!AC33*100</f>
        <v>100.04243397131782</v>
      </c>
      <c r="AD33" s="121">
        <f>'Supp. Fig. 2'!AD33/'Spec. charge capacity'!AD33*100</f>
        <v>99.471999633629551</v>
      </c>
      <c r="AE33" s="120">
        <f>'Supp. Fig. 2'!AE33/'Spec. charge capacity'!AE33*100</f>
        <v>100.28851378702245</v>
      </c>
      <c r="AF33" s="121">
        <f>'Supp. Fig. 2'!AF33/'Spec. charge capacity'!AF33*100</f>
        <v>98.847169325756298</v>
      </c>
      <c r="AG33" s="120">
        <f>'Supp. Fig. 2'!AG33/'Spec. charge capacity'!AG33*100</f>
        <v>100.73479191997112</v>
      </c>
      <c r="AH33" s="121">
        <f>'Supp. Fig. 2'!AH33/'Spec. charge capacity'!AH33*100</f>
        <v>100.73755034825855</v>
      </c>
      <c r="AI33" s="121">
        <f>'Supp. Fig. 2'!AI33/'Spec. charge capacity'!AI33*100</f>
        <v>96.665736128213126</v>
      </c>
      <c r="AJ33" s="120">
        <f>'Supp. Fig. 2'!AJ33/'Spec. charge capacity'!AJ33*100</f>
        <v>99.439812988608296</v>
      </c>
      <c r="AK33" s="121">
        <f>'Supp. Fig. 2'!AK33/'Spec. charge capacity'!AK33*100</f>
        <v>99.85509165571294</v>
      </c>
      <c r="AL33" s="120">
        <f>'Supp. Fig. 2'!AL33/'Spec. charge capacity'!AL33*100</f>
        <v>99.905010800840472</v>
      </c>
      <c r="AM33" s="121">
        <f>'Supp. Fig. 2'!AM33/'Spec. charge capacity'!AM33*100</f>
        <v>98.190959641306705</v>
      </c>
      <c r="AN33" s="120">
        <f>'Supp. Fig. 2'!AN33/'Spec. charge capacity'!AN33*100</f>
        <v>99.184857878257418</v>
      </c>
      <c r="AO33" s="120">
        <f>'Supp. Fig. 2'!AO33/'Spec. charge capacity'!AO33*100</f>
        <v>99.951486589507141</v>
      </c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4"/>
      <c r="BJ33" s="44"/>
      <c r="BK33" s="44"/>
      <c r="BL33" s="44"/>
      <c r="BM33" s="44"/>
      <c r="BN33" s="44"/>
      <c r="BO33" s="44"/>
      <c r="BP33" s="44"/>
      <c r="BQ33" s="44"/>
      <c r="BR33" s="44"/>
      <c r="BS33" s="44"/>
      <c r="BT33" s="44"/>
      <c r="BU33" s="44"/>
      <c r="BV33" s="44"/>
      <c r="BW33" s="44"/>
      <c r="BX33" s="44"/>
      <c r="BY33" s="44"/>
      <c r="BZ33" s="44"/>
      <c r="CA33" s="44"/>
      <c r="CB33" s="44"/>
      <c r="CC33" s="44"/>
      <c r="CD33" s="44"/>
      <c r="CE33" s="44"/>
      <c r="CF33" s="44"/>
      <c r="CG33" s="44"/>
      <c r="CH33" s="44"/>
      <c r="CI33" s="44"/>
    </row>
    <row r="34" spans="1:87" s="121" customFormat="1" x14ac:dyDescent="0.2">
      <c r="A34" s="120" t="s">
        <v>122</v>
      </c>
      <c r="B34" s="125">
        <v>30</v>
      </c>
      <c r="C34" s="121">
        <f>'Supp. Fig. 2'!C34/'Spec. charge capacity'!C34*100</f>
        <v>99.883804859927537</v>
      </c>
      <c r="D34" s="120">
        <f>'Supp. Fig. 2'!D34/'Spec. charge capacity'!D34*100</f>
        <v>99.624125183043049</v>
      </c>
      <c r="E34" s="121">
        <f>'Supp. Fig. 2'!E34/'Spec. charge capacity'!E34*100</f>
        <v>99.991550746258213</v>
      </c>
      <c r="F34" s="121">
        <f>'Supp. Fig. 2'!F34/'Spec. charge capacity'!F34*100</f>
        <v>99.854916079728667</v>
      </c>
      <c r="G34" s="120">
        <f>'Supp. Fig. 2'!G34/'Spec. charge capacity'!G34*100</f>
        <v>99.977305471402261</v>
      </c>
      <c r="H34" s="121">
        <f>'Supp. Fig. 2'!H34/'Spec. charge capacity'!H34*100</f>
        <v>98.176291793313069</v>
      </c>
      <c r="I34" s="121">
        <f>'Supp. Fig. 2'!I34/'Spec. charge capacity'!I34*100</f>
        <v>102</v>
      </c>
      <c r="J34" s="120">
        <f>'Supp. Fig. 2'!J34/'Spec. charge capacity'!J34*100</f>
        <v>99.392097264437709</v>
      </c>
      <c r="K34" s="121">
        <f>'Supp. Fig. 2'!K34/'Spec. charge capacity'!K34*100</f>
        <v>94.778533116297254</v>
      </c>
      <c r="L34" s="120">
        <f>'Supp. Fig. 2'!L34/'Spec. charge capacity'!L34*100</f>
        <v>97.878165262213727</v>
      </c>
      <c r="M34" s="121">
        <f>'Supp. Fig. 2'!M34/'Spec. charge capacity'!M34*100</f>
        <v>99.220187643688689</v>
      </c>
      <c r="N34" s="120">
        <f>'Supp. Fig. 2'!N34/'Spec. charge capacity'!N34*100</f>
        <v>96.307353138034472</v>
      </c>
      <c r="O34" s="121">
        <f>'Supp. Fig. 2'!O34/'Spec. charge capacity'!O34*100</f>
        <v>77.245559280675351</v>
      </c>
      <c r="P34" s="121">
        <f>'Supp. Fig. 2'!P34/'Spec. charge capacity'!P34*100</f>
        <v>74.457083764219263</v>
      </c>
      <c r="Q34" s="120">
        <f>'Supp. Fig. 2'!Q34/'Spec. charge capacity'!Q34*100</f>
        <v>68.321861684693502</v>
      </c>
      <c r="R34" s="121">
        <f>'Supp. Fig. 2'!R34/'Spec. charge capacity'!R34*100</f>
        <v>99.744712474807741</v>
      </c>
      <c r="S34" s="120">
        <f>'Supp. Fig. 2'!S34/'Spec. charge capacity'!S34*100</f>
        <v>99.639036521753852</v>
      </c>
      <c r="T34" s="120">
        <f>'Supp. Fig. 2'!T34/'Spec. charge capacity'!T34*100</f>
        <v>103.10659135150073</v>
      </c>
      <c r="U34" s="121">
        <f>'Supp. Fig. 2'!U34/'Spec. charge capacity'!U34*100</f>
        <v>99.348793314322691</v>
      </c>
      <c r="V34" s="121">
        <f>'Supp. Fig. 2'!V34/'Spec. charge capacity'!V34*100</f>
        <v>100.06470548391175</v>
      </c>
      <c r="W34" s="120">
        <f>'Supp. Fig. 2'!W34/'Spec. charge capacity'!W34*100</f>
        <v>99.603119934045111</v>
      </c>
      <c r="X34" s="120">
        <f>'Supp. Fig. 2'!X34/'Spec. charge capacity'!X34*100</f>
        <v>99.71652079810643</v>
      </c>
      <c r="Y34" s="121">
        <f>'Supp. Fig. 2'!Y34/'Spec. charge capacity'!Y34*100</f>
        <v>99.077298790610385</v>
      </c>
      <c r="Z34" s="121">
        <f>'Supp. Fig. 2'!Z34/'Spec. charge capacity'!Z34*100</f>
        <v>98.982769603909247</v>
      </c>
      <c r="AA34" s="120">
        <f>'Supp. Fig. 2'!AA34/'Spec. charge capacity'!AA34*100</f>
        <v>98.948567113319399</v>
      </c>
      <c r="AB34" s="120">
        <f>'Supp. Fig. 2'!AB34/'Spec. charge capacity'!AB34*100</f>
        <v>99.572081935531827</v>
      </c>
      <c r="AC34" s="121">
        <f>'Supp. Fig. 2'!AC34/'Spec. charge capacity'!AC34*100</f>
        <v>99.361130417175161</v>
      </c>
      <c r="AD34" s="121">
        <f>'Supp. Fig. 2'!AD34/'Spec. charge capacity'!AD34*100</f>
        <v>100.88650696913386</v>
      </c>
      <c r="AE34" s="120">
        <f>'Supp. Fig. 2'!AE34/'Spec. charge capacity'!AE34*100</f>
        <v>99.54792553905952</v>
      </c>
      <c r="AF34" s="121">
        <f>'Supp. Fig. 2'!AF34/'Spec. charge capacity'!AF34*100</f>
        <v>100.73016821902448</v>
      </c>
      <c r="AG34" s="120">
        <f>'Supp. Fig. 2'!AG34/'Spec. charge capacity'!AG34*100</f>
        <v>99.193412326002971</v>
      </c>
      <c r="AH34" s="121">
        <f>'Supp. Fig. 2'!AH34/'Spec. charge capacity'!AH34*100</f>
        <v>98.877485925723761</v>
      </c>
      <c r="AI34" s="121">
        <f>'Supp. Fig. 2'!AI34/'Spec. charge capacity'!AI34*100</f>
        <v>98.11823886368019</v>
      </c>
      <c r="AJ34" s="120">
        <f>'Supp. Fig. 2'!AJ34/'Spec. charge capacity'!AJ34*100</f>
        <v>99.185495770823579</v>
      </c>
      <c r="AK34" s="121">
        <f>'Supp. Fig. 2'!AK34/'Spec. charge capacity'!AK34*100</f>
        <v>99.843130932722929</v>
      </c>
      <c r="AL34" s="120">
        <f>'Supp. Fig. 2'!AL34/'Spec. charge capacity'!AL34*100</f>
        <v>99.904595630607929</v>
      </c>
      <c r="AM34" s="121">
        <f>'Supp. Fig. 2'!AM34/'Spec. charge capacity'!AM34*100</f>
        <v>98.102994413943563</v>
      </c>
      <c r="AN34" s="120">
        <f>'Supp. Fig. 2'!AN34/'Spec. charge capacity'!AN34*100</f>
        <v>99.235521660219618</v>
      </c>
      <c r="AO34" s="120">
        <f>'Supp. Fig. 2'!AO34/'Spec. charge capacity'!AO34*100</f>
        <v>99.80282745759618</v>
      </c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  <c r="BK34" s="44"/>
      <c r="BL34" s="44"/>
      <c r="BM34" s="44"/>
      <c r="BN34" s="44"/>
      <c r="BO34" s="44"/>
      <c r="BP34" s="44"/>
      <c r="BQ34" s="44"/>
      <c r="BR34" s="44"/>
      <c r="BS34" s="44"/>
      <c r="BT34" s="44"/>
      <c r="BU34" s="44"/>
      <c r="BV34" s="44"/>
      <c r="BW34" s="44"/>
      <c r="BX34" s="44"/>
      <c r="BY34" s="44"/>
      <c r="BZ34" s="44"/>
      <c r="CA34" s="44"/>
      <c r="CB34" s="44"/>
      <c r="CC34" s="44"/>
      <c r="CD34" s="44"/>
      <c r="CE34" s="44"/>
      <c r="CF34" s="44"/>
      <c r="CG34" s="44"/>
      <c r="CH34" s="44"/>
      <c r="CI34" s="44"/>
    </row>
    <row r="35" spans="1:87" s="121" customFormat="1" x14ac:dyDescent="0.2">
      <c r="A35" s="120" t="s">
        <v>122</v>
      </c>
      <c r="B35" s="125">
        <v>31</v>
      </c>
      <c r="C35" s="121">
        <f>'Supp. Fig. 2'!C35/'Spec. charge capacity'!C35*100</f>
        <v>99.864664942546767</v>
      </c>
      <c r="D35" s="120">
        <f>'Supp. Fig. 2'!D35/'Spec. charge capacity'!D35*100</f>
        <v>99.63013900588264</v>
      </c>
      <c r="E35" s="121">
        <f>'Supp. Fig. 2'!E35/'Spec. charge capacity'!E35*100</f>
        <v>99.939627281072106</v>
      </c>
      <c r="F35" s="121">
        <f>'Supp. Fig. 2'!F35/'Spec. charge capacity'!F35*100</f>
        <v>99.816998166043319</v>
      </c>
      <c r="G35" s="120">
        <f>'Supp. Fig. 2'!G35/'Spec. charge capacity'!G35*100</f>
        <v>99.845561589523953</v>
      </c>
      <c r="H35" s="121">
        <f>'Supp. Fig. 2'!H35/'Spec. charge capacity'!H35*100</f>
        <v>98.461538461538467</v>
      </c>
      <c r="I35" s="121">
        <f>'Supp. Fig. 2'!I35/'Spec. charge capacity'!I35*100</f>
        <v>103.9647577092511</v>
      </c>
      <c r="J35" s="120">
        <f>'Supp. Fig. 2'!J35/'Spec. charge capacity'!J35*100</f>
        <v>98.461538461538467</v>
      </c>
      <c r="K35" s="121">
        <f>'Supp. Fig. 2'!K35/'Spec. charge capacity'!K35*100</f>
        <v>94.733668092492707</v>
      </c>
      <c r="L35" s="120">
        <f>'Supp. Fig. 2'!L35/'Spec. charge capacity'!L35*100</f>
        <v>97.81766835828823</v>
      </c>
      <c r="M35" s="121">
        <f>'Supp. Fig. 2'!M35/'Spec. charge capacity'!M35*100</f>
        <v>99.316839536260289</v>
      </c>
      <c r="N35" s="120">
        <f>'Supp. Fig. 2'!N35/'Spec. charge capacity'!N35*100</f>
        <v>95.144795410816258</v>
      </c>
      <c r="O35" s="121">
        <f>'Supp. Fig. 2'!O35/'Spec. charge capacity'!O35*100</f>
        <v>77.431738681056657</v>
      </c>
      <c r="P35" s="121">
        <f>'Supp. Fig. 2'!P35/'Spec. charge capacity'!P35*100</f>
        <v>74.342797055730756</v>
      </c>
      <c r="Q35" s="120">
        <f>'Supp. Fig. 2'!Q35/'Spec. charge capacity'!Q35*100</f>
        <v>66.843033509700263</v>
      </c>
      <c r="R35" s="121">
        <f>'Supp. Fig. 2'!R35/'Spec. charge capacity'!R35*100</f>
        <v>99.296658615423766</v>
      </c>
      <c r="S35" s="120">
        <f>'Supp. Fig. 2'!S35/'Spec. charge capacity'!S35*100</f>
        <v>99.168830897287918</v>
      </c>
      <c r="T35" s="120">
        <f>'Supp. Fig. 2'!T35/'Spec. charge capacity'!T35*100</f>
        <v>98.661579969823535</v>
      </c>
      <c r="U35" s="121">
        <f>'Supp. Fig. 2'!U35/'Spec. charge capacity'!U35*100</f>
        <v>99.483302081022458</v>
      </c>
      <c r="V35" s="121">
        <f>'Supp. Fig. 2'!V35/'Spec. charge capacity'!V35*100</f>
        <v>99.948596687461119</v>
      </c>
      <c r="W35" s="120">
        <f>'Supp. Fig. 2'!W35/'Spec. charge capacity'!W35*100</f>
        <v>99.613604821721694</v>
      </c>
      <c r="X35" s="120">
        <f>'Supp. Fig. 2'!X35/'Spec. charge capacity'!X35*100</f>
        <v>101.11887101511836</v>
      </c>
      <c r="Y35" s="121">
        <f>'Supp. Fig. 2'!Y35/'Spec. charge capacity'!Y35*100</f>
        <v>99.089508882489227</v>
      </c>
      <c r="Z35" s="121">
        <f>'Supp. Fig. 2'!Z35/'Spec. charge capacity'!Z35*100</f>
        <v>98.958754346272897</v>
      </c>
      <c r="AA35" s="120">
        <f>'Supp. Fig. 2'!AA35/'Spec. charge capacity'!AA35*100</f>
        <v>99.00371375825911</v>
      </c>
      <c r="AB35" s="120">
        <f>'Supp. Fig. 2'!AB35/'Spec. charge capacity'!AB35*100</f>
        <v>99.518253981343122</v>
      </c>
      <c r="AC35" s="121">
        <f>'Supp. Fig. 2'!AC35/'Spec. charge capacity'!AC35*100</f>
        <v>100.02675761284571</v>
      </c>
      <c r="AD35" s="121">
        <f>'Supp. Fig. 2'!AD35/'Spec. charge capacity'!AD35*100</f>
        <v>100.25823853066917</v>
      </c>
      <c r="AE35" s="120">
        <f>'Supp. Fig. 2'!AE35/'Spec. charge capacity'!AE35*100</f>
        <v>99.992249879403801</v>
      </c>
      <c r="AF35" s="121">
        <f>'Supp. Fig. 2'!AF35/'Spec. charge capacity'!AF35*100</f>
        <v>98.86664073405305</v>
      </c>
      <c r="AG35" s="120">
        <f>'Supp. Fig. 2'!AG35/'Spec. charge capacity'!AG35*100</f>
        <v>98.091454513116616</v>
      </c>
      <c r="AH35" s="121">
        <f>'Supp. Fig. 2'!AH35/'Spec. charge capacity'!AH35*100</f>
        <v>99.866457917327295</v>
      </c>
      <c r="AI35" s="121">
        <f>'Supp. Fig. 2'!AI35/'Spec. charge capacity'!AI35*100</f>
        <v>99.111001447603002</v>
      </c>
      <c r="AJ35" s="120">
        <f>'Supp. Fig. 2'!AJ35/'Spec. charge capacity'!AJ35*100</f>
        <v>99.419641303099993</v>
      </c>
      <c r="AK35" s="121">
        <f>'Supp. Fig. 2'!AK35/'Spec. charge capacity'!AK35*100</f>
        <v>99.82940678398046</v>
      </c>
      <c r="AL35" s="120">
        <f>'Supp. Fig. 2'!AL35/'Spec. charge capacity'!AL35*100</f>
        <v>99.901365114403347</v>
      </c>
      <c r="AM35" s="121">
        <f>'Supp. Fig. 2'!AM35/'Spec. charge capacity'!AM35*100</f>
        <v>98.168285580467156</v>
      </c>
      <c r="AN35" s="120">
        <f>'Supp. Fig. 2'!AN35/'Spec. charge capacity'!AN35*100</f>
        <v>99.38603137629886</v>
      </c>
      <c r="AO35" s="120">
        <f>'Supp. Fig. 2'!AO35/'Spec. charge capacity'!AO35*100</f>
        <v>99.967964283183122</v>
      </c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  <c r="BO35" s="44"/>
      <c r="BP35" s="44"/>
      <c r="BQ35" s="44"/>
      <c r="BR35" s="44"/>
      <c r="BS35" s="44"/>
      <c r="BT35" s="44"/>
      <c r="BU35" s="44"/>
      <c r="BV35" s="44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</row>
    <row r="36" spans="1:87" s="121" customFormat="1" x14ac:dyDescent="0.2">
      <c r="A36" s="120" t="s">
        <v>122</v>
      </c>
      <c r="B36" s="125">
        <v>32</v>
      </c>
      <c r="C36" s="121">
        <f>'Supp. Fig. 2'!C36/'Spec. charge capacity'!C36*100</f>
        <v>99.870618280118634</v>
      </c>
      <c r="D36" s="120">
        <f>'Supp. Fig. 2'!D36/'Spec. charge capacity'!D36*100</f>
        <v>99.626775015779828</v>
      </c>
      <c r="E36" s="121">
        <f>'Supp. Fig. 2'!E36/'Spec. charge capacity'!E36*100</f>
        <v>99.945212843601311</v>
      </c>
      <c r="F36" s="121">
        <f>'Supp. Fig. 2'!F36/'Spec. charge capacity'!F36*100</f>
        <v>99.937632708908481</v>
      </c>
      <c r="G36" s="120">
        <f>'Supp. Fig. 2'!G36/'Spec. charge capacity'!G36*100</f>
        <v>99.868801405177337</v>
      </c>
      <c r="H36" s="121">
        <f>'Supp. Fig. 2'!H36/'Spec. charge capacity'!H36*100</f>
        <v>98.125</v>
      </c>
      <c r="I36" s="121">
        <f>'Supp. Fig. 2'!I36/'Spec. charge capacity'!I36*100</f>
        <v>96.398305084745758</v>
      </c>
      <c r="J36" s="120">
        <f>'Supp. Fig. 2'!J36/'Spec. charge capacity'!J36*100</f>
        <v>97.798742138364787</v>
      </c>
      <c r="K36" s="121">
        <f>'Supp. Fig. 2'!K36/'Spec. charge capacity'!K36*100</f>
        <v>94.590550889340435</v>
      </c>
      <c r="L36" s="120">
        <f>'Supp. Fig. 2'!L36/'Spec. charge capacity'!L36*100</f>
        <v>98.064118676227793</v>
      </c>
      <c r="M36" s="121">
        <f>'Supp. Fig. 2'!M36/'Spec. charge capacity'!M36*100</f>
        <v>98.585100831669507</v>
      </c>
      <c r="N36" s="120">
        <f>'Supp. Fig. 2'!N36/'Spec. charge capacity'!N36*100</f>
        <v>97.651857551143891</v>
      </c>
      <c r="O36" s="121">
        <f>'Supp. Fig. 2'!O36/'Spec. charge capacity'!O36*100</f>
        <v>77.846848045026789</v>
      </c>
      <c r="P36" s="121">
        <f>'Supp. Fig. 2'!P36/'Spec. charge capacity'!P36*100</f>
        <v>74.029408496610941</v>
      </c>
      <c r="Q36" s="120">
        <f>'Supp. Fig. 2'!Q36/'Spec. charge capacity'!Q36*100</f>
        <v>66.153930071455903</v>
      </c>
      <c r="R36" s="121">
        <f>'Supp. Fig. 2'!R36/'Spec. charge capacity'!R36*100</f>
        <v>99.719351879003753</v>
      </c>
      <c r="S36" s="120">
        <f>'Supp. Fig. 2'!S36/'Spec. charge capacity'!S36*100</f>
        <v>99.606461078340786</v>
      </c>
      <c r="T36" s="120">
        <f>'Supp. Fig. 2'!T36/'Spec. charge capacity'!T36*100</f>
        <v>95.745852807659261</v>
      </c>
      <c r="U36" s="121">
        <f>'Supp. Fig. 2'!U36/'Spec. charge capacity'!U36*100</f>
        <v>99.537113155514731</v>
      </c>
      <c r="V36" s="121">
        <f>'Supp. Fig. 2'!V36/'Spec. charge capacity'!V36*100</f>
        <v>100.02310086154955</v>
      </c>
      <c r="W36" s="120">
        <f>'Supp. Fig. 2'!W36/'Spec. charge capacity'!W36*100</f>
        <v>99.471945105838628</v>
      </c>
      <c r="X36" s="120">
        <f>'Supp. Fig. 2'!X36/'Spec. charge capacity'!X36*100</f>
        <v>98.533363595771533</v>
      </c>
      <c r="Y36" s="121">
        <f>'Supp. Fig. 2'!Y36/'Spec. charge capacity'!Y36*100</f>
        <v>99.080135584687639</v>
      </c>
      <c r="Z36" s="121">
        <f>'Supp. Fig. 2'!Z36/'Spec. charge capacity'!Z36*100</f>
        <v>98.816845289337138</v>
      </c>
      <c r="AA36" s="120">
        <f>'Supp. Fig. 2'!AA36/'Spec. charge capacity'!AA36*100</f>
        <v>98.991435670470551</v>
      </c>
      <c r="AB36" s="120">
        <f>'Supp. Fig. 2'!AB36/'Spec. charge capacity'!AB36*100</f>
        <v>99.646472075849587</v>
      </c>
      <c r="AC36" s="121">
        <f>'Supp. Fig. 2'!AC36/'Spec. charge capacity'!AC36*100</f>
        <v>100.21408287373035</v>
      </c>
      <c r="AD36" s="121">
        <f>'Supp. Fig. 2'!AD36/'Spec. charge capacity'!AD36*100</f>
        <v>99.637411055533946</v>
      </c>
      <c r="AE36" s="120">
        <f>'Supp. Fig. 2'!AE36/'Spec. charge capacity'!AE36*100</f>
        <v>99.993335813331399</v>
      </c>
      <c r="AF36" s="121">
        <f>'Supp. Fig. 2'!AF36/'Spec. charge capacity'!AF36*100</f>
        <v>101.08052726425983</v>
      </c>
      <c r="AG36" s="120">
        <f>'Supp. Fig. 2'!AG36/'Spec. charge capacity'!AG36*100</f>
        <v>100.93268136880505</v>
      </c>
      <c r="AH36" s="121">
        <f>'Supp. Fig. 2'!AH36/'Spec. charge capacity'!AH36*100</f>
        <v>100.0571246938003</v>
      </c>
      <c r="AI36" s="121">
        <f>'Supp. Fig. 2'!AI36/'Spec. charge capacity'!AI36*100</f>
        <v>96.921017652807222</v>
      </c>
      <c r="AJ36" s="120">
        <f>'Supp. Fig. 2'!AJ36/'Spec. charge capacity'!AJ36*100</f>
        <v>99.770534944946007</v>
      </c>
      <c r="AK36" s="121">
        <f>'Supp. Fig. 2'!AK36/'Spec. charge capacity'!AK36*100</f>
        <v>99.869037050478227</v>
      </c>
      <c r="AL36" s="120">
        <f>'Supp. Fig. 2'!AL36/'Spec. charge capacity'!AL36*100</f>
        <v>99.860037613557935</v>
      </c>
      <c r="AM36" s="121">
        <f>'Supp. Fig. 2'!AM36/'Spec. charge capacity'!AM36*100</f>
        <v>98.25798753032187</v>
      </c>
      <c r="AN36" s="120">
        <f>'Supp. Fig. 2'!AN36/'Spec. charge capacity'!AN36*100</f>
        <v>99.353012416641036</v>
      </c>
      <c r="AO36" s="120">
        <f>'Supp. Fig. 2'!AO36/'Spec. charge capacity'!AO36*100</f>
        <v>99.927594432037765</v>
      </c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4"/>
      <c r="BW36" s="44"/>
      <c r="BX36" s="44"/>
      <c r="BY36" s="44"/>
      <c r="BZ36" s="44"/>
      <c r="CA36" s="44"/>
      <c r="CB36" s="44"/>
      <c r="CC36" s="44"/>
      <c r="CD36" s="44"/>
      <c r="CE36" s="44"/>
      <c r="CF36" s="44"/>
      <c r="CG36" s="44"/>
      <c r="CH36" s="44"/>
      <c r="CI36" s="44"/>
    </row>
    <row r="37" spans="1:87" s="121" customFormat="1" x14ac:dyDescent="0.2">
      <c r="A37" s="120" t="s">
        <v>122</v>
      </c>
      <c r="B37" s="125">
        <v>33</v>
      </c>
      <c r="C37" s="121">
        <f>'Supp. Fig. 2'!C37/'Spec. charge capacity'!C37*100</f>
        <v>99.87158114750909</v>
      </c>
      <c r="D37" s="120">
        <f>'Supp. Fig. 2'!D37/'Spec. charge capacity'!D37*100</f>
        <v>99.641705284785147</v>
      </c>
      <c r="E37" s="121">
        <f>'Supp. Fig. 2'!E37/'Spec. charge capacity'!E37*100</f>
        <v>99.97119061148328</v>
      </c>
      <c r="F37" s="121">
        <f>'Supp. Fig. 2'!F37/'Spec. charge capacity'!F37*100</f>
        <v>99.897322520060811</v>
      </c>
      <c r="G37" s="120">
        <f>'Supp. Fig. 2'!G37/'Spec. charge capacity'!G37*100</f>
        <v>99.823091441442159</v>
      </c>
      <c r="H37" s="121">
        <f>'Supp. Fig. 2'!H37/'Spec. charge capacity'!H37*100</f>
        <v>99.047619047619037</v>
      </c>
      <c r="I37" s="121">
        <f>'Supp. Fig. 2'!I37/'Spec. charge capacity'!I37*100</f>
        <v>102.44444444444444</v>
      </c>
      <c r="J37" s="120">
        <f>'Supp. Fig. 2'!J37/'Spec. charge capacity'!J37*100</f>
        <v>99.680511182108617</v>
      </c>
      <c r="K37" s="121">
        <f>'Supp. Fig. 2'!K37/'Spec. charge capacity'!K37*100</f>
        <v>94.878160686447217</v>
      </c>
      <c r="L37" s="120">
        <f>'Supp. Fig. 2'!L37/'Spec. charge capacity'!L37*100</f>
        <v>98.183777746804608</v>
      </c>
      <c r="M37" s="121">
        <f>'Supp. Fig. 2'!M37/'Spec. charge capacity'!M37*100</f>
        <v>98.660172757395728</v>
      </c>
      <c r="N37" s="120">
        <f>'Supp. Fig. 2'!N37/'Spec. charge capacity'!N37*100</f>
        <v>97.120443982500177</v>
      </c>
      <c r="O37" s="121">
        <f>'Supp. Fig. 2'!O37/'Spec. charge capacity'!O37*100</f>
        <v>78.379560919707998</v>
      </c>
      <c r="P37" s="121">
        <f>'Supp. Fig. 2'!P37/'Spec. charge capacity'!P37*100</f>
        <v>74.356140156957977</v>
      </c>
      <c r="Q37" s="120">
        <f>'Supp. Fig. 2'!Q37/'Spec. charge capacity'!Q37*100</f>
        <v>65.179117964263995</v>
      </c>
      <c r="R37" s="121">
        <f>'Supp. Fig. 2'!R37/'Spec. charge capacity'!R37*100</f>
        <v>99.71782126699128</v>
      </c>
      <c r="S37" s="120">
        <f>'Supp. Fig. 2'!S37/'Spec. charge capacity'!S37*100</f>
        <v>99.628576634060849</v>
      </c>
      <c r="T37" s="120">
        <f>'Supp. Fig. 2'!T37/'Spec. charge capacity'!T37*100</f>
        <v>98.457266064036887</v>
      </c>
      <c r="U37" s="121">
        <f>'Supp. Fig. 2'!U37/'Spec. charge capacity'!U37*100</f>
        <v>99.683587062541463</v>
      </c>
      <c r="V37" s="121">
        <f>'Supp. Fig. 2'!V37/'Spec. charge capacity'!V37*100</f>
        <v>99.983345549846348</v>
      </c>
      <c r="W37" s="120">
        <f>'Supp. Fig. 2'!W37/'Spec. charge capacity'!W37*100</f>
        <v>99.586234070921336</v>
      </c>
      <c r="X37" s="120">
        <f>'Supp. Fig. 2'!X37/'Spec. charge capacity'!X37*100</f>
        <v>100.90221619067465</v>
      </c>
      <c r="Y37" s="121">
        <f>'Supp. Fig. 2'!Y37/'Spec. charge capacity'!Y37*100</f>
        <v>99.042597500326224</v>
      </c>
      <c r="Z37" s="121">
        <f>'Supp. Fig. 2'!Z37/'Spec. charge capacity'!Z37*100</f>
        <v>99.036169231710289</v>
      </c>
      <c r="AA37" s="120">
        <f>'Supp. Fig. 2'!AA37/'Spec. charge capacity'!AA37*100</f>
        <v>99.030084041264402</v>
      </c>
      <c r="AB37" s="120">
        <f>'Supp. Fig. 2'!AB37/'Spec. charge capacity'!AB37*100</f>
        <v>99.625063201132974</v>
      </c>
      <c r="AC37" s="121">
        <f>'Supp. Fig. 2'!AC37/'Spec. charge capacity'!AC37*100</f>
        <v>100.33608213877581</v>
      </c>
      <c r="AD37" s="121">
        <f>'Supp. Fig. 2'!AD37/'Spec. charge capacity'!AD37*100</f>
        <v>99.535172320912849</v>
      </c>
      <c r="AE37" s="120">
        <f>'Supp. Fig. 2'!AE37/'Spec. charge capacity'!AE37*100</f>
        <v>99.986059144293677</v>
      </c>
      <c r="AF37" s="121">
        <f>'Supp. Fig. 2'!AF37/'Spec. charge capacity'!AF37*100</f>
        <v>98.739064775787242</v>
      </c>
      <c r="AG37" s="120">
        <f>'Supp. Fig. 2'!AG37/'Spec. charge capacity'!AG37*100</f>
        <v>98.357708061569056</v>
      </c>
      <c r="AH37" s="121">
        <f>'Supp. Fig. 2'!AH37/'Spec. charge capacity'!AH37*100</f>
        <v>99.322966438128972</v>
      </c>
      <c r="AI37" s="121">
        <f>'Supp. Fig. 2'!AI37/'Spec. charge capacity'!AI37*100</f>
        <v>98.62182542182623</v>
      </c>
      <c r="AJ37" s="120">
        <f>'Supp. Fig. 2'!AJ37/'Spec. charge capacity'!AJ37*100</f>
        <v>99.173683598359318</v>
      </c>
      <c r="AK37" s="121">
        <f>'Supp. Fig. 2'!AK37/'Spec. charge capacity'!AK37*100</f>
        <v>99.835652152407661</v>
      </c>
      <c r="AL37" s="120">
        <f>'Supp. Fig. 2'!AL37/'Spec. charge capacity'!AL37*100</f>
        <v>99.920551113236627</v>
      </c>
      <c r="AM37" s="121">
        <f>'Supp. Fig. 2'!AM37/'Spec. charge capacity'!AM37*100</f>
        <v>98.341960654663467</v>
      </c>
      <c r="AN37" s="120">
        <f>'Supp. Fig. 2'!AN37/'Spec. charge capacity'!AN37*100</f>
        <v>99.470267376670634</v>
      </c>
      <c r="AO37" s="120">
        <f>'Supp. Fig. 2'!AO37/'Spec. charge capacity'!AO37*100</f>
        <v>99.804551165712709</v>
      </c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/>
      <c r="BG37" s="44"/>
      <c r="BH37" s="44"/>
      <c r="BI37" s="44"/>
      <c r="BJ37" s="44"/>
      <c r="BK37" s="44"/>
      <c r="BL37" s="44"/>
      <c r="BM37" s="44"/>
      <c r="BN37" s="44"/>
      <c r="BO37" s="44"/>
      <c r="BP37" s="44"/>
      <c r="BQ37" s="44"/>
      <c r="BR37" s="44"/>
      <c r="BS37" s="44"/>
      <c r="BT37" s="44"/>
      <c r="BU37" s="44"/>
      <c r="BV37" s="44"/>
      <c r="BW37" s="44"/>
      <c r="BX37" s="44"/>
      <c r="BY37" s="44"/>
      <c r="BZ37" s="44"/>
      <c r="CA37" s="44"/>
      <c r="CB37" s="44"/>
      <c r="CC37" s="44"/>
      <c r="CD37" s="44"/>
      <c r="CE37" s="44"/>
      <c r="CF37" s="44"/>
      <c r="CG37" s="44"/>
      <c r="CH37" s="44"/>
      <c r="CI37" s="44"/>
    </row>
    <row r="38" spans="1:87" s="121" customFormat="1" x14ac:dyDescent="0.2">
      <c r="A38" s="120" t="s">
        <v>122</v>
      </c>
      <c r="B38" s="125">
        <v>34</v>
      </c>
      <c r="C38" s="121">
        <f>'Supp. Fig. 2'!C38/'Spec. charge capacity'!C38*100</f>
        <v>99.842999830027892</v>
      </c>
      <c r="D38" s="120">
        <f>'Supp. Fig. 2'!D38/'Spec. charge capacity'!D38*100</f>
        <v>99.66574941982573</v>
      </c>
      <c r="E38" s="121">
        <f>'Supp. Fig. 2'!E38/'Spec. charge capacity'!E38*100</f>
        <v>99.981126073093179</v>
      </c>
      <c r="F38" s="121">
        <f>'Supp. Fig. 2'!F38/'Spec. charge capacity'!F38*100</f>
        <v>99.961765592016164</v>
      </c>
      <c r="G38" s="120">
        <f>'Supp. Fig. 2'!G38/'Spec. charge capacity'!G38*100</f>
        <v>99.94870559946115</v>
      </c>
      <c r="H38" s="121">
        <f>'Supp. Fig. 2'!H38/'Spec. charge capacity'!H38*100</f>
        <v>99.365079365079367</v>
      </c>
      <c r="I38" s="121">
        <f>'Supp. Fig. 2'!I38/'Spec. charge capacity'!I38*100</f>
        <v>101.70212765957447</v>
      </c>
      <c r="J38" s="120">
        <f>'Supp. Fig. 2'!J38/'Spec. charge capacity'!J38*100</f>
        <v>100.95846645367412</v>
      </c>
      <c r="K38" s="121">
        <f>'Supp. Fig. 2'!K38/'Spec. charge capacity'!K38*100</f>
        <v>95.313136836976398</v>
      </c>
      <c r="L38" s="120">
        <f>'Supp. Fig. 2'!L38/'Spec. charge capacity'!L38*100</f>
        <v>98.007127495797377</v>
      </c>
      <c r="M38" s="121">
        <f>'Supp. Fig. 2'!M38/'Spec. charge capacity'!M38*100</f>
        <v>110.8050109753252</v>
      </c>
      <c r="N38" s="120">
        <f>'Supp. Fig. 2'!N38/'Spec. charge capacity'!N38*100</f>
        <v>96.795033471770182</v>
      </c>
      <c r="O38" s="121">
        <f>'Supp. Fig. 2'!O38/'Spec. charge capacity'!O38*100</f>
        <v>78.675571142420566</v>
      </c>
      <c r="P38" s="121">
        <f>'Supp. Fig. 2'!P38/'Spec. charge capacity'!P38*100</f>
        <v>74.972067039106221</v>
      </c>
      <c r="Q38" s="120">
        <f>'Supp. Fig. 2'!Q38/'Spec. charge capacity'!Q38*100</f>
        <v>63.866437821812937</v>
      </c>
      <c r="R38" s="121">
        <f>'Supp. Fig. 2'!R38/'Spec. charge capacity'!R38*100</f>
        <v>99.725335695368273</v>
      </c>
      <c r="S38" s="120">
        <f>'Supp. Fig. 2'!S38/'Spec. charge capacity'!S38*100</f>
        <v>99.979733882445771</v>
      </c>
      <c r="T38" s="120">
        <f>'Supp. Fig. 2'!T38/'Spec. charge capacity'!T38*100</f>
        <v>107.30020239897658</v>
      </c>
      <c r="U38" s="121">
        <f>'Supp. Fig. 2'!U38/'Spec. charge capacity'!U38*100</f>
        <v>99.604881486960707</v>
      </c>
      <c r="V38" s="121">
        <f>'Supp. Fig. 2'!V38/'Spec. charge capacity'!V38*100</f>
        <v>99.96394885154055</v>
      </c>
      <c r="W38" s="120">
        <f>'Supp. Fig. 2'!W38/'Spec. charge capacity'!W38*100</f>
        <v>99.61004677315718</v>
      </c>
      <c r="X38" s="120">
        <f>'Supp. Fig. 2'!X38/'Spec. charge capacity'!X38*100</f>
        <v>100.27626269245691</v>
      </c>
      <c r="Y38" s="121">
        <f>'Supp. Fig. 2'!Y38/'Spec. charge capacity'!Y38*100</f>
        <v>99.144240376669217</v>
      </c>
      <c r="Z38" s="121">
        <f>'Supp. Fig. 2'!Z38/'Spec. charge capacity'!Z38*100</f>
        <v>98.939979972598891</v>
      </c>
      <c r="AA38" s="120">
        <f>'Supp. Fig. 2'!AA38/'Spec. charge capacity'!AA38*100</f>
        <v>99.306471806770261</v>
      </c>
      <c r="AB38" s="120">
        <f>'Supp. Fig. 2'!AB38/'Spec. charge capacity'!AB38*100</f>
        <v>99.81620890288896</v>
      </c>
      <c r="AC38" s="121">
        <f>'Supp. Fig. 2'!AC38/'Spec. charge capacity'!AC38*100</f>
        <v>99.657147374243266</v>
      </c>
      <c r="AD38" s="121">
        <f>'Supp. Fig. 2'!AD38/'Spec. charge capacity'!AD38*100</f>
        <v>100.12218454587479</v>
      </c>
      <c r="AE38" s="120">
        <f>'Supp. Fig. 2'!AE38/'Spec. charge capacity'!AE38*100</f>
        <v>100.24160401922566</v>
      </c>
      <c r="AF38" s="121">
        <f>'Supp. Fig. 2'!AF38/'Spec. charge capacity'!AF38*100</f>
        <v>100.25531309126774</v>
      </c>
      <c r="AG38" s="120">
        <f>'Supp. Fig. 2'!AG38/'Spec. charge capacity'!AG38*100</f>
        <v>101.59902632559962</v>
      </c>
      <c r="AH38" s="121">
        <f>'Supp. Fig. 2'!AH38/'Spec. charge capacity'!AH38*100</f>
        <v>99.842238833047077</v>
      </c>
      <c r="AI38" s="121">
        <f>'Supp. Fig. 2'!AI38/'Spec. charge capacity'!AI38*100</f>
        <v>98.675083620655016</v>
      </c>
      <c r="AJ38" s="120">
        <f>'Supp. Fig. 2'!AJ38/'Spec. charge capacity'!AJ38*100</f>
        <v>99.268085585102966</v>
      </c>
      <c r="AK38" s="121">
        <f>'Supp. Fig. 2'!AK38/'Spec. charge capacity'!AK38*100</f>
        <v>99.917973982669082</v>
      </c>
      <c r="AL38" s="120">
        <f>'Supp. Fig. 2'!AL38/'Spec. charge capacity'!AL38*100</f>
        <v>99.847682105080395</v>
      </c>
      <c r="AM38" s="121">
        <f>'Supp. Fig. 2'!AM38/'Spec. charge capacity'!AM38*100</f>
        <v>98.348524708707117</v>
      </c>
      <c r="AN38" s="120">
        <f>'Supp. Fig. 2'!AN38/'Spec. charge capacity'!AN38*100</f>
        <v>99.49599043042771</v>
      </c>
      <c r="AO38" s="120">
        <f>'Supp. Fig. 2'!AO38/'Spec. charge capacity'!AO38*100</f>
        <v>99.843448026764875</v>
      </c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  <c r="BF38" s="44"/>
      <c r="BG38" s="44"/>
      <c r="BH38" s="44"/>
      <c r="BI38" s="44"/>
      <c r="BJ38" s="44"/>
      <c r="BK38" s="44"/>
      <c r="BL38" s="44"/>
      <c r="BM38" s="44"/>
      <c r="BN38" s="44"/>
      <c r="BO38" s="44"/>
      <c r="BP38" s="44"/>
      <c r="BQ38" s="44"/>
      <c r="BR38" s="44"/>
      <c r="BS38" s="44"/>
      <c r="BT38" s="44"/>
      <c r="BU38" s="44"/>
      <c r="BV38" s="44"/>
      <c r="BW38" s="44"/>
      <c r="BX38" s="44"/>
      <c r="BY38" s="44"/>
      <c r="BZ38" s="44"/>
      <c r="CA38" s="44"/>
      <c r="CB38" s="44"/>
      <c r="CC38" s="44"/>
      <c r="CD38" s="44"/>
      <c r="CE38" s="44"/>
      <c r="CF38" s="44"/>
      <c r="CG38" s="44"/>
      <c r="CH38" s="44"/>
      <c r="CI38" s="44"/>
    </row>
    <row r="39" spans="1:87" s="121" customFormat="1" x14ac:dyDescent="0.2">
      <c r="A39" s="120" t="s">
        <v>122</v>
      </c>
      <c r="B39" s="125">
        <v>35</v>
      </c>
      <c r="C39" s="121">
        <f>'Supp. Fig. 2'!C39/'Spec. charge capacity'!C39*100</f>
        <v>99.873267092048266</v>
      </c>
      <c r="D39" s="120">
        <f>'Supp. Fig. 2'!D39/'Spec. charge capacity'!D39*100</f>
        <v>99.666802105187486</v>
      </c>
      <c r="E39" s="121">
        <f>'Supp. Fig. 2'!E39/'Spec. charge capacity'!E39*100</f>
        <v>99.855327798880865</v>
      </c>
      <c r="F39" s="121">
        <f>'Supp. Fig. 2'!F39/'Spec. charge capacity'!F39*100</f>
        <v>99.979359657758707</v>
      </c>
      <c r="G39" s="120">
        <f>'Supp. Fig. 2'!G39/'Spec. charge capacity'!G39*100</f>
        <v>99.989897150267879</v>
      </c>
      <c r="H39" s="121">
        <f>'Supp. Fig. 2'!H39/'Spec. charge capacity'!H39*100</f>
        <v>99.363057324840767</v>
      </c>
      <c r="I39" s="121">
        <f>'Supp. Fig. 2'!I39/'Spec. charge capacity'!I39*100</f>
        <v>101.88679245283019</v>
      </c>
      <c r="J39" s="120">
        <f>'Supp. Fig. 2'!J39/'Spec. charge capacity'!J39*100</f>
        <v>100.63091482649841</v>
      </c>
      <c r="K39" s="121">
        <f>'Supp. Fig. 2'!K39/'Spec. charge capacity'!K39*100</f>
        <v>95.461030297925603</v>
      </c>
      <c r="L39" s="120">
        <f>'Supp. Fig. 2'!L39/'Spec. charge capacity'!L39*100</f>
        <v>97.804434323704811</v>
      </c>
      <c r="M39" s="121">
        <f>'Supp. Fig. 2'!M39/'Spec. charge capacity'!M39*100</f>
        <v>94.190811921342004</v>
      </c>
      <c r="N39" s="120">
        <f>'Supp. Fig. 2'!N39/'Spec. charge capacity'!N39*100</f>
        <v>97.140361897066001</v>
      </c>
      <c r="O39" s="121">
        <f>'Supp. Fig. 2'!O39/'Spec. charge capacity'!O39*100</f>
        <v>79.211831325629106</v>
      </c>
      <c r="P39" s="121">
        <f>'Supp. Fig. 2'!P39/'Spec. charge capacity'!P39*100</f>
        <v>74.396468046466396</v>
      </c>
      <c r="Q39" s="120">
        <f>'Supp. Fig. 2'!Q39/'Spec. charge capacity'!Q39*100</f>
        <v>62.831564986737185</v>
      </c>
      <c r="R39" s="121">
        <f>'Supp. Fig. 2'!R39/'Spec. charge capacity'!R39*100</f>
        <v>99.723971077395063</v>
      </c>
      <c r="S39" s="120">
        <f>'Supp. Fig. 2'!S39/'Spec. charge capacity'!S39*100</f>
        <v>99.654775879428243</v>
      </c>
      <c r="T39" s="120">
        <f>'Supp. Fig. 2'!T39/'Spec. charge capacity'!T39*100</f>
        <v>92.736092939376817</v>
      </c>
      <c r="U39" s="121">
        <f>'Supp. Fig. 2'!U39/'Spec. charge capacity'!U39*100</f>
        <v>99.76797575289018</v>
      </c>
      <c r="V39" s="121">
        <f>'Supp. Fig. 2'!V39/'Spec. charge capacity'!V39*100</f>
        <v>100.05826796487449</v>
      </c>
      <c r="W39" s="120">
        <f>'Supp. Fig. 2'!W39/'Spec. charge capacity'!W39*100</f>
        <v>99.632703274066827</v>
      </c>
      <c r="X39" s="120">
        <f>'Supp. Fig. 2'!X39/'Spec. charge capacity'!X39*100</f>
        <v>99.304813170888778</v>
      </c>
      <c r="Y39" s="121">
        <f>'Supp. Fig. 2'!Y39/'Spec. charge capacity'!Y39*100</f>
        <v>99.069653883627439</v>
      </c>
      <c r="Z39" s="121">
        <f>'Supp. Fig. 2'!Z39/'Spec. charge capacity'!Z39*100</f>
        <v>99.03433786561672</v>
      </c>
      <c r="AA39" s="120">
        <f>'Supp. Fig. 2'!AA39/'Spec. charge capacity'!AA39*100</f>
        <v>98.805928667872578</v>
      </c>
      <c r="AB39" s="120">
        <f>'Supp. Fig. 2'!AB39/'Spec. charge capacity'!AB39*100</f>
        <v>99.690722082197595</v>
      </c>
      <c r="AC39" s="121">
        <f>'Supp. Fig. 2'!AC39/'Spec. charge capacity'!AC39*100</f>
        <v>99.440405160497562</v>
      </c>
      <c r="AD39" s="121">
        <f>'Supp. Fig. 2'!AD39/'Spec. charge capacity'!AD39*100</f>
        <v>99.615661072826725</v>
      </c>
      <c r="AE39" s="120">
        <f>'Supp. Fig. 2'!AE39/'Spec. charge capacity'!AE39*100</f>
        <v>99.593271171382455</v>
      </c>
      <c r="AF39" s="121">
        <f>'Supp. Fig. 2'!AF39/'Spec. charge capacity'!AF39*100</f>
        <v>99.638003859602492</v>
      </c>
      <c r="AG39" s="120">
        <f>'Supp. Fig. 2'!AG39/'Spec. charge capacity'!AG39*100</f>
        <v>98.017055329254418</v>
      </c>
      <c r="AH39" s="121">
        <f>'Supp. Fig. 2'!AH39/'Spec. charge capacity'!AH39*100</f>
        <v>100.23253563387777</v>
      </c>
      <c r="AI39" s="121">
        <f>'Supp. Fig. 2'!AI39/'Spec. charge capacity'!AI39*100</f>
        <v>98.517358072722473</v>
      </c>
      <c r="AJ39" s="120">
        <f>'Supp. Fig. 2'!AJ39/'Spec. charge capacity'!AJ39*100</f>
        <v>99.574650756411259</v>
      </c>
      <c r="AK39" s="121">
        <f>'Supp. Fig. 2'!AK39/'Spec. charge capacity'!AK39*100</f>
        <v>99.773015036756604</v>
      </c>
      <c r="AL39" s="120">
        <f>'Supp. Fig. 2'!AL39/'Spec. charge capacity'!AL39*100</f>
        <v>99.999921002803049</v>
      </c>
      <c r="AM39" s="121">
        <f>'Supp. Fig. 2'!AM39/'Spec. charge capacity'!AM39*100</f>
        <v>98.275485481582294</v>
      </c>
      <c r="AN39" s="120">
        <f>'Supp. Fig. 2'!AN39/'Spec. charge capacity'!AN39*100</f>
        <v>99.51188331432499</v>
      </c>
      <c r="AO39" s="120">
        <f>'Supp. Fig. 2'!AO39/'Spec. charge capacity'!AO39*100</f>
        <v>100.04910213243544</v>
      </c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  <c r="BM39" s="44"/>
      <c r="BN39" s="44"/>
      <c r="BO39" s="44"/>
      <c r="BP39" s="44"/>
      <c r="BQ39" s="44"/>
      <c r="BR39" s="44"/>
      <c r="BS39" s="44"/>
      <c r="BT39" s="44"/>
      <c r="BU39" s="44"/>
      <c r="BV39" s="44"/>
      <c r="BW39" s="44"/>
      <c r="BX39" s="44"/>
      <c r="BY39" s="44"/>
      <c r="BZ39" s="44"/>
      <c r="CA39" s="44"/>
      <c r="CB39" s="44"/>
      <c r="CC39" s="44"/>
      <c r="CD39" s="44"/>
      <c r="CE39" s="44"/>
      <c r="CF39" s="44"/>
      <c r="CG39" s="44"/>
      <c r="CH39" s="44"/>
      <c r="CI39" s="44"/>
    </row>
    <row r="40" spans="1:87" s="121" customFormat="1" x14ac:dyDescent="0.2">
      <c r="A40" s="120" t="s">
        <v>122</v>
      </c>
      <c r="B40" s="125">
        <v>36</v>
      </c>
      <c r="C40" s="121">
        <f>'Supp. Fig. 2'!C40/'Spec. charge capacity'!C40*100</f>
        <v>99.840155664393905</v>
      </c>
      <c r="D40" s="120">
        <f>'Supp. Fig. 2'!D40/'Spec. charge capacity'!D40*100</f>
        <v>99.695067315906911</v>
      </c>
      <c r="E40" s="121">
        <f>'Supp. Fig. 2'!E40/'Spec. charge capacity'!E40*100</f>
        <v>99.983118091679373</v>
      </c>
      <c r="F40" s="121">
        <f>'Supp. Fig. 2'!F40/'Spec. charge capacity'!F40*100</f>
        <v>99.953710465188522</v>
      </c>
      <c r="G40" s="120">
        <f>'Supp. Fig. 2'!G40/'Spec. charge capacity'!G40*100</f>
        <v>99.97086883810465</v>
      </c>
      <c r="H40" s="121">
        <f>'Supp. Fig. 2'!H40/'Spec. charge capacity'!H40*100</f>
        <v>99.356913183279744</v>
      </c>
      <c r="I40" s="121">
        <f>'Supp. Fig. 2'!I40/'Spec. charge capacity'!I40*100</f>
        <v>104.68431771894093</v>
      </c>
      <c r="J40" s="120">
        <f>'Supp. Fig. 2'!J40/'Spec. charge capacity'!J40*100</f>
        <v>101.25</v>
      </c>
      <c r="K40" s="121">
        <f>'Supp. Fig. 2'!K40/'Spec. charge capacity'!K40*100</f>
        <v>95.329208063695006</v>
      </c>
      <c r="L40" s="120">
        <f>'Supp. Fig. 2'!L40/'Spec. charge capacity'!L40*100</f>
        <v>97.573817841360295</v>
      </c>
      <c r="M40" s="121">
        <f>'Supp. Fig. 2'!M40/'Spec. charge capacity'!M40*100</f>
        <v>97.328195774900934</v>
      </c>
      <c r="N40" s="120">
        <f>'Supp. Fig. 2'!N40/'Spec. charge capacity'!N40*100</f>
        <v>97.331968618176205</v>
      </c>
      <c r="O40" s="121">
        <f>'Supp. Fig. 2'!O40/'Spec. charge capacity'!O40*100</f>
        <v>79.454553470398423</v>
      </c>
      <c r="P40" s="121">
        <f>'Supp. Fig. 2'!P40/'Spec. charge capacity'!P40*100</f>
        <v>75.031699858283091</v>
      </c>
      <c r="Q40" s="120">
        <f>'Supp. Fig. 2'!Q40/'Spec. charge capacity'!Q40*100</f>
        <v>62.170180092140136</v>
      </c>
      <c r="R40" s="121">
        <f>'Supp. Fig. 2'!R40/'Spec. charge capacity'!R40*100</f>
        <v>99.361401056719615</v>
      </c>
      <c r="S40" s="120">
        <f>'Supp. Fig. 2'!S40/'Spec. charge capacity'!S40*100</f>
        <v>100.00337542184394</v>
      </c>
      <c r="T40" s="120">
        <f>'Supp. Fig. 2'!T40/'Spec. charge capacity'!T40*100</f>
        <v>96.408919834053734</v>
      </c>
      <c r="U40" s="121">
        <f>'Supp. Fig. 2'!U40/'Spec. charge capacity'!U40*100</f>
        <v>99.688044173712271</v>
      </c>
      <c r="V40" s="121">
        <f>'Supp. Fig. 2'!V40/'Spec. charge capacity'!V40*100</f>
        <v>99.897756230149895</v>
      </c>
      <c r="W40" s="120">
        <f>'Supp. Fig. 2'!W40/'Spec. charge capacity'!W40*100</f>
        <v>99.603963483694073</v>
      </c>
      <c r="X40" s="120">
        <f>'Supp. Fig. 2'!X40/'Spec. charge capacity'!X40*100</f>
        <v>101.01602687011348</v>
      </c>
      <c r="Y40" s="121">
        <f>'Supp. Fig. 2'!Y40/'Spec. charge capacity'!Y40*100</f>
        <v>99.158144972455304</v>
      </c>
      <c r="Z40" s="121">
        <f>'Supp. Fig. 2'!Z40/'Spec. charge capacity'!Z40*100</f>
        <v>98.878924690204869</v>
      </c>
      <c r="AA40" s="120">
        <f>'Supp. Fig. 2'!AA40/'Spec. charge capacity'!AA40*100</f>
        <v>99.506263319800567</v>
      </c>
      <c r="AB40" s="120">
        <f>'Supp. Fig. 2'!AB40/'Spec. charge capacity'!AB40*100</f>
        <v>99.565326259001992</v>
      </c>
      <c r="AC40" s="121">
        <f>'Supp. Fig. 2'!AC40/'Spec. charge capacity'!AC40*100</f>
        <v>100.0556011243678</v>
      </c>
      <c r="AD40" s="121">
        <f>'Supp. Fig. 2'!AD40/'Spec. charge capacity'!AD40*100</f>
        <v>99.478395640006298</v>
      </c>
      <c r="AE40" s="120">
        <f>'Supp. Fig. 2'!AE40/'Spec. charge capacity'!AE40*100</f>
        <v>100.53259591846746</v>
      </c>
      <c r="AF40" s="121">
        <f>'Supp. Fig. 2'!AF40/'Spec. charge capacity'!AF40*100</f>
        <v>100.66608969061102</v>
      </c>
      <c r="AG40" s="120">
        <f>'Supp. Fig. 2'!AG40/'Spec. charge capacity'!AG40*100</f>
        <v>100.65544104998405</v>
      </c>
      <c r="AH40" s="121">
        <f>'Supp. Fig. 2'!AH40/'Spec. charge capacity'!AH40*100</f>
        <v>99.331846769387539</v>
      </c>
      <c r="AI40" s="121">
        <f>'Supp. Fig. 2'!AI40/'Spec. charge capacity'!AI40*100</f>
        <v>98.738272959696261</v>
      </c>
      <c r="AJ40" s="120">
        <f>'Supp. Fig. 2'!AJ40/'Spec. charge capacity'!AJ40*100</f>
        <v>100.35815068885105</v>
      </c>
      <c r="AK40" s="121">
        <f>'Supp. Fig. 2'!AK40/'Spec. charge capacity'!AK40*100</f>
        <v>99.916179903863096</v>
      </c>
      <c r="AL40" s="120">
        <f>'Supp. Fig. 2'!AL40/'Spec. charge capacity'!AL40*100</f>
        <v>99.889629061170012</v>
      </c>
      <c r="AM40" s="121">
        <f>'Supp. Fig. 2'!AM40/'Spec. charge capacity'!AM40*100</f>
        <v>98.390576123620733</v>
      </c>
      <c r="AN40" s="120">
        <f>'Supp. Fig. 2'!AN40/'Spec. charge capacity'!AN40*100</f>
        <v>99.54987140133295</v>
      </c>
      <c r="AO40" s="120">
        <f>'Supp. Fig. 2'!AO40/'Spec. charge capacity'!AO40*100</f>
        <v>99.838732295610782</v>
      </c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4"/>
      <c r="BK40" s="44"/>
      <c r="BL40" s="44"/>
      <c r="BM40" s="44"/>
      <c r="BN40" s="44"/>
      <c r="BO40" s="44"/>
      <c r="BP40" s="44"/>
      <c r="BQ40" s="44"/>
      <c r="BR40" s="44"/>
      <c r="BS40" s="44"/>
      <c r="BT40" s="44"/>
      <c r="BU40" s="44"/>
      <c r="BV40" s="44"/>
      <c r="BW40" s="44"/>
      <c r="BX40" s="44"/>
      <c r="BY40" s="44"/>
      <c r="BZ40" s="44"/>
      <c r="CA40" s="44"/>
      <c r="CB40" s="44"/>
      <c r="CC40" s="44"/>
      <c r="CD40" s="44"/>
      <c r="CE40" s="44"/>
      <c r="CF40" s="44"/>
      <c r="CG40" s="44"/>
      <c r="CH40" s="44"/>
      <c r="CI40" s="44"/>
    </row>
    <row r="41" spans="1:87" s="121" customFormat="1" x14ac:dyDescent="0.2">
      <c r="A41" s="120" t="s">
        <v>122</v>
      </c>
      <c r="B41" s="125">
        <v>37</v>
      </c>
      <c r="C41" s="121">
        <f>'Supp. Fig. 2'!C41/'Spec. charge capacity'!C41*100</f>
        <v>99.860303889883966</v>
      </c>
      <c r="D41" s="120">
        <f>'Supp. Fig. 2'!D41/'Spec. charge capacity'!D41*100</f>
        <v>99.677828494488153</v>
      </c>
      <c r="E41" s="121">
        <f>'Supp. Fig. 2'!E41/'Spec. charge capacity'!E41*100</f>
        <v>99.89169535853631</v>
      </c>
      <c r="F41" s="121">
        <f>'Supp. Fig. 2'!F41/'Spec. charge capacity'!F41*100</f>
        <v>99.958744413442631</v>
      </c>
      <c r="G41" s="120">
        <f>'Supp. Fig. 2'!G41/'Spec. charge capacity'!G41*100</f>
        <v>99.923722385971459</v>
      </c>
      <c r="H41" s="121">
        <f>'Supp. Fig. 2'!H41/'Spec. charge capacity'!H41*100</f>
        <v>99.035369774919616</v>
      </c>
      <c r="I41" s="121">
        <f>'Supp. Fig. 2'!I41/'Spec. charge capacity'!I41*100</f>
        <v>97.115384615384613</v>
      </c>
      <c r="J41" s="120">
        <f>'Supp. Fig. 2'!J41/'Spec. charge capacity'!J41*100</f>
        <v>101.22324159021406</v>
      </c>
      <c r="K41" s="121">
        <f>'Supp. Fig. 2'!K41/'Spec. charge capacity'!K41*100</f>
        <v>95.240375904237453</v>
      </c>
      <c r="L41" s="120">
        <f>'Supp. Fig. 2'!L41/'Spec. charge capacity'!L41*100</f>
        <v>97.394032170524653</v>
      </c>
      <c r="M41" s="121">
        <f>'Supp. Fig. 2'!M41/'Spec. charge capacity'!M41*100</f>
        <v>99.275053518469463</v>
      </c>
      <c r="N41" s="120">
        <f>'Supp. Fig. 2'!N41/'Spec. charge capacity'!N41*100</f>
        <v>97.180026708324434</v>
      </c>
      <c r="O41" s="121">
        <f>'Supp. Fig. 2'!O41/'Spec. charge capacity'!O41*100</f>
        <v>79.710880162616419</v>
      </c>
      <c r="P41" s="121">
        <f>'Supp. Fig. 2'!P41/'Spec. charge capacity'!P41*100</f>
        <v>75.076815794634754</v>
      </c>
      <c r="Q41" s="120">
        <f>'Supp. Fig. 2'!Q41/'Spec. charge capacity'!Q41*100</f>
        <v>60.593728425565615</v>
      </c>
      <c r="R41" s="121">
        <f>'Supp. Fig. 2'!R41/'Spec. charge capacity'!R41*100</f>
        <v>98.974530830876205</v>
      </c>
      <c r="S41" s="120">
        <f>'Supp. Fig. 2'!S41/'Spec. charge capacity'!S41*100</f>
        <v>100.09245567482321</v>
      </c>
      <c r="T41" s="120">
        <f>'Supp. Fig. 2'!T41/'Spec. charge capacity'!T41*100</f>
        <v>100.5495403727281</v>
      </c>
      <c r="U41" s="121">
        <f>'Supp. Fig. 2'!U41/'Spec. charge capacity'!U41*100</f>
        <v>99.803895815270749</v>
      </c>
      <c r="V41" s="121">
        <f>'Supp. Fig. 2'!V41/'Spec. charge capacity'!V41*100</f>
        <v>99.900929982327852</v>
      </c>
      <c r="W41" s="120">
        <f>'Supp. Fig. 2'!W41/'Spec. charge capacity'!W41*100</f>
        <v>99.6515177187311</v>
      </c>
      <c r="X41" s="120">
        <f>'Supp. Fig. 2'!X41/'Spec. charge capacity'!X41*100</f>
        <v>98.587222537819997</v>
      </c>
      <c r="Y41" s="121">
        <f>'Supp. Fig. 2'!Y41/'Spec. charge capacity'!Y41*100</f>
        <v>99.076062068810202</v>
      </c>
      <c r="Z41" s="121">
        <f>'Supp. Fig. 2'!Z41/'Spec. charge capacity'!Z41*100</f>
        <v>99.050790169355139</v>
      </c>
      <c r="AA41" s="120">
        <f>'Supp. Fig. 2'!AA41/'Spec. charge capacity'!AA41*100</f>
        <v>98.772415182859788</v>
      </c>
      <c r="AB41" s="120">
        <f>'Supp. Fig. 2'!AB41/'Spec. charge capacity'!AB41*100</f>
        <v>99.664626210973879</v>
      </c>
      <c r="AC41" s="121">
        <f>'Supp. Fig. 2'!AC41/'Spec. charge capacity'!AC41*100</f>
        <v>99.968756117908924</v>
      </c>
      <c r="AD41" s="121">
        <f>'Supp. Fig. 2'!AD41/'Spec. charge capacity'!AD41*100</f>
        <v>99.466175245678585</v>
      </c>
      <c r="AE41" s="120">
        <f>'Supp. Fig. 2'!AE41/'Spec. charge capacity'!AE41*100</f>
        <v>99.431408323221277</v>
      </c>
      <c r="AF41" s="121">
        <f>'Supp. Fig. 2'!AF41/'Spec. charge capacity'!AF41*100</f>
        <v>99.410710566386456</v>
      </c>
      <c r="AG41" s="120">
        <f>'Supp. Fig. 2'!AG41/'Spec. charge capacity'!AG41*100</f>
        <v>99.156969526396608</v>
      </c>
      <c r="AH41" s="121">
        <f>'Supp. Fig. 2'!AH41/'Spec. charge capacity'!AH41*100</f>
        <v>99.941824067308005</v>
      </c>
      <c r="AI41" s="121">
        <f>'Supp. Fig. 2'!AI41/'Spec. charge capacity'!AI41*100</f>
        <v>98.952509212332103</v>
      </c>
      <c r="AJ41" s="120">
        <f>'Supp. Fig. 2'!AJ41/'Spec. charge capacity'!AJ41*100</f>
        <v>98.73258147103634</v>
      </c>
      <c r="AK41" s="121">
        <f>'Supp. Fig. 2'!AK41/'Spec. charge capacity'!AK41*100</f>
        <v>99.883743914850072</v>
      </c>
      <c r="AL41" s="120">
        <f>'Supp. Fig. 2'!AL41/'Spec. charge capacity'!AL41*100</f>
        <v>99.92772249919571</v>
      </c>
      <c r="AM41" s="121">
        <f>'Supp. Fig. 2'!AM41/'Spec. charge capacity'!AM41*100</f>
        <v>98.404481930423501</v>
      </c>
      <c r="AN41" s="120">
        <f>'Supp. Fig. 2'!AN41/'Spec. charge capacity'!AN41*100</f>
        <v>99.571886173146069</v>
      </c>
      <c r="AO41" s="120">
        <f>'Supp. Fig. 2'!AO41/'Spec. charge capacity'!AO41*100</f>
        <v>100.00703234880454</v>
      </c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  <c r="BF41" s="44"/>
      <c r="BG41" s="44"/>
      <c r="BH41" s="44"/>
      <c r="BI41" s="44"/>
      <c r="BJ41" s="44"/>
      <c r="BK41" s="44"/>
      <c r="BL41" s="44"/>
      <c r="BM41" s="44"/>
      <c r="BN41" s="44"/>
      <c r="BO41" s="44"/>
      <c r="BP41" s="44"/>
      <c r="BQ41" s="44"/>
      <c r="BR41" s="44"/>
      <c r="BS41" s="44"/>
      <c r="BT41" s="44"/>
      <c r="BU41" s="44"/>
      <c r="BV41" s="44"/>
      <c r="BW41" s="44"/>
      <c r="BX41" s="44"/>
      <c r="BY41" s="44"/>
      <c r="BZ41" s="44"/>
      <c r="CA41" s="44"/>
      <c r="CB41" s="44"/>
      <c r="CC41" s="44"/>
      <c r="CD41" s="44"/>
      <c r="CE41" s="44"/>
      <c r="CF41" s="44"/>
      <c r="CG41" s="44"/>
      <c r="CH41" s="44"/>
      <c r="CI41" s="44"/>
    </row>
    <row r="42" spans="1:87" s="121" customFormat="1" x14ac:dyDescent="0.2">
      <c r="A42" s="120" t="s">
        <v>122</v>
      </c>
      <c r="B42" s="125">
        <v>38</v>
      </c>
      <c r="C42" s="121">
        <f>'Supp. Fig. 2'!C42/'Spec. charge capacity'!C42*100</f>
        <v>99.851469929833385</v>
      </c>
      <c r="D42" s="120">
        <f>'Supp. Fig. 2'!D42/'Spec. charge capacity'!D42*100</f>
        <v>99.70583073884481</v>
      </c>
      <c r="E42" s="121">
        <f>'Supp. Fig. 2'!E42/'Spec. charge capacity'!E42*100</f>
        <v>99.973357606267115</v>
      </c>
      <c r="F42" s="121">
        <f>'Supp. Fig. 2'!F42/'Spec. charge capacity'!F42*100</f>
        <v>99.958858492297665</v>
      </c>
      <c r="G42" s="120">
        <f>'Supp. Fig. 2'!G42/'Spec. charge capacity'!G42*100</f>
        <v>99.900391422212678</v>
      </c>
      <c r="H42" s="121">
        <f>'Supp. Fig. 2'!H42/'Spec. charge capacity'!H42*100</f>
        <v>99.022801302931597</v>
      </c>
      <c r="I42" s="121">
        <f>'Supp. Fig. 2'!I42/'Spec. charge capacity'!I42*100</f>
        <v>97.368421052631575</v>
      </c>
      <c r="J42" s="120">
        <f>'Supp. Fig. 2'!J42/'Spec. charge capacity'!J42*100</f>
        <v>101.79104477611941</v>
      </c>
      <c r="K42" s="121">
        <f>'Supp. Fig. 2'!K42/'Spec. charge capacity'!K42*100</f>
        <v>95.228290862003234</v>
      </c>
      <c r="L42" s="120">
        <f>'Supp. Fig. 2'!L42/'Spec. charge capacity'!L42*100</f>
        <v>97.454377712085432</v>
      </c>
      <c r="M42" s="121">
        <f>'Supp. Fig. 2'!M42/'Spec. charge capacity'!M42*100</f>
        <v>97.597606824884821</v>
      </c>
      <c r="N42" s="120">
        <f>'Supp. Fig. 2'!N42/'Spec. charge capacity'!N42*100</f>
        <v>97.076501938521162</v>
      </c>
      <c r="O42" s="121">
        <f>'Supp. Fig. 2'!O42/'Spec. charge capacity'!O42*100</f>
        <v>80.272969681092718</v>
      </c>
      <c r="P42" s="121">
        <f>'Supp. Fig. 2'!P42/'Spec. charge capacity'!P42*100</f>
        <v>76.150121065375359</v>
      </c>
      <c r="Q42" s="120">
        <f>'Supp. Fig. 2'!Q42/'Spec. charge capacity'!Q42*100</f>
        <v>58.882152330428404</v>
      </c>
      <c r="R42" s="121">
        <f>'Supp. Fig. 2'!R42/'Spec. charge capacity'!R42*100</f>
        <v>99.723679140335705</v>
      </c>
      <c r="S42" s="120">
        <f>'Supp. Fig. 2'!S42/'Spec. charge capacity'!S42*100</f>
        <v>99.646938706610101</v>
      </c>
      <c r="T42" s="120">
        <f>'Supp. Fig. 2'!T42/'Spec. charge capacity'!T42*100</f>
        <v>102.13804725068857</v>
      </c>
      <c r="U42" s="121">
        <f>'Supp. Fig. 2'!U42/'Spec. charge capacity'!U42*100</f>
        <v>99.664969076075977</v>
      </c>
      <c r="V42" s="121">
        <f>'Supp. Fig. 2'!V42/'Spec. charge capacity'!V42*100</f>
        <v>99.805697145495529</v>
      </c>
      <c r="W42" s="120">
        <f>'Supp. Fig. 2'!W42/'Spec. charge capacity'!W42*100</f>
        <v>99.662954547328653</v>
      </c>
      <c r="X42" s="120">
        <f>'Supp. Fig. 2'!X42/'Spec. charge capacity'!X42*100</f>
        <v>99.948678742279156</v>
      </c>
      <c r="Y42" s="121">
        <f>'Supp. Fig. 2'!Y42/'Spec. charge capacity'!Y42*100</f>
        <v>99.204597337190123</v>
      </c>
      <c r="Z42" s="121">
        <f>'Supp. Fig. 2'!Z42/'Spec. charge capacity'!Z42*100</f>
        <v>98.938880714093827</v>
      </c>
      <c r="AA42" s="120">
        <f>'Supp. Fig. 2'!AA42/'Spec. charge capacity'!AA42*100</f>
        <v>99.39098634752493</v>
      </c>
      <c r="AB42" s="120">
        <f>'Supp. Fig. 2'!AB42/'Spec. charge capacity'!AB42*100</f>
        <v>99.529610096315736</v>
      </c>
      <c r="AC42" s="121">
        <f>'Supp. Fig. 2'!AC42/'Spec. charge capacity'!AC42*100</f>
        <v>99.525615241961759</v>
      </c>
      <c r="AD42" s="121">
        <f>'Supp. Fig. 2'!AD42/'Spec. charge capacity'!AD42*100</f>
        <v>99.399166461686065</v>
      </c>
      <c r="AE42" s="120">
        <f>'Supp. Fig. 2'!AE42/'Spec. charge capacity'!AE42*100</f>
        <v>100.12447818466406</v>
      </c>
      <c r="AF42" s="121">
        <f>'Supp. Fig. 2'!AF42/'Spec. charge capacity'!AF42*100</f>
        <v>100.24496356883361</v>
      </c>
      <c r="AG42" s="120">
        <f>'Supp. Fig. 2'!AG42/'Spec. charge capacity'!AG42*100</f>
        <v>102.09839722324989</v>
      </c>
      <c r="AH42" s="121">
        <f>'Supp. Fig. 2'!AH42/'Spec. charge capacity'!AH42*100</f>
        <v>100.02872845662398</v>
      </c>
      <c r="AI42" s="121">
        <f>'Supp. Fig. 2'!AI42/'Spec. charge capacity'!AI42*100</f>
        <v>98.560297872196912</v>
      </c>
      <c r="AJ42" s="120">
        <f>'Supp. Fig. 2'!AJ42/'Spec. charge capacity'!AJ42*100</f>
        <v>99.324712185834755</v>
      </c>
      <c r="AK42" s="121">
        <f>'Supp. Fig. 2'!AK42/'Spec. charge capacity'!AK42*100</f>
        <v>99.923393840112666</v>
      </c>
      <c r="AL42" s="120">
        <f>'Supp. Fig. 2'!AL42/'Spec. charge capacity'!AL42*100</f>
        <v>99.826009522768189</v>
      </c>
      <c r="AM42" s="121">
        <f>'Supp. Fig. 2'!AM42/'Spec. charge capacity'!AM42*100</f>
        <v>98.587738011620047</v>
      </c>
      <c r="AN42" s="120">
        <f>'Supp. Fig. 2'!AN42/'Spec. charge capacity'!AN42*100</f>
        <v>99.616814133925786</v>
      </c>
      <c r="AO42" s="120">
        <f>'Supp. Fig. 2'!AO42/'Spec. charge capacity'!AO42*100</f>
        <v>99.852279122115917</v>
      </c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  <c r="BM42" s="44"/>
      <c r="BN42" s="44"/>
      <c r="BO42" s="44"/>
      <c r="BP42" s="44"/>
      <c r="BQ42" s="44"/>
      <c r="BR42" s="44"/>
      <c r="BS42" s="44"/>
      <c r="BT42" s="44"/>
      <c r="BU42" s="44"/>
      <c r="BV42" s="44"/>
      <c r="BW42" s="44"/>
      <c r="BX42" s="44"/>
      <c r="BY42" s="44"/>
      <c r="BZ42" s="44"/>
      <c r="CA42" s="44"/>
      <c r="CB42" s="44"/>
      <c r="CC42" s="44"/>
      <c r="CD42" s="44"/>
      <c r="CE42" s="44"/>
      <c r="CF42" s="44"/>
      <c r="CG42" s="44"/>
      <c r="CH42" s="44"/>
      <c r="CI42" s="44"/>
    </row>
    <row r="43" spans="1:87" s="121" customFormat="1" x14ac:dyDescent="0.2">
      <c r="A43" s="120" t="s">
        <v>122</v>
      </c>
      <c r="B43" s="125">
        <v>39</v>
      </c>
      <c r="C43" s="121">
        <f>'Supp. Fig. 2'!C43/'Spec. charge capacity'!C43*100</f>
        <v>99.871345925366938</v>
      </c>
      <c r="D43" s="120">
        <f>'Supp. Fig. 2'!D43/'Spec. charge capacity'!D43*100</f>
        <v>99.715667875753894</v>
      </c>
      <c r="E43" s="121">
        <f>'Supp. Fig. 2'!E43/'Spec. charge capacity'!E43*100</f>
        <v>99.941613131348589</v>
      </c>
      <c r="F43" s="121">
        <f>'Supp. Fig. 2'!F43/'Spec. charge capacity'!F43*100</f>
        <v>99.798017388743943</v>
      </c>
      <c r="G43" s="120">
        <f>'Supp. Fig. 2'!G43/'Spec. charge capacity'!G43*100</f>
        <v>99.836004875409742</v>
      </c>
      <c r="H43" s="121">
        <f>'Supp. Fig. 2'!H43/'Spec. charge capacity'!H43*100</f>
        <v>99.016393442622956</v>
      </c>
      <c r="I43" s="121">
        <f>'Supp. Fig. 2'!I43/'Spec. charge capacity'!I43*100</f>
        <v>101.04602510460252</v>
      </c>
      <c r="J43" s="120">
        <f>'Supp. Fig. 2'!J43/'Spec. charge capacity'!J43*100</f>
        <v>101.17302052785924</v>
      </c>
      <c r="K43" s="121">
        <f>'Supp. Fig. 2'!K43/'Spec. charge capacity'!K43*100</f>
        <v>94.912729555461127</v>
      </c>
      <c r="L43" s="120">
        <f>'Supp. Fig. 2'!L43/'Spec. charge capacity'!L43*100</f>
        <v>97.412403929951566</v>
      </c>
      <c r="M43" s="121">
        <f>'Supp. Fig. 2'!M43/'Spec. charge capacity'!M43*100</f>
        <v>96.77735498686296</v>
      </c>
      <c r="N43" s="120">
        <f>'Supp. Fig. 2'!N43/'Spec. charge capacity'!N43*100</f>
        <v>96.795019452439732</v>
      </c>
      <c r="O43" s="121">
        <f>'Supp. Fig. 2'!O43/'Spec. charge capacity'!O43*100</f>
        <v>80.567646732604885</v>
      </c>
      <c r="P43" s="121">
        <f>'Supp. Fig. 2'!P43/'Spec. charge capacity'!P43*100</f>
        <v>76.260762607626091</v>
      </c>
      <c r="Q43" s="120">
        <f>'Supp. Fig. 2'!Q43/'Spec. charge capacity'!Q43*100</f>
        <v>58.616198616198311</v>
      </c>
      <c r="R43" s="121">
        <f>'Supp. Fig. 2'!R43/'Spec. charge capacity'!R43*100</f>
        <v>100.11239945057855</v>
      </c>
      <c r="S43" s="120">
        <f>'Supp. Fig. 2'!S43/'Spec. charge capacity'!S43*100</f>
        <v>99.980042415132374</v>
      </c>
      <c r="T43" s="120">
        <f>'Supp. Fig. 2'!T43/'Spec. charge capacity'!T43*100</f>
        <v>94.489395603360393</v>
      </c>
      <c r="U43" s="121">
        <f>'Supp. Fig. 2'!U43/'Spec. charge capacity'!U43*100</f>
        <v>99.553368175176388</v>
      </c>
      <c r="V43" s="121">
        <f>'Supp. Fig. 2'!V43/'Spec. charge capacity'!V43*100</f>
        <v>99.97098124831308</v>
      </c>
      <c r="W43" s="120">
        <f>'Supp. Fig. 2'!W43/'Spec. charge capacity'!W43*100</f>
        <v>99.772853333855068</v>
      </c>
      <c r="X43" s="120">
        <f>'Supp. Fig. 2'!X43/'Spec. charge capacity'!X43*100</f>
        <v>100.51542714632799</v>
      </c>
      <c r="Y43" s="121">
        <f>'Supp. Fig. 2'!Y43/'Spec. charge capacity'!Y43*100</f>
        <v>99.084507949762752</v>
      </c>
      <c r="Z43" s="121">
        <f>'Supp. Fig. 2'!Z43/'Spec. charge capacity'!Z43*100</f>
        <v>98.949697815691209</v>
      </c>
      <c r="AA43" s="120">
        <f>'Supp. Fig. 2'!AA43/'Spec. charge capacity'!AA43*100</f>
        <v>98.934361562117417</v>
      </c>
      <c r="AB43" s="120">
        <f>'Supp. Fig. 2'!AB43/'Spec. charge capacity'!AB43*100</f>
        <v>99.657226822889484</v>
      </c>
      <c r="AC43" s="121">
        <f>'Supp. Fig. 2'!AC43/'Spec. charge capacity'!AC43*100</f>
        <v>99.454696037029422</v>
      </c>
      <c r="AD43" s="121">
        <f>'Supp. Fig. 2'!AD43/'Spec. charge capacity'!AD43*100</f>
        <v>100.27467482311651</v>
      </c>
      <c r="AE43" s="120">
        <f>'Supp. Fig. 2'!AE43/'Spec. charge capacity'!AE43*100</f>
        <v>99.319092903163693</v>
      </c>
      <c r="AF43" s="121">
        <f>'Supp. Fig. 2'!AF43/'Spec. charge capacity'!AF43*100</f>
        <v>99.818007028425384</v>
      </c>
      <c r="AG43" s="120">
        <f>'Supp. Fig. 2'!AG43/'Spec. charge capacity'!AG43*100</f>
        <v>98.081678740958438</v>
      </c>
      <c r="AH43" s="121">
        <f>'Supp. Fig. 2'!AH43/'Spec. charge capacity'!AH43*100</f>
        <v>99.196125706476394</v>
      </c>
      <c r="AI43" s="121">
        <f>'Supp. Fig. 2'!AI43/'Spec. charge capacity'!AI43*100</f>
        <v>98.855240099282284</v>
      </c>
      <c r="AJ43" s="120">
        <f>'Supp. Fig. 2'!AJ43/'Spec. charge capacity'!AJ43*100</f>
        <v>99.820570485689274</v>
      </c>
      <c r="AK43" s="121">
        <f>'Supp. Fig. 2'!AK43/'Spec. charge capacity'!AK43*100</f>
        <v>99.840710494459302</v>
      </c>
      <c r="AL43" s="120">
        <f>'Supp. Fig. 2'!AL43/'Spec. charge capacity'!AL43*100</f>
        <v>99.870364426048894</v>
      </c>
      <c r="AM43" s="121">
        <f>'Supp. Fig. 2'!AM43/'Spec. charge capacity'!AM43*100</f>
        <v>98.611346245005763</v>
      </c>
      <c r="AN43" s="120">
        <f>'Supp. Fig. 2'!AN43/'Spec. charge capacity'!AN43*100</f>
        <v>99.646574108444725</v>
      </c>
      <c r="AO43" s="120">
        <f>'Supp. Fig. 2'!AO43/'Spec. charge capacity'!AO43*100</f>
        <v>99.887180933577667</v>
      </c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  <c r="BF43" s="44"/>
      <c r="BG43" s="44"/>
      <c r="BH43" s="44"/>
      <c r="BI43" s="44"/>
      <c r="BJ43" s="44"/>
      <c r="BK43" s="44"/>
      <c r="BL43" s="44"/>
      <c r="BM43" s="44"/>
      <c r="BN43" s="44"/>
      <c r="BO43" s="44"/>
      <c r="BP43" s="44"/>
      <c r="BQ43" s="44"/>
      <c r="BR43" s="44"/>
      <c r="BS43" s="44"/>
      <c r="BT43" s="44"/>
      <c r="BU43" s="44"/>
      <c r="BV43" s="44"/>
      <c r="BW43" s="44"/>
      <c r="BX43" s="44"/>
      <c r="BY43" s="44"/>
      <c r="BZ43" s="44"/>
      <c r="CA43" s="44"/>
      <c r="CB43" s="44"/>
      <c r="CC43" s="44"/>
      <c r="CD43" s="44"/>
      <c r="CE43" s="44"/>
      <c r="CF43" s="44"/>
      <c r="CG43" s="44"/>
      <c r="CH43" s="44"/>
      <c r="CI43" s="44"/>
    </row>
    <row r="44" spans="1:87" s="121" customFormat="1" x14ac:dyDescent="0.2">
      <c r="A44" s="120" t="s">
        <v>122</v>
      </c>
      <c r="B44" s="125">
        <v>40</v>
      </c>
      <c r="C44" s="121">
        <f>'Supp. Fig. 2'!C44/'Spec. charge capacity'!C44*100</f>
        <v>99.853075077741195</v>
      </c>
      <c r="D44" s="120">
        <f>'Supp. Fig. 2'!D44/'Spec. charge capacity'!D44*100</f>
        <v>99.716423015992177</v>
      </c>
      <c r="E44" s="121">
        <f>'Supp. Fig. 2'!E44/'Spec. charge capacity'!E44*100</f>
        <v>99.936753988550691</v>
      </c>
      <c r="F44" s="121">
        <f>'Supp. Fig. 2'!F44/'Spec. charge capacity'!F44*100</f>
        <v>99.889410302257787</v>
      </c>
      <c r="G44" s="120">
        <f>'Supp. Fig. 2'!G44/'Spec. charge capacity'!G44*100</f>
        <v>99.949117871339084</v>
      </c>
      <c r="H44" s="121">
        <f>'Supp. Fig. 2'!H44/'Spec. charge capacity'!H44*100</f>
        <v>99.339933993399342</v>
      </c>
      <c r="I44" s="121">
        <f>'Supp. Fig. 2'!I44/'Spec. charge capacity'!I44*100</f>
        <v>101.02459016393443</v>
      </c>
      <c r="J44" s="120">
        <f>'Supp. Fig. 2'!J44/'Spec. charge capacity'!J44*100</f>
        <v>100.8695652173913</v>
      </c>
      <c r="K44" s="121">
        <f>'Supp. Fig. 2'!K44/'Spec. charge capacity'!K44*100</f>
        <v>94.474757153760279</v>
      </c>
      <c r="L44" s="120">
        <f>'Supp. Fig. 2'!L44/'Spec. charge capacity'!L44*100</f>
        <v>97.142216247812115</v>
      </c>
      <c r="M44" s="121">
        <f>'Supp. Fig. 2'!M44/'Spec. charge capacity'!M44*100</f>
        <v>95.10662228566953</v>
      </c>
      <c r="N44" s="120">
        <f>'Supp. Fig. 2'!N44/'Spec. charge capacity'!N44*100</f>
        <v>97.175164586643604</v>
      </c>
      <c r="O44" s="121">
        <f>'Supp. Fig. 2'!O44/'Spec. charge capacity'!O44*100</f>
        <v>80.753583663748259</v>
      </c>
      <c r="P44" s="121">
        <f>'Supp. Fig. 2'!P44/'Spec. charge capacity'!P44*100</f>
        <v>75.86459035497613</v>
      </c>
      <c r="Q44" s="120">
        <f>'Supp. Fig. 2'!Q44/'Spec. charge capacity'!Q44*100</f>
        <v>55.885159163847533</v>
      </c>
      <c r="R44" s="121">
        <f>'Supp. Fig. 2'!R44/'Spec. charge capacity'!R44*100</f>
        <v>99.728706765722393</v>
      </c>
      <c r="S44" s="120">
        <f>'Supp. Fig. 2'!S44/'Spec. charge capacity'!S44*100</f>
        <v>99.643865751365993</v>
      </c>
      <c r="T44" s="120">
        <f>'Supp. Fig. 2'!T44/'Spec. charge capacity'!T44*100</f>
        <v>97.974213732895748</v>
      </c>
      <c r="U44" s="121">
        <f>'Supp. Fig. 2'!U44/'Spec. charge capacity'!U44*100</f>
        <v>99.435133974682529</v>
      </c>
      <c r="V44" s="121">
        <f>'Supp. Fig. 2'!V44/'Spec. charge capacity'!V44*100</f>
        <v>99.771421007185864</v>
      </c>
      <c r="W44" s="120">
        <f>'Supp. Fig. 2'!W44/'Spec. charge capacity'!W44*100</f>
        <v>99.598122732090161</v>
      </c>
      <c r="X44" s="120">
        <f>'Supp. Fig. 2'!X44/'Spec. charge capacity'!X44*100</f>
        <v>99.820746362194384</v>
      </c>
      <c r="Y44" s="121">
        <f>'Supp. Fig. 2'!Y44/'Spec. charge capacity'!Y44*100</f>
        <v>99.216735662941844</v>
      </c>
      <c r="Z44" s="121">
        <f>'Supp. Fig. 2'!Z44/'Spec. charge capacity'!Z44*100</f>
        <v>99.048903142294108</v>
      </c>
      <c r="AA44" s="120">
        <f>'Supp. Fig. 2'!AA44/'Spec. charge capacity'!AA44*100</f>
        <v>99.224147758119386</v>
      </c>
      <c r="AB44" s="120">
        <f>'Supp. Fig. 2'!AB44/'Spec. charge capacity'!AB44*100</f>
        <v>99.589119595913431</v>
      </c>
      <c r="AC44" s="121">
        <f>'Supp. Fig. 2'!AC44/'Spec. charge capacity'!AC44*100</f>
        <v>100.09734507628383</v>
      </c>
      <c r="AD44" s="121">
        <f>'Supp. Fig. 2'!AD44/'Spec. charge capacity'!AD44*100</f>
        <v>100.81994748243261</v>
      </c>
      <c r="AE44" s="120">
        <f>'Supp. Fig. 2'!AE44/'Spec. charge capacity'!AE44*100</f>
        <v>99.315988444867003</v>
      </c>
      <c r="AF44" s="121">
        <f>'Supp. Fig. 2'!AF44/'Spec. charge capacity'!AF44*100</f>
        <v>100.3972080296939</v>
      </c>
      <c r="AG44" s="120">
        <f>'Supp. Fig. 2'!AG44/'Spec. charge capacity'!AG44*100</f>
        <v>100.6902681985125</v>
      </c>
      <c r="AH44" s="121">
        <f>'Supp. Fig. 2'!AH44/'Spec. charge capacity'!AH44*100</f>
        <v>99.839894082147268</v>
      </c>
      <c r="AI44" s="121">
        <f>'Supp. Fig. 2'!AI44/'Spec. charge capacity'!AI44*100</f>
        <v>99.583594774195859</v>
      </c>
      <c r="AJ44" s="120">
        <f>'Supp. Fig. 2'!AJ44/'Spec. charge capacity'!AJ44*100</f>
        <v>99.252460894732053</v>
      </c>
      <c r="AK44" s="121">
        <f>'Supp. Fig. 2'!AK44/'Spec. charge capacity'!AK44*100</f>
        <v>99.825353812420531</v>
      </c>
      <c r="AL44" s="120">
        <f>'Supp. Fig. 2'!AL44/'Spec. charge capacity'!AL44*100</f>
        <v>99.938601460534315</v>
      </c>
      <c r="AM44" s="121">
        <f>'Supp. Fig. 2'!AM44/'Spec. charge capacity'!AM44*100</f>
        <v>98.615481637010134</v>
      </c>
      <c r="AN44" s="120">
        <f>'Supp. Fig. 2'!AN44/'Spec. charge capacity'!AN44*100</f>
        <v>99.70319635766819</v>
      </c>
      <c r="AO44" s="120">
        <f>'Supp. Fig. 2'!AO44/'Spec. charge capacity'!AO44*100</f>
        <v>99.816280384397928</v>
      </c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  <c r="BF44" s="44"/>
      <c r="BG44" s="44"/>
      <c r="BH44" s="44"/>
      <c r="BI44" s="44"/>
      <c r="BJ44" s="44"/>
      <c r="BK44" s="44"/>
      <c r="BL44" s="44"/>
      <c r="BM44" s="44"/>
      <c r="BN44" s="44"/>
      <c r="BO44" s="44"/>
      <c r="BP44" s="44"/>
      <c r="BQ44" s="44"/>
      <c r="BR44" s="44"/>
      <c r="BS44" s="44"/>
      <c r="BT44" s="44"/>
      <c r="BU44" s="44"/>
      <c r="BV44" s="44"/>
      <c r="BW44" s="44"/>
      <c r="BX44" s="44"/>
      <c r="BY44" s="44"/>
      <c r="BZ44" s="44"/>
      <c r="CA44" s="44"/>
      <c r="CB44" s="44"/>
      <c r="CC44" s="44"/>
      <c r="CD44" s="44"/>
      <c r="CE44" s="44"/>
      <c r="CF44" s="44"/>
      <c r="CG44" s="44"/>
      <c r="CH44" s="44"/>
      <c r="CI44" s="44"/>
    </row>
    <row r="45" spans="1:87" s="121" customFormat="1" x14ac:dyDescent="0.2">
      <c r="A45" s="120" t="s">
        <v>122</v>
      </c>
      <c r="B45" s="125">
        <v>41</v>
      </c>
      <c r="C45" s="121">
        <f>'Supp. Fig. 2'!C45/'Spec. charge capacity'!C45*100</f>
        <v>99.89154997687973</v>
      </c>
      <c r="D45" s="120">
        <f>'Supp. Fig. 2'!D45/'Spec. charge capacity'!D45*100</f>
        <v>99.735133023604945</v>
      </c>
      <c r="E45" s="121">
        <f>'Supp. Fig. 2'!E45/'Spec. charge capacity'!E45*100</f>
        <v>99.859108149870153</v>
      </c>
      <c r="F45" s="121">
        <f>'Supp. Fig. 2'!F45/'Spec. charge capacity'!F45*100</f>
        <v>99.93263421161754</v>
      </c>
      <c r="G45" s="120">
        <f>'Supp. Fig. 2'!G45/'Spec. charge capacity'!G45*100</f>
        <v>99.908003062624203</v>
      </c>
      <c r="H45" s="121">
        <f>'Supp. Fig. 2'!H45/'Spec. charge capacity'!H45*100</f>
        <v>99.003322259136212</v>
      </c>
      <c r="I45" s="121">
        <f>'Supp. Fig. 2'!I45/'Spec. charge capacity'!I45*100</f>
        <v>101.62271805273835</v>
      </c>
      <c r="J45" s="120">
        <f>'Supp. Fig. 2'!J45/'Spec. charge capacity'!J45*100</f>
        <v>97.398843930635849</v>
      </c>
      <c r="K45" s="121">
        <f>'Supp. Fig. 2'!K45/'Spec. charge capacity'!K45*100</f>
        <v>94.726439066779008</v>
      </c>
      <c r="L45" s="120">
        <f>'Supp. Fig. 2'!L45/'Spec. charge capacity'!L45*100</f>
        <v>96.890200036884835</v>
      </c>
      <c r="M45" s="121">
        <f>'Supp. Fig. 2'!M45/'Spec. charge capacity'!M45*100</f>
        <v>96.036520333005797</v>
      </c>
      <c r="N45" s="120">
        <f>'Supp. Fig. 2'!N45/'Spec. charge capacity'!N45*100</f>
        <v>97.187813692713959</v>
      </c>
      <c r="O45" s="121">
        <f>'Supp. Fig. 2'!O45/'Spec. charge capacity'!O45*100</f>
        <v>80.853067768669291</v>
      </c>
      <c r="P45" s="121">
        <f>'Supp. Fig. 2'!P45/'Spec. charge capacity'!P45*100</f>
        <v>75.757083705447513</v>
      </c>
      <c r="Q45" s="120">
        <f>'Supp. Fig. 2'!Q45/'Spec. charge capacity'!Q45*100</f>
        <v>54.529843126334455</v>
      </c>
      <c r="R45" s="121">
        <f>'Supp. Fig. 2'!R45/'Spec. charge capacity'!R45*100</f>
        <v>99.725207271882695</v>
      </c>
      <c r="S45" s="120">
        <f>'Supp. Fig. 2'!S45/'Spec. charge capacity'!S45*100</f>
        <v>99.224620173974614</v>
      </c>
      <c r="T45" s="120">
        <f>'Supp. Fig. 2'!T45/'Spec. charge capacity'!T45*100</f>
        <v>103.02226190565055</v>
      </c>
      <c r="U45" s="121">
        <f>'Supp. Fig. 2'!U45/'Spec. charge capacity'!U45*100</f>
        <v>99.561694312665466</v>
      </c>
      <c r="V45" s="121">
        <f>'Supp. Fig. 2'!V45/'Spec. charge capacity'!V45*100</f>
        <v>99.709148138907395</v>
      </c>
      <c r="W45" s="120">
        <f>'Supp. Fig. 2'!W45/'Spec. charge capacity'!W45*100</f>
        <v>99.644968165752701</v>
      </c>
      <c r="X45" s="120">
        <f>'Supp. Fig. 2'!X45/'Spec. charge capacity'!X45*100</f>
        <v>100.60446244594323</v>
      </c>
      <c r="Y45" s="121">
        <f>'Supp. Fig. 2'!Y45/'Spec. charge capacity'!Y45*100</f>
        <v>99.020719929048937</v>
      </c>
      <c r="Z45" s="121">
        <f>'Supp. Fig. 2'!Z45/'Spec. charge capacity'!Z45*100</f>
        <v>98.785803154419355</v>
      </c>
      <c r="AA45" s="120">
        <f>'Supp. Fig. 2'!AA45/'Spec. charge capacity'!AA45*100</f>
        <v>99.294076472940461</v>
      </c>
      <c r="AB45" s="120">
        <f>'Supp. Fig. 2'!AB45/'Spec. charge capacity'!AB45*100</f>
        <v>99.63994409488285</v>
      </c>
      <c r="AC45" s="121">
        <f>'Supp. Fig. 2'!AC45/'Spec. charge capacity'!AC45*100</f>
        <v>99.345731846573997</v>
      </c>
      <c r="AD45" s="121">
        <f>'Supp. Fig. 2'!AD45/'Spec. charge capacity'!AD45*100</f>
        <v>100.35442698165163</v>
      </c>
      <c r="AE45" s="120">
        <f>'Supp. Fig. 2'!AE45/'Spec. charge capacity'!AE45*100</f>
        <v>99.723063081270197</v>
      </c>
      <c r="AF45" s="121">
        <f>'Supp. Fig. 2'!AF45/'Spec. charge capacity'!AF45*100</f>
        <v>99.827635983042029</v>
      </c>
      <c r="AG45" s="120">
        <f>'Supp. Fig. 2'!AG45/'Spec. charge capacity'!AG45*100</f>
        <v>99.13561955231151</v>
      </c>
      <c r="AH45" s="121">
        <f>'Supp. Fig. 2'!AH45/'Spec. charge capacity'!AH45*100</f>
        <v>100.35564555613479</v>
      </c>
      <c r="AI45" s="121">
        <f>'Supp. Fig. 2'!AI45/'Spec. charge capacity'!AI45*100</f>
        <v>98.774470736256134</v>
      </c>
      <c r="AJ45" s="120">
        <f>'Supp. Fig. 2'!AJ45/'Spec. charge capacity'!AJ45*100</f>
        <v>99.190342537320845</v>
      </c>
      <c r="AK45" s="121">
        <f>'Supp. Fig. 2'!AK45/'Spec. charge capacity'!AK45*100</f>
        <v>99.806797435076206</v>
      </c>
      <c r="AL45" s="120">
        <f>'Supp. Fig. 2'!AL45/'Spec. charge capacity'!AL45*100</f>
        <v>99.781923866030496</v>
      </c>
      <c r="AM45" s="121">
        <f>'Supp. Fig. 2'!AM45/'Spec. charge capacity'!AM45*100</f>
        <v>98.802945643639191</v>
      </c>
      <c r="AN45" s="120">
        <f>'Supp. Fig. 2'!AN45/'Spec. charge capacity'!AN45*100</f>
        <v>99.6781352848962</v>
      </c>
      <c r="AO45" s="120">
        <f>'Supp. Fig. 2'!AO45/'Spec. charge capacity'!AO45*100</f>
        <v>99.985833687491194</v>
      </c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4"/>
      <c r="BH45" s="44"/>
      <c r="BI45" s="44"/>
      <c r="BJ45" s="44"/>
      <c r="BK45" s="44"/>
      <c r="BL45" s="44"/>
      <c r="BM45" s="44"/>
      <c r="BN45" s="44"/>
      <c r="BO45" s="44"/>
      <c r="BP45" s="44"/>
      <c r="BQ45" s="44"/>
      <c r="BR45" s="44"/>
      <c r="BS45" s="44"/>
      <c r="BT45" s="44"/>
      <c r="BU45" s="44"/>
      <c r="BV45" s="44"/>
      <c r="BW45" s="44"/>
      <c r="BX45" s="44"/>
      <c r="BY45" s="44"/>
      <c r="BZ45" s="44"/>
      <c r="CA45" s="44"/>
      <c r="CB45" s="44"/>
      <c r="CC45" s="44"/>
      <c r="CD45" s="44"/>
      <c r="CE45" s="44"/>
      <c r="CF45" s="44"/>
      <c r="CG45" s="44"/>
      <c r="CH45" s="44"/>
      <c r="CI45" s="44"/>
    </row>
    <row r="46" spans="1:87" s="121" customFormat="1" x14ac:dyDescent="0.2">
      <c r="A46" s="120" t="s">
        <v>122</v>
      </c>
      <c r="B46" s="125">
        <v>42</v>
      </c>
      <c r="C46" s="121">
        <f>'Supp. Fig. 2'!C46/'Spec. charge capacity'!C46*100</f>
        <v>99.845165572106268</v>
      </c>
      <c r="D46" s="120">
        <f>'Supp. Fig. 2'!D46/'Spec. charge capacity'!D46*100</f>
        <v>99.735809055270664</v>
      </c>
      <c r="E46" s="121">
        <f>'Supp. Fig. 2'!E46/'Spec. charge capacity'!E46*100</f>
        <v>99.798476681050147</v>
      </c>
      <c r="F46" s="121">
        <f>'Supp. Fig. 2'!F46/'Spec. charge capacity'!F46*100</f>
        <v>99.974572423732198</v>
      </c>
      <c r="G46" s="120">
        <f>'Supp. Fig. 2'!G46/'Spec. charge capacity'!G46*100</f>
        <v>99.935192785094856</v>
      </c>
      <c r="H46" s="121">
        <f>'Supp. Fig. 2'!H46/'Spec. charge capacity'!H46*100</f>
        <v>99</v>
      </c>
      <c r="I46" s="121">
        <f>'Supp. Fig. 2'!I46/'Spec. charge capacity'!I46*100</f>
        <v>101.59362549800797</v>
      </c>
      <c r="J46" s="120">
        <f>'Supp. Fig. 2'!J46/'Spec. charge capacity'!J46*100</f>
        <v>99.117647058823536</v>
      </c>
      <c r="K46" s="121">
        <f>'Supp. Fig. 2'!K46/'Spec. charge capacity'!K46*100</f>
        <v>94.172373577904494</v>
      </c>
      <c r="L46" s="120">
        <f>'Supp. Fig. 2'!L46/'Spec. charge capacity'!L46*100</f>
        <v>97.068259776330208</v>
      </c>
      <c r="M46" s="121">
        <f>'Supp. Fig. 2'!M46/'Spec. charge capacity'!M46*100</f>
        <v>96.5466638334116</v>
      </c>
      <c r="N46" s="120">
        <f>'Supp. Fig. 2'!N46/'Spec. charge capacity'!N46*100</f>
        <v>96.775183715148827</v>
      </c>
      <c r="O46" s="121">
        <f>'Supp. Fig. 2'!O46/'Spec. charge capacity'!O46*100</f>
        <v>80.925647164514274</v>
      </c>
      <c r="P46" s="121">
        <f>'Supp. Fig. 2'!P46/'Spec. charge capacity'!P46*100</f>
        <v>76.417525773195621</v>
      </c>
      <c r="Q46" s="120">
        <f>'Supp. Fig. 2'!Q46/'Spec. charge capacity'!Q46*100</f>
        <v>52.969951083158705</v>
      </c>
      <c r="R46" s="121">
        <f>'Supp. Fig. 2'!R46/'Spec. charge capacity'!R46*100</f>
        <v>99.722073868723626</v>
      </c>
      <c r="S46" s="120">
        <f>'Supp. Fig. 2'!S46/'Spec. charge capacity'!S46*100</f>
        <v>99.285222983346245</v>
      </c>
      <c r="T46" s="120">
        <f>'Supp. Fig. 2'!T46/'Spec. charge capacity'!T46*100</f>
        <v>98.10108848690075</v>
      </c>
      <c r="U46" s="121">
        <f>'Supp. Fig. 2'!U46/'Spec. charge capacity'!U46*100</f>
        <v>99.662997377958433</v>
      </c>
      <c r="V46" s="121">
        <f>'Supp. Fig. 2'!V46/'Spec. charge capacity'!V46*100</f>
        <v>99.872034871627534</v>
      </c>
      <c r="W46" s="120">
        <f>'Supp. Fig. 2'!W46/'Spec. charge capacity'!W46*100</f>
        <v>99.833144732965025</v>
      </c>
      <c r="X46" s="120">
        <f>'Supp. Fig. 2'!X46/'Spec. charge capacity'!X46*100</f>
        <v>99.501664572566824</v>
      </c>
      <c r="Y46" s="121">
        <f>'Supp. Fig. 2'!Y46/'Spec. charge capacity'!Y46*100</f>
        <v>99.254337814415194</v>
      </c>
      <c r="Z46" s="121">
        <f>'Supp. Fig. 2'!Z46/'Spec. charge capacity'!Z46*100</f>
        <v>99.086236561017998</v>
      </c>
      <c r="AA46" s="120">
        <f>'Supp. Fig. 2'!AA46/'Spec. charge capacity'!AA46*100</f>
        <v>99.021270090577076</v>
      </c>
      <c r="AB46" s="120">
        <f>'Supp. Fig. 2'!AB46/'Spec. charge capacity'!AB46*100</f>
        <v>99.772657870705544</v>
      </c>
      <c r="AC46" s="121">
        <f>'Supp. Fig. 2'!AC46/'Spec. charge capacity'!AC46*100</f>
        <v>100.14043969871422</v>
      </c>
      <c r="AD46" s="121">
        <f>'Supp. Fig. 2'!AD46/'Spec. charge capacity'!AD46*100</f>
        <v>100.17096600396778</v>
      </c>
      <c r="AE46" s="120">
        <f>'Supp. Fig. 2'!AE46/'Spec. charge capacity'!AE46*100</f>
        <v>99.34554007813729</v>
      </c>
      <c r="AF46" s="121">
        <f>'Supp. Fig. 2'!AF46/'Spec. charge capacity'!AF46*100</f>
        <v>100.47264472263946</v>
      </c>
      <c r="AG46" s="120">
        <f>'Supp. Fig. 2'!AG46/'Spec. charge capacity'!AG46*100</f>
        <v>100.31331624385054</v>
      </c>
      <c r="AH46" s="121">
        <f>'Supp. Fig. 2'!AH46/'Spec. charge capacity'!AH46*100</f>
        <v>99.537949393674396</v>
      </c>
      <c r="AI46" s="121">
        <f>'Supp. Fig. 2'!AI46/'Spec. charge capacity'!AI46*100</f>
        <v>99.056209690874724</v>
      </c>
      <c r="AJ46" s="120">
        <f>'Supp. Fig. 2'!AJ46/'Spec. charge capacity'!AJ46*100</f>
        <v>99.639371678980453</v>
      </c>
      <c r="AK46" s="121">
        <f>'Supp. Fig. 2'!AK46/'Spec. charge capacity'!AK46*100</f>
        <v>99.845969000688527</v>
      </c>
      <c r="AL46" s="120">
        <f>'Supp. Fig. 2'!AL46/'Spec. charge capacity'!AL46*100</f>
        <v>99.968766749708152</v>
      </c>
      <c r="AM46" s="121">
        <f>'Supp. Fig. 2'!AM46/'Spec. charge capacity'!AM46*100</f>
        <v>98.834998079667159</v>
      </c>
      <c r="AN46" s="120">
        <f>'Supp. Fig. 2'!AN46/'Spec. charge capacity'!AN46*100</f>
        <v>99.795635069974736</v>
      </c>
      <c r="AO46" s="120">
        <f>'Supp. Fig. 2'!AO46/'Spec. charge capacity'!AO46*100</f>
        <v>99.9220134704006</v>
      </c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  <c r="BH46" s="44"/>
      <c r="BI46" s="44"/>
      <c r="BJ46" s="44"/>
      <c r="BK46" s="44"/>
      <c r="BL46" s="44"/>
      <c r="BM46" s="44"/>
      <c r="BN46" s="44"/>
      <c r="BO46" s="44"/>
      <c r="BP46" s="44"/>
      <c r="BQ46" s="44"/>
      <c r="BR46" s="44"/>
      <c r="BS46" s="44"/>
      <c r="BT46" s="44"/>
      <c r="BU46" s="44"/>
      <c r="BV46" s="44"/>
      <c r="BW46" s="44"/>
      <c r="BX46" s="44"/>
      <c r="BY46" s="44"/>
      <c r="BZ46" s="44"/>
      <c r="CA46" s="44"/>
      <c r="CB46" s="44"/>
      <c r="CC46" s="44"/>
      <c r="CD46" s="44"/>
      <c r="CE46" s="44"/>
      <c r="CF46" s="44"/>
      <c r="CG46" s="44"/>
      <c r="CH46" s="44"/>
      <c r="CI46" s="44"/>
    </row>
    <row r="47" spans="1:87" s="121" customFormat="1" x14ac:dyDescent="0.2">
      <c r="A47" s="120" t="s">
        <v>122</v>
      </c>
      <c r="B47" s="125">
        <v>43</v>
      </c>
      <c r="C47" s="121">
        <f>'Supp. Fig. 2'!C47/'Spec. charge capacity'!C47*100</f>
        <v>99.845838255360704</v>
      </c>
      <c r="D47" s="120">
        <f>'Supp. Fig. 2'!D47/'Spec. charge capacity'!D47*100</f>
        <v>99.736468306184634</v>
      </c>
      <c r="E47" s="121">
        <f>'Supp. Fig. 2'!E47/'Spec. charge capacity'!E47*100</f>
        <v>99.95343304767573</v>
      </c>
      <c r="F47" s="121">
        <f>'Supp. Fig. 2'!F47/'Spec. charge capacity'!F47*100</f>
        <v>99.924019696369697</v>
      </c>
      <c r="G47" s="120">
        <f>'Supp. Fig. 2'!G47/'Spec. charge capacity'!G47*100</f>
        <v>99.963729484414742</v>
      </c>
      <c r="H47" s="121">
        <f>'Supp. Fig. 2'!H47/'Spec. charge capacity'!H47*100</f>
        <v>98.657718120805356</v>
      </c>
      <c r="I47" s="121">
        <f>'Supp. Fig. 2'!I47/'Spec. charge capacity'!I47*100</f>
        <v>102.14843749999997</v>
      </c>
      <c r="J47" s="120">
        <f>'Supp. Fig. 2'!J47/'Spec. charge capacity'!J47*100</f>
        <v>103.01204819277108</v>
      </c>
      <c r="K47" s="121">
        <f>'Supp. Fig. 2'!K47/'Spec. charge capacity'!K47*100</f>
        <v>94.108807217761324</v>
      </c>
      <c r="L47" s="120">
        <f>'Supp. Fig. 2'!L47/'Spec. charge capacity'!L47*100</f>
        <v>97.148745938946149</v>
      </c>
      <c r="M47" s="121">
        <f>'Supp. Fig. 2'!M47/'Spec. charge capacity'!M47*100</f>
        <v>94.051898129872725</v>
      </c>
      <c r="N47" s="120">
        <f>'Supp. Fig. 2'!N47/'Spec. charge capacity'!N47*100</f>
        <v>97.210239346336834</v>
      </c>
      <c r="O47" s="121">
        <f>'Supp. Fig. 2'!O47/'Spec. charge capacity'!O47*100</f>
        <v>81.292550414172268</v>
      </c>
      <c r="P47" s="121">
        <f>'Supp. Fig. 2'!P47/'Spec. charge capacity'!P47*100</f>
        <v>76.560117160078192</v>
      </c>
      <c r="Q47" s="120">
        <f>'Supp. Fig. 2'!Q47/'Spec. charge capacity'!Q47*100</f>
        <v>51.155382788035908</v>
      </c>
      <c r="R47" s="121">
        <f>'Supp. Fig. 2'!R47/'Spec. charge capacity'!R47*100</f>
        <v>99.731818861560285</v>
      </c>
      <c r="S47" s="120">
        <f>'Supp. Fig. 2'!S47/'Spec. charge capacity'!S47*100</f>
        <v>99.311443315453545</v>
      </c>
      <c r="T47" s="120">
        <f>'Supp. Fig. 2'!T47/'Spec. charge capacity'!T47*100</f>
        <v>95.528884298831841</v>
      </c>
      <c r="U47" s="121">
        <f>'Supp. Fig. 2'!U47/'Spec. charge capacity'!U47*100</f>
        <v>99.634436884663117</v>
      </c>
      <c r="V47" s="121">
        <f>'Supp. Fig. 2'!V47/'Spec. charge capacity'!V47*100</f>
        <v>99.816930458157515</v>
      </c>
      <c r="W47" s="120">
        <f>'Supp. Fig. 2'!W47/'Spec. charge capacity'!W47*100</f>
        <v>99.667511455164998</v>
      </c>
      <c r="X47" s="120">
        <f>'Supp. Fig. 2'!X47/'Spec. charge capacity'!X47*100</f>
        <v>99.72990914839059</v>
      </c>
      <c r="Y47" s="121">
        <f>'Supp. Fig. 2'!Y47/'Spec. charge capacity'!Y47*100</f>
        <v>99.05399129582139</v>
      </c>
      <c r="Z47" s="121">
        <f>'Supp. Fig. 2'!Z47/'Spec. charge capacity'!Z47*100</f>
        <v>99.259723607114253</v>
      </c>
      <c r="AA47" s="120">
        <f>'Supp. Fig. 2'!AA47/'Spec. charge capacity'!AA47*100</f>
        <v>99.457613050002919</v>
      </c>
      <c r="AB47" s="120">
        <f>'Supp. Fig. 2'!AB47/'Spec. charge capacity'!AB47*100</f>
        <v>99.362776069816903</v>
      </c>
      <c r="AC47" s="121">
        <f>'Supp. Fig. 2'!AC47/'Spec. charge capacity'!AC47*100</f>
        <v>100.31502161649158</v>
      </c>
      <c r="AD47" s="121">
        <f>'Supp. Fig. 2'!AD47/'Spec. charge capacity'!AD47*100</f>
        <v>100.1020975597166</v>
      </c>
      <c r="AE47" s="120">
        <f>'Supp. Fig. 2'!AE47/'Spec. charge capacity'!AE47*100</f>
        <v>99.908925705621272</v>
      </c>
      <c r="AF47" s="121">
        <f>'Supp. Fig. 2'!AF47/'Spec. charge capacity'!AF47*100</f>
        <v>99.865069259242631</v>
      </c>
      <c r="AG47" s="120">
        <f>'Supp. Fig. 2'!AG47/'Spec. charge capacity'!AG47*100</f>
        <v>99.753329429903971</v>
      </c>
      <c r="AH47" s="121">
        <f>'Supp. Fig. 2'!AH47/'Spec. charge capacity'!AH47*100</f>
        <v>99.693611183395731</v>
      </c>
      <c r="AI47" s="121">
        <f>'Supp. Fig. 2'!AI47/'Spec. charge capacity'!AI47*100</f>
        <v>98.832786894117049</v>
      </c>
      <c r="AJ47" s="120">
        <f>'Supp. Fig. 2'!AJ47/'Spec. charge capacity'!AJ47*100</f>
        <v>101.10717575400103</v>
      </c>
      <c r="AK47" s="121">
        <f>'Supp. Fig. 2'!AK47/'Spec. charge capacity'!AK47*100</f>
        <v>99.817290027545567</v>
      </c>
      <c r="AL47" s="120">
        <f>'Supp. Fig. 2'!AL47/'Spec. charge capacity'!AL47*100</f>
        <v>99.831963509464885</v>
      </c>
      <c r="AM47" s="121">
        <f>'Supp. Fig. 2'!AM47/'Spec. charge capacity'!AM47*100</f>
        <v>98.923939170904504</v>
      </c>
      <c r="AN47" s="120">
        <f>'Supp. Fig. 2'!AN47/'Spec. charge capacity'!AN47*100</f>
        <v>99.733018921021213</v>
      </c>
      <c r="AO47" s="120">
        <f>'Supp. Fig. 2'!AO47/'Spec. charge capacity'!AO47*100</f>
        <v>100.00710176834033</v>
      </c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  <c r="BJ47" s="44"/>
      <c r="BK47" s="44"/>
      <c r="BL47" s="44"/>
      <c r="BM47" s="44"/>
      <c r="BN47" s="44"/>
      <c r="BO47" s="44"/>
      <c r="BP47" s="44"/>
      <c r="BQ47" s="44"/>
      <c r="BR47" s="44"/>
      <c r="BS47" s="44"/>
      <c r="BT47" s="44"/>
      <c r="BU47" s="44"/>
      <c r="BV47" s="44"/>
      <c r="BW47" s="44"/>
      <c r="BX47" s="44"/>
      <c r="BY47" s="44"/>
      <c r="BZ47" s="44"/>
      <c r="CA47" s="44"/>
      <c r="CB47" s="44"/>
      <c r="CC47" s="44"/>
      <c r="CD47" s="44"/>
      <c r="CE47" s="44"/>
      <c r="CF47" s="44"/>
      <c r="CG47" s="44"/>
      <c r="CH47" s="44"/>
      <c r="CI47" s="44"/>
    </row>
    <row r="48" spans="1:87" s="121" customFormat="1" x14ac:dyDescent="0.2">
      <c r="A48" s="120" t="s">
        <v>122</v>
      </c>
      <c r="B48" s="125">
        <v>44</v>
      </c>
      <c r="C48" s="121">
        <f>'Supp. Fig. 2'!C48/'Spec. charge capacity'!C48*100</f>
        <v>99.89296421546544</v>
      </c>
      <c r="D48" s="120">
        <f>'Supp. Fig. 2'!D48/'Spec. charge capacity'!D48*100</f>
        <v>99.750472949957583</v>
      </c>
      <c r="E48" s="121">
        <f>'Supp. Fig. 2'!E48/'Spec. charge capacity'!E48*100</f>
        <v>99.98584578401595</v>
      </c>
      <c r="F48" s="121">
        <f>'Supp. Fig. 2'!F48/'Spec. charge capacity'!F48*100</f>
        <v>99.955086653236819</v>
      </c>
      <c r="G48" s="120">
        <f>'Supp. Fig. 2'!G48/'Spec. charge capacity'!G48*100</f>
        <v>99.883890966827337</v>
      </c>
      <c r="H48" s="121">
        <f>'Supp. Fig. 2'!H48/'Spec. charge capacity'!H48*100</f>
        <v>99.659863945578238</v>
      </c>
      <c r="I48" s="121">
        <f>'Supp. Fig. 2'!I48/'Spec. charge capacity'!I48*100</f>
        <v>99.808429118773944</v>
      </c>
      <c r="J48" s="120">
        <f>'Supp. Fig. 2'!J48/'Spec. charge capacity'!J48*100</f>
        <v>125.13966480446928</v>
      </c>
      <c r="K48" s="121">
        <f>'Supp. Fig. 2'!K48/'Spec. charge capacity'!K48*100</f>
        <v>94.349531732099379</v>
      </c>
      <c r="L48" s="120">
        <f>'Supp. Fig. 2'!L48/'Spec. charge capacity'!L48*100</f>
        <v>97.488041412987826</v>
      </c>
      <c r="M48" s="121">
        <f>'Supp. Fig. 2'!M48/'Spec. charge capacity'!M48*100</f>
        <v>93.432076637532958</v>
      </c>
      <c r="N48" s="120">
        <f>'Supp. Fig. 2'!N48/'Spec. charge capacity'!N48*100</f>
        <v>97.130774091318102</v>
      </c>
      <c r="O48" s="121">
        <f>'Supp. Fig. 2'!O48/'Spec. charge capacity'!O48*100</f>
        <v>81.573419054559253</v>
      </c>
      <c r="P48" s="121">
        <f>'Supp. Fig. 2'!P48/'Spec. charge capacity'!P48*100</f>
        <v>77.136857822780215</v>
      </c>
      <c r="Q48" s="120">
        <f>'Supp. Fig. 2'!Q48/'Spec. charge capacity'!Q48*100</f>
        <v>50.132275132275069</v>
      </c>
      <c r="R48" s="121">
        <f>'Supp. Fig. 2'!R48/'Spec. charge capacity'!R48*100</f>
        <v>99.73034952274827</v>
      </c>
      <c r="S48" s="120">
        <f>'Supp. Fig. 2'!S48/'Spec. charge capacity'!S48*100</f>
        <v>99.651353092621264</v>
      </c>
      <c r="T48" s="120">
        <f>'Supp. Fig. 2'!T48/'Spec. charge capacity'!T48*100</f>
        <v>98.861678226086426</v>
      </c>
      <c r="U48" s="121">
        <f>'Supp. Fig. 2'!U48/'Spec. charge capacity'!U48*100</f>
        <v>99.451413230657494</v>
      </c>
      <c r="V48" s="121">
        <f>'Supp. Fig. 2'!V48/'Spec. charge capacity'!V48*100</f>
        <v>99.76840495902583</v>
      </c>
      <c r="W48" s="120">
        <f>'Supp. Fig. 2'!W48/'Spec. charge capacity'!W48*100</f>
        <v>99.426611098859993</v>
      </c>
      <c r="X48" s="120">
        <f>'Supp. Fig. 2'!X48/'Spec. charge capacity'!X48*100</f>
        <v>101.32016861706734</v>
      </c>
      <c r="Y48" s="121">
        <f>'Supp. Fig. 2'!Y48/'Spec. charge capacity'!Y48*100</f>
        <v>99.245011993870378</v>
      </c>
      <c r="Z48" s="121">
        <f>'Supp. Fig. 2'!Z48/'Spec. charge capacity'!Z48*100</f>
        <v>98.73607910334043</v>
      </c>
      <c r="AA48" s="120">
        <f>'Supp. Fig. 2'!AA48/'Spec. charge capacity'!AA48*100</f>
        <v>98.903099597960605</v>
      </c>
      <c r="AB48" s="120">
        <f>'Supp. Fig. 2'!AB48/'Spec. charge capacity'!AB48*100</f>
        <v>99.788058434729891</v>
      </c>
      <c r="AC48" s="121">
        <f>'Supp. Fig. 2'!AC48/'Spec. charge capacity'!AC48*100</f>
        <v>100.36245384133153</v>
      </c>
      <c r="AD48" s="121">
        <f>'Supp. Fig. 2'!AD48/'Spec. charge capacity'!AD48*100</f>
        <v>100.78327224607939</v>
      </c>
      <c r="AE48" s="120">
        <f>'Supp. Fig. 2'!AE48/'Spec. charge capacity'!AE48*100</f>
        <v>100.15788107148893</v>
      </c>
      <c r="AF48" s="121">
        <f>'Supp. Fig. 2'!AF48/'Spec. charge capacity'!AF48*100</f>
        <v>99.815193083957794</v>
      </c>
      <c r="AG48" s="120">
        <f>'Supp. Fig. 2'!AG48/'Spec. charge capacity'!AG48*100</f>
        <v>100.19165321799115</v>
      </c>
      <c r="AH48" s="121">
        <f>'Supp. Fig. 2'!AH48/'Spec. charge capacity'!AH48*100</f>
        <v>99.970555063415361</v>
      </c>
      <c r="AI48" s="121">
        <f>'Supp. Fig. 2'!AI48/'Spec. charge capacity'!AI48*100</f>
        <v>98.477406951559772</v>
      </c>
      <c r="AJ48" s="120">
        <f>'Supp. Fig. 2'!AJ48/'Spec. charge capacity'!AJ48*100</f>
        <v>98.027505825218626</v>
      </c>
      <c r="AK48" s="121">
        <f>'Supp. Fig. 2'!AK48/'Spec. charge capacity'!AK48*100</f>
        <v>99.88354533810589</v>
      </c>
      <c r="AL48" s="120">
        <f>'Supp. Fig. 2'!AL48/'Spec. charge capacity'!AL48*100</f>
        <v>99.890963542481757</v>
      </c>
      <c r="AM48" s="121">
        <f>'Supp. Fig. 2'!AM48/'Spec. charge capacity'!AM48*100</f>
        <v>98.971645883996473</v>
      </c>
      <c r="AN48" s="120">
        <f>'Supp. Fig. 2'!AN48/'Spec. charge capacity'!AN48*100</f>
        <v>99.736105569436077</v>
      </c>
      <c r="AO48" s="120">
        <f>'Supp. Fig. 2'!AO48/'Spec. charge capacity'!AO48*100</f>
        <v>100.03550379890652</v>
      </c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  <c r="BK48" s="44"/>
      <c r="BL48" s="44"/>
      <c r="BM48" s="44"/>
      <c r="BN48" s="44"/>
      <c r="BO48" s="44"/>
      <c r="BP48" s="44"/>
      <c r="BQ48" s="44"/>
      <c r="BR48" s="44"/>
      <c r="BS48" s="44"/>
      <c r="BT48" s="44"/>
      <c r="BU48" s="44"/>
      <c r="BV48" s="44"/>
      <c r="BW48" s="44"/>
      <c r="BX48" s="44"/>
      <c r="BY48" s="44"/>
      <c r="BZ48" s="44"/>
      <c r="CA48" s="44"/>
      <c r="CB48" s="44"/>
      <c r="CC48" s="44"/>
      <c r="CD48" s="44"/>
      <c r="CE48" s="44"/>
      <c r="CF48" s="44"/>
      <c r="CG48" s="44"/>
      <c r="CH48" s="44"/>
      <c r="CI48" s="44"/>
    </row>
    <row r="49" spans="1:87" s="121" customFormat="1" x14ac:dyDescent="0.2">
      <c r="A49" s="120" t="s">
        <v>122</v>
      </c>
      <c r="B49" s="125">
        <v>45</v>
      </c>
      <c r="C49" s="121">
        <f>'Supp. Fig. 2'!C49/'Spec. charge capacity'!C49*100</f>
        <v>99.902737845073347</v>
      </c>
      <c r="D49" s="120">
        <f>'Supp. Fig. 2'!D49/'Spec. charge capacity'!D49*100</f>
        <v>99.75104756225474</v>
      </c>
      <c r="E49" s="121">
        <f>'Supp. Fig. 2'!E49/'Spec. charge capacity'!E49*100</f>
        <v>99.879111888450083</v>
      </c>
      <c r="F49" s="121">
        <f>'Supp. Fig. 2'!F49/'Spec. charge capacity'!F49*100</f>
        <v>99.963416784167109</v>
      </c>
      <c r="G49" s="120">
        <f>'Supp. Fig. 2'!G49/'Spec. charge capacity'!G49*100</f>
        <v>99.975347661793535</v>
      </c>
      <c r="H49" s="121">
        <f>'Supp. Fig. 2'!H49/'Spec. charge capacity'!H49*100</f>
        <v>99.659863945578238</v>
      </c>
      <c r="I49" s="121">
        <f>'Supp. Fig. 2'!I49/'Spec. charge capacity'!I49*100</f>
        <v>97.490347490347489</v>
      </c>
      <c r="J49" s="120">
        <f>'Supp. Fig. 2'!J49/'Spec. charge capacity'!J49*100</f>
        <v>100.21978021978022</v>
      </c>
      <c r="K49" s="121">
        <f>'Supp. Fig. 2'!K49/'Spec. charge capacity'!K49*100</f>
        <v>95.16978944516336</v>
      </c>
      <c r="L49" s="120">
        <f>'Supp. Fig. 2'!L49/'Spec. charge capacity'!L49*100</f>
        <v>97.535980533019853</v>
      </c>
      <c r="M49" s="121">
        <f>'Supp. Fig. 2'!M49/'Spec. charge capacity'!M49*100</f>
        <v>93.94792643249572</v>
      </c>
      <c r="N49" s="120">
        <f>'Supp. Fig. 2'!N49/'Spec. charge capacity'!N49*100</f>
        <v>97.102327255812227</v>
      </c>
      <c r="O49" s="121">
        <f>'Supp. Fig. 2'!O49/'Spec. charge capacity'!O49*100</f>
        <v>81.729098627737088</v>
      </c>
      <c r="P49" s="121">
        <f>'Supp. Fig. 2'!P49/'Spec. charge capacity'!P49*100</f>
        <v>77.500476281196455</v>
      </c>
      <c r="Q49" s="120">
        <f>'Supp. Fig. 2'!Q49/'Spec. charge capacity'!Q49*100</f>
        <v>46.634674541651506</v>
      </c>
      <c r="R49" s="121">
        <f>'Supp. Fig. 2'!R49/'Spec. charge capacity'!R49*100</f>
        <v>99.729713718047933</v>
      </c>
      <c r="S49" s="120">
        <f>'Supp. Fig. 2'!S49/'Spec. charge capacity'!S49*100</f>
        <v>99.634991990505426</v>
      </c>
      <c r="T49" s="120">
        <f>'Supp. Fig. 2'!T49/'Spec. charge capacity'!T49*100</f>
        <v>104.26973447905927</v>
      </c>
      <c r="U49" s="121">
        <f>'Supp. Fig. 2'!U49/'Spec. charge capacity'!U49*100</f>
        <v>99.700505073523388</v>
      </c>
      <c r="V49" s="121">
        <f>'Supp. Fig. 2'!V49/'Spec. charge capacity'!V49*100</f>
        <v>99.579512739454628</v>
      </c>
      <c r="W49" s="120">
        <f>'Supp. Fig. 2'!W49/'Spec. charge capacity'!W49*100</f>
        <v>99.732698520781113</v>
      </c>
      <c r="X49" s="120">
        <f>'Supp. Fig. 2'!X49/'Spec. charge capacity'!X49*100</f>
        <v>99.209362796613547</v>
      </c>
      <c r="Y49" s="121">
        <f>'Supp. Fig. 2'!Y49/'Spec. charge capacity'!Y49*100</f>
        <v>99.022996841005579</v>
      </c>
      <c r="Z49" s="121">
        <f>'Supp. Fig. 2'!Z49/'Spec. charge capacity'!Z49*100</f>
        <v>99.190899067606992</v>
      </c>
      <c r="AA49" s="120">
        <f>'Supp. Fig. 2'!AA49/'Spec. charge capacity'!AA49*100</f>
        <v>99.391600515683123</v>
      </c>
      <c r="AB49" s="120">
        <f>'Supp. Fig. 2'!AB49/'Spec. charge capacity'!AB49*100</f>
        <v>99.613365143052818</v>
      </c>
      <c r="AC49" s="121">
        <f>'Supp. Fig. 2'!AC49/'Spec. charge capacity'!AC49*100</f>
        <v>100.26309455307359</v>
      </c>
      <c r="AD49" s="121">
        <f>'Supp. Fig. 2'!AD49/'Spec. charge capacity'!AD49*100</f>
        <v>99.794053322020375</v>
      </c>
      <c r="AE49" s="120">
        <f>'Supp. Fig. 2'!AE49/'Spec. charge capacity'!AE49*100</f>
        <v>100.17001380189048</v>
      </c>
      <c r="AF49" s="121">
        <f>'Supp. Fig. 2'!AF49/'Spec. charge capacity'!AF49*100</f>
        <v>100.18797761010838</v>
      </c>
      <c r="AG49" s="120">
        <f>'Supp. Fig. 2'!AG49/'Spec. charge capacity'!AG49*100</f>
        <v>100.2342898761575</v>
      </c>
      <c r="AH49" s="121">
        <f>'Supp. Fig. 2'!AH49/'Spec. charge capacity'!AH49*100</f>
        <v>99.454157056848302</v>
      </c>
      <c r="AI49" s="121">
        <f>'Supp. Fig. 2'!AI49/'Spec. charge capacity'!AI49*100</f>
        <v>99.093634152150059</v>
      </c>
      <c r="AJ49" s="120">
        <f>'Supp. Fig. 2'!AJ49/'Spec. charge capacity'!AJ49*100</f>
        <v>99.100410161366156</v>
      </c>
      <c r="AK49" s="121">
        <f>'Supp. Fig. 2'!AK49/'Spec. charge capacity'!AK49*100</f>
        <v>99.874012490014366</v>
      </c>
      <c r="AL49" s="120">
        <f>'Supp. Fig. 2'!AL49/'Spec. charge capacity'!AL49*100</f>
        <v>99.919091626211824</v>
      </c>
      <c r="AM49" s="121">
        <f>'Supp. Fig. 2'!AM49/'Spec. charge capacity'!AM49*100</f>
        <v>98.959658644385428</v>
      </c>
      <c r="AN49" s="120">
        <f>'Supp. Fig. 2'!AN49/'Spec. charge capacity'!AN49*100</f>
        <v>99.730317576333533</v>
      </c>
      <c r="AO49" s="120">
        <f>'Supp. Fig. 2'!AO49/'Spec. charge capacity'!AO49*100</f>
        <v>99.722834197995937</v>
      </c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  <c r="BF49" s="44"/>
      <c r="BG49" s="44"/>
      <c r="BH49" s="44"/>
      <c r="BI49" s="44"/>
      <c r="BJ49" s="44"/>
      <c r="BK49" s="44"/>
      <c r="BL49" s="44"/>
      <c r="BM49" s="44"/>
      <c r="BN49" s="44"/>
      <c r="BO49" s="44"/>
      <c r="BP49" s="44"/>
      <c r="BQ49" s="44"/>
      <c r="BR49" s="44"/>
      <c r="BS49" s="44"/>
      <c r="BT49" s="44"/>
      <c r="BU49" s="44"/>
      <c r="BV49" s="44"/>
      <c r="BW49" s="44"/>
      <c r="BX49" s="44"/>
      <c r="BY49" s="44"/>
      <c r="BZ49" s="44"/>
      <c r="CA49" s="44"/>
      <c r="CB49" s="44"/>
      <c r="CC49" s="44"/>
      <c r="CD49" s="44"/>
      <c r="CE49" s="44"/>
      <c r="CF49" s="44"/>
      <c r="CG49" s="44"/>
      <c r="CH49" s="44"/>
      <c r="CI49" s="44"/>
    </row>
    <row r="50" spans="1:87" s="121" customFormat="1" x14ac:dyDescent="0.2">
      <c r="A50" s="120" t="s">
        <v>122</v>
      </c>
      <c r="B50" s="125">
        <v>46</v>
      </c>
      <c r="C50" s="121">
        <f>'Supp. Fig. 2'!C50/'Spec. charge capacity'!C50*100</f>
        <v>99.880154624412469</v>
      </c>
      <c r="D50" s="120">
        <f>'Supp. Fig. 2'!D50/'Spec. charge capacity'!D50*100</f>
        <v>99.76491039234196</v>
      </c>
      <c r="E50" s="121">
        <f>'Supp. Fig. 2'!E50/'Spec. charge capacity'!E50*100</f>
        <v>99.951443689301612</v>
      </c>
      <c r="F50" s="121">
        <f>'Supp. Fig. 2'!F50/'Spec. charge capacity'!F50*100</f>
        <v>99.835327139690278</v>
      </c>
      <c r="G50" s="120">
        <f>'Supp. Fig. 2'!G50/'Spec. charge capacity'!G50*100</f>
        <v>99.977618544461194</v>
      </c>
      <c r="H50" s="121">
        <f>'Supp. Fig. 2'!H50/'Spec. charge capacity'!H50*100</f>
        <v>100</v>
      </c>
      <c r="I50" s="121">
        <f>'Supp. Fig. 2'!I50/'Spec. charge capacity'!I50*100</f>
        <v>99.801192842942356</v>
      </c>
      <c r="J50" s="120">
        <f>'Supp. Fig. 2'!J50/'Spec. charge capacity'!J50*100</f>
        <v>86.255924170616112</v>
      </c>
      <c r="K50" s="121">
        <f>'Supp. Fig. 2'!K50/'Spec. charge capacity'!K50*100</f>
        <v>95.447116059913412</v>
      </c>
      <c r="L50" s="120">
        <f>'Supp. Fig. 2'!L50/'Spec. charge capacity'!L50*100</f>
        <v>97.570597324840477</v>
      </c>
      <c r="M50" s="121">
        <f>'Supp. Fig. 2'!M50/'Spec. charge capacity'!M50*100</f>
        <v>93.273609032902698</v>
      </c>
      <c r="N50" s="120">
        <f>'Supp. Fig. 2'!N50/'Spec. charge capacity'!N50*100</f>
        <v>97.385929571545944</v>
      </c>
      <c r="O50" s="121">
        <f>'Supp. Fig. 2'!O50/'Spec. charge capacity'!O50*100</f>
        <v>82.061245897413443</v>
      </c>
      <c r="P50" s="121">
        <f>'Supp. Fig. 2'!P50/'Spec. charge capacity'!P50*100</f>
        <v>78.380753205907567</v>
      </c>
      <c r="Q50" s="120">
        <f>'Supp. Fig. 2'!Q50/'Spec. charge capacity'!Q50*100</f>
        <v>45.119047619047628</v>
      </c>
      <c r="R50" s="121">
        <f>'Supp. Fig. 2'!R50/'Spec. charge capacity'!R50*100</f>
        <v>99.719513882230487</v>
      </c>
      <c r="S50" s="120">
        <f>'Supp. Fig. 2'!S50/'Spec. charge capacity'!S50*100</f>
        <v>99.632292242732134</v>
      </c>
      <c r="T50" s="120">
        <f>'Supp. Fig. 2'!T50/'Spec. charge capacity'!T50*100</f>
        <v>95.176773223414685</v>
      </c>
      <c r="U50" s="121">
        <f>'Supp. Fig. 2'!U50/'Spec. charge capacity'!U50*100</f>
        <v>99.463837300023926</v>
      </c>
      <c r="V50" s="121">
        <f>'Supp. Fig. 2'!V50/'Spec. charge capacity'!V50*100</f>
        <v>99.758641248996497</v>
      </c>
      <c r="W50" s="120">
        <f>'Supp. Fig. 2'!W50/'Spec. charge capacity'!W50*100</f>
        <v>99.625389432297524</v>
      </c>
      <c r="X50" s="120">
        <f>'Supp. Fig. 2'!X50/'Spec. charge capacity'!X50*100</f>
        <v>99.821000424474107</v>
      </c>
      <c r="Y50" s="121">
        <f>'Supp. Fig. 2'!Y50/'Spec. charge capacity'!Y50*100</f>
        <v>99.280971240786343</v>
      </c>
      <c r="Z50" s="121">
        <f>'Supp. Fig. 2'!Z50/'Spec. charge capacity'!Z50*100</f>
        <v>98.598106722102344</v>
      </c>
      <c r="AA50" s="120">
        <f>'Supp. Fig. 2'!AA50/'Spec. charge capacity'!AA50*100</f>
        <v>98.971858881062246</v>
      </c>
      <c r="AB50" s="120">
        <f>'Supp. Fig. 2'!AB50/'Spec. charge capacity'!AB50*100</f>
        <v>99.804250513927911</v>
      </c>
      <c r="AC50" s="121">
        <f>'Supp. Fig. 2'!AC50/'Spec. charge capacity'!AC50*100</f>
        <v>99.49564778220865</v>
      </c>
      <c r="AD50" s="121">
        <f>'Supp. Fig. 2'!AD50/'Spec. charge capacity'!AD50*100</f>
        <v>99.534480313729517</v>
      </c>
      <c r="AE50" s="120">
        <f>'Supp. Fig. 2'!AE50/'Spec. charge capacity'!AE50*100</f>
        <v>99.457525867206058</v>
      </c>
      <c r="AF50" s="121">
        <f>'Supp. Fig. 2'!AF50/'Spec. charge capacity'!AF50*100</f>
        <v>99.608033309942726</v>
      </c>
      <c r="AG50" s="120">
        <f>'Supp. Fig. 2'!AG50/'Spec. charge capacity'!AG50*100</f>
        <v>99.580111058310507</v>
      </c>
      <c r="AH50" s="121">
        <f>'Supp. Fig. 2'!AH50/'Spec. charge capacity'!AH50*100</f>
        <v>99.868623838002662</v>
      </c>
      <c r="AI50" s="121">
        <f>'Supp. Fig. 2'!AI50/'Spec. charge capacity'!AI50*100</f>
        <v>99.290715561845673</v>
      </c>
      <c r="AJ50" s="120">
        <f>'Supp. Fig. 2'!AJ50/'Spec. charge capacity'!AJ50*100</f>
        <v>100.25090756148651</v>
      </c>
      <c r="AK50" s="121">
        <f>'Supp. Fig. 2'!AK50/'Spec. charge capacity'!AK50*100</f>
        <v>99.921952487292174</v>
      </c>
      <c r="AL50" s="120">
        <f>'Supp. Fig. 2'!AL50/'Spec. charge capacity'!AL50*100</f>
        <v>99.940729644544078</v>
      </c>
      <c r="AM50" s="121">
        <f>'Supp. Fig. 2'!AM50/'Spec. charge capacity'!AM50*100</f>
        <v>98.98603208638491</v>
      </c>
      <c r="AN50" s="120">
        <f>'Supp. Fig. 2'!AN50/'Spec. charge capacity'!AN50*100</f>
        <v>99.759306366061537</v>
      </c>
      <c r="AO50" s="120">
        <f>'Supp. Fig. 2'!AO50/'Spec. charge capacity'!AO50*100</f>
        <v>99.914438502673804</v>
      </c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4"/>
      <c r="BH50" s="44"/>
      <c r="BI50" s="44"/>
      <c r="BJ50" s="44"/>
      <c r="BK50" s="44"/>
      <c r="BL50" s="44"/>
      <c r="BM50" s="44"/>
      <c r="BN50" s="44"/>
      <c r="BO50" s="44"/>
      <c r="BP50" s="44"/>
      <c r="BQ50" s="44"/>
      <c r="BR50" s="44"/>
      <c r="BS50" s="44"/>
      <c r="BT50" s="44"/>
      <c r="BU50" s="44"/>
      <c r="BV50" s="44"/>
      <c r="BW50" s="44"/>
      <c r="BX50" s="44"/>
      <c r="BY50" s="44"/>
      <c r="BZ50" s="44"/>
      <c r="CA50" s="44"/>
      <c r="CB50" s="44"/>
      <c r="CC50" s="44"/>
      <c r="CD50" s="44"/>
      <c r="CE50" s="44"/>
      <c r="CF50" s="44"/>
      <c r="CG50" s="44"/>
      <c r="CH50" s="44"/>
      <c r="CI50" s="44"/>
    </row>
    <row r="51" spans="1:87" s="121" customFormat="1" x14ac:dyDescent="0.2">
      <c r="A51" s="120" t="s">
        <v>122</v>
      </c>
      <c r="B51" s="125">
        <v>47</v>
      </c>
      <c r="C51" s="121">
        <f>'Supp. Fig. 2'!C51/'Spec. charge capacity'!C51*100</f>
        <v>99.885256481792496</v>
      </c>
      <c r="D51" s="120">
        <f>'Supp. Fig. 2'!D51/'Spec. charge capacity'!D51*100</f>
        <v>99.761012221571278</v>
      </c>
      <c r="E51" s="121">
        <f>'Supp. Fig. 2'!E51/'Spec. charge capacity'!E51*100</f>
        <v>99.92003512571408</v>
      </c>
      <c r="F51" s="121">
        <f>'Supp. Fig. 2'!F51/'Spec. charge capacity'!F51*100</f>
        <v>99.924949069960789</v>
      </c>
      <c r="G51" s="120">
        <f>'Supp. Fig. 2'!G51/'Spec. charge capacity'!G51*100</f>
        <v>99.963369811394813</v>
      </c>
      <c r="H51" s="121">
        <f>'Supp. Fig. 2'!H51/'Spec. charge capacity'!H51*100</f>
        <v>99.315068493150676</v>
      </c>
      <c r="I51" s="121">
        <f>'Supp. Fig. 2'!I51/'Spec. charge capacity'!I51*100</f>
        <v>101.99203187250995</v>
      </c>
      <c r="J51" s="120">
        <f>'Supp. Fig. 2'!J51/'Spec. charge capacity'!J51*100</f>
        <v>92.391304347826093</v>
      </c>
      <c r="K51" s="121">
        <f>'Supp. Fig. 2'!K51/'Spec. charge capacity'!K51*100</f>
        <v>95.847960751159462</v>
      </c>
      <c r="L51" s="120">
        <f>'Supp. Fig. 2'!L51/'Spec. charge capacity'!L51*100</f>
        <v>97.59783697185847</v>
      </c>
      <c r="M51" s="121">
        <f>'Supp. Fig. 2'!M51/'Spec. charge capacity'!M51*100</f>
        <v>96.785878080914102</v>
      </c>
      <c r="N51" s="120">
        <f>'Supp. Fig. 2'!N51/'Spec. charge capacity'!N51*100</f>
        <v>97.481515231726007</v>
      </c>
      <c r="O51" s="121">
        <f>'Supp. Fig. 2'!O51/'Spec. charge capacity'!O51*100</f>
        <v>82.121814548200547</v>
      </c>
      <c r="P51" s="121">
        <f>'Supp. Fig. 2'!P51/'Spec. charge capacity'!P51*100</f>
        <v>78.125536268232992</v>
      </c>
      <c r="Q51" s="120">
        <f>'Supp. Fig. 2'!Q51/'Spec. charge capacity'!Q51*100</f>
        <v>46.067496067495945</v>
      </c>
      <c r="R51" s="121">
        <f>'Supp. Fig. 2'!R51/'Spec. charge capacity'!R51*100</f>
        <v>99.718977742064567</v>
      </c>
      <c r="S51" s="120">
        <f>'Supp. Fig. 2'!S51/'Spec. charge capacity'!S51*100</f>
        <v>99.666086557453468</v>
      </c>
      <c r="T51" s="120">
        <f>'Supp. Fig. 2'!T51/'Spec. charge capacity'!T51*100</f>
        <v>96.772692602198177</v>
      </c>
      <c r="U51" s="121">
        <f>'Supp. Fig. 2'!U51/'Spec. charge capacity'!U51*100</f>
        <v>99.579124305210755</v>
      </c>
      <c r="V51" s="121">
        <f>'Supp. Fig. 2'!V51/'Spec. charge capacity'!V51*100</f>
        <v>99.910393548509262</v>
      </c>
      <c r="W51" s="120">
        <f>'Supp. Fig. 2'!W51/'Spec. charge capacity'!W51*100</f>
        <v>99.904123196011554</v>
      </c>
      <c r="X51" s="120">
        <f>'Supp. Fig. 2'!X51/'Spec. charge capacity'!X51*100</f>
        <v>100.98910097900485</v>
      </c>
      <c r="Y51" s="121">
        <f>'Supp. Fig. 2'!Y51/'Spec. charge capacity'!Y51*100</f>
        <v>99.008548049517003</v>
      </c>
      <c r="Z51" s="121">
        <f>'Supp. Fig. 2'!Z51/'Spec. charge capacity'!Z51*100</f>
        <v>98.999759492875981</v>
      </c>
      <c r="AA51" s="120">
        <f>'Supp. Fig. 2'!AA51/'Spec. charge capacity'!AA51*100</f>
        <v>99.132714385306372</v>
      </c>
      <c r="AB51" s="120">
        <f>'Supp. Fig. 2'!AB51/'Spec. charge capacity'!AB51*100</f>
        <v>99.747360309082993</v>
      </c>
      <c r="AC51" s="121">
        <f>'Supp. Fig. 2'!AC51/'Spec. charge capacity'!AC51*100</f>
        <v>100.6399349267093</v>
      </c>
      <c r="AD51" s="121">
        <f>'Supp. Fig. 2'!AD51/'Spec. charge capacity'!AD51*100</f>
        <v>100.16926933186825</v>
      </c>
      <c r="AE51" s="120">
        <f>'Supp. Fig. 2'!AE51/'Spec. charge capacity'!AE51*100</f>
        <v>100.57937075093855</v>
      </c>
      <c r="AF51" s="121">
        <f>'Supp. Fig. 2'!AF51/'Spec. charge capacity'!AF51*100</f>
        <v>100.46476365766863</v>
      </c>
      <c r="AG51" s="120">
        <f>'Supp. Fig. 2'!AG51/'Spec. charge capacity'!AG51*100</f>
        <v>100.17847845244144</v>
      </c>
      <c r="AH51" s="121">
        <f>'Supp. Fig. 2'!AH51/'Spec. charge capacity'!AH51*100</f>
        <v>100.18226822741612</v>
      </c>
      <c r="AI51" s="121">
        <f>'Supp. Fig. 2'!AI51/'Spec. charge capacity'!AI51*100</f>
        <v>99.699346090989877</v>
      </c>
      <c r="AJ51" s="120">
        <f>'Supp. Fig. 2'!AJ51/'Spec. charge capacity'!AJ51*100</f>
        <v>99.942866977142614</v>
      </c>
      <c r="AK51" s="121">
        <f>'Supp. Fig. 2'!AK51/'Spec. charge capacity'!AK51*100</f>
        <v>99.868411754511271</v>
      </c>
      <c r="AL51" s="120">
        <f>'Supp. Fig. 2'!AL51/'Spec. charge capacity'!AL51*100</f>
        <v>99.641561450343914</v>
      </c>
      <c r="AM51" s="121">
        <f>'Supp. Fig. 2'!AM51/'Spec. charge capacity'!AM51*100</f>
        <v>99.120471763876211</v>
      </c>
      <c r="AN51" s="120">
        <f>'Supp. Fig. 2'!AN51/'Spec. charge capacity'!AN51*100</f>
        <v>99.744149869095864</v>
      </c>
      <c r="AO51" s="120">
        <f>'Supp. Fig. 2'!AO51/'Spec. charge capacity'!AO51*100</f>
        <v>100.08565310492503</v>
      </c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  <c r="BG51" s="44"/>
      <c r="BH51" s="44"/>
      <c r="BI51" s="44"/>
      <c r="BJ51" s="44"/>
      <c r="BK51" s="44"/>
      <c r="BL51" s="44"/>
      <c r="BM51" s="44"/>
      <c r="BN51" s="44"/>
      <c r="BO51" s="44"/>
      <c r="BP51" s="44"/>
      <c r="BQ51" s="44"/>
      <c r="BR51" s="44"/>
      <c r="BS51" s="44"/>
      <c r="BT51" s="44"/>
      <c r="BU51" s="44"/>
      <c r="BV51" s="44"/>
      <c r="BW51" s="44"/>
      <c r="BX51" s="44"/>
      <c r="BY51" s="44"/>
      <c r="BZ51" s="44"/>
      <c r="CA51" s="44"/>
      <c r="CB51" s="44"/>
      <c r="CC51" s="44"/>
      <c r="CD51" s="44"/>
      <c r="CE51" s="44"/>
      <c r="CF51" s="44"/>
      <c r="CG51" s="44"/>
      <c r="CH51" s="44"/>
      <c r="CI51" s="44"/>
    </row>
    <row r="52" spans="1:87" s="121" customFormat="1" x14ac:dyDescent="0.2">
      <c r="A52" s="120" t="s">
        <v>122</v>
      </c>
      <c r="B52" s="125">
        <v>48</v>
      </c>
      <c r="C52" s="121">
        <f>'Supp. Fig. 2'!C52/'Spec. charge capacity'!C52*100</f>
        <v>99.881143442783383</v>
      </c>
      <c r="D52" s="120">
        <f>'Supp. Fig. 2'!D52/'Spec. charge capacity'!D52*100</f>
        <v>99.792429632574269</v>
      </c>
      <c r="E52" s="121">
        <f>'Supp. Fig. 2'!E52/'Spec. charge capacity'!E52*100</f>
        <v>99.963734834094666</v>
      </c>
      <c r="F52" s="121">
        <f>'Supp. Fig. 2'!F52/'Spec. charge capacity'!F52*100</f>
        <v>99.942119911239658</v>
      </c>
      <c r="G52" s="120">
        <f>'Supp. Fig. 2'!G52/'Spec. charge capacity'!G52*100</f>
        <v>99.939147682996378</v>
      </c>
      <c r="H52" s="121">
        <f>'Supp. Fig. 2'!H52/'Spec. charge capacity'!H52*100</f>
        <v>99.305555555555557</v>
      </c>
      <c r="I52" s="121">
        <f>'Supp. Fig. 2'!I52/'Spec. charge capacity'!I52*100</f>
        <v>101.16504854368932</v>
      </c>
      <c r="J52" s="120">
        <f>'Supp. Fig. 2'!J52/'Spec. charge capacity'!J52*100</f>
        <v>94.42815249266863</v>
      </c>
      <c r="K52" s="121">
        <f>'Supp. Fig. 2'!K52/'Spec. charge capacity'!K52*100</f>
        <v>95.91681196967869</v>
      </c>
      <c r="L52" s="120">
        <f>'Supp. Fig. 2'!L52/'Spec. charge capacity'!L52*100</f>
        <v>97.552964733635818</v>
      </c>
      <c r="M52" s="121">
        <f>'Supp. Fig. 2'!M52/'Spec. charge capacity'!M52*100</f>
        <v>94.787572990478324</v>
      </c>
      <c r="N52" s="120">
        <f>'Supp. Fig. 2'!N52/'Spec. charge capacity'!N52*100</f>
        <v>97.024360853697758</v>
      </c>
      <c r="O52" s="121">
        <f>'Supp. Fig. 2'!O52/'Spec. charge capacity'!O52*100</f>
        <v>82.184355682820581</v>
      </c>
      <c r="P52" s="121">
        <f>'Supp. Fig. 2'!P52/'Spec. charge capacity'!P52*100</f>
        <v>78.959957836128567</v>
      </c>
      <c r="Q52" s="120">
        <f>'Supp. Fig. 2'!Q52/'Spec. charge capacity'!Q52*100</f>
        <v>42.970521541950113</v>
      </c>
      <c r="R52" s="121">
        <f>'Supp. Fig. 2'!R52/'Spec. charge capacity'!R52*100</f>
        <v>99.713661840522121</v>
      </c>
      <c r="S52" s="120">
        <f>'Supp. Fig. 2'!S52/'Spec. charge capacity'!S52*100</f>
        <v>100.40047224193928</v>
      </c>
      <c r="T52" s="120">
        <f>'Supp. Fig. 2'!T52/'Spec. charge capacity'!T52*100</f>
        <v>100.42151177114893</v>
      </c>
      <c r="U52" s="121">
        <f>'Supp. Fig. 2'!U52/'Spec. charge capacity'!U52*100</f>
        <v>99.662340581248614</v>
      </c>
      <c r="V52" s="121">
        <f>'Supp. Fig. 2'!V52/'Spec. charge capacity'!V52*100</f>
        <v>99.820146123782578</v>
      </c>
      <c r="W52" s="120">
        <f>'Supp. Fig. 2'!W52/'Spec. charge capacity'!W52*100</f>
        <v>99.726011566633872</v>
      </c>
      <c r="X52" s="120">
        <f>'Supp. Fig. 2'!X52/'Spec. charge capacity'!X52*100</f>
        <v>99.339303894989101</v>
      </c>
      <c r="Y52" s="121">
        <f>'Supp. Fig. 2'!Y52/'Spec. charge capacity'!Y52*100</f>
        <v>99.269077231386618</v>
      </c>
      <c r="Z52" s="121">
        <f>'Supp. Fig. 2'!Z52/'Spec. charge capacity'!Z52*100</f>
        <v>99.007768170229312</v>
      </c>
      <c r="AA52" s="120">
        <f>'Supp. Fig. 2'!AA52/'Spec. charge capacity'!AA52*100</f>
        <v>99.266721224902838</v>
      </c>
      <c r="AB52" s="120">
        <f>'Supp. Fig. 2'!AB52/'Spec. charge capacity'!AB52*100</f>
        <v>99.594983122665383</v>
      </c>
      <c r="AC52" s="121">
        <f>'Supp. Fig. 2'!AC52/'Spec. charge capacity'!AC52*100</f>
        <v>99.618250618599134</v>
      </c>
      <c r="AD52" s="121">
        <f>'Supp. Fig. 2'!AD52/'Spec. charge capacity'!AD52*100</f>
        <v>99.348129248255773</v>
      </c>
      <c r="AE52" s="120">
        <f>'Supp. Fig. 2'!AE52/'Spec. charge capacity'!AE52*100</f>
        <v>99.498393961997138</v>
      </c>
      <c r="AF52" s="121">
        <f>'Supp. Fig. 2'!AF52/'Spec. charge capacity'!AF52*100</f>
        <v>99.491371094799987</v>
      </c>
      <c r="AG52" s="120">
        <f>'Supp. Fig. 2'!AG52/'Spec. charge capacity'!AG52*100</f>
        <v>99.283212798664323</v>
      </c>
      <c r="AH52" s="121">
        <f>'Supp. Fig. 2'!AH52/'Spec. charge capacity'!AH52*100</f>
        <v>99.228263228391711</v>
      </c>
      <c r="AI52" s="121">
        <f>'Supp. Fig. 2'!AI52/'Spec. charge capacity'!AI52*100</f>
        <v>98.285088265697667</v>
      </c>
      <c r="AJ52" s="120">
        <f>'Supp. Fig. 2'!AJ52/'Spec. charge capacity'!AJ52*100</f>
        <v>98.520553676671057</v>
      </c>
      <c r="AK52" s="121">
        <f>'Supp. Fig. 2'!AK52/'Spec. charge capacity'!AK52*100</f>
        <v>99.935046669951063</v>
      </c>
      <c r="AL52" s="120">
        <f>'Supp. Fig. 2'!AL52/'Spec. charge capacity'!AL52*100</f>
        <v>100.12410846595515</v>
      </c>
      <c r="AM52" s="121">
        <f>'Supp. Fig. 2'!AM52/'Spec. charge capacity'!AM52*100</f>
        <v>99.150587501006441</v>
      </c>
      <c r="AN52" s="120">
        <f>'Supp. Fig. 2'!AN52/'Spec. charge capacity'!AN52*100</f>
        <v>99.7987608436285</v>
      </c>
      <c r="AO52" s="120">
        <f>'Supp. Fig. 2'!AO52/'Spec. charge capacity'!AO52*100</f>
        <v>99.793064078778343</v>
      </c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  <c r="BJ52" s="44"/>
      <c r="BK52" s="44"/>
      <c r="BL52" s="44"/>
      <c r="BM52" s="44"/>
      <c r="BN52" s="44"/>
      <c r="BO52" s="44"/>
      <c r="BP52" s="44"/>
      <c r="BQ52" s="44"/>
      <c r="BR52" s="44"/>
      <c r="BS52" s="44"/>
      <c r="BT52" s="44"/>
      <c r="BU52" s="44"/>
      <c r="BV52" s="44"/>
      <c r="BW52" s="44"/>
      <c r="BX52" s="44"/>
      <c r="BY52" s="44"/>
      <c r="BZ52" s="44"/>
      <c r="CA52" s="44"/>
      <c r="CB52" s="44"/>
      <c r="CC52" s="44"/>
      <c r="CD52" s="44"/>
      <c r="CE52" s="44"/>
      <c r="CF52" s="44"/>
      <c r="CG52" s="44"/>
      <c r="CH52" s="44"/>
      <c r="CI52" s="44"/>
    </row>
    <row r="53" spans="1:87" s="121" customFormat="1" x14ac:dyDescent="0.2">
      <c r="A53" s="120" t="s">
        <v>122</v>
      </c>
      <c r="B53" s="125">
        <v>49</v>
      </c>
      <c r="C53" s="121">
        <f>'Supp. Fig. 2'!C53/'Spec. charge capacity'!C53*100</f>
        <v>99.886129311766325</v>
      </c>
      <c r="D53" s="120">
        <f>'Supp. Fig. 2'!D53/'Spec. charge capacity'!D53*100</f>
        <v>99.77970069689988</v>
      </c>
      <c r="E53" s="121">
        <f>'Supp. Fig. 2'!E53/'Spec. charge capacity'!E53*100</f>
        <v>99.934941529698889</v>
      </c>
      <c r="F53" s="121">
        <f>'Supp. Fig. 2'!F53/'Spec. charge capacity'!F53*100</f>
        <v>99.911400397580323</v>
      </c>
      <c r="G53" s="120">
        <f>'Supp. Fig. 2'!G53/'Spec. charge capacity'!G53*100</f>
        <v>99.948053116107388</v>
      </c>
      <c r="H53" s="121">
        <f>'Supp. Fig. 2'!H53/'Spec. charge capacity'!H53*100</f>
        <v>99.652777777777771</v>
      </c>
      <c r="I53" s="121">
        <f>'Supp. Fig. 2'!I53/'Spec. charge capacity'!I53*100</f>
        <v>101.52963671128109</v>
      </c>
      <c r="J53" s="120">
        <f>'Supp. Fig. 2'!J53/'Spec. charge capacity'!J53*100</f>
        <v>97.530864197530875</v>
      </c>
      <c r="K53" s="121">
        <f>'Supp. Fig. 2'!K53/'Spec. charge capacity'!K53*100</f>
        <v>96.02060183794822</v>
      </c>
      <c r="L53" s="120">
        <f>'Supp. Fig. 2'!L53/'Spec. charge capacity'!L53*100</f>
        <v>97.477839306082657</v>
      </c>
      <c r="M53" s="121">
        <f>'Supp. Fig. 2'!M53/'Spec. charge capacity'!M53*100</f>
        <v>94.869558178666708</v>
      </c>
      <c r="N53" s="120">
        <f>'Supp. Fig. 2'!N53/'Spec. charge capacity'!N53*100</f>
        <v>97.491755664628784</v>
      </c>
      <c r="O53" s="121">
        <f>'Supp. Fig. 2'!O53/'Spec. charge capacity'!O53*100</f>
        <v>82.542581605839445</v>
      </c>
      <c r="P53" s="121">
        <f>'Supp. Fig. 2'!P53/'Spec. charge capacity'!P53*100</f>
        <v>79.334204553270865</v>
      </c>
      <c r="Q53" s="120">
        <f>'Supp. Fig. 2'!Q53/'Spec. charge capacity'!Q53*100</f>
        <v>39.498156164822824</v>
      </c>
      <c r="R53" s="121">
        <f>'Supp. Fig. 2'!R53/'Spec. charge capacity'!R53*100</f>
        <v>100.09865055822422</v>
      </c>
      <c r="S53" s="120">
        <f>'Supp. Fig. 2'!S53/'Spec. charge capacity'!S53*100</f>
        <v>99.61250048266578</v>
      </c>
      <c r="T53" s="120">
        <f>'Supp. Fig. 2'!T53/'Spec. charge capacity'!T53*100</f>
        <v>105.25964288855323</v>
      </c>
      <c r="U53" s="121">
        <f>'Supp. Fig. 2'!U53/'Spec. charge capacity'!U53*100</f>
        <v>99.716516822877864</v>
      </c>
      <c r="V53" s="121">
        <f>'Supp. Fig. 2'!V53/'Spec. charge capacity'!V53*100</f>
        <v>99.743382341703395</v>
      </c>
      <c r="W53" s="120">
        <f>'Supp. Fig. 2'!W53/'Spec. charge capacity'!W53*100</f>
        <v>99.549258201577288</v>
      </c>
      <c r="X53" s="120">
        <f>'Supp. Fig. 2'!X53/'Spec. charge capacity'!X53*100</f>
        <v>100.68620881145245</v>
      </c>
      <c r="Y53" s="121">
        <f>'Supp. Fig. 2'!Y53/'Spec. charge capacity'!Y53*100</f>
        <v>98.929515822293496</v>
      </c>
      <c r="Z53" s="121">
        <f>'Supp. Fig. 2'!Z53/'Spec. charge capacity'!Z53*100</f>
        <v>98.424086453123564</v>
      </c>
      <c r="AA53" s="120">
        <f>'Supp. Fig. 2'!AA53/'Spec. charge capacity'!AA53*100</f>
        <v>98.700959965620584</v>
      </c>
      <c r="AB53" s="120">
        <f>'Supp. Fig. 2'!AB53/'Spec. charge capacity'!AB53*100</f>
        <v>99.656099482577005</v>
      </c>
      <c r="AC53" s="121">
        <f>'Supp. Fig. 2'!AC53/'Spec. charge capacity'!AC53*100</f>
        <v>100.04534751896747</v>
      </c>
      <c r="AD53" s="121">
        <f>'Supp. Fig. 2'!AD53/'Spec. charge capacity'!AD53*100</f>
        <v>100.15540716417266</v>
      </c>
      <c r="AE53" s="120">
        <f>'Supp. Fig. 2'!AE53/'Spec. charge capacity'!AE53*100</f>
        <v>98.837725688782825</v>
      </c>
      <c r="AF53" s="121">
        <f>'Supp. Fig. 2'!AF53/'Spec. charge capacity'!AF53*100</f>
        <v>100.25984299331864</v>
      </c>
      <c r="AG53" s="120">
        <f>'Supp. Fig. 2'!AG53/'Spec. charge capacity'!AG53*100</f>
        <v>100.39611603991298</v>
      </c>
      <c r="AH53" s="121">
        <f>'Supp. Fig. 2'!AH53/'Spec. charge capacity'!AH53*100</f>
        <v>99.556813307821315</v>
      </c>
      <c r="AI53" s="121">
        <f>'Supp. Fig. 2'!AI53/'Spec. charge capacity'!AI53*100</f>
        <v>99.687105044446994</v>
      </c>
      <c r="AJ53" s="120">
        <f>'Supp. Fig. 2'!AJ53/'Spec. charge capacity'!AJ53*100</f>
        <v>99.717460115140312</v>
      </c>
      <c r="AK53" s="121">
        <f>'Supp. Fig. 2'!AK53/'Spec. charge capacity'!AK53*100</f>
        <v>99.67808227942993</v>
      </c>
      <c r="AL53" s="120">
        <f>'Supp. Fig. 2'!AL53/'Spec. charge capacity'!AL53*100</f>
        <v>99.818314293765681</v>
      </c>
      <c r="AM53" s="121">
        <f>'Supp. Fig. 2'!AM53/'Spec. charge capacity'!AM53*100</f>
        <v>99.144782215933418</v>
      </c>
      <c r="AN53" s="120">
        <f>'Supp. Fig. 2'!AN53/'Spec. charge capacity'!AN53*100</f>
        <v>99.795758404375917</v>
      </c>
      <c r="AO53" s="120">
        <f>'Supp. Fig. 2'!AO53/'Spec. charge capacity'!AO53*100</f>
        <v>99.921242929762911</v>
      </c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4"/>
      <c r="BJ53" s="44"/>
      <c r="BK53" s="44"/>
      <c r="BL53" s="44"/>
      <c r="BM53" s="44"/>
      <c r="BN53" s="44"/>
      <c r="BO53" s="44"/>
      <c r="BP53" s="44"/>
      <c r="BQ53" s="44"/>
      <c r="BR53" s="44"/>
      <c r="BS53" s="44"/>
      <c r="BT53" s="44"/>
      <c r="BU53" s="44"/>
      <c r="BV53" s="44"/>
      <c r="BW53" s="44"/>
      <c r="BX53" s="44"/>
      <c r="BY53" s="44"/>
      <c r="BZ53" s="44"/>
      <c r="CA53" s="44"/>
      <c r="CB53" s="44"/>
      <c r="CC53" s="44"/>
      <c r="CD53" s="44"/>
      <c r="CE53" s="44"/>
      <c r="CF53" s="44"/>
      <c r="CG53" s="44"/>
      <c r="CH53" s="44"/>
      <c r="CI53" s="44"/>
    </row>
    <row r="54" spans="1:87" s="121" customFormat="1" x14ac:dyDescent="0.2">
      <c r="A54" s="120" t="s">
        <v>122</v>
      </c>
      <c r="B54" s="125">
        <v>50</v>
      </c>
      <c r="C54" s="121">
        <f>'Supp. Fig. 2'!C54/'Spec. charge capacity'!C54*100</f>
        <v>99.909252163106459</v>
      </c>
      <c r="D54" s="120">
        <f>'Supp. Fig. 2'!D54/'Spec. charge capacity'!D54*100</f>
        <v>99.775821229803242</v>
      </c>
      <c r="E54" s="121">
        <f>'Supp. Fig. 2'!E54/'Spec. charge capacity'!E54*100</f>
        <v>99.873433984249587</v>
      </c>
      <c r="F54" s="121">
        <f>'Supp. Fig. 2'!F54/'Spec. charge capacity'!F54*100</f>
        <v>99.957961525337836</v>
      </c>
      <c r="G54" s="120">
        <f>'Supp. Fig. 2'!G54/'Spec. charge capacity'!G54*100</f>
        <v>99.8472200608809</v>
      </c>
      <c r="H54" s="121">
        <f>'Supp. Fig. 2'!H54/'Spec. charge capacity'!H54*100</f>
        <v>99.652777777777771</v>
      </c>
      <c r="I54" s="121">
        <f>'Supp. Fig. 2'!I54/'Spec. charge capacity'!I54*100</f>
        <v>100</v>
      </c>
      <c r="J54" s="120">
        <f>'Supp. Fig. 2'!J54/'Spec. charge capacity'!J54*100</f>
        <v>103.125</v>
      </c>
      <c r="K54" s="121">
        <f>'Supp. Fig. 2'!K54/'Spec. charge capacity'!K54*100</f>
        <v>96.195472831651841</v>
      </c>
      <c r="L54" s="120">
        <f>'Supp. Fig. 2'!L54/'Spec. charge capacity'!L54*100</f>
        <v>97.212267402646646</v>
      </c>
      <c r="M54" s="121">
        <f>'Supp. Fig. 2'!M54/'Spec. charge capacity'!M54*100</f>
        <v>94.795350547848585</v>
      </c>
      <c r="N54" s="120">
        <f>'Supp. Fig. 2'!N54/'Spec. charge capacity'!N54*100</f>
        <v>97.091275529673808</v>
      </c>
      <c r="O54" s="121">
        <f>'Supp. Fig. 2'!O54/'Spec. charge capacity'!O54*100</f>
        <v>82.796622189251039</v>
      </c>
      <c r="P54" s="121">
        <f>'Supp. Fig. 2'!P54/'Spec. charge capacity'!P54*100</f>
        <v>79.601127249078658</v>
      </c>
      <c r="Q54" s="120">
        <f>'Supp. Fig. 2'!Q54/'Spec. charge capacity'!Q54*100</f>
        <v>38.812083973374314</v>
      </c>
      <c r="R54" s="121">
        <f>'Supp. Fig. 2'!R54/'Spec. charge capacity'!R54*100</f>
        <v>99.708280607593764</v>
      </c>
      <c r="S54" s="120">
        <f>'Supp. Fig. 2'!S54/'Spec. charge capacity'!S54*100</f>
        <v>99.610075937758765</v>
      </c>
      <c r="T54" s="120">
        <f>'Supp. Fig. 2'!T54/'Spec. charge capacity'!T54*100</f>
        <v>95.262972778258927</v>
      </c>
      <c r="U54" s="121">
        <f>'Supp. Fig. 2'!U54/'Spec. charge capacity'!U54*100</f>
        <v>99.735507938707883</v>
      </c>
      <c r="V54" s="121">
        <f>'Supp. Fig. 2'!V54/'Spec. charge capacity'!V54*100</f>
        <v>99.936205591235534</v>
      </c>
      <c r="W54" s="120">
        <f>'Supp. Fig. 2'!W54/'Spec. charge capacity'!W54*100</f>
        <v>99.581874241107954</v>
      </c>
      <c r="X54" s="120">
        <f>'Supp. Fig. 2'!X54/'Spec. charge capacity'!X54*100</f>
        <v>100.50946206626196</v>
      </c>
      <c r="Y54" s="121">
        <f>'Supp. Fig. 2'!Y54/'Spec. charge capacity'!Y54*100</f>
        <v>99.229558249961542</v>
      </c>
      <c r="Z54" s="121">
        <f>'Supp. Fig. 2'!Z54/'Spec. charge capacity'!Z54*100</f>
        <v>99.276696250282427</v>
      </c>
      <c r="AA54" s="120">
        <f>'Supp. Fig. 2'!AA54/'Spec. charge capacity'!AA54*100</f>
        <v>99.456798966495469</v>
      </c>
      <c r="AB54" s="120">
        <f>'Supp. Fig. 2'!AB54/'Spec. charge capacity'!AB54*100</f>
        <v>99.705869761037718</v>
      </c>
      <c r="AC54" s="121">
        <f>'Supp. Fig. 2'!AC54/'Spec. charge capacity'!AC54*100</f>
        <v>100.04974694856973</v>
      </c>
      <c r="AD54" s="121">
        <f>'Supp. Fig. 2'!AD54/'Spec. charge capacity'!AD54*100</f>
        <v>99.710819972532235</v>
      </c>
      <c r="AE54" s="120">
        <f>'Supp. Fig. 2'!AE54/'Spec. charge capacity'!AE54*100</f>
        <v>100.07141105533836</v>
      </c>
      <c r="AF54" s="121">
        <f>'Supp. Fig. 2'!AF54/'Spec. charge capacity'!AF54*100</f>
        <v>99.783288680680926</v>
      </c>
      <c r="AG54" s="120">
        <f>'Supp. Fig. 2'!AG54/'Spec. charge capacity'!AG54*100</f>
        <v>99.184335006707229</v>
      </c>
      <c r="AH54" s="121">
        <f>'Supp. Fig. 2'!AH54/'Spec. charge capacity'!AH54*100</f>
        <v>100.57291127451052</v>
      </c>
      <c r="AI54" s="121">
        <f>'Supp. Fig. 2'!AI54/'Spec. charge capacity'!AI54*100</f>
        <v>100.31464952304665</v>
      </c>
      <c r="AJ54" s="120">
        <f>'Supp. Fig. 2'!AJ54/'Spec. charge capacity'!AJ54*100</f>
        <v>101.82761751406251</v>
      </c>
      <c r="AK54" s="121">
        <f>'Supp. Fig. 2'!AK54/'Spec. charge capacity'!AK54*100</f>
        <v>100.02087097421439</v>
      </c>
      <c r="AL54" s="120">
        <f>'Supp. Fig. 2'!AL54/'Spec. charge capacity'!AL54*100</f>
        <v>99.85404621956323</v>
      </c>
      <c r="AM54" s="121">
        <f>'Supp. Fig. 2'!AM54/'Spec. charge capacity'!AM54*100</f>
        <v>99.237282180367544</v>
      </c>
      <c r="AN54" s="120">
        <f>'Supp. Fig. 2'!AN54/'Spec. charge capacity'!AN54*100</f>
        <v>99.835824906620587</v>
      </c>
      <c r="AO54" s="120">
        <f>'Supp. Fig. 2'!AO54/'Spec. charge capacity'!AO54*100</f>
        <v>100.1217765042979</v>
      </c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4"/>
      <c r="BH54" s="44"/>
      <c r="BI54" s="44"/>
      <c r="BJ54" s="44"/>
      <c r="BK54" s="44"/>
      <c r="BL54" s="44"/>
      <c r="BM54" s="44"/>
      <c r="BN54" s="44"/>
      <c r="BO54" s="44"/>
      <c r="BP54" s="44"/>
      <c r="BQ54" s="44"/>
      <c r="BR54" s="44"/>
      <c r="BS54" s="44"/>
      <c r="BT54" s="44"/>
      <c r="BU54" s="44"/>
      <c r="BV54" s="44"/>
      <c r="BW54" s="44"/>
      <c r="BX54" s="44"/>
      <c r="BY54" s="44"/>
      <c r="BZ54" s="44"/>
      <c r="CA54" s="44"/>
      <c r="CB54" s="44"/>
      <c r="CC54" s="44"/>
      <c r="CD54" s="44"/>
      <c r="CE54" s="44"/>
      <c r="CF54" s="44"/>
      <c r="CG54" s="44"/>
      <c r="CH54" s="44"/>
      <c r="CI54" s="44"/>
    </row>
    <row r="55" spans="1:87" ht="14.25" customHeight="1" x14ac:dyDescent="0.2">
      <c r="A55" s="44"/>
      <c r="B55" s="126"/>
      <c r="D55" s="44"/>
      <c r="G55" s="44"/>
      <c r="J55" s="44"/>
      <c r="L55" s="44"/>
      <c r="N55" s="44"/>
      <c r="Q55" s="44"/>
      <c r="S55" s="44"/>
      <c r="T55" s="44"/>
      <c r="W55" s="44"/>
      <c r="X55" s="44"/>
      <c r="AA55" s="44"/>
      <c r="AB55" s="44"/>
      <c r="AE55" s="44"/>
      <c r="AG55" s="44"/>
      <c r="AJ55" s="44"/>
      <c r="AL55" s="44"/>
      <c r="AN55" s="44"/>
      <c r="AO55" s="44"/>
    </row>
    <row r="56" spans="1:87" x14ac:dyDescent="0.2">
      <c r="A56" s="44"/>
      <c r="B56" s="126"/>
      <c r="D56" s="44"/>
      <c r="G56" s="44"/>
      <c r="J56" s="44"/>
      <c r="L56" s="44"/>
      <c r="N56" s="44"/>
      <c r="Q56" s="44"/>
      <c r="S56" s="44"/>
      <c r="T56" s="44"/>
      <c r="W56" s="44"/>
      <c r="X56" s="44"/>
      <c r="AA56" s="44"/>
      <c r="AB56" s="44"/>
      <c r="AE56" s="44"/>
      <c r="AG56" s="44"/>
      <c r="AJ56" s="44"/>
      <c r="AL56" s="44"/>
      <c r="AN56" s="44"/>
      <c r="AO56" s="44"/>
    </row>
    <row r="57" spans="1:87" x14ac:dyDescent="0.2">
      <c r="A57" s="44"/>
      <c r="B57" s="126"/>
      <c r="D57" s="44"/>
      <c r="G57" s="44"/>
      <c r="J57" s="44"/>
      <c r="L57" s="44"/>
      <c r="N57" s="44"/>
      <c r="Q57" s="44"/>
      <c r="S57" s="44"/>
      <c r="T57" s="44"/>
      <c r="W57" s="44"/>
      <c r="X57" s="44"/>
      <c r="AA57" s="44"/>
      <c r="AB57" s="44"/>
      <c r="AE57" s="44"/>
      <c r="AG57" s="44"/>
      <c r="AJ57" s="44"/>
      <c r="AL57" s="44"/>
      <c r="AN57" s="44"/>
      <c r="AO57" s="44"/>
    </row>
    <row r="58" spans="1:87" x14ac:dyDescent="0.2">
      <c r="A58" s="44"/>
      <c r="B58" s="126"/>
      <c r="D58" s="44"/>
      <c r="G58" s="44"/>
      <c r="J58" s="44"/>
      <c r="L58" s="44"/>
      <c r="N58" s="44"/>
      <c r="Q58" s="44"/>
      <c r="S58" s="44"/>
      <c r="T58" s="44"/>
      <c r="W58" s="44"/>
      <c r="X58" s="44"/>
      <c r="AA58" s="44"/>
      <c r="AB58" s="44"/>
      <c r="AE58" s="44"/>
      <c r="AG58" s="44"/>
      <c r="AJ58" s="44"/>
      <c r="AL58" s="44"/>
      <c r="AN58" s="44"/>
      <c r="AO58" s="44"/>
    </row>
    <row r="59" spans="1:87" x14ac:dyDescent="0.2">
      <c r="A59" s="44"/>
      <c r="B59" s="126"/>
      <c r="D59" s="44"/>
      <c r="G59" s="44"/>
      <c r="J59" s="44"/>
      <c r="L59" s="44"/>
      <c r="N59" s="44"/>
      <c r="Q59" s="44"/>
      <c r="S59" s="44"/>
      <c r="T59" s="44"/>
      <c r="W59" s="44"/>
      <c r="X59" s="44"/>
      <c r="AA59" s="44"/>
      <c r="AB59" s="44"/>
      <c r="AE59" s="44"/>
      <c r="AG59" s="44"/>
      <c r="AJ59" s="44"/>
      <c r="AL59" s="44"/>
      <c r="AN59" s="44"/>
      <c r="AO59" s="44"/>
    </row>
    <row r="60" spans="1:87" x14ac:dyDescent="0.2">
      <c r="A60" s="44"/>
      <c r="B60" s="126"/>
      <c r="D60" s="44"/>
      <c r="G60" s="44"/>
      <c r="J60" s="44"/>
      <c r="L60" s="44"/>
      <c r="N60" s="44"/>
      <c r="Q60" s="44"/>
      <c r="S60" s="44"/>
      <c r="T60" s="44"/>
      <c r="W60" s="44"/>
      <c r="X60" s="44"/>
      <c r="AA60" s="44"/>
      <c r="AB60" s="44"/>
      <c r="AE60" s="44"/>
      <c r="AG60" s="44"/>
      <c r="AJ60" s="44"/>
      <c r="AL60" s="44"/>
      <c r="AN60" s="44"/>
      <c r="AO60" s="44"/>
    </row>
    <row r="61" spans="1:87" x14ac:dyDescent="0.2">
      <c r="A61" s="44"/>
      <c r="B61" s="126"/>
      <c r="D61" s="44"/>
      <c r="G61" s="44"/>
      <c r="J61" s="44"/>
      <c r="L61" s="44"/>
      <c r="N61" s="44"/>
      <c r="Q61" s="44"/>
      <c r="S61" s="44"/>
      <c r="T61" s="44"/>
      <c r="W61" s="44"/>
      <c r="X61" s="44"/>
      <c r="AA61" s="44"/>
      <c r="AB61" s="44"/>
      <c r="AE61" s="44"/>
      <c r="AG61" s="44"/>
      <c r="AJ61" s="44"/>
      <c r="AL61" s="44"/>
      <c r="AN61" s="44"/>
      <c r="AO61" s="44"/>
    </row>
    <row r="62" spans="1:87" x14ac:dyDescent="0.2">
      <c r="A62" s="44"/>
      <c r="B62" s="126"/>
      <c r="D62" s="44"/>
      <c r="G62" s="44"/>
      <c r="J62" s="44"/>
      <c r="L62" s="44"/>
      <c r="N62" s="44"/>
      <c r="Q62" s="44"/>
      <c r="S62" s="44"/>
      <c r="T62" s="44"/>
      <c r="W62" s="44"/>
      <c r="X62" s="44"/>
      <c r="AA62" s="44"/>
      <c r="AB62" s="44"/>
      <c r="AE62" s="44"/>
      <c r="AG62" s="44"/>
      <c r="AJ62" s="44"/>
      <c r="AL62" s="44"/>
      <c r="AN62" s="44"/>
      <c r="AO62" s="44"/>
    </row>
    <row r="63" spans="1:87" x14ac:dyDescent="0.2">
      <c r="A63" s="44"/>
      <c r="B63" s="126"/>
      <c r="D63" s="44"/>
      <c r="G63" s="44"/>
      <c r="J63" s="44"/>
      <c r="L63" s="44"/>
      <c r="N63" s="44"/>
      <c r="Q63" s="44"/>
      <c r="S63" s="44"/>
      <c r="T63" s="44"/>
      <c r="W63" s="44"/>
      <c r="X63" s="44"/>
      <c r="AA63" s="44"/>
      <c r="AB63" s="44"/>
      <c r="AE63" s="44"/>
      <c r="AG63" s="44"/>
      <c r="AJ63" s="44"/>
      <c r="AL63" s="44"/>
      <c r="AN63" s="44"/>
      <c r="AO63" s="44"/>
    </row>
    <row r="64" spans="1:87" x14ac:dyDescent="0.2">
      <c r="A64" s="44"/>
      <c r="B64" s="126"/>
      <c r="D64" s="44"/>
      <c r="G64" s="44"/>
      <c r="J64" s="44"/>
      <c r="L64" s="44"/>
      <c r="N64" s="44"/>
      <c r="Q64" s="44"/>
      <c r="S64" s="44"/>
      <c r="T64" s="44"/>
      <c r="W64" s="44"/>
      <c r="X64" s="44"/>
      <c r="AA64" s="44"/>
      <c r="AB64" s="44"/>
      <c r="AE64" s="44"/>
      <c r="AG64" s="44"/>
      <c r="AJ64" s="44"/>
      <c r="AL64" s="44"/>
      <c r="AN64" s="44"/>
      <c r="AO64" s="44"/>
    </row>
    <row r="65" spans="2:2" s="44" customFormat="1" x14ac:dyDescent="0.2">
      <c r="B65" s="126"/>
    </row>
    <row r="66" spans="2:2" s="44" customFormat="1" x14ac:dyDescent="0.2">
      <c r="B66" s="126"/>
    </row>
    <row r="67" spans="2:2" s="44" customFormat="1" x14ac:dyDescent="0.2">
      <c r="B67" s="126"/>
    </row>
    <row r="68" spans="2:2" s="44" customFormat="1" x14ac:dyDescent="0.2">
      <c r="B68" s="126"/>
    </row>
    <row r="69" spans="2:2" s="44" customFormat="1" x14ac:dyDescent="0.2">
      <c r="B69" s="126"/>
    </row>
    <row r="70" spans="2:2" s="44" customFormat="1" x14ac:dyDescent="0.2">
      <c r="B70" s="126"/>
    </row>
    <row r="71" spans="2:2" s="44" customFormat="1" x14ac:dyDescent="0.2">
      <c r="B71" s="126"/>
    </row>
    <row r="72" spans="2:2" s="44" customFormat="1" x14ac:dyDescent="0.2">
      <c r="B72" s="126"/>
    </row>
    <row r="73" spans="2:2" s="44" customFormat="1" x14ac:dyDescent="0.2">
      <c r="B73" s="126"/>
    </row>
    <row r="74" spans="2:2" s="44" customFormat="1" x14ac:dyDescent="0.2">
      <c r="B74" s="126"/>
    </row>
    <row r="75" spans="2:2" s="44" customFormat="1" x14ac:dyDescent="0.2">
      <c r="B75" s="126"/>
    </row>
    <row r="76" spans="2:2" s="44" customFormat="1" x14ac:dyDescent="0.2">
      <c r="B76" s="126"/>
    </row>
    <row r="77" spans="2:2" s="44" customFormat="1" x14ac:dyDescent="0.2">
      <c r="B77" s="126"/>
    </row>
    <row r="78" spans="2:2" s="44" customFormat="1" x14ac:dyDescent="0.2">
      <c r="B78" s="126"/>
    </row>
    <row r="79" spans="2:2" s="44" customFormat="1" x14ac:dyDescent="0.2">
      <c r="B79" s="126"/>
    </row>
    <row r="80" spans="2:2" s="44" customFormat="1" x14ac:dyDescent="0.2">
      <c r="B80" s="126"/>
    </row>
    <row r="81" spans="2:2" s="44" customFormat="1" x14ac:dyDescent="0.2">
      <c r="B81" s="126"/>
    </row>
    <row r="82" spans="2:2" s="44" customFormat="1" x14ac:dyDescent="0.2">
      <c r="B82" s="126"/>
    </row>
    <row r="83" spans="2:2" s="44" customFormat="1" x14ac:dyDescent="0.2">
      <c r="B83" s="126"/>
    </row>
    <row r="84" spans="2:2" s="44" customFormat="1" x14ac:dyDescent="0.2">
      <c r="B84" s="126"/>
    </row>
    <row r="85" spans="2:2" s="44" customFormat="1" x14ac:dyDescent="0.2">
      <c r="B85" s="126"/>
    </row>
    <row r="86" spans="2:2" s="44" customFormat="1" x14ac:dyDescent="0.2">
      <c r="B86" s="126"/>
    </row>
    <row r="87" spans="2:2" s="44" customFormat="1" x14ac:dyDescent="0.2">
      <c r="B87" s="126"/>
    </row>
    <row r="88" spans="2:2" s="44" customFormat="1" x14ac:dyDescent="0.2">
      <c r="B88" s="126"/>
    </row>
    <row r="89" spans="2:2" s="44" customFormat="1" x14ac:dyDescent="0.2">
      <c r="B89" s="126"/>
    </row>
    <row r="90" spans="2:2" s="44" customFormat="1" x14ac:dyDescent="0.2">
      <c r="B90" s="126"/>
    </row>
    <row r="91" spans="2:2" s="44" customFormat="1" x14ac:dyDescent="0.2">
      <c r="B91" s="126"/>
    </row>
    <row r="92" spans="2:2" s="44" customFormat="1" x14ac:dyDescent="0.2">
      <c r="B92" s="126"/>
    </row>
    <row r="93" spans="2:2" s="44" customFormat="1" x14ac:dyDescent="0.2">
      <c r="B93" s="126"/>
    </row>
    <row r="94" spans="2:2" s="44" customFormat="1" x14ac:dyDescent="0.2">
      <c r="B94" s="126"/>
    </row>
    <row r="95" spans="2:2" s="44" customFormat="1" x14ac:dyDescent="0.2">
      <c r="B95" s="126"/>
    </row>
    <row r="96" spans="2:2" s="44" customFormat="1" x14ac:dyDescent="0.2">
      <c r="B96" s="126"/>
    </row>
    <row r="97" spans="2:2" s="44" customFormat="1" x14ac:dyDescent="0.2">
      <c r="B97" s="126"/>
    </row>
    <row r="98" spans="2:2" s="44" customFormat="1" x14ac:dyDescent="0.2">
      <c r="B98" s="126"/>
    </row>
    <row r="99" spans="2:2" s="44" customFormat="1" x14ac:dyDescent="0.2">
      <c r="B99" s="126"/>
    </row>
    <row r="100" spans="2:2" s="44" customFormat="1" x14ac:dyDescent="0.2">
      <c r="B100" s="126"/>
    </row>
    <row r="101" spans="2:2" s="44" customFormat="1" x14ac:dyDescent="0.2">
      <c r="B101" s="126"/>
    </row>
    <row r="102" spans="2:2" s="44" customFormat="1" x14ac:dyDescent="0.2">
      <c r="B102" s="126"/>
    </row>
    <row r="103" spans="2:2" s="44" customFormat="1" x14ac:dyDescent="0.2">
      <c r="B103" s="126"/>
    </row>
    <row r="104" spans="2:2" s="44" customFormat="1" x14ac:dyDescent="0.2">
      <c r="B104" s="126"/>
    </row>
    <row r="105" spans="2:2" s="44" customFormat="1" x14ac:dyDescent="0.2">
      <c r="B105" s="126"/>
    </row>
    <row r="106" spans="2:2" s="44" customFormat="1" x14ac:dyDescent="0.2">
      <c r="B106" s="126"/>
    </row>
    <row r="107" spans="2:2" s="44" customFormat="1" x14ac:dyDescent="0.2">
      <c r="B107" s="126"/>
    </row>
    <row r="108" spans="2:2" s="44" customFormat="1" x14ac:dyDescent="0.2">
      <c r="B108" s="126"/>
    </row>
    <row r="109" spans="2:2" s="44" customFormat="1" x14ac:dyDescent="0.2">
      <c r="B109" s="126"/>
    </row>
    <row r="110" spans="2:2" s="44" customFormat="1" x14ac:dyDescent="0.2">
      <c r="B110" s="126"/>
    </row>
    <row r="111" spans="2:2" s="44" customFormat="1" x14ac:dyDescent="0.2">
      <c r="B111" s="126"/>
    </row>
    <row r="112" spans="2:2" s="44" customFormat="1" x14ac:dyDescent="0.2">
      <c r="B112" s="126"/>
    </row>
    <row r="113" spans="2:2" s="44" customFormat="1" x14ac:dyDescent="0.2">
      <c r="B113" s="126"/>
    </row>
    <row r="114" spans="2:2" s="44" customFormat="1" x14ac:dyDescent="0.2">
      <c r="B114" s="126"/>
    </row>
    <row r="115" spans="2:2" s="44" customFormat="1" x14ac:dyDescent="0.2">
      <c r="B115" s="126"/>
    </row>
    <row r="116" spans="2:2" s="44" customFormat="1" x14ac:dyDescent="0.2">
      <c r="B116" s="126"/>
    </row>
    <row r="117" spans="2:2" s="44" customFormat="1" x14ac:dyDescent="0.2">
      <c r="B117" s="126"/>
    </row>
    <row r="118" spans="2:2" s="44" customFormat="1" x14ac:dyDescent="0.2">
      <c r="B118" s="126"/>
    </row>
    <row r="119" spans="2:2" s="44" customFormat="1" x14ac:dyDescent="0.2">
      <c r="B119" s="126"/>
    </row>
    <row r="120" spans="2:2" s="44" customFormat="1" x14ac:dyDescent="0.2">
      <c r="B120" s="126"/>
    </row>
    <row r="121" spans="2:2" s="44" customFormat="1" x14ac:dyDescent="0.2">
      <c r="B121" s="126"/>
    </row>
    <row r="122" spans="2:2" s="44" customFormat="1" x14ac:dyDescent="0.2">
      <c r="B122" s="126"/>
    </row>
    <row r="123" spans="2:2" s="44" customFormat="1" x14ac:dyDescent="0.2">
      <c r="B123" s="126"/>
    </row>
    <row r="124" spans="2:2" s="44" customFormat="1" x14ac:dyDescent="0.2">
      <c r="B124" s="126"/>
    </row>
    <row r="125" spans="2:2" s="44" customFormat="1" x14ac:dyDescent="0.2">
      <c r="B125" s="126"/>
    </row>
    <row r="126" spans="2:2" s="44" customFormat="1" x14ac:dyDescent="0.2">
      <c r="B126" s="126"/>
    </row>
    <row r="127" spans="2:2" s="44" customFormat="1" x14ac:dyDescent="0.2">
      <c r="B127" s="126"/>
    </row>
    <row r="128" spans="2:2" s="44" customFormat="1" x14ac:dyDescent="0.2">
      <c r="B128" s="126"/>
    </row>
    <row r="129" spans="2:2" s="44" customFormat="1" x14ac:dyDescent="0.2">
      <c r="B129" s="126"/>
    </row>
    <row r="130" spans="2:2" s="44" customFormat="1" x14ac:dyDescent="0.2">
      <c r="B130" s="126"/>
    </row>
    <row r="131" spans="2:2" s="44" customFormat="1" x14ac:dyDescent="0.2">
      <c r="B131" s="126"/>
    </row>
    <row r="132" spans="2:2" s="44" customFormat="1" x14ac:dyDescent="0.2">
      <c r="B132" s="126"/>
    </row>
    <row r="133" spans="2:2" s="44" customFormat="1" x14ac:dyDescent="0.2">
      <c r="B133" s="126"/>
    </row>
    <row r="134" spans="2:2" s="44" customFormat="1" x14ac:dyDescent="0.2">
      <c r="B134" s="126"/>
    </row>
    <row r="135" spans="2:2" s="44" customFormat="1" x14ac:dyDescent="0.2">
      <c r="B135" s="126"/>
    </row>
    <row r="136" spans="2:2" s="44" customFormat="1" x14ac:dyDescent="0.2">
      <c r="B136" s="126"/>
    </row>
    <row r="137" spans="2:2" s="44" customFormat="1" x14ac:dyDescent="0.2">
      <c r="B137" s="126"/>
    </row>
    <row r="138" spans="2:2" s="44" customFormat="1" x14ac:dyDescent="0.2">
      <c r="B138" s="126"/>
    </row>
    <row r="139" spans="2:2" s="44" customFormat="1" x14ac:dyDescent="0.2">
      <c r="B139" s="126"/>
    </row>
    <row r="140" spans="2:2" s="44" customFormat="1" x14ac:dyDescent="0.2">
      <c r="B140" s="126"/>
    </row>
    <row r="141" spans="2:2" s="44" customFormat="1" x14ac:dyDescent="0.2">
      <c r="B141" s="126"/>
    </row>
    <row r="142" spans="2:2" s="44" customFormat="1" x14ac:dyDescent="0.2">
      <c r="B142" s="126"/>
    </row>
    <row r="143" spans="2:2" s="44" customFormat="1" x14ac:dyDescent="0.2">
      <c r="B143" s="126"/>
    </row>
    <row r="144" spans="2:2" s="44" customFormat="1" x14ac:dyDescent="0.2">
      <c r="B144" s="126"/>
    </row>
    <row r="145" spans="2:2" s="44" customFormat="1" x14ac:dyDescent="0.2">
      <c r="B145" s="126"/>
    </row>
    <row r="146" spans="2:2" s="44" customFormat="1" x14ac:dyDescent="0.2">
      <c r="B146" s="126"/>
    </row>
    <row r="147" spans="2:2" s="44" customFormat="1" x14ac:dyDescent="0.2">
      <c r="B147" s="126"/>
    </row>
    <row r="148" spans="2:2" s="44" customFormat="1" x14ac:dyDescent="0.2">
      <c r="B148" s="126"/>
    </row>
    <row r="149" spans="2:2" s="44" customFormat="1" x14ac:dyDescent="0.2">
      <c r="B149" s="126"/>
    </row>
    <row r="150" spans="2:2" s="44" customFormat="1" x14ac:dyDescent="0.2">
      <c r="B150" s="126"/>
    </row>
    <row r="151" spans="2:2" s="44" customFormat="1" x14ac:dyDescent="0.2">
      <c r="B151" s="126"/>
    </row>
    <row r="152" spans="2:2" s="44" customFormat="1" x14ac:dyDescent="0.2">
      <c r="B152" s="126"/>
    </row>
    <row r="153" spans="2:2" s="44" customFormat="1" x14ac:dyDescent="0.2">
      <c r="B153" s="126"/>
    </row>
    <row r="154" spans="2:2" s="44" customFormat="1" x14ac:dyDescent="0.2">
      <c r="B154" s="126"/>
    </row>
    <row r="155" spans="2:2" s="44" customFormat="1" x14ac:dyDescent="0.2">
      <c r="B155" s="126"/>
    </row>
    <row r="156" spans="2:2" s="44" customFormat="1" x14ac:dyDescent="0.2">
      <c r="B156" s="126"/>
    </row>
    <row r="157" spans="2:2" s="44" customFormat="1" x14ac:dyDescent="0.2">
      <c r="B157" s="126"/>
    </row>
    <row r="158" spans="2:2" s="44" customFormat="1" x14ac:dyDescent="0.2">
      <c r="B158" s="126"/>
    </row>
    <row r="159" spans="2:2" s="44" customFormat="1" x14ac:dyDescent="0.2">
      <c r="B159" s="126"/>
    </row>
    <row r="160" spans="2:2" s="44" customFormat="1" x14ac:dyDescent="0.2">
      <c r="B160" s="126"/>
    </row>
    <row r="161" spans="2:2" s="44" customFormat="1" x14ac:dyDescent="0.2">
      <c r="B161" s="126"/>
    </row>
    <row r="162" spans="2:2" s="44" customFormat="1" x14ac:dyDescent="0.2">
      <c r="B162" s="126"/>
    </row>
    <row r="163" spans="2:2" s="44" customFormat="1" x14ac:dyDescent="0.2">
      <c r="B163" s="126"/>
    </row>
    <row r="164" spans="2:2" s="44" customFormat="1" x14ac:dyDescent="0.2">
      <c r="B164" s="126"/>
    </row>
    <row r="165" spans="2:2" s="44" customFormat="1" x14ac:dyDescent="0.2">
      <c r="B165" s="126"/>
    </row>
    <row r="166" spans="2:2" s="44" customFormat="1" x14ac:dyDescent="0.2">
      <c r="B166" s="126"/>
    </row>
    <row r="167" spans="2:2" s="44" customFormat="1" x14ac:dyDescent="0.2">
      <c r="B167" s="126"/>
    </row>
    <row r="168" spans="2:2" s="44" customFormat="1" x14ac:dyDescent="0.2">
      <c r="B168" s="126"/>
    </row>
    <row r="169" spans="2:2" s="44" customFormat="1" x14ac:dyDescent="0.2">
      <c r="B169" s="126"/>
    </row>
    <row r="170" spans="2:2" s="44" customFormat="1" x14ac:dyDescent="0.2">
      <c r="B170" s="126"/>
    </row>
    <row r="171" spans="2:2" s="44" customFormat="1" x14ac:dyDescent="0.2">
      <c r="B171" s="126"/>
    </row>
    <row r="172" spans="2:2" s="44" customFormat="1" x14ac:dyDescent="0.2">
      <c r="B172" s="126"/>
    </row>
    <row r="173" spans="2:2" s="44" customFormat="1" x14ac:dyDescent="0.2">
      <c r="B173" s="126"/>
    </row>
    <row r="174" spans="2:2" s="44" customFormat="1" x14ac:dyDescent="0.2">
      <c r="B174" s="126"/>
    </row>
    <row r="175" spans="2:2" s="44" customFormat="1" x14ac:dyDescent="0.2">
      <c r="B175" s="126"/>
    </row>
    <row r="176" spans="2:2" s="44" customFormat="1" x14ac:dyDescent="0.2">
      <c r="B176" s="126"/>
    </row>
    <row r="177" spans="2:2" s="44" customFormat="1" x14ac:dyDescent="0.2">
      <c r="B177" s="126"/>
    </row>
    <row r="178" spans="2:2" s="44" customFormat="1" x14ac:dyDescent="0.2">
      <c r="B178" s="126"/>
    </row>
    <row r="179" spans="2:2" s="44" customFormat="1" x14ac:dyDescent="0.2">
      <c r="B179" s="126"/>
    </row>
    <row r="180" spans="2:2" s="44" customFormat="1" x14ac:dyDescent="0.2">
      <c r="B180" s="126"/>
    </row>
    <row r="181" spans="2:2" s="44" customFormat="1" x14ac:dyDescent="0.2">
      <c r="B181" s="126"/>
    </row>
    <row r="182" spans="2:2" s="44" customFormat="1" x14ac:dyDescent="0.2">
      <c r="B182" s="126"/>
    </row>
    <row r="183" spans="2:2" s="44" customFormat="1" x14ac:dyDescent="0.2">
      <c r="B183" s="126"/>
    </row>
    <row r="184" spans="2:2" s="44" customFormat="1" x14ac:dyDescent="0.2">
      <c r="B184" s="126"/>
    </row>
    <row r="185" spans="2:2" s="44" customFormat="1" x14ac:dyDescent="0.2">
      <c r="B185" s="126"/>
    </row>
    <row r="186" spans="2:2" s="44" customFormat="1" x14ac:dyDescent="0.2">
      <c r="B186" s="126"/>
    </row>
    <row r="187" spans="2:2" s="44" customFormat="1" x14ac:dyDescent="0.2">
      <c r="B187" s="126"/>
    </row>
    <row r="188" spans="2:2" s="44" customFormat="1" x14ac:dyDescent="0.2">
      <c r="B188" s="126"/>
    </row>
    <row r="189" spans="2:2" s="44" customFormat="1" x14ac:dyDescent="0.2">
      <c r="B189" s="126"/>
    </row>
    <row r="190" spans="2:2" s="44" customFormat="1" x14ac:dyDescent="0.2">
      <c r="B190" s="126"/>
    </row>
    <row r="191" spans="2:2" s="44" customFormat="1" x14ac:dyDescent="0.2">
      <c r="B191" s="126"/>
    </row>
    <row r="192" spans="2:2" s="44" customFormat="1" x14ac:dyDescent="0.2">
      <c r="B192" s="126"/>
    </row>
    <row r="193" spans="2:2" s="44" customFormat="1" x14ac:dyDescent="0.2">
      <c r="B193" s="126"/>
    </row>
    <row r="194" spans="2:2" s="44" customFormat="1" x14ac:dyDescent="0.2">
      <c r="B194" s="126"/>
    </row>
    <row r="195" spans="2:2" s="44" customFormat="1" x14ac:dyDescent="0.2">
      <c r="B195" s="126"/>
    </row>
    <row r="196" spans="2:2" s="44" customFormat="1" x14ac:dyDescent="0.2">
      <c r="B196" s="126"/>
    </row>
    <row r="197" spans="2:2" s="44" customFormat="1" x14ac:dyDescent="0.2">
      <c r="B197" s="126"/>
    </row>
    <row r="198" spans="2:2" s="44" customFormat="1" x14ac:dyDescent="0.2">
      <c r="B198" s="126"/>
    </row>
    <row r="199" spans="2:2" s="44" customFormat="1" x14ac:dyDescent="0.2">
      <c r="B199" s="126"/>
    </row>
    <row r="200" spans="2:2" s="44" customFormat="1" x14ac:dyDescent="0.2">
      <c r="B200" s="126"/>
    </row>
    <row r="201" spans="2:2" s="44" customFormat="1" x14ac:dyDescent="0.2">
      <c r="B201" s="126"/>
    </row>
    <row r="202" spans="2:2" s="44" customFormat="1" x14ac:dyDescent="0.2">
      <c r="B202" s="126"/>
    </row>
    <row r="203" spans="2:2" s="44" customFormat="1" x14ac:dyDescent="0.2">
      <c r="B203" s="126"/>
    </row>
    <row r="204" spans="2:2" s="44" customFormat="1" x14ac:dyDescent="0.2">
      <c r="B204" s="126"/>
    </row>
    <row r="205" spans="2:2" s="44" customFormat="1" x14ac:dyDescent="0.2">
      <c r="B205" s="126"/>
    </row>
    <row r="206" spans="2:2" s="44" customFormat="1" x14ac:dyDescent="0.2">
      <c r="B206" s="126"/>
    </row>
    <row r="207" spans="2:2" s="44" customFormat="1" x14ac:dyDescent="0.2">
      <c r="B207" s="126"/>
    </row>
    <row r="208" spans="2:2" s="44" customFormat="1" x14ac:dyDescent="0.2">
      <c r="B208" s="126"/>
    </row>
    <row r="209" spans="2:2" s="44" customFormat="1" x14ac:dyDescent="0.2">
      <c r="B209" s="126"/>
    </row>
    <row r="210" spans="2:2" s="44" customFormat="1" x14ac:dyDescent="0.2">
      <c r="B210" s="126"/>
    </row>
    <row r="211" spans="2:2" s="44" customFormat="1" x14ac:dyDescent="0.2">
      <c r="B211" s="126"/>
    </row>
    <row r="212" spans="2:2" s="44" customFormat="1" x14ac:dyDescent="0.2">
      <c r="B212" s="126"/>
    </row>
    <row r="213" spans="2:2" s="44" customFormat="1" x14ac:dyDescent="0.2">
      <c r="B213" s="126"/>
    </row>
    <row r="214" spans="2:2" s="44" customFormat="1" x14ac:dyDescent="0.2">
      <c r="B214" s="126"/>
    </row>
    <row r="215" spans="2:2" s="44" customFormat="1" x14ac:dyDescent="0.2">
      <c r="B215" s="126"/>
    </row>
    <row r="216" spans="2:2" s="44" customFormat="1" x14ac:dyDescent="0.2">
      <c r="B216" s="126"/>
    </row>
    <row r="217" spans="2:2" s="44" customFormat="1" x14ac:dyDescent="0.2">
      <c r="B217" s="126"/>
    </row>
    <row r="218" spans="2:2" s="44" customFormat="1" x14ac:dyDescent="0.2">
      <c r="B218" s="126"/>
    </row>
    <row r="219" spans="2:2" s="44" customFormat="1" x14ac:dyDescent="0.2">
      <c r="B219" s="126"/>
    </row>
    <row r="220" spans="2:2" s="44" customFormat="1" x14ac:dyDescent="0.2">
      <c r="B220" s="126"/>
    </row>
    <row r="221" spans="2:2" s="44" customFormat="1" x14ac:dyDescent="0.2">
      <c r="B221" s="126"/>
    </row>
    <row r="222" spans="2:2" s="44" customFormat="1" x14ac:dyDescent="0.2">
      <c r="B222" s="126"/>
    </row>
    <row r="223" spans="2:2" s="44" customFormat="1" x14ac:dyDescent="0.2">
      <c r="B223" s="126"/>
    </row>
    <row r="224" spans="2:2" s="44" customFormat="1" x14ac:dyDescent="0.2">
      <c r="B224" s="126"/>
    </row>
    <row r="225" spans="2:2" s="44" customFormat="1" x14ac:dyDescent="0.2">
      <c r="B225" s="126"/>
    </row>
    <row r="226" spans="2:2" s="44" customFormat="1" x14ac:dyDescent="0.2">
      <c r="B226" s="126"/>
    </row>
    <row r="227" spans="2:2" s="44" customFormat="1" x14ac:dyDescent="0.2">
      <c r="B227" s="126"/>
    </row>
    <row r="228" spans="2:2" s="44" customFormat="1" x14ac:dyDescent="0.2">
      <c r="B228" s="126"/>
    </row>
    <row r="229" spans="2:2" s="44" customFormat="1" x14ac:dyDescent="0.2">
      <c r="B229" s="126"/>
    </row>
    <row r="230" spans="2:2" s="44" customFormat="1" x14ac:dyDescent="0.2">
      <c r="B230" s="126"/>
    </row>
    <row r="231" spans="2:2" s="44" customFormat="1" x14ac:dyDescent="0.2">
      <c r="B231" s="126"/>
    </row>
    <row r="232" spans="2:2" s="44" customFormat="1" x14ac:dyDescent="0.2">
      <c r="B232" s="126"/>
    </row>
    <row r="233" spans="2:2" s="44" customFormat="1" x14ac:dyDescent="0.2">
      <c r="B233" s="126"/>
    </row>
    <row r="234" spans="2:2" s="44" customFormat="1" x14ac:dyDescent="0.2">
      <c r="B234" s="126"/>
    </row>
    <row r="235" spans="2:2" s="44" customFormat="1" x14ac:dyDescent="0.2">
      <c r="B235" s="126"/>
    </row>
    <row r="236" spans="2:2" s="44" customFormat="1" x14ac:dyDescent="0.2">
      <c r="B236" s="126"/>
    </row>
    <row r="237" spans="2:2" s="44" customFormat="1" x14ac:dyDescent="0.2">
      <c r="B237" s="126"/>
    </row>
    <row r="238" spans="2:2" s="44" customFormat="1" x14ac:dyDescent="0.2">
      <c r="B238" s="126"/>
    </row>
    <row r="239" spans="2:2" s="44" customFormat="1" x14ac:dyDescent="0.2">
      <c r="B239" s="126"/>
    </row>
    <row r="240" spans="2:2" s="44" customFormat="1" x14ac:dyDescent="0.2">
      <c r="B240" s="126"/>
    </row>
    <row r="241" spans="2:2" s="44" customFormat="1" x14ac:dyDescent="0.2">
      <c r="B241" s="126"/>
    </row>
    <row r="242" spans="2:2" s="44" customFormat="1" x14ac:dyDescent="0.2">
      <c r="B242" s="126"/>
    </row>
    <row r="243" spans="2:2" s="44" customFormat="1" x14ac:dyDescent="0.2">
      <c r="B243" s="126"/>
    </row>
    <row r="244" spans="2:2" s="44" customFormat="1" x14ac:dyDescent="0.2">
      <c r="B244" s="126"/>
    </row>
    <row r="245" spans="2:2" s="44" customFormat="1" x14ac:dyDescent="0.2">
      <c r="B245" s="126"/>
    </row>
    <row r="246" spans="2:2" s="44" customFormat="1" x14ac:dyDescent="0.2">
      <c r="B246" s="126"/>
    </row>
    <row r="247" spans="2:2" s="44" customFormat="1" x14ac:dyDescent="0.2">
      <c r="B247" s="126"/>
    </row>
    <row r="248" spans="2:2" s="44" customFormat="1" x14ac:dyDescent="0.2">
      <c r="B248" s="126"/>
    </row>
    <row r="249" spans="2:2" s="44" customFormat="1" x14ac:dyDescent="0.2">
      <c r="B249" s="126"/>
    </row>
    <row r="250" spans="2:2" s="44" customFormat="1" x14ac:dyDescent="0.2">
      <c r="B250" s="126"/>
    </row>
    <row r="251" spans="2:2" s="44" customFormat="1" x14ac:dyDescent="0.2">
      <c r="B251" s="126"/>
    </row>
    <row r="252" spans="2:2" s="44" customFormat="1" x14ac:dyDescent="0.2">
      <c r="B252" s="126"/>
    </row>
    <row r="253" spans="2:2" s="44" customFormat="1" x14ac:dyDescent="0.2">
      <c r="B253" s="126"/>
    </row>
    <row r="254" spans="2:2" s="44" customFormat="1" x14ac:dyDescent="0.2">
      <c r="B254" s="126"/>
    </row>
    <row r="255" spans="2:2" s="44" customFormat="1" x14ac:dyDescent="0.2">
      <c r="B255" s="126"/>
    </row>
    <row r="256" spans="2:2" s="44" customFormat="1" x14ac:dyDescent="0.2">
      <c r="B256" s="126"/>
    </row>
    <row r="257" spans="2:2" s="44" customFormat="1" x14ac:dyDescent="0.2">
      <c r="B257" s="126"/>
    </row>
    <row r="258" spans="2:2" s="44" customFormat="1" x14ac:dyDescent="0.2">
      <c r="B258" s="126"/>
    </row>
    <row r="259" spans="2:2" s="44" customFormat="1" x14ac:dyDescent="0.2">
      <c r="B259" s="126"/>
    </row>
    <row r="260" spans="2:2" s="44" customFormat="1" x14ac:dyDescent="0.2">
      <c r="B260" s="126"/>
    </row>
    <row r="261" spans="2:2" s="44" customFormat="1" x14ac:dyDescent="0.2">
      <c r="B261" s="126"/>
    </row>
    <row r="262" spans="2:2" s="44" customFormat="1" x14ac:dyDescent="0.2">
      <c r="B262" s="126"/>
    </row>
    <row r="263" spans="2:2" s="44" customFormat="1" x14ac:dyDescent="0.2">
      <c r="B263" s="126"/>
    </row>
    <row r="264" spans="2:2" s="44" customFormat="1" x14ac:dyDescent="0.2">
      <c r="B264" s="126"/>
    </row>
    <row r="265" spans="2:2" s="44" customFormat="1" x14ac:dyDescent="0.2">
      <c r="B265" s="126"/>
    </row>
    <row r="266" spans="2:2" s="44" customFormat="1" x14ac:dyDescent="0.2">
      <c r="B266" s="126"/>
    </row>
    <row r="267" spans="2:2" s="44" customFormat="1" x14ac:dyDescent="0.2">
      <c r="B267" s="126"/>
    </row>
    <row r="268" spans="2:2" s="44" customFormat="1" x14ac:dyDescent="0.2">
      <c r="B268" s="126"/>
    </row>
    <row r="269" spans="2:2" s="44" customFormat="1" x14ac:dyDescent="0.2">
      <c r="B269" s="126"/>
    </row>
    <row r="270" spans="2:2" s="44" customFormat="1" x14ac:dyDescent="0.2">
      <c r="B270" s="126"/>
    </row>
    <row r="271" spans="2:2" s="44" customFormat="1" x14ac:dyDescent="0.2">
      <c r="B271" s="126"/>
    </row>
    <row r="272" spans="2:2" s="44" customFormat="1" x14ac:dyDescent="0.2">
      <c r="B272" s="126"/>
    </row>
    <row r="273" spans="2:2" s="44" customFormat="1" x14ac:dyDescent="0.2">
      <c r="B273" s="126"/>
    </row>
    <row r="274" spans="2:2" s="44" customFormat="1" x14ac:dyDescent="0.2">
      <c r="B274" s="126"/>
    </row>
    <row r="275" spans="2:2" s="44" customFormat="1" x14ac:dyDescent="0.2">
      <c r="B275" s="126"/>
    </row>
    <row r="276" spans="2:2" s="44" customFormat="1" x14ac:dyDescent="0.2">
      <c r="B276" s="126"/>
    </row>
    <row r="277" spans="2:2" s="44" customFormat="1" x14ac:dyDescent="0.2">
      <c r="B277" s="126"/>
    </row>
    <row r="278" spans="2:2" s="44" customFormat="1" x14ac:dyDescent="0.2">
      <c r="B278" s="126"/>
    </row>
    <row r="279" spans="2:2" s="44" customFormat="1" x14ac:dyDescent="0.2">
      <c r="B279" s="126"/>
    </row>
    <row r="280" spans="2:2" s="44" customFormat="1" x14ac:dyDescent="0.2">
      <c r="B280" s="126"/>
    </row>
    <row r="281" spans="2:2" s="44" customFormat="1" x14ac:dyDescent="0.2">
      <c r="B281" s="126"/>
    </row>
    <row r="282" spans="2:2" s="44" customFormat="1" x14ac:dyDescent="0.2">
      <c r="B282" s="126"/>
    </row>
    <row r="283" spans="2:2" s="44" customFormat="1" x14ac:dyDescent="0.2">
      <c r="B283" s="126"/>
    </row>
    <row r="284" spans="2:2" s="44" customFormat="1" x14ac:dyDescent="0.2">
      <c r="B284" s="126"/>
    </row>
    <row r="285" spans="2:2" s="44" customFormat="1" x14ac:dyDescent="0.2">
      <c r="B285" s="126"/>
    </row>
    <row r="286" spans="2:2" s="44" customFormat="1" x14ac:dyDescent="0.2">
      <c r="B286" s="126"/>
    </row>
    <row r="287" spans="2:2" s="44" customFormat="1" x14ac:dyDescent="0.2">
      <c r="B287" s="126"/>
    </row>
    <row r="288" spans="2:2" s="44" customFormat="1" x14ac:dyDescent="0.2">
      <c r="B288" s="126"/>
    </row>
    <row r="289" spans="2:2" s="44" customFormat="1" x14ac:dyDescent="0.2">
      <c r="B289" s="126"/>
    </row>
    <row r="290" spans="2:2" s="44" customFormat="1" x14ac:dyDescent="0.2">
      <c r="B290" s="126"/>
    </row>
    <row r="291" spans="2:2" s="44" customFormat="1" x14ac:dyDescent="0.2">
      <c r="B291" s="126"/>
    </row>
    <row r="292" spans="2:2" s="44" customFormat="1" x14ac:dyDescent="0.2">
      <c r="B292" s="126"/>
    </row>
    <row r="293" spans="2:2" s="44" customFormat="1" x14ac:dyDescent="0.2">
      <c r="B293" s="126"/>
    </row>
    <row r="294" spans="2:2" s="44" customFormat="1" x14ac:dyDescent="0.2">
      <c r="B294" s="126"/>
    </row>
    <row r="295" spans="2:2" s="44" customFormat="1" x14ac:dyDescent="0.2">
      <c r="B295" s="126"/>
    </row>
    <row r="296" spans="2:2" s="44" customFormat="1" x14ac:dyDescent="0.2">
      <c r="B296" s="126"/>
    </row>
    <row r="297" spans="2:2" s="44" customFormat="1" x14ac:dyDescent="0.2">
      <c r="B297" s="126"/>
    </row>
    <row r="298" spans="2:2" s="44" customFormat="1" x14ac:dyDescent="0.2">
      <c r="B298" s="126"/>
    </row>
    <row r="299" spans="2:2" s="44" customFormat="1" x14ac:dyDescent="0.2">
      <c r="B299" s="126"/>
    </row>
    <row r="300" spans="2:2" s="44" customFormat="1" x14ac:dyDescent="0.2">
      <c r="B300" s="126"/>
    </row>
    <row r="301" spans="2:2" s="44" customFormat="1" x14ac:dyDescent="0.2">
      <c r="B301" s="126"/>
    </row>
    <row r="302" spans="2:2" s="44" customFormat="1" x14ac:dyDescent="0.2">
      <c r="B302" s="126"/>
    </row>
    <row r="303" spans="2:2" s="44" customFormat="1" x14ac:dyDescent="0.2">
      <c r="B303" s="126"/>
    </row>
    <row r="304" spans="2:2" s="44" customFormat="1" x14ac:dyDescent="0.2">
      <c r="B304" s="126"/>
    </row>
    <row r="305" spans="2:2" s="44" customFormat="1" x14ac:dyDescent="0.2">
      <c r="B305" s="126"/>
    </row>
    <row r="306" spans="2:2" s="44" customFormat="1" x14ac:dyDescent="0.2">
      <c r="B306" s="126"/>
    </row>
    <row r="307" spans="2:2" s="44" customFormat="1" x14ac:dyDescent="0.2">
      <c r="B307" s="126"/>
    </row>
    <row r="308" spans="2:2" s="44" customFormat="1" x14ac:dyDescent="0.2">
      <c r="B308" s="126"/>
    </row>
    <row r="309" spans="2:2" s="44" customFormat="1" x14ac:dyDescent="0.2">
      <c r="B309" s="126"/>
    </row>
    <row r="310" spans="2:2" s="44" customFormat="1" x14ac:dyDescent="0.2">
      <c r="B310" s="126"/>
    </row>
    <row r="311" spans="2:2" s="44" customFormat="1" x14ac:dyDescent="0.2">
      <c r="B311" s="126"/>
    </row>
    <row r="312" spans="2:2" s="44" customFormat="1" x14ac:dyDescent="0.2">
      <c r="B312" s="126"/>
    </row>
    <row r="313" spans="2:2" s="44" customFormat="1" x14ac:dyDescent="0.2">
      <c r="B313" s="126"/>
    </row>
    <row r="314" spans="2:2" s="44" customFormat="1" x14ac:dyDescent="0.2">
      <c r="B314" s="126"/>
    </row>
    <row r="315" spans="2:2" s="44" customFormat="1" x14ac:dyDescent="0.2">
      <c r="B315" s="126"/>
    </row>
    <row r="316" spans="2:2" s="44" customFormat="1" x14ac:dyDescent="0.2">
      <c r="B316" s="126"/>
    </row>
    <row r="317" spans="2:2" s="44" customFormat="1" x14ac:dyDescent="0.2">
      <c r="B317" s="126"/>
    </row>
    <row r="318" spans="2:2" s="44" customFormat="1" x14ac:dyDescent="0.2">
      <c r="B318" s="126"/>
    </row>
    <row r="319" spans="2:2" s="44" customFormat="1" x14ac:dyDescent="0.2">
      <c r="B319" s="126"/>
    </row>
    <row r="320" spans="2:2" s="44" customFormat="1" x14ac:dyDescent="0.2">
      <c r="B320" s="126"/>
    </row>
    <row r="321" spans="2:2" s="44" customFormat="1" x14ac:dyDescent="0.2">
      <c r="B321" s="126"/>
    </row>
    <row r="322" spans="2:2" s="44" customFormat="1" x14ac:dyDescent="0.2">
      <c r="B322" s="126"/>
    </row>
    <row r="323" spans="2:2" s="44" customFormat="1" x14ac:dyDescent="0.2">
      <c r="B323" s="126"/>
    </row>
    <row r="324" spans="2:2" s="44" customFormat="1" x14ac:dyDescent="0.2">
      <c r="B324" s="126"/>
    </row>
    <row r="325" spans="2:2" s="44" customFormat="1" x14ac:dyDescent="0.2">
      <c r="B325" s="126"/>
    </row>
    <row r="326" spans="2:2" s="44" customFormat="1" x14ac:dyDescent="0.2">
      <c r="B326" s="126"/>
    </row>
    <row r="327" spans="2:2" s="44" customFormat="1" x14ac:dyDescent="0.2">
      <c r="B327" s="126"/>
    </row>
    <row r="328" spans="2:2" s="44" customFormat="1" x14ac:dyDescent="0.2">
      <c r="B328" s="126"/>
    </row>
    <row r="329" spans="2:2" s="44" customFormat="1" x14ac:dyDescent="0.2">
      <c r="B329" s="126"/>
    </row>
    <row r="330" spans="2:2" s="44" customFormat="1" x14ac:dyDescent="0.2">
      <c r="B330" s="126"/>
    </row>
    <row r="331" spans="2:2" s="44" customFormat="1" x14ac:dyDescent="0.2">
      <c r="B331" s="126"/>
    </row>
    <row r="332" spans="2:2" s="44" customFormat="1" x14ac:dyDescent="0.2">
      <c r="B332" s="126"/>
    </row>
    <row r="333" spans="2:2" s="44" customFormat="1" x14ac:dyDescent="0.2">
      <c r="B333" s="126"/>
    </row>
    <row r="334" spans="2:2" s="44" customFormat="1" x14ac:dyDescent="0.2">
      <c r="B334" s="126"/>
    </row>
    <row r="335" spans="2:2" s="44" customFormat="1" x14ac:dyDescent="0.2">
      <c r="B335" s="126"/>
    </row>
    <row r="336" spans="2:2" s="44" customFormat="1" x14ac:dyDescent="0.2">
      <c r="B336" s="126"/>
    </row>
    <row r="337" spans="2:2" s="44" customFormat="1" x14ac:dyDescent="0.2">
      <c r="B337" s="126"/>
    </row>
    <row r="338" spans="2:2" s="44" customFormat="1" x14ac:dyDescent="0.2">
      <c r="B338" s="126"/>
    </row>
    <row r="339" spans="2:2" s="44" customFormat="1" x14ac:dyDescent="0.2">
      <c r="B339" s="126"/>
    </row>
    <row r="340" spans="2:2" s="44" customFormat="1" x14ac:dyDescent="0.2">
      <c r="B340" s="126"/>
    </row>
    <row r="341" spans="2:2" s="44" customFormat="1" x14ac:dyDescent="0.2">
      <c r="B341" s="126"/>
    </row>
    <row r="342" spans="2:2" s="44" customFormat="1" x14ac:dyDescent="0.2">
      <c r="B342" s="126"/>
    </row>
    <row r="343" spans="2:2" s="44" customFormat="1" x14ac:dyDescent="0.2">
      <c r="B343" s="126"/>
    </row>
    <row r="344" spans="2:2" s="44" customFormat="1" x14ac:dyDescent="0.2">
      <c r="B344" s="126"/>
    </row>
    <row r="345" spans="2:2" s="44" customFormat="1" x14ac:dyDescent="0.2">
      <c r="B345" s="126"/>
    </row>
    <row r="346" spans="2:2" s="44" customFormat="1" x14ac:dyDescent="0.2">
      <c r="B346" s="126"/>
    </row>
    <row r="347" spans="2:2" s="44" customFormat="1" x14ac:dyDescent="0.2">
      <c r="B347" s="126"/>
    </row>
    <row r="348" spans="2:2" s="44" customFormat="1" x14ac:dyDescent="0.2">
      <c r="B348" s="126"/>
    </row>
    <row r="349" spans="2:2" s="44" customFormat="1" x14ac:dyDescent="0.2">
      <c r="B349" s="126"/>
    </row>
    <row r="350" spans="2:2" s="44" customFormat="1" x14ac:dyDescent="0.2">
      <c r="B350" s="126"/>
    </row>
    <row r="351" spans="2:2" s="44" customFormat="1" x14ac:dyDescent="0.2">
      <c r="B351" s="126"/>
    </row>
    <row r="352" spans="2:2" s="44" customFormat="1" x14ac:dyDescent="0.2">
      <c r="B352" s="126"/>
    </row>
    <row r="353" spans="2:2" s="44" customFormat="1" x14ac:dyDescent="0.2">
      <c r="B353" s="126"/>
    </row>
    <row r="354" spans="2:2" s="44" customFormat="1" x14ac:dyDescent="0.2">
      <c r="B354" s="126"/>
    </row>
    <row r="355" spans="2:2" s="44" customFormat="1" x14ac:dyDescent="0.2">
      <c r="B355" s="126"/>
    </row>
    <row r="356" spans="2:2" s="44" customFormat="1" x14ac:dyDescent="0.2">
      <c r="B356" s="126"/>
    </row>
    <row r="357" spans="2:2" s="44" customFormat="1" x14ac:dyDescent="0.2">
      <c r="B357" s="126"/>
    </row>
    <row r="358" spans="2:2" s="44" customFormat="1" x14ac:dyDescent="0.2">
      <c r="B358" s="126"/>
    </row>
    <row r="359" spans="2:2" s="44" customFormat="1" x14ac:dyDescent="0.2">
      <c r="B359" s="126"/>
    </row>
    <row r="360" spans="2:2" s="44" customFormat="1" x14ac:dyDescent="0.2">
      <c r="B360" s="126"/>
    </row>
    <row r="361" spans="2:2" s="44" customFormat="1" x14ac:dyDescent="0.2">
      <c r="B361" s="126"/>
    </row>
    <row r="362" spans="2:2" s="44" customFormat="1" x14ac:dyDescent="0.2">
      <c r="B362" s="126"/>
    </row>
    <row r="363" spans="2:2" s="44" customFormat="1" x14ac:dyDescent="0.2">
      <c r="B363" s="126"/>
    </row>
    <row r="364" spans="2:2" s="44" customFormat="1" x14ac:dyDescent="0.2">
      <c r="B364" s="126"/>
    </row>
    <row r="365" spans="2:2" s="44" customFormat="1" x14ac:dyDescent="0.2">
      <c r="B365" s="126"/>
    </row>
    <row r="366" spans="2:2" s="44" customFormat="1" x14ac:dyDescent="0.2">
      <c r="B366" s="126"/>
    </row>
    <row r="367" spans="2:2" s="44" customFormat="1" x14ac:dyDescent="0.2">
      <c r="B367" s="126"/>
    </row>
    <row r="368" spans="2:2" s="44" customFormat="1" x14ac:dyDescent="0.2">
      <c r="B368" s="126"/>
    </row>
    <row r="369" spans="2:2" s="44" customFormat="1" x14ac:dyDescent="0.2">
      <c r="B369" s="126"/>
    </row>
    <row r="370" spans="2:2" s="44" customFormat="1" x14ac:dyDescent="0.2">
      <c r="B370" s="126"/>
    </row>
    <row r="371" spans="2:2" s="44" customFormat="1" x14ac:dyDescent="0.2">
      <c r="B371" s="126"/>
    </row>
    <row r="372" spans="2:2" s="44" customFormat="1" x14ac:dyDescent="0.2">
      <c r="B372" s="126"/>
    </row>
    <row r="373" spans="2:2" s="44" customFormat="1" x14ac:dyDescent="0.2">
      <c r="B373" s="126"/>
    </row>
    <row r="374" spans="2:2" s="44" customFormat="1" x14ac:dyDescent="0.2">
      <c r="B374" s="126"/>
    </row>
    <row r="375" spans="2:2" s="44" customFormat="1" x14ac:dyDescent="0.2">
      <c r="B375" s="126"/>
    </row>
    <row r="376" spans="2:2" s="44" customFormat="1" x14ac:dyDescent="0.2">
      <c r="B376" s="126"/>
    </row>
    <row r="377" spans="2:2" s="44" customFormat="1" x14ac:dyDescent="0.2">
      <c r="B377" s="126"/>
    </row>
    <row r="378" spans="2:2" s="44" customFormat="1" x14ac:dyDescent="0.2">
      <c r="B378" s="126"/>
    </row>
    <row r="379" spans="2:2" s="44" customFormat="1" x14ac:dyDescent="0.2">
      <c r="B379" s="126"/>
    </row>
    <row r="380" spans="2:2" s="44" customFormat="1" x14ac:dyDescent="0.2">
      <c r="B380" s="126"/>
    </row>
    <row r="381" spans="2:2" s="44" customFormat="1" x14ac:dyDescent="0.2">
      <c r="B381" s="126"/>
    </row>
    <row r="382" spans="2:2" s="44" customFormat="1" x14ac:dyDescent="0.2">
      <c r="B382" s="126"/>
    </row>
    <row r="383" spans="2:2" s="44" customFormat="1" x14ac:dyDescent="0.2">
      <c r="B383" s="126"/>
    </row>
    <row r="384" spans="2:2" s="44" customFormat="1" x14ac:dyDescent="0.2">
      <c r="B384" s="126"/>
    </row>
    <row r="385" spans="2:2" s="44" customFormat="1" x14ac:dyDescent="0.2">
      <c r="B385" s="126"/>
    </row>
    <row r="386" spans="2:2" s="44" customFormat="1" x14ac:dyDescent="0.2">
      <c r="B386" s="126"/>
    </row>
    <row r="387" spans="2:2" s="44" customFormat="1" x14ac:dyDescent="0.2">
      <c r="B387" s="126"/>
    </row>
    <row r="388" spans="2:2" s="44" customFormat="1" x14ac:dyDescent="0.2">
      <c r="B388" s="126"/>
    </row>
    <row r="389" spans="2:2" s="44" customFormat="1" x14ac:dyDescent="0.2">
      <c r="B389" s="126"/>
    </row>
    <row r="390" spans="2:2" s="44" customFormat="1" x14ac:dyDescent="0.2">
      <c r="B390" s="126"/>
    </row>
    <row r="391" spans="2:2" s="44" customFormat="1" x14ac:dyDescent="0.2">
      <c r="B391" s="126"/>
    </row>
    <row r="392" spans="2:2" s="44" customFormat="1" x14ac:dyDescent="0.2">
      <c r="B392" s="126"/>
    </row>
    <row r="393" spans="2:2" s="44" customFormat="1" x14ac:dyDescent="0.2">
      <c r="B393" s="126"/>
    </row>
    <row r="394" spans="2:2" s="44" customFormat="1" x14ac:dyDescent="0.2">
      <c r="B394" s="126"/>
    </row>
    <row r="395" spans="2:2" s="44" customFormat="1" x14ac:dyDescent="0.2">
      <c r="B395" s="126"/>
    </row>
    <row r="396" spans="2:2" s="44" customFormat="1" x14ac:dyDescent="0.2">
      <c r="B396" s="126"/>
    </row>
    <row r="397" spans="2:2" s="44" customFormat="1" x14ac:dyDescent="0.2">
      <c r="B397" s="126"/>
    </row>
    <row r="398" spans="2:2" s="44" customFormat="1" x14ac:dyDescent="0.2">
      <c r="B398" s="126"/>
    </row>
    <row r="399" spans="2:2" s="44" customFormat="1" x14ac:dyDescent="0.2">
      <c r="B399" s="126"/>
    </row>
    <row r="400" spans="2:2" s="44" customFormat="1" x14ac:dyDescent="0.2">
      <c r="B400" s="126"/>
    </row>
    <row r="401" spans="2:2" s="44" customFormat="1" x14ac:dyDescent="0.2">
      <c r="B401" s="126"/>
    </row>
    <row r="402" spans="2:2" s="44" customFormat="1" x14ac:dyDescent="0.2">
      <c r="B402" s="126"/>
    </row>
    <row r="403" spans="2:2" s="44" customFormat="1" x14ac:dyDescent="0.2">
      <c r="B403" s="126"/>
    </row>
    <row r="404" spans="2:2" s="44" customFormat="1" x14ac:dyDescent="0.2">
      <c r="B404" s="126"/>
    </row>
    <row r="405" spans="2:2" s="44" customFormat="1" x14ac:dyDescent="0.2">
      <c r="B405" s="126"/>
    </row>
    <row r="406" spans="2:2" s="44" customFormat="1" x14ac:dyDescent="0.2">
      <c r="B406" s="126"/>
    </row>
    <row r="407" spans="2:2" s="44" customFormat="1" x14ac:dyDescent="0.2">
      <c r="B407" s="126"/>
    </row>
    <row r="408" spans="2:2" s="44" customFormat="1" x14ac:dyDescent="0.2">
      <c r="B408" s="126"/>
    </row>
    <row r="409" spans="2:2" s="44" customFormat="1" x14ac:dyDescent="0.2">
      <c r="B409" s="126"/>
    </row>
    <row r="410" spans="2:2" s="44" customFormat="1" x14ac:dyDescent="0.2">
      <c r="B410" s="126"/>
    </row>
    <row r="411" spans="2:2" s="44" customFormat="1" x14ac:dyDescent="0.2">
      <c r="B411" s="126"/>
    </row>
    <row r="412" spans="2:2" s="44" customFormat="1" x14ac:dyDescent="0.2">
      <c r="B412" s="126"/>
    </row>
    <row r="413" spans="2:2" s="44" customFormat="1" x14ac:dyDescent="0.2">
      <c r="B413" s="126"/>
    </row>
    <row r="414" spans="2:2" s="44" customFormat="1" x14ac:dyDescent="0.2">
      <c r="B414" s="126"/>
    </row>
    <row r="415" spans="2:2" s="44" customFormat="1" x14ac:dyDescent="0.2">
      <c r="B415" s="126"/>
    </row>
    <row r="416" spans="2:2" s="44" customFormat="1" x14ac:dyDescent="0.2">
      <c r="B416" s="126"/>
    </row>
    <row r="417" spans="2:2" s="44" customFormat="1" x14ac:dyDescent="0.2">
      <c r="B417" s="126"/>
    </row>
    <row r="418" spans="2:2" s="44" customFormat="1" x14ac:dyDescent="0.2">
      <c r="B418" s="126"/>
    </row>
    <row r="419" spans="2:2" s="44" customFormat="1" x14ac:dyDescent="0.2">
      <c r="B419" s="126"/>
    </row>
    <row r="420" spans="2:2" s="44" customFormat="1" x14ac:dyDescent="0.2">
      <c r="B420" s="126"/>
    </row>
    <row r="421" spans="2:2" s="44" customFormat="1" x14ac:dyDescent="0.2">
      <c r="B421" s="126"/>
    </row>
    <row r="422" spans="2:2" s="44" customFormat="1" x14ac:dyDescent="0.2">
      <c r="B422" s="126"/>
    </row>
    <row r="423" spans="2:2" s="44" customFormat="1" x14ac:dyDescent="0.2">
      <c r="B423" s="126"/>
    </row>
    <row r="424" spans="2:2" s="44" customFormat="1" x14ac:dyDescent="0.2">
      <c r="B424" s="126"/>
    </row>
    <row r="425" spans="2:2" s="44" customFormat="1" x14ac:dyDescent="0.2">
      <c r="B425" s="126"/>
    </row>
    <row r="426" spans="2:2" s="44" customFormat="1" x14ac:dyDescent="0.2">
      <c r="B426" s="126"/>
    </row>
    <row r="427" spans="2:2" s="44" customFormat="1" x14ac:dyDescent="0.2">
      <c r="B427" s="126"/>
    </row>
    <row r="428" spans="2:2" s="44" customFormat="1" x14ac:dyDescent="0.2">
      <c r="B428" s="126"/>
    </row>
    <row r="429" spans="2:2" s="44" customFormat="1" x14ac:dyDescent="0.2">
      <c r="B429" s="126"/>
    </row>
    <row r="430" spans="2:2" s="44" customFormat="1" x14ac:dyDescent="0.2">
      <c r="B430" s="126"/>
    </row>
    <row r="431" spans="2:2" s="44" customFormat="1" x14ac:dyDescent="0.2">
      <c r="B431" s="126"/>
    </row>
    <row r="432" spans="2:2" s="44" customFormat="1" x14ac:dyDescent="0.2">
      <c r="B432" s="126"/>
    </row>
    <row r="433" spans="2:2" s="44" customFormat="1" x14ac:dyDescent="0.2">
      <c r="B433" s="126"/>
    </row>
    <row r="434" spans="2:2" s="44" customFormat="1" x14ac:dyDescent="0.2">
      <c r="B434" s="126"/>
    </row>
    <row r="435" spans="2:2" s="44" customFormat="1" x14ac:dyDescent="0.2">
      <c r="B435" s="126"/>
    </row>
    <row r="436" spans="2:2" s="44" customFormat="1" x14ac:dyDescent="0.2">
      <c r="B436" s="126"/>
    </row>
    <row r="437" spans="2:2" s="44" customFormat="1" x14ac:dyDescent="0.2">
      <c r="B437" s="126"/>
    </row>
    <row r="438" spans="2:2" s="44" customFormat="1" x14ac:dyDescent="0.2">
      <c r="B438" s="126"/>
    </row>
    <row r="439" spans="2:2" s="44" customFormat="1" x14ac:dyDescent="0.2">
      <c r="B439" s="126"/>
    </row>
    <row r="440" spans="2:2" s="44" customFormat="1" x14ac:dyDescent="0.2">
      <c r="B440" s="126"/>
    </row>
    <row r="441" spans="2:2" s="44" customFormat="1" x14ac:dyDescent="0.2">
      <c r="B441" s="126"/>
    </row>
    <row r="442" spans="2:2" s="44" customFormat="1" x14ac:dyDescent="0.2">
      <c r="B442" s="126"/>
    </row>
    <row r="443" spans="2:2" s="44" customFormat="1" x14ac:dyDescent="0.2">
      <c r="B443" s="126"/>
    </row>
    <row r="444" spans="2:2" s="44" customFormat="1" x14ac:dyDescent="0.2">
      <c r="B444" s="126"/>
    </row>
    <row r="445" spans="2:2" s="44" customFormat="1" x14ac:dyDescent="0.2">
      <c r="B445" s="126"/>
    </row>
    <row r="446" spans="2:2" s="44" customFormat="1" x14ac:dyDescent="0.2">
      <c r="B446" s="126"/>
    </row>
    <row r="447" spans="2:2" s="44" customFormat="1" x14ac:dyDescent="0.2">
      <c r="B447" s="126"/>
    </row>
    <row r="448" spans="2:2" s="44" customFormat="1" x14ac:dyDescent="0.2">
      <c r="B448" s="126"/>
    </row>
    <row r="449" spans="2:2" s="44" customFormat="1" x14ac:dyDescent="0.2">
      <c r="B449" s="126"/>
    </row>
    <row r="450" spans="2:2" s="44" customFormat="1" x14ac:dyDescent="0.2">
      <c r="B450" s="126"/>
    </row>
    <row r="451" spans="2:2" s="44" customFormat="1" x14ac:dyDescent="0.2">
      <c r="B451" s="126"/>
    </row>
    <row r="452" spans="2:2" s="44" customFormat="1" x14ac:dyDescent="0.2">
      <c r="B452" s="126"/>
    </row>
    <row r="453" spans="2:2" s="44" customFormat="1" x14ac:dyDescent="0.2">
      <c r="B453" s="126"/>
    </row>
    <row r="454" spans="2:2" s="44" customFormat="1" x14ac:dyDescent="0.2">
      <c r="B454" s="126"/>
    </row>
    <row r="455" spans="2:2" s="44" customFormat="1" x14ac:dyDescent="0.2">
      <c r="B455" s="126"/>
    </row>
    <row r="456" spans="2:2" s="44" customFormat="1" x14ac:dyDescent="0.2">
      <c r="B456" s="126"/>
    </row>
    <row r="457" spans="2:2" s="44" customFormat="1" x14ac:dyDescent="0.2">
      <c r="B457" s="126"/>
    </row>
    <row r="458" spans="2:2" s="44" customFormat="1" x14ac:dyDescent="0.2">
      <c r="B458" s="126"/>
    </row>
    <row r="459" spans="2:2" s="44" customFormat="1" x14ac:dyDescent="0.2">
      <c r="B459" s="126"/>
    </row>
    <row r="460" spans="2:2" s="44" customFormat="1" x14ac:dyDescent="0.2">
      <c r="B460" s="126"/>
    </row>
    <row r="461" spans="2:2" s="44" customFormat="1" x14ac:dyDescent="0.2">
      <c r="B461" s="126"/>
    </row>
    <row r="462" spans="2:2" s="44" customFormat="1" x14ac:dyDescent="0.2">
      <c r="B462" s="126"/>
    </row>
    <row r="463" spans="2:2" s="44" customFormat="1" x14ac:dyDescent="0.2">
      <c r="B463" s="126"/>
    </row>
    <row r="464" spans="2:2" s="44" customFormat="1" x14ac:dyDescent="0.2">
      <c r="B464" s="126"/>
    </row>
    <row r="465" spans="2:2" s="44" customFormat="1" x14ac:dyDescent="0.2">
      <c r="B465" s="126"/>
    </row>
    <row r="466" spans="2:2" s="44" customFormat="1" x14ac:dyDescent="0.2">
      <c r="B466" s="126"/>
    </row>
    <row r="467" spans="2:2" s="44" customFormat="1" x14ac:dyDescent="0.2">
      <c r="B467" s="126"/>
    </row>
    <row r="468" spans="2:2" s="44" customFormat="1" x14ac:dyDescent="0.2">
      <c r="B468" s="126"/>
    </row>
    <row r="469" spans="2:2" s="44" customFormat="1" x14ac:dyDescent="0.2">
      <c r="B469" s="126"/>
    </row>
    <row r="470" spans="2:2" s="44" customFormat="1" x14ac:dyDescent="0.2">
      <c r="B470" s="126"/>
    </row>
    <row r="471" spans="2:2" s="44" customFormat="1" x14ac:dyDescent="0.2">
      <c r="B471" s="126"/>
    </row>
    <row r="472" spans="2:2" s="44" customFormat="1" x14ac:dyDescent="0.2">
      <c r="B472" s="126"/>
    </row>
    <row r="473" spans="2:2" s="44" customFormat="1" x14ac:dyDescent="0.2">
      <c r="B473" s="126"/>
    </row>
    <row r="474" spans="2:2" s="44" customFormat="1" x14ac:dyDescent="0.2">
      <c r="B474" s="126"/>
    </row>
    <row r="475" spans="2:2" s="44" customFormat="1" x14ac:dyDescent="0.2">
      <c r="B475" s="126"/>
    </row>
    <row r="476" spans="2:2" s="44" customFormat="1" x14ac:dyDescent="0.2">
      <c r="B476" s="126"/>
    </row>
    <row r="477" spans="2:2" s="44" customFormat="1" x14ac:dyDescent="0.2">
      <c r="B477" s="126"/>
    </row>
    <row r="478" spans="2:2" s="44" customFormat="1" x14ac:dyDescent="0.2">
      <c r="B478" s="126"/>
    </row>
    <row r="479" spans="2:2" s="44" customFormat="1" x14ac:dyDescent="0.2">
      <c r="B479" s="126"/>
    </row>
    <row r="480" spans="2:2" s="44" customFormat="1" x14ac:dyDescent="0.2">
      <c r="B480" s="126"/>
    </row>
    <row r="481" spans="2:2" s="44" customFormat="1" x14ac:dyDescent="0.2">
      <c r="B481" s="126"/>
    </row>
    <row r="482" spans="2:2" s="44" customFormat="1" x14ac:dyDescent="0.2">
      <c r="B482" s="126"/>
    </row>
    <row r="483" spans="2:2" s="44" customFormat="1" x14ac:dyDescent="0.2">
      <c r="B483" s="126"/>
    </row>
    <row r="484" spans="2:2" s="44" customFormat="1" x14ac:dyDescent="0.2">
      <c r="B484" s="126"/>
    </row>
    <row r="485" spans="2:2" s="44" customFormat="1" x14ac:dyDescent="0.2">
      <c r="B485" s="126"/>
    </row>
    <row r="486" spans="2:2" s="44" customFormat="1" x14ac:dyDescent="0.2">
      <c r="B486" s="126"/>
    </row>
    <row r="487" spans="2:2" s="44" customFormat="1" x14ac:dyDescent="0.2">
      <c r="B487" s="126"/>
    </row>
    <row r="488" spans="2:2" s="44" customFormat="1" x14ac:dyDescent="0.2">
      <c r="B488" s="126"/>
    </row>
    <row r="489" spans="2:2" s="44" customFormat="1" x14ac:dyDescent="0.2">
      <c r="B489" s="126"/>
    </row>
    <row r="490" spans="2:2" s="44" customFormat="1" x14ac:dyDescent="0.2">
      <c r="B490" s="126"/>
    </row>
    <row r="491" spans="2:2" s="44" customFormat="1" x14ac:dyDescent="0.2">
      <c r="B491" s="126"/>
    </row>
    <row r="492" spans="2:2" s="44" customFormat="1" x14ac:dyDescent="0.2">
      <c r="B492" s="126"/>
    </row>
    <row r="493" spans="2:2" s="44" customFormat="1" x14ac:dyDescent="0.2">
      <c r="B493" s="126"/>
    </row>
    <row r="494" spans="2:2" s="44" customFormat="1" x14ac:dyDescent="0.2">
      <c r="B494" s="126"/>
    </row>
    <row r="495" spans="2:2" s="44" customFormat="1" x14ac:dyDescent="0.2">
      <c r="B495" s="126"/>
    </row>
    <row r="496" spans="2:2" s="44" customFormat="1" x14ac:dyDescent="0.2">
      <c r="B496" s="126"/>
    </row>
    <row r="497" spans="2:2" s="44" customFormat="1" x14ac:dyDescent="0.2">
      <c r="B497" s="126"/>
    </row>
    <row r="498" spans="2:2" s="44" customFormat="1" x14ac:dyDescent="0.2">
      <c r="B498" s="126"/>
    </row>
    <row r="499" spans="2:2" s="44" customFormat="1" x14ac:dyDescent="0.2">
      <c r="B499" s="126"/>
    </row>
    <row r="500" spans="2:2" s="44" customFormat="1" x14ac:dyDescent="0.2">
      <c r="B500" s="126"/>
    </row>
    <row r="501" spans="2:2" s="44" customFormat="1" x14ac:dyDescent="0.2">
      <c r="B501" s="126"/>
    </row>
    <row r="502" spans="2:2" s="44" customFormat="1" x14ac:dyDescent="0.2">
      <c r="B502" s="126"/>
    </row>
    <row r="503" spans="2:2" s="44" customFormat="1" x14ac:dyDescent="0.2">
      <c r="B503" s="126"/>
    </row>
    <row r="504" spans="2:2" s="44" customFormat="1" x14ac:dyDescent="0.2">
      <c r="B504" s="126"/>
    </row>
    <row r="505" spans="2:2" s="44" customFormat="1" x14ac:dyDescent="0.2">
      <c r="B505" s="126"/>
    </row>
    <row r="506" spans="2:2" s="44" customFormat="1" x14ac:dyDescent="0.2">
      <c r="B506" s="126"/>
    </row>
    <row r="507" spans="2:2" s="44" customFormat="1" x14ac:dyDescent="0.2">
      <c r="B507" s="126"/>
    </row>
    <row r="508" spans="2:2" s="44" customFormat="1" x14ac:dyDescent="0.2">
      <c r="B508" s="126"/>
    </row>
    <row r="509" spans="2:2" s="44" customFormat="1" x14ac:dyDescent="0.2">
      <c r="B509" s="126"/>
    </row>
    <row r="510" spans="2:2" s="44" customFormat="1" x14ac:dyDescent="0.2">
      <c r="B510" s="126"/>
    </row>
    <row r="511" spans="2:2" s="44" customFormat="1" x14ac:dyDescent="0.2">
      <c r="B511" s="126"/>
    </row>
    <row r="512" spans="2:2" s="44" customFormat="1" x14ac:dyDescent="0.2">
      <c r="B512" s="126"/>
    </row>
    <row r="513" spans="2:2" s="44" customFormat="1" x14ac:dyDescent="0.2">
      <c r="B513" s="126"/>
    </row>
    <row r="514" spans="2:2" s="44" customFormat="1" x14ac:dyDescent="0.2">
      <c r="B514" s="126"/>
    </row>
    <row r="515" spans="2:2" s="44" customFormat="1" x14ac:dyDescent="0.2">
      <c r="B515" s="126"/>
    </row>
    <row r="516" spans="2:2" s="44" customFormat="1" x14ac:dyDescent="0.2">
      <c r="B516" s="126"/>
    </row>
    <row r="517" spans="2:2" s="44" customFormat="1" x14ac:dyDescent="0.2">
      <c r="B517" s="126"/>
    </row>
    <row r="518" spans="2:2" s="44" customFormat="1" x14ac:dyDescent="0.2">
      <c r="B518" s="126"/>
    </row>
    <row r="519" spans="2:2" s="44" customFormat="1" x14ac:dyDescent="0.2">
      <c r="B519" s="126"/>
    </row>
    <row r="520" spans="2:2" s="44" customFormat="1" x14ac:dyDescent="0.2">
      <c r="B520" s="126"/>
    </row>
    <row r="521" spans="2:2" s="44" customFormat="1" x14ac:dyDescent="0.2">
      <c r="B521" s="126"/>
    </row>
    <row r="522" spans="2:2" s="44" customFormat="1" x14ac:dyDescent="0.2">
      <c r="B522" s="126"/>
    </row>
    <row r="523" spans="2:2" s="44" customFormat="1" x14ac:dyDescent="0.2">
      <c r="B523" s="126"/>
    </row>
    <row r="524" spans="2:2" s="44" customFormat="1" x14ac:dyDescent="0.2">
      <c r="B524" s="126"/>
    </row>
    <row r="525" spans="2:2" s="44" customFormat="1" x14ac:dyDescent="0.2">
      <c r="B525" s="126"/>
    </row>
    <row r="526" spans="2:2" s="44" customFormat="1" x14ac:dyDescent="0.2">
      <c r="B526" s="126"/>
    </row>
    <row r="527" spans="2:2" s="44" customFormat="1" x14ac:dyDescent="0.2">
      <c r="B527" s="126"/>
    </row>
    <row r="528" spans="2:2" s="44" customFormat="1" x14ac:dyDescent="0.2">
      <c r="B528" s="126"/>
    </row>
    <row r="529" spans="2:2" s="44" customFormat="1" x14ac:dyDescent="0.2">
      <c r="B529" s="126"/>
    </row>
    <row r="530" spans="2:2" s="44" customFormat="1" x14ac:dyDescent="0.2">
      <c r="B530" s="126"/>
    </row>
    <row r="531" spans="2:2" s="44" customFormat="1" x14ac:dyDescent="0.2">
      <c r="B531" s="126"/>
    </row>
    <row r="532" spans="2:2" s="44" customFormat="1" x14ac:dyDescent="0.2">
      <c r="B532" s="126"/>
    </row>
    <row r="533" spans="2:2" s="44" customFormat="1" x14ac:dyDescent="0.2">
      <c r="B533" s="126"/>
    </row>
    <row r="534" spans="2:2" s="44" customFormat="1" x14ac:dyDescent="0.2">
      <c r="B534" s="126"/>
    </row>
    <row r="535" spans="2:2" s="44" customFormat="1" x14ac:dyDescent="0.2">
      <c r="B535" s="126"/>
    </row>
    <row r="536" spans="2:2" s="44" customFormat="1" x14ac:dyDescent="0.2">
      <c r="B536" s="126"/>
    </row>
    <row r="537" spans="2:2" s="44" customFormat="1" x14ac:dyDescent="0.2">
      <c r="B537" s="126"/>
    </row>
    <row r="538" spans="2:2" s="44" customFormat="1" x14ac:dyDescent="0.2">
      <c r="B538" s="126"/>
    </row>
    <row r="539" spans="2:2" s="44" customFormat="1" x14ac:dyDescent="0.2">
      <c r="B539" s="126"/>
    </row>
    <row r="540" spans="2:2" s="44" customFormat="1" x14ac:dyDescent="0.2">
      <c r="B540" s="126"/>
    </row>
    <row r="541" spans="2:2" s="44" customFormat="1" x14ac:dyDescent="0.2">
      <c r="B541" s="126"/>
    </row>
    <row r="542" spans="2:2" s="44" customFormat="1" x14ac:dyDescent="0.2">
      <c r="B542" s="126"/>
    </row>
    <row r="543" spans="2:2" s="44" customFormat="1" x14ac:dyDescent="0.2">
      <c r="B543" s="126"/>
    </row>
    <row r="544" spans="2:2" s="44" customFormat="1" x14ac:dyDescent="0.2">
      <c r="B544" s="126"/>
    </row>
    <row r="545" spans="2:2" s="44" customFormat="1" x14ac:dyDescent="0.2">
      <c r="B545" s="126"/>
    </row>
    <row r="546" spans="2:2" s="44" customFormat="1" x14ac:dyDescent="0.2">
      <c r="B546" s="126"/>
    </row>
    <row r="547" spans="2:2" s="44" customFormat="1" x14ac:dyDescent="0.2">
      <c r="B547" s="126"/>
    </row>
    <row r="548" spans="2:2" s="44" customFormat="1" x14ac:dyDescent="0.2">
      <c r="B548" s="126"/>
    </row>
    <row r="549" spans="2:2" s="44" customFormat="1" x14ac:dyDescent="0.2">
      <c r="B549" s="126"/>
    </row>
    <row r="550" spans="2:2" s="44" customFormat="1" x14ac:dyDescent="0.2">
      <c r="B550" s="126"/>
    </row>
    <row r="551" spans="2:2" s="44" customFormat="1" x14ac:dyDescent="0.2">
      <c r="B551" s="126"/>
    </row>
    <row r="552" spans="2:2" s="44" customFormat="1" x14ac:dyDescent="0.2">
      <c r="B552" s="126"/>
    </row>
    <row r="553" spans="2:2" s="44" customFormat="1" x14ac:dyDescent="0.2">
      <c r="B553" s="126"/>
    </row>
    <row r="554" spans="2:2" s="44" customFormat="1" x14ac:dyDescent="0.2">
      <c r="B554" s="126"/>
    </row>
    <row r="555" spans="2:2" s="44" customFormat="1" x14ac:dyDescent="0.2">
      <c r="B555" s="126"/>
    </row>
    <row r="556" spans="2:2" s="44" customFormat="1" x14ac:dyDescent="0.2">
      <c r="B556" s="126"/>
    </row>
    <row r="557" spans="2:2" s="44" customFormat="1" x14ac:dyDescent="0.2">
      <c r="B557" s="126"/>
    </row>
    <row r="558" spans="2:2" s="44" customFormat="1" x14ac:dyDescent="0.2">
      <c r="B558" s="126"/>
    </row>
    <row r="559" spans="2:2" s="44" customFormat="1" x14ac:dyDescent="0.2">
      <c r="B559" s="126"/>
    </row>
    <row r="560" spans="2:2" s="44" customFormat="1" x14ac:dyDescent="0.2">
      <c r="B560" s="126"/>
    </row>
    <row r="561" spans="2:2" s="44" customFormat="1" x14ac:dyDescent="0.2">
      <c r="B561" s="126"/>
    </row>
    <row r="562" spans="2:2" s="44" customFormat="1" x14ac:dyDescent="0.2">
      <c r="B562" s="126"/>
    </row>
    <row r="563" spans="2:2" s="44" customFormat="1" x14ac:dyDescent="0.2">
      <c r="B563" s="126"/>
    </row>
    <row r="564" spans="2:2" s="44" customFormat="1" x14ac:dyDescent="0.2">
      <c r="B564" s="126"/>
    </row>
    <row r="565" spans="2:2" s="44" customFormat="1" x14ac:dyDescent="0.2">
      <c r="B565" s="126"/>
    </row>
    <row r="566" spans="2:2" s="44" customFormat="1" x14ac:dyDescent="0.2">
      <c r="B566" s="126"/>
    </row>
    <row r="567" spans="2:2" s="44" customFormat="1" x14ac:dyDescent="0.2">
      <c r="B567" s="126"/>
    </row>
    <row r="568" spans="2:2" s="44" customFormat="1" x14ac:dyDescent="0.2">
      <c r="B568" s="126"/>
    </row>
    <row r="569" spans="2:2" s="44" customFormat="1" x14ac:dyDescent="0.2">
      <c r="B569" s="126"/>
    </row>
  </sheetData>
  <mergeCells count="15">
    <mergeCell ref="A1:B1"/>
    <mergeCell ref="AK1:AL1"/>
    <mergeCell ref="AM1:AN1"/>
    <mergeCell ref="R1:S1"/>
    <mergeCell ref="U1:W1"/>
    <mergeCell ref="Y1:AA1"/>
    <mergeCell ref="AC1:AE1"/>
    <mergeCell ref="AF1:AG1"/>
    <mergeCell ref="AH1:AJ1"/>
    <mergeCell ref="O1:Q1"/>
    <mergeCell ref="C1:D1"/>
    <mergeCell ref="E1:G1"/>
    <mergeCell ref="H1:J1"/>
    <mergeCell ref="K1:L1"/>
    <mergeCell ref="M1:N1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P577"/>
  <sheetViews>
    <sheetView workbookViewId="0">
      <selection activeCell="E38" sqref="E38"/>
    </sheetView>
  </sheetViews>
  <sheetFormatPr baseColWidth="10" defaultColWidth="11.5" defaultRowHeight="15" x14ac:dyDescent="0.2"/>
  <cols>
    <col min="1" max="1" width="11.5" style="159"/>
    <col min="2" max="2" width="11.5" style="126"/>
    <col min="3" max="3" width="11.5" style="160"/>
    <col min="4" max="4" width="11.5" style="159"/>
    <col min="5" max="5" width="11.5" style="160"/>
    <col min="6" max="6" width="11.5" style="154"/>
    <col min="7" max="7" width="11.5" style="159"/>
    <col min="8" max="8" width="11.5" style="160"/>
    <col min="9" max="9" width="11.5" style="154"/>
    <col min="10" max="10" width="11.5" style="159"/>
    <col min="11" max="11" width="11.5" style="160"/>
    <col min="12" max="12" width="11.5" style="159"/>
    <col min="13" max="13" width="11.5" style="160"/>
    <col min="14" max="14" width="11.5" style="159"/>
    <col min="15" max="15" width="11.5" style="160"/>
    <col min="16" max="16" width="11.5" style="154"/>
    <col min="17" max="17" width="11.5" style="159"/>
    <col min="18" max="18" width="11.5" style="160"/>
    <col min="19" max="19" width="11.5" style="159"/>
    <col min="20" max="20" width="11.5" style="161"/>
    <col min="21" max="21" width="11.5" style="160"/>
    <col min="22" max="22" width="11.5" style="154"/>
    <col min="23" max="23" width="11.5" style="159"/>
    <col min="24" max="24" width="11.5" style="161"/>
    <col min="25" max="25" width="11.5" style="160"/>
    <col min="26" max="26" width="11.5" style="154"/>
    <col min="27" max="27" width="11.5" style="159"/>
    <col min="28" max="28" width="11.5" style="161"/>
    <col min="29" max="29" width="11.5" style="160"/>
    <col min="30" max="30" width="11.5" style="154"/>
    <col min="31" max="31" width="11.5" style="159"/>
    <col min="32" max="32" width="11.5" style="160"/>
    <col min="33" max="33" width="11.5" style="159"/>
    <col min="34" max="34" width="11.5" style="160"/>
    <col min="35" max="35" width="11.5" style="154"/>
    <col min="36" max="36" width="11.5" style="159"/>
    <col min="37" max="37" width="11.5" style="160"/>
    <col min="38" max="38" width="11.5" style="159"/>
    <col min="39" max="39" width="11.5" style="160"/>
    <col min="40" max="40" width="11.5" style="159"/>
    <col min="41" max="41" width="11.5" style="160"/>
    <col min="42" max="16384" width="11.5" style="154"/>
  </cols>
  <sheetData>
    <row r="1" spans="1:94" s="142" customFormat="1" x14ac:dyDescent="0.2">
      <c r="A1" s="203" t="s">
        <v>127</v>
      </c>
      <c r="B1" s="204"/>
      <c r="C1" s="205" t="s">
        <v>44</v>
      </c>
      <c r="D1" s="204"/>
      <c r="E1" s="205" t="s">
        <v>45</v>
      </c>
      <c r="F1" s="203"/>
      <c r="G1" s="204"/>
      <c r="H1" s="205" t="s">
        <v>46</v>
      </c>
      <c r="I1" s="203"/>
      <c r="J1" s="204"/>
      <c r="K1" s="205" t="s">
        <v>47</v>
      </c>
      <c r="L1" s="204"/>
      <c r="M1" s="205" t="s">
        <v>48</v>
      </c>
      <c r="N1" s="204"/>
      <c r="O1" s="205" t="s">
        <v>49</v>
      </c>
      <c r="P1" s="203"/>
      <c r="Q1" s="204"/>
      <c r="R1" s="205" t="s">
        <v>50</v>
      </c>
      <c r="S1" s="204"/>
      <c r="T1" s="139" t="s">
        <v>51</v>
      </c>
      <c r="U1" s="205" t="s">
        <v>52</v>
      </c>
      <c r="V1" s="203"/>
      <c r="W1" s="204"/>
      <c r="X1" s="139" t="s">
        <v>53</v>
      </c>
      <c r="Y1" s="205" t="s">
        <v>54</v>
      </c>
      <c r="Z1" s="203"/>
      <c r="AA1" s="204"/>
      <c r="AB1" s="139" t="s">
        <v>1</v>
      </c>
      <c r="AC1" s="205" t="s">
        <v>55</v>
      </c>
      <c r="AD1" s="203"/>
      <c r="AE1" s="204"/>
      <c r="AF1" s="205" t="s">
        <v>56</v>
      </c>
      <c r="AG1" s="204"/>
      <c r="AH1" s="205" t="s">
        <v>57</v>
      </c>
      <c r="AI1" s="203"/>
      <c r="AJ1" s="204"/>
      <c r="AK1" s="205" t="s">
        <v>58</v>
      </c>
      <c r="AL1" s="204"/>
      <c r="AM1" s="205" t="s">
        <v>59</v>
      </c>
      <c r="AN1" s="204"/>
      <c r="AO1" s="140" t="s">
        <v>60</v>
      </c>
      <c r="AP1" s="141"/>
      <c r="AQ1" s="141"/>
      <c r="AR1" s="141"/>
      <c r="AS1" s="141"/>
      <c r="AT1" s="141"/>
      <c r="AU1" s="141"/>
      <c r="AV1" s="141"/>
      <c r="AW1" s="141"/>
      <c r="AX1" s="141"/>
      <c r="AY1" s="141"/>
      <c r="AZ1" s="141"/>
      <c r="BA1" s="141"/>
      <c r="BB1" s="141"/>
      <c r="BC1" s="141"/>
      <c r="BD1" s="141"/>
      <c r="BE1" s="141"/>
      <c r="BF1" s="141"/>
      <c r="BG1" s="141"/>
      <c r="BH1" s="141"/>
      <c r="BI1" s="141"/>
      <c r="BJ1" s="141"/>
      <c r="BK1" s="141"/>
      <c r="BL1" s="141"/>
      <c r="BM1" s="141"/>
      <c r="BN1" s="141"/>
      <c r="BO1" s="141"/>
      <c r="BP1" s="141"/>
      <c r="BQ1" s="141"/>
      <c r="BR1" s="141"/>
      <c r="BS1" s="141"/>
      <c r="BT1" s="141"/>
      <c r="BU1" s="141"/>
      <c r="BV1" s="141"/>
      <c r="BW1" s="141"/>
      <c r="BX1" s="141"/>
      <c r="BY1" s="141"/>
      <c r="BZ1" s="141"/>
      <c r="CA1" s="141"/>
      <c r="CB1" s="141"/>
      <c r="CC1" s="141"/>
      <c r="CD1" s="141"/>
      <c r="CE1" s="141"/>
      <c r="CF1" s="141"/>
      <c r="CG1" s="141"/>
      <c r="CH1" s="141"/>
      <c r="CI1" s="141"/>
      <c r="CJ1" s="141"/>
      <c r="CK1" s="141"/>
      <c r="CL1" s="141"/>
      <c r="CM1" s="141"/>
      <c r="CN1" s="141"/>
      <c r="CO1" s="141"/>
      <c r="CP1" s="141"/>
    </row>
    <row r="2" spans="1:94" s="144" customFormat="1" x14ac:dyDescent="0.2">
      <c r="A2" s="143" t="s">
        <v>124</v>
      </c>
      <c r="B2" s="162" t="s">
        <v>123</v>
      </c>
      <c r="C2" s="145" t="s">
        <v>61</v>
      </c>
      <c r="D2" s="143" t="s">
        <v>62</v>
      </c>
      <c r="E2" s="145" t="s">
        <v>2</v>
      </c>
      <c r="F2" s="144" t="s">
        <v>5</v>
      </c>
      <c r="G2" s="143" t="s">
        <v>6</v>
      </c>
      <c r="H2" s="145" t="s">
        <v>7</v>
      </c>
      <c r="I2" s="144" t="s">
        <v>8</v>
      </c>
      <c r="J2" s="143" t="s">
        <v>9</v>
      </c>
      <c r="K2" s="145" t="s">
        <v>10</v>
      </c>
      <c r="L2" s="143" t="s">
        <v>11</v>
      </c>
      <c r="M2" s="145" t="s">
        <v>12</v>
      </c>
      <c r="N2" s="143" t="s">
        <v>13</v>
      </c>
      <c r="O2" s="145" t="s">
        <v>14</v>
      </c>
      <c r="P2" s="144" t="s">
        <v>15</v>
      </c>
      <c r="Q2" s="143" t="s">
        <v>16</v>
      </c>
      <c r="R2" s="145" t="s">
        <v>17</v>
      </c>
      <c r="S2" s="143" t="s">
        <v>18</v>
      </c>
      <c r="T2" s="146" t="s">
        <v>19</v>
      </c>
      <c r="U2" s="145" t="s">
        <v>21</v>
      </c>
      <c r="V2" s="144" t="s">
        <v>22</v>
      </c>
      <c r="W2" s="143" t="s">
        <v>23</v>
      </c>
      <c r="X2" s="146" t="s">
        <v>24</v>
      </c>
      <c r="Y2" s="145" t="s">
        <v>63</v>
      </c>
      <c r="Z2" s="144" t="s">
        <v>64</v>
      </c>
      <c r="AA2" s="143" t="s">
        <v>26</v>
      </c>
      <c r="AB2" s="146" t="s">
        <v>27</v>
      </c>
      <c r="AC2" s="145" t="s">
        <v>28</v>
      </c>
      <c r="AD2" s="144" t="s">
        <v>29</v>
      </c>
      <c r="AE2" s="143" t="s">
        <v>30</v>
      </c>
      <c r="AF2" s="145" t="s">
        <v>32</v>
      </c>
      <c r="AG2" s="143" t="s">
        <v>34</v>
      </c>
      <c r="AH2" s="145" t="s">
        <v>35</v>
      </c>
      <c r="AI2" s="144" t="s">
        <v>37</v>
      </c>
      <c r="AJ2" s="143" t="s">
        <v>38</v>
      </c>
      <c r="AK2" s="145" t="s">
        <v>39</v>
      </c>
      <c r="AL2" s="143" t="s">
        <v>40</v>
      </c>
      <c r="AM2" s="145" t="s">
        <v>41</v>
      </c>
      <c r="AN2" s="143" t="s">
        <v>42</v>
      </c>
      <c r="AO2" s="145" t="s">
        <v>43</v>
      </c>
      <c r="AP2" s="141"/>
      <c r="AQ2" s="141"/>
      <c r="AR2" s="141"/>
      <c r="AS2" s="141"/>
      <c r="AT2" s="141"/>
      <c r="AU2" s="141"/>
      <c r="AV2" s="141"/>
      <c r="AW2" s="141"/>
      <c r="AX2" s="141"/>
      <c r="AY2" s="141"/>
      <c r="AZ2" s="141"/>
      <c r="BA2" s="141"/>
      <c r="BB2" s="141"/>
      <c r="BC2" s="141"/>
      <c r="BD2" s="141"/>
      <c r="BE2" s="141"/>
      <c r="BF2" s="141"/>
      <c r="BG2" s="141"/>
      <c r="BH2" s="141"/>
      <c r="BI2" s="141"/>
      <c r="BJ2" s="141"/>
      <c r="BK2" s="141"/>
      <c r="BL2" s="141"/>
      <c r="BM2" s="141"/>
      <c r="BN2" s="141"/>
      <c r="BO2" s="141"/>
      <c r="BP2" s="141"/>
      <c r="BQ2" s="141"/>
      <c r="BR2" s="141"/>
      <c r="BS2" s="141"/>
      <c r="BT2" s="141"/>
      <c r="BU2" s="141"/>
      <c r="BV2" s="141"/>
      <c r="BW2" s="141"/>
      <c r="BX2" s="141"/>
      <c r="BY2" s="141"/>
      <c r="BZ2" s="141"/>
      <c r="CA2" s="141"/>
      <c r="CB2" s="141"/>
      <c r="CC2" s="141"/>
      <c r="CD2" s="141"/>
      <c r="CE2" s="141"/>
      <c r="CF2" s="141"/>
      <c r="CG2" s="141"/>
      <c r="CH2" s="141"/>
      <c r="CI2" s="141"/>
      <c r="CJ2" s="141"/>
      <c r="CK2" s="141"/>
      <c r="CL2" s="141"/>
      <c r="CM2" s="141"/>
      <c r="CN2" s="141"/>
      <c r="CO2" s="141"/>
      <c r="CP2" s="141"/>
    </row>
    <row r="3" spans="1:94" s="148" customFormat="1" x14ac:dyDescent="0.2">
      <c r="A3" s="147" t="s">
        <v>82</v>
      </c>
      <c r="B3" s="163">
        <v>1</v>
      </c>
      <c r="C3" s="149">
        <v>0.41432000000000002</v>
      </c>
      <c r="D3" s="147">
        <v>8.7580000000000005E-2</v>
      </c>
      <c r="E3" s="149">
        <v>5.0160000000000003E-2</v>
      </c>
      <c r="F3" s="148">
        <v>5.0173961052735597E-2</v>
      </c>
      <c r="G3" s="147">
        <v>5.1153833144225801E-2</v>
      </c>
      <c r="H3" s="150"/>
      <c r="I3" s="151"/>
      <c r="J3" s="152"/>
      <c r="K3" s="149">
        <v>0.29691000000000001</v>
      </c>
      <c r="L3" s="147">
        <v>0.13833999999999999</v>
      </c>
      <c r="M3" s="149">
        <v>0.10646</v>
      </c>
      <c r="N3" s="147">
        <v>5.0220000000000001E-2</v>
      </c>
      <c r="O3" s="150"/>
      <c r="P3" s="151"/>
      <c r="Q3" s="152"/>
      <c r="R3" s="150"/>
      <c r="S3" s="152"/>
      <c r="T3" s="153"/>
      <c r="U3" s="149">
        <v>5.5568888227178502E-2</v>
      </c>
      <c r="V3" s="148">
        <v>3.2067087647728303E-2</v>
      </c>
      <c r="W3" s="147">
        <v>7.9803591354903794E-2</v>
      </c>
      <c r="X3" s="153"/>
      <c r="Y3" s="149">
        <v>6.7460000000000006E-2</v>
      </c>
      <c r="Z3" s="148">
        <v>9.9729999999999999E-2</v>
      </c>
      <c r="AA3" s="147">
        <v>9.3780000000000002E-2</v>
      </c>
      <c r="AB3" s="153"/>
      <c r="AC3" s="149">
        <v>3.1480000000000001E-2</v>
      </c>
      <c r="AD3" s="148">
        <v>3.8080000000000003E-2</v>
      </c>
      <c r="AE3" s="147">
        <v>5.9729999999999998E-2</v>
      </c>
      <c r="AF3" s="149">
        <v>5.391E-2</v>
      </c>
      <c r="AG3" s="147">
        <v>4.965E-2</v>
      </c>
      <c r="AH3" s="149">
        <v>0.12224</v>
      </c>
      <c r="AI3" s="148">
        <v>0.12333</v>
      </c>
      <c r="AJ3" s="147">
        <v>0.13932</v>
      </c>
      <c r="AK3" s="149">
        <v>8.8410000000000002E-2</v>
      </c>
      <c r="AL3" s="147">
        <v>6.1859999999999998E-2</v>
      </c>
      <c r="AM3" s="149">
        <v>4.7379999999999999E-2</v>
      </c>
      <c r="AN3" s="147">
        <v>4.7469999999999998E-2</v>
      </c>
      <c r="AO3" s="150"/>
      <c r="AP3" s="154"/>
      <c r="AQ3" s="154"/>
      <c r="AR3" s="154"/>
      <c r="AS3" s="154"/>
      <c r="AT3" s="154"/>
      <c r="AU3" s="154"/>
      <c r="AV3" s="154"/>
      <c r="AW3" s="154"/>
      <c r="AX3" s="154"/>
      <c r="AY3" s="154"/>
      <c r="AZ3" s="154"/>
      <c r="BA3" s="154"/>
      <c r="BB3" s="154"/>
      <c r="BC3" s="154"/>
      <c r="BD3" s="154"/>
      <c r="BE3" s="154"/>
      <c r="BF3" s="154"/>
      <c r="BG3" s="154"/>
      <c r="BH3" s="154"/>
      <c r="BI3" s="154"/>
      <c r="BJ3" s="154"/>
      <c r="BK3" s="154"/>
      <c r="BL3" s="154"/>
      <c r="BM3" s="154"/>
      <c r="BN3" s="154"/>
      <c r="BO3" s="154"/>
      <c r="BP3" s="154"/>
      <c r="BQ3" s="154"/>
      <c r="BR3" s="154"/>
      <c r="BS3" s="154"/>
      <c r="BT3" s="154"/>
      <c r="BU3" s="154"/>
      <c r="BV3" s="154"/>
      <c r="BW3" s="154"/>
      <c r="BX3" s="154"/>
      <c r="BY3" s="154"/>
      <c r="BZ3" s="154"/>
      <c r="CA3" s="154"/>
      <c r="CB3" s="154"/>
      <c r="CC3" s="154"/>
      <c r="CD3" s="154"/>
      <c r="CE3" s="154"/>
      <c r="CF3" s="154"/>
      <c r="CG3" s="154"/>
      <c r="CH3" s="154"/>
      <c r="CI3" s="154"/>
      <c r="CJ3" s="154"/>
      <c r="CK3" s="154"/>
      <c r="CL3" s="154"/>
      <c r="CM3" s="154"/>
      <c r="CN3" s="154"/>
      <c r="CO3" s="154"/>
      <c r="CP3" s="154"/>
    </row>
    <row r="4" spans="1:94" s="148" customFormat="1" x14ac:dyDescent="0.2">
      <c r="A4" s="147" t="s">
        <v>82</v>
      </c>
      <c r="B4" s="163">
        <v>2</v>
      </c>
      <c r="C4" s="149">
        <v>0.56542000000000003</v>
      </c>
      <c r="D4" s="147">
        <v>6.1809999999999997E-2</v>
      </c>
      <c r="E4" s="149">
        <v>0.11787</v>
      </c>
      <c r="F4" s="148">
        <v>0.11865189180958501</v>
      </c>
      <c r="G4" s="147">
        <v>0.11769605349097199</v>
      </c>
      <c r="H4" s="150"/>
      <c r="I4" s="151"/>
      <c r="J4" s="152"/>
      <c r="K4" s="149">
        <v>0.52368000000000003</v>
      </c>
      <c r="L4" s="147">
        <v>0.28156999999999999</v>
      </c>
      <c r="M4" s="149">
        <v>0.19867000000000001</v>
      </c>
      <c r="N4" s="147">
        <v>0.13172</v>
      </c>
      <c r="O4" s="150"/>
      <c r="P4" s="151"/>
      <c r="Q4" s="152"/>
      <c r="R4" s="150"/>
      <c r="S4" s="152"/>
      <c r="T4" s="153"/>
      <c r="U4" s="149">
        <v>0.118648099267329</v>
      </c>
      <c r="V4" s="148">
        <v>7.5429597270208606E-2</v>
      </c>
      <c r="W4" s="147">
        <v>0.130137895412449</v>
      </c>
      <c r="X4" s="153"/>
      <c r="Y4" s="149">
        <v>0.11953999999999999</v>
      </c>
      <c r="Z4" s="148">
        <v>0.15013000000000001</v>
      </c>
      <c r="AA4" s="147">
        <v>0.14130999999999999</v>
      </c>
      <c r="AB4" s="153"/>
      <c r="AC4" s="149">
        <v>9.8000000000000004E-2</v>
      </c>
      <c r="AD4" s="148">
        <v>9.5570000000000002E-2</v>
      </c>
      <c r="AE4" s="147">
        <v>0.10663</v>
      </c>
      <c r="AF4" s="149">
        <v>0.12055</v>
      </c>
      <c r="AG4" s="147">
        <v>0.12898000000000001</v>
      </c>
      <c r="AH4" s="149">
        <v>0.19578000000000001</v>
      </c>
      <c r="AI4" s="148">
        <v>0.21634</v>
      </c>
      <c r="AJ4" s="147">
        <v>0.23474</v>
      </c>
      <c r="AK4" s="149">
        <v>0.13980999999999999</v>
      </c>
      <c r="AL4" s="147">
        <v>0.11323</v>
      </c>
      <c r="AM4" s="149">
        <v>0.46633000000000002</v>
      </c>
      <c r="AN4" s="147">
        <v>0.43131000000000003</v>
      </c>
      <c r="AO4" s="150"/>
      <c r="AP4" s="154"/>
      <c r="AQ4" s="154"/>
      <c r="AR4" s="154"/>
      <c r="AS4" s="154"/>
      <c r="AT4" s="154"/>
      <c r="AU4" s="154"/>
      <c r="AV4" s="154"/>
      <c r="AW4" s="154"/>
      <c r="AX4" s="154"/>
      <c r="AY4" s="154"/>
      <c r="AZ4" s="154"/>
      <c r="BA4" s="154"/>
      <c r="BB4" s="154"/>
      <c r="BC4" s="154"/>
      <c r="BD4" s="154"/>
      <c r="BE4" s="154"/>
      <c r="BF4" s="154"/>
      <c r="BG4" s="154"/>
      <c r="BH4" s="154"/>
      <c r="BI4" s="154"/>
      <c r="BJ4" s="154"/>
      <c r="BK4" s="154"/>
      <c r="BL4" s="154"/>
      <c r="BM4" s="154"/>
      <c r="BN4" s="154"/>
      <c r="BO4" s="154"/>
      <c r="BP4" s="154"/>
      <c r="BQ4" s="154"/>
      <c r="BR4" s="154"/>
      <c r="BS4" s="154"/>
      <c r="BT4" s="154"/>
      <c r="BU4" s="154"/>
      <c r="BV4" s="154"/>
      <c r="BW4" s="154"/>
      <c r="BX4" s="154"/>
      <c r="BY4" s="154"/>
      <c r="BZ4" s="154"/>
      <c r="CA4" s="154"/>
      <c r="CB4" s="154"/>
      <c r="CC4" s="154"/>
      <c r="CD4" s="154"/>
      <c r="CE4" s="154"/>
      <c r="CF4" s="154"/>
      <c r="CG4" s="154"/>
      <c r="CH4" s="154"/>
      <c r="CI4" s="154"/>
      <c r="CJ4" s="154"/>
      <c r="CK4" s="154"/>
      <c r="CL4" s="154"/>
      <c r="CM4" s="154"/>
      <c r="CN4" s="154"/>
      <c r="CO4" s="154"/>
      <c r="CP4" s="154"/>
    </row>
    <row r="5" spans="1:94" s="156" customFormat="1" x14ac:dyDescent="0.2">
      <c r="A5" s="155" t="s">
        <v>122</v>
      </c>
      <c r="B5" s="164">
        <v>1</v>
      </c>
      <c r="C5" s="157">
        <v>0.83572999999999997</v>
      </c>
      <c r="D5" s="155">
        <v>0.48914000000000002</v>
      </c>
      <c r="E5" s="157">
        <v>0.21792</v>
      </c>
      <c r="F5" s="156">
        <v>0.22163280182195599</v>
      </c>
      <c r="G5" s="155">
        <v>0.21624912339323199</v>
      </c>
      <c r="H5" s="150"/>
      <c r="I5" s="151"/>
      <c r="J5" s="152"/>
      <c r="K5" s="157">
        <v>0.66383000000000003</v>
      </c>
      <c r="L5" s="155">
        <v>0.46406999999999998</v>
      </c>
      <c r="M5" s="157">
        <v>0.27655000000000002</v>
      </c>
      <c r="N5" s="155">
        <v>0.21006</v>
      </c>
      <c r="O5" s="157">
        <v>0.15055656759348501</v>
      </c>
      <c r="P5" s="156">
        <v>0.226525419986599</v>
      </c>
      <c r="Q5" s="155">
        <v>0.219300880528427</v>
      </c>
      <c r="R5" s="157">
        <v>0.13058062119723801</v>
      </c>
      <c r="S5" s="155">
        <v>0.14942018950814101</v>
      </c>
      <c r="T5" s="158">
        <v>0.439356492833197</v>
      </c>
      <c r="U5" s="157">
        <v>0.15476808359017899</v>
      </c>
      <c r="V5" s="156">
        <v>0.12873543020546699</v>
      </c>
      <c r="W5" s="155">
        <v>0.173570684319441</v>
      </c>
      <c r="X5" s="158">
        <v>0.18085949802755999</v>
      </c>
      <c r="Y5" s="157">
        <v>0.17623</v>
      </c>
      <c r="Z5" s="156">
        <v>0.22894</v>
      </c>
      <c r="AA5" s="155">
        <v>0.20272000000000001</v>
      </c>
      <c r="AB5" s="158">
        <v>0.24417614378664201</v>
      </c>
      <c r="AC5" s="157">
        <v>0.15149000000000001</v>
      </c>
      <c r="AD5" s="156">
        <v>0.13994999999999999</v>
      </c>
      <c r="AE5" s="155">
        <v>0.14749999999999999</v>
      </c>
      <c r="AF5" s="157">
        <v>0.17731</v>
      </c>
      <c r="AG5" s="155">
        <v>0.18959999999999999</v>
      </c>
      <c r="AH5" s="157">
        <v>0.29570000000000002</v>
      </c>
      <c r="AI5" s="156">
        <v>0.31578000000000001</v>
      </c>
      <c r="AJ5" s="155">
        <v>0.33398</v>
      </c>
      <c r="AK5" s="157">
        <v>0.19782</v>
      </c>
      <c r="AL5" s="155">
        <v>0.16517000000000001</v>
      </c>
      <c r="AM5" s="157">
        <v>0.52153000000000005</v>
      </c>
      <c r="AN5" s="155">
        <v>0.49335000000000001</v>
      </c>
      <c r="AO5" s="157">
        <v>0.205796516568233</v>
      </c>
      <c r="AP5" s="154"/>
      <c r="AQ5" s="154"/>
      <c r="AR5" s="154"/>
      <c r="AS5" s="154"/>
      <c r="AT5" s="154"/>
      <c r="AU5" s="154"/>
      <c r="AV5" s="154"/>
      <c r="AW5" s="154"/>
      <c r="AX5" s="154"/>
      <c r="AY5" s="154"/>
      <c r="AZ5" s="154"/>
      <c r="BA5" s="154"/>
      <c r="BB5" s="154"/>
      <c r="BC5" s="154"/>
      <c r="BD5" s="154"/>
      <c r="BE5" s="154"/>
      <c r="BF5" s="154"/>
      <c r="BG5" s="154"/>
      <c r="BH5" s="154"/>
      <c r="BI5" s="154"/>
      <c r="BJ5" s="154"/>
      <c r="BK5" s="154"/>
      <c r="BL5" s="154"/>
      <c r="BM5" s="154"/>
      <c r="BN5" s="154"/>
      <c r="BO5" s="154"/>
      <c r="BP5" s="154"/>
      <c r="BQ5" s="154"/>
      <c r="BR5" s="154"/>
      <c r="BS5" s="154"/>
      <c r="BT5" s="154"/>
      <c r="BU5" s="154"/>
      <c r="BV5" s="154"/>
      <c r="BW5" s="154"/>
      <c r="BX5" s="154"/>
      <c r="BY5" s="154"/>
      <c r="BZ5" s="154"/>
      <c r="CA5" s="154"/>
      <c r="CB5" s="154"/>
      <c r="CC5" s="154"/>
      <c r="CD5" s="154"/>
      <c r="CE5" s="154"/>
      <c r="CF5" s="154"/>
      <c r="CG5" s="154"/>
      <c r="CH5" s="154"/>
      <c r="CI5" s="154"/>
      <c r="CJ5" s="154"/>
      <c r="CK5" s="154"/>
      <c r="CL5" s="154"/>
      <c r="CM5" s="154"/>
      <c r="CN5" s="154"/>
      <c r="CO5" s="154"/>
      <c r="CP5" s="154"/>
    </row>
    <row r="6" spans="1:94" s="156" customFormat="1" x14ac:dyDescent="0.2">
      <c r="A6" s="155" t="s">
        <v>122</v>
      </c>
      <c r="B6" s="164">
        <v>2</v>
      </c>
      <c r="C6" s="157">
        <v>0.81106</v>
      </c>
      <c r="D6" s="155">
        <v>0.46904000000000001</v>
      </c>
      <c r="E6" s="157">
        <v>0.21614</v>
      </c>
      <c r="F6" s="156">
        <v>0.220668941198125</v>
      </c>
      <c r="G6" s="155">
        <v>0.21973871099853201</v>
      </c>
      <c r="H6" s="150"/>
      <c r="I6" s="151"/>
      <c r="J6" s="152"/>
      <c r="K6" s="157">
        <v>0.65964</v>
      </c>
      <c r="L6" s="155">
        <v>0.47827999999999998</v>
      </c>
      <c r="M6" s="157">
        <v>0.27906999999999998</v>
      </c>
      <c r="N6" s="155">
        <v>0.21646000000000001</v>
      </c>
      <c r="O6" s="157">
        <v>0.159060569782563</v>
      </c>
      <c r="P6" s="156">
        <v>0.25552663829544803</v>
      </c>
      <c r="Q6" s="155">
        <v>0.21633010907321501</v>
      </c>
      <c r="R6" s="157">
        <v>0.13028129273504399</v>
      </c>
      <c r="S6" s="155">
        <v>0.15315941658495699</v>
      </c>
      <c r="T6" s="158">
        <v>0.50963713517207998</v>
      </c>
      <c r="U6" s="157">
        <v>0.16797778853199299</v>
      </c>
      <c r="V6" s="156">
        <v>0.141390318864095</v>
      </c>
      <c r="W6" s="155">
        <v>0.18211634490439199</v>
      </c>
      <c r="X6" s="158">
        <v>0.16450804397874899</v>
      </c>
      <c r="Y6" s="157">
        <v>0.18512999999999999</v>
      </c>
      <c r="Z6" s="156">
        <v>0.24388000000000001</v>
      </c>
      <c r="AA6" s="155">
        <v>0.21057999999999999</v>
      </c>
      <c r="AB6" s="158">
        <v>0.21860629317029101</v>
      </c>
      <c r="AC6" s="157">
        <v>0.16427</v>
      </c>
      <c r="AD6" s="156">
        <v>0.15084</v>
      </c>
      <c r="AE6" s="155">
        <v>0.16533</v>
      </c>
      <c r="AF6" s="157">
        <v>0.18622</v>
      </c>
      <c r="AG6" s="155">
        <v>0.20458000000000001</v>
      </c>
      <c r="AH6" s="157">
        <v>0.30437999999999998</v>
      </c>
      <c r="AI6" s="156">
        <v>0.32640999999999998</v>
      </c>
      <c r="AJ6" s="155">
        <v>0.33729999999999999</v>
      </c>
      <c r="AK6" s="157">
        <v>0.19975000000000001</v>
      </c>
      <c r="AL6" s="155">
        <v>0.16886000000000001</v>
      </c>
      <c r="AM6" s="157">
        <v>0.53042999999999996</v>
      </c>
      <c r="AN6" s="155">
        <v>0.48424</v>
      </c>
      <c r="AO6" s="157">
        <v>0.20348639664690699</v>
      </c>
      <c r="AP6" s="154"/>
      <c r="AQ6" s="154"/>
      <c r="AR6" s="154"/>
      <c r="AS6" s="154"/>
      <c r="AT6" s="154"/>
      <c r="AU6" s="154"/>
      <c r="AV6" s="154"/>
      <c r="AW6" s="154"/>
      <c r="AX6" s="154"/>
      <c r="AY6" s="154"/>
      <c r="AZ6" s="154"/>
      <c r="BA6" s="154"/>
      <c r="BB6" s="154"/>
      <c r="BC6" s="154"/>
      <c r="BD6" s="154"/>
      <c r="BE6" s="154"/>
      <c r="BF6" s="154"/>
      <c r="BG6" s="154"/>
      <c r="BH6" s="154"/>
      <c r="BI6" s="154"/>
      <c r="BJ6" s="154"/>
      <c r="BK6" s="154"/>
      <c r="BL6" s="154"/>
      <c r="BM6" s="154"/>
      <c r="BN6" s="154"/>
      <c r="BO6" s="154"/>
      <c r="BP6" s="154"/>
      <c r="BQ6" s="154"/>
      <c r="BR6" s="154"/>
      <c r="BS6" s="154"/>
      <c r="BT6" s="154"/>
      <c r="BU6" s="154"/>
      <c r="BV6" s="154"/>
      <c r="BW6" s="154"/>
      <c r="BX6" s="154"/>
      <c r="BY6" s="154"/>
      <c r="BZ6" s="154"/>
      <c r="CA6" s="154"/>
      <c r="CB6" s="154"/>
      <c r="CC6" s="154"/>
      <c r="CD6" s="154"/>
      <c r="CE6" s="154"/>
      <c r="CF6" s="154"/>
      <c r="CG6" s="154"/>
      <c r="CH6" s="154"/>
      <c r="CI6" s="154"/>
      <c r="CJ6" s="154"/>
      <c r="CK6" s="154"/>
      <c r="CL6" s="154"/>
      <c r="CM6" s="154"/>
      <c r="CN6" s="154"/>
      <c r="CO6" s="154"/>
      <c r="CP6" s="154"/>
    </row>
    <row r="7" spans="1:94" s="156" customFormat="1" x14ac:dyDescent="0.2">
      <c r="A7" s="155" t="s">
        <v>122</v>
      </c>
      <c r="B7" s="164">
        <v>3</v>
      </c>
      <c r="C7" s="157">
        <v>0.79513999999999996</v>
      </c>
      <c r="D7" s="155">
        <v>0.45212999999999998</v>
      </c>
      <c r="E7" s="157">
        <v>0.21612000000000001</v>
      </c>
      <c r="F7" s="156">
        <v>0.222173461084821</v>
      </c>
      <c r="G7" s="155">
        <v>0.21580853333333</v>
      </c>
      <c r="H7" s="150"/>
      <c r="I7" s="151"/>
      <c r="J7" s="152"/>
      <c r="K7" s="157">
        <v>0.65715000000000001</v>
      </c>
      <c r="L7" s="155">
        <v>0.48010000000000003</v>
      </c>
      <c r="M7" s="157">
        <v>0.28776000000000002</v>
      </c>
      <c r="N7" s="155">
        <v>0.21803</v>
      </c>
      <c r="O7" s="157">
        <v>0.16214093171097199</v>
      </c>
      <c r="P7" s="156">
        <v>0.28424189674334299</v>
      </c>
      <c r="Q7" s="155">
        <v>0.21300337054882901</v>
      </c>
      <c r="R7" s="157">
        <v>0.13734028251081401</v>
      </c>
      <c r="S7" s="155">
        <v>0.15432651356629601</v>
      </c>
      <c r="T7" s="158">
        <v>0.51101225049689603</v>
      </c>
      <c r="U7" s="157">
        <v>0.170337241633921</v>
      </c>
      <c r="V7" s="156">
        <v>0.14364172171241299</v>
      </c>
      <c r="W7" s="155">
        <v>0.18279362964182699</v>
      </c>
      <c r="X7" s="158">
        <v>0.16975126638385199</v>
      </c>
      <c r="Y7" s="157">
        <v>0.18783</v>
      </c>
      <c r="Z7" s="156">
        <v>0.25164999999999998</v>
      </c>
      <c r="AA7" s="155">
        <v>0.21146000000000001</v>
      </c>
      <c r="AB7" s="158">
        <v>0.22714115100502899</v>
      </c>
      <c r="AC7" s="157">
        <v>0.16755999999999999</v>
      </c>
      <c r="AD7" s="156">
        <v>0.15121000000000001</v>
      </c>
      <c r="AE7" s="155">
        <v>0.16389999999999999</v>
      </c>
      <c r="AF7" s="157">
        <v>0.19131999999999999</v>
      </c>
      <c r="AG7" s="155">
        <v>0.20477000000000001</v>
      </c>
      <c r="AH7" s="157">
        <v>0.31213000000000002</v>
      </c>
      <c r="AI7" s="156">
        <v>0.32352999999999998</v>
      </c>
      <c r="AJ7" s="155">
        <v>0.33711000000000002</v>
      </c>
      <c r="AK7" s="157">
        <v>0.19867000000000001</v>
      </c>
      <c r="AL7" s="155">
        <v>0.1681</v>
      </c>
      <c r="AM7" s="157">
        <v>0.52990000000000004</v>
      </c>
      <c r="AN7" s="155">
        <v>0.48742999999999997</v>
      </c>
      <c r="AO7" s="157">
        <v>0.20584223939900601</v>
      </c>
      <c r="AP7" s="154"/>
      <c r="AQ7" s="154"/>
      <c r="AR7" s="154"/>
      <c r="AS7" s="154"/>
      <c r="AT7" s="154"/>
      <c r="AU7" s="154"/>
      <c r="AV7" s="154"/>
      <c r="AW7" s="154"/>
      <c r="AX7" s="154"/>
      <c r="AY7" s="154"/>
      <c r="AZ7" s="154"/>
      <c r="BA7" s="154"/>
      <c r="BB7" s="154"/>
      <c r="BC7" s="154"/>
      <c r="BD7" s="154"/>
      <c r="BE7" s="154"/>
      <c r="BF7" s="154"/>
      <c r="BG7" s="154"/>
      <c r="BH7" s="154"/>
      <c r="BI7" s="154"/>
      <c r="BJ7" s="154"/>
      <c r="BK7" s="154"/>
      <c r="BL7" s="154"/>
      <c r="BM7" s="154"/>
      <c r="BN7" s="154"/>
      <c r="BO7" s="154"/>
      <c r="BP7" s="154"/>
      <c r="BQ7" s="154"/>
      <c r="BR7" s="154"/>
      <c r="BS7" s="154"/>
      <c r="BT7" s="154"/>
      <c r="BU7" s="154"/>
      <c r="BV7" s="154"/>
      <c r="BW7" s="154"/>
      <c r="BX7" s="154"/>
      <c r="BY7" s="154"/>
      <c r="BZ7" s="154"/>
      <c r="CA7" s="154"/>
      <c r="CB7" s="154"/>
      <c r="CC7" s="154"/>
      <c r="CD7" s="154"/>
      <c r="CE7" s="154"/>
      <c r="CF7" s="154"/>
      <c r="CG7" s="154"/>
      <c r="CH7" s="154"/>
      <c r="CI7" s="154"/>
      <c r="CJ7" s="154"/>
      <c r="CK7" s="154"/>
      <c r="CL7" s="154"/>
      <c r="CM7" s="154"/>
      <c r="CN7" s="154"/>
      <c r="CO7" s="154"/>
      <c r="CP7" s="154"/>
    </row>
    <row r="8" spans="1:94" s="156" customFormat="1" x14ac:dyDescent="0.2">
      <c r="A8" s="155" t="s">
        <v>122</v>
      </c>
      <c r="B8" s="164">
        <v>4</v>
      </c>
      <c r="C8" s="157">
        <v>0.77751000000000003</v>
      </c>
      <c r="D8" s="155">
        <v>0.43572</v>
      </c>
      <c r="E8" s="157">
        <v>0.21529000000000001</v>
      </c>
      <c r="F8" s="156">
        <v>0.22236255268095501</v>
      </c>
      <c r="G8" s="155">
        <v>0.21538436782870399</v>
      </c>
      <c r="H8" s="150"/>
      <c r="I8" s="151"/>
      <c r="J8" s="152"/>
      <c r="K8" s="157">
        <v>0.65808999999999995</v>
      </c>
      <c r="L8" s="155">
        <v>0.48079</v>
      </c>
      <c r="M8" s="157">
        <v>0.29538999999999999</v>
      </c>
      <c r="N8" s="155">
        <v>0.22006999999999999</v>
      </c>
      <c r="O8" s="157">
        <v>0.165062916176553</v>
      </c>
      <c r="P8" s="156">
        <v>0.27220349452477599</v>
      </c>
      <c r="Q8" s="155">
        <v>0.21140406502011899</v>
      </c>
      <c r="R8" s="157">
        <v>0.13040992786104699</v>
      </c>
      <c r="S8" s="155">
        <v>0.152542064714945</v>
      </c>
      <c r="T8" s="158">
        <v>0.48318134435558002</v>
      </c>
      <c r="U8" s="157">
        <v>0.171265384913141</v>
      </c>
      <c r="V8" s="156">
        <v>0.14562439029434299</v>
      </c>
      <c r="W8" s="155">
        <v>0.183925368366677</v>
      </c>
      <c r="X8" s="158">
        <v>0.170454729556896</v>
      </c>
      <c r="Y8" s="157">
        <v>0.18823999999999999</v>
      </c>
      <c r="Z8" s="156">
        <v>0.26051999999999997</v>
      </c>
      <c r="AA8" s="155">
        <v>0.21460000000000001</v>
      </c>
      <c r="AB8" s="158">
        <v>0.22505191868171601</v>
      </c>
      <c r="AC8" s="157">
        <v>0.17224</v>
      </c>
      <c r="AD8" s="156">
        <v>0.14954000000000001</v>
      </c>
      <c r="AE8" s="155">
        <v>0.16874</v>
      </c>
      <c r="AF8" s="157">
        <v>0.18831999999999999</v>
      </c>
      <c r="AG8" s="155">
        <v>0.21446999999999999</v>
      </c>
      <c r="AH8" s="157">
        <v>0.308</v>
      </c>
      <c r="AI8" s="156">
        <v>0.32133</v>
      </c>
      <c r="AJ8" s="155">
        <v>0.33588000000000001</v>
      </c>
      <c r="AK8" s="157">
        <v>0.19705</v>
      </c>
      <c r="AL8" s="155">
        <v>0.16713</v>
      </c>
      <c r="AM8" s="157">
        <v>0.53568000000000005</v>
      </c>
      <c r="AN8" s="155">
        <v>0.4748</v>
      </c>
      <c r="AO8" s="157">
        <v>0.207338888210576</v>
      </c>
      <c r="AP8" s="154"/>
      <c r="AQ8" s="154"/>
      <c r="AR8" s="154"/>
      <c r="AS8" s="154"/>
      <c r="AT8" s="154"/>
      <c r="AU8" s="154"/>
      <c r="AV8" s="154"/>
      <c r="AW8" s="154"/>
      <c r="AX8" s="154"/>
      <c r="AY8" s="154"/>
      <c r="AZ8" s="154"/>
      <c r="BA8" s="154"/>
      <c r="BB8" s="154"/>
      <c r="BC8" s="154"/>
      <c r="BD8" s="154"/>
      <c r="BE8" s="154"/>
      <c r="BF8" s="154"/>
      <c r="BG8" s="154"/>
      <c r="BH8" s="154"/>
      <c r="BI8" s="154"/>
      <c r="BJ8" s="154"/>
      <c r="BK8" s="154"/>
      <c r="BL8" s="154"/>
      <c r="BM8" s="154"/>
      <c r="BN8" s="154"/>
      <c r="BO8" s="154"/>
      <c r="BP8" s="154"/>
      <c r="BQ8" s="154"/>
      <c r="BR8" s="154"/>
      <c r="BS8" s="154"/>
      <c r="BT8" s="154"/>
      <c r="BU8" s="154"/>
      <c r="BV8" s="154"/>
      <c r="BW8" s="154"/>
      <c r="BX8" s="154"/>
      <c r="BY8" s="154"/>
      <c r="BZ8" s="154"/>
      <c r="CA8" s="154"/>
      <c r="CB8" s="154"/>
      <c r="CC8" s="154"/>
      <c r="CD8" s="154"/>
      <c r="CE8" s="154"/>
      <c r="CF8" s="154"/>
      <c r="CG8" s="154"/>
      <c r="CH8" s="154"/>
      <c r="CI8" s="154"/>
      <c r="CJ8" s="154"/>
      <c r="CK8" s="154"/>
      <c r="CL8" s="154"/>
      <c r="CM8" s="154"/>
      <c r="CN8" s="154"/>
      <c r="CO8" s="154"/>
      <c r="CP8" s="154"/>
    </row>
    <row r="9" spans="1:94" s="156" customFormat="1" x14ac:dyDescent="0.2">
      <c r="A9" s="155" t="s">
        <v>122</v>
      </c>
      <c r="B9" s="164">
        <v>5</v>
      </c>
      <c r="C9" s="157">
        <v>0.76188999999999996</v>
      </c>
      <c r="D9" s="155">
        <v>0.42071999999999998</v>
      </c>
      <c r="E9" s="157">
        <v>0.21584999999999999</v>
      </c>
      <c r="F9" s="156">
        <v>0.223109919155975</v>
      </c>
      <c r="G9" s="155">
        <v>0.21572463877950099</v>
      </c>
      <c r="H9" s="150"/>
      <c r="I9" s="151"/>
      <c r="J9" s="152"/>
      <c r="K9" s="157">
        <v>0.65398999999999996</v>
      </c>
      <c r="L9" s="155">
        <v>0.48135</v>
      </c>
      <c r="M9" s="157">
        <v>0.29866999999999999</v>
      </c>
      <c r="N9" s="155">
        <v>0.22172</v>
      </c>
      <c r="O9" s="157">
        <v>0.16926250310104701</v>
      </c>
      <c r="P9" s="156">
        <v>0.27236524560567499</v>
      </c>
      <c r="Q9" s="155">
        <v>0.21179931148480899</v>
      </c>
      <c r="R9" s="157">
        <v>0.13227920938829699</v>
      </c>
      <c r="S9" s="155">
        <v>0.15636495928552399</v>
      </c>
      <c r="T9" s="158">
        <v>0.50653632553127503</v>
      </c>
      <c r="U9" s="157">
        <v>0.173489044237394</v>
      </c>
      <c r="V9" s="156">
        <v>0.14959509804174501</v>
      </c>
      <c r="W9" s="155">
        <v>0.183611395923026</v>
      </c>
      <c r="X9" s="158">
        <v>0.167958804818686</v>
      </c>
      <c r="Y9" s="157">
        <v>0.19042999999999999</v>
      </c>
      <c r="Z9" s="156">
        <v>0.26608999999999999</v>
      </c>
      <c r="AA9" s="155">
        <v>0.21335999999999999</v>
      </c>
      <c r="AB9" s="158">
        <v>0.22874027780481401</v>
      </c>
      <c r="AC9" s="157">
        <v>0.16975000000000001</v>
      </c>
      <c r="AD9" s="156">
        <v>0.14452999999999999</v>
      </c>
      <c r="AE9" s="155">
        <v>0.16838</v>
      </c>
      <c r="AF9" s="157">
        <v>0.19153999999999999</v>
      </c>
      <c r="AG9" s="155">
        <v>0.20788999999999999</v>
      </c>
      <c r="AH9" s="157">
        <v>0.30660999999999999</v>
      </c>
      <c r="AI9" s="156">
        <v>0.31709999999999999</v>
      </c>
      <c r="AJ9" s="155">
        <v>0.32783000000000001</v>
      </c>
      <c r="AK9" s="157">
        <v>0.19594</v>
      </c>
      <c r="AL9" s="155">
        <v>0.16611999999999999</v>
      </c>
      <c r="AM9" s="157">
        <v>0.53825000000000001</v>
      </c>
      <c r="AN9" s="155">
        <v>0.47881000000000001</v>
      </c>
      <c r="AO9" s="157">
        <v>0.20882980056700401</v>
      </c>
      <c r="AP9" s="154"/>
      <c r="AQ9" s="154"/>
      <c r="AR9" s="154"/>
      <c r="AS9" s="154"/>
      <c r="AT9" s="154"/>
      <c r="AU9" s="154"/>
      <c r="AV9" s="154"/>
      <c r="AW9" s="154"/>
      <c r="AX9" s="154"/>
      <c r="AY9" s="154"/>
      <c r="AZ9" s="154"/>
      <c r="BA9" s="154"/>
      <c r="BB9" s="154"/>
      <c r="BC9" s="154"/>
      <c r="BD9" s="154"/>
      <c r="BE9" s="154"/>
      <c r="BF9" s="154"/>
      <c r="BG9" s="154"/>
      <c r="BH9" s="154"/>
      <c r="BI9" s="154"/>
      <c r="BJ9" s="154"/>
      <c r="BK9" s="154"/>
      <c r="BL9" s="154"/>
      <c r="BM9" s="154"/>
      <c r="BN9" s="154"/>
      <c r="BO9" s="154"/>
      <c r="BP9" s="154"/>
      <c r="BQ9" s="154"/>
      <c r="BR9" s="154"/>
      <c r="BS9" s="154"/>
      <c r="BT9" s="154"/>
      <c r="BU9" s="154"/>
      <c r="BV9" s="154"/>
      <c r="BW9" s="154"/>
      <c r="BX9" s="154"/>
      <c r="BY9" s="154"/>
      <c r="BZ9" s="154"/>
      <c r="CA9" s="154"/>
      <c r="CB9" s="154"/>
      <c r="CC9" s="154"/>
      <c r="CD9" s="154"/>
      <c r="CE9" s="154"/>
      <c r="CF9" s="154"/>
      <c r="CG9" s="154"/>
      <c r="CH9" s="154"/>
      <c r="CI9" s="154"/>
      <c r="CJ9" s="154"/>
      <c r="CK9" s="154"/>
      <c r="CL9" s="154"/>
      <c r="CM9" s="154"/>
      <c r="CN9" s="154"/>
      <c r="CO9" s="154"/>
      <c r="CP9" s="154"/>
    </row>
    <row r="10" spans="1:94" s="156" customFormat="1" x14ac:dyDescent="0.2">
      <c r="A10" s="155" t="s">
        <v>122</v>
      </c>
      <c r="B10" s="164">
        <v>6</v>
      </c>
      <c r="C10" s="157">
        <v>0.74555000000000005</v>
      </c>
      <c r="D10" s="155">
        <v>0.40749000000000002</v>
      </c>
      <c r="E10" s="157">
        <v>0.21703</v>
      </c>
      <c r="F10" s="156">
        <v>0.22425267677534799</v>
      </c>
      <c r="G10" s="155">
        <v>0.216407394396123</v>
      </c>
      <c r="H10" s="150"/>
      <c r="I10" s="151"/>
      <c r="J10" s="152"/>
      <c r="K10" s="157">
        <v>0.65581999999999996</v>
      </c>
      <c r="L10" s="155">
        <v>0.48203000000000001</v>
      </c>
      <c r="M10" s="157">
        <v>0.30503000000000002</v>
      </c>
      <c r="N10" s="155">
        <v>0.22217999999999999</v>
      </c>
      <c r="O10" s="157">
        <v>0.17071589867187301</v>
      </c>
      <c r="P10" s="156">
        <v>0.283197945109114</v>
      </c>
      <c r="Q10" s="155">
        <v>0.21644705551709401</v>
      </c>
      <c r="R10" s="157">
        <v>0.133630975016196</v>
      </c>
      <c r="S10" s="155">
        <v>0.16117850269268</v>
      </c>
      <c r="T10" s="158">
        <v>0.52558615233906003</v>
      </c>
      <c r="U10" s="157">
        <v>0.173837788324857</v>
      </c>
      <c r="V10" s="156">
        <v>0.15210217457233899</v>
      </c>
      <c r="W10" s="155">
        <v>0.18585161714238499</v>
      </c>
      <c r="X10" s="158">
        <v>0.174612692133611</v>
      </c>
      <c r="Y10" s="157">
        <v>0.19067000000000001</v>
      </c>
      <c r="Z10" s="156">
        <v>0.27395000000000003</v>
      </c>
      <c r="AA10" s="155">
        <v>0.21625</v>
      </c>
      <c r="AB10" s="158">
        <v>0.229551642854879</v>
      </c>
      <c r="AC10" s="157">
        <v>0.17416999999999999</v>
      </c>
      <c r="AD10" s="156">
        <v>0.15062</v>
      </c>
      <c r="AE10" s="155">
        <v>0.17272999999999999</v>
      </c>
      <c r="AF10" s="157">
        <v>0.18607000000000001</v>
      </c>
      <c r="AG10" s="155">
        <v>0.21292</v>
      </c>
      <c r="AH10" s="157">
        <v>0.30364000000000002</v>
      </c>
      <c r="AI10" s="156">
        <v>0.31191999999999998</v>
      </c>
      <c r="AJ10" s="155">
        <v>0.32749</v>
      </c>
      <c r="AK10" s="157">
        <v>0.19384999999999999</v>
      </c>
      <c r="AL10" s="155">
        <v>0.16502</v>
      </c>
      <c r="AM10" s="157">
        <v>0.53095999999999999</v>
      </c>
      <c r="AN10" s="155">
        <v>0.48003000000000001</v>
      </c>
      <c r="AO10" s="157">
        <v>0.21006627816005899</v>
      </c>
      <c r="AP10" s="154"/>
      <c r="AQ10" s="154"/>
      <c r="AR10" s="154"/>
      <c r="AS10" s="154"/>
      <c r="AT10" s="154"/>
      <c r="AU10" s="154"/>
      <c r="AV10" s="154"/>
      <c r="AW10" s="154"/>
      <c r="AX10" s="154"/>
      <c r="AY10" s="154"/>
      <c r="AZ10" s="154"/>
      <c r="BA10" s="154"/>
      <c r="BB10" s="154"/>
      <c r="BC10" s="154"/>
      <c r="BD10" s="154"/>
      <c r="BE10" s="154"/>
      <c r="BF10" s="154"/>
      <c r="BG10" s="154"/>
      <c r="BH10" s="154"/>
      <c r="BI10" s="154"/>
      <c r="BJ10" s="154"/>
      <c r="BK10" s="154"/>
      <c r="BL10" s="154"/>
      <c r="BM10" s="154"/>
      <c r="BN10" s="154"/>
      <c r="BO10" s="154"/>
      <c r="BP10" s="154"/>
      <c r="BQ10" s="154"/>
      <c r="BR10" s="154"/>
      <c r="BS10" s="154"/>
      <c r="BT10" s="154"/>
      <c r="BU10" s="154"/>
      <c r="BV10" s="154"/>
      <c r="BW10" s="154"/>
      <c r="BX10" s="154"/>
      <c r="BY10" s="154"/>
      <c r="BZ10" s="154"/>
      <c r="CA10" s="154"/>
      <c r="CB10" s="154"/>
      <c r="CC10" s="154"/>
      <c r="CD10" s="154"/>
      <c r="CE10" s="154"/>
      <c r="CF10" s="154"/>
      <c r="CG10" s="154"/>
      <c r="CH10" s="154"/>
      <c r="CI10" s="154"/>
      <c r="CJ10" s="154"/>
      <c r="CK10" s="154"/>
      <c r="CL10" s="154"/>
      <c r="CM10" s="154"/>
      <c r="CN10" s="154"/>
      <c r="CO10" s="154"/>
      <c r="CP10" s="154"/>
    </row>
    <row r="11" spans="1:94" s="156" customFormat="1" x14ac:dyDescent="0.2">
      <c r="A11" s="155" t="s">
        <v>122</v>
      </c>
      <c r="B11" s="164">
        <v>7</v>
      </c>
      <c r="C11" s="157">
        <v>0.73206000000000004</v>
      </c>
      <c r="D11" s="155">
        <v>0.39822000000000002</v>
      </c>
      <c r="E11" s="157">
        <v>0.21715999999999999</v>
      </c>
      <c r="F11" s="156">
        <v>0.22648484733211399</v>
      </c>
      <c r="G11" s="155">
        <v>0.21803753328894901</v>
      </c>
      <c r="H11" s="150"/>
      <c r="I11" s="151"/>
      <c r="J11" s="152"/>
      <c r="K11" s="157">
        <v>0.65864</v>
      </c>
      <c r="L11" s="155">
        <v>0.48513000000000001</v>
      </c>
      <c r="M11" s="157">
        <v>0.16980999999999999</v>
      </c>
      <c r="N11" s="155">
        <v>0.22126999999999999</v>
      </c>
      <c r="O11" s="157">
        <v>0.175360520331661</v>
      </c>
      <c r="P11" s="156">
        <v>0.29380894720400103</v>
      </c>
      <c r="Q11" s="155">
        <v>0.223921057552669</v>
      </c>
      <c r="R11" s="157">
        <v>0.13125752249424599</v>
      </c>
      <c r="S11" s="155">
        <v>0.15575983646914099</v>
      </c>
      <c r="T11" s="158">
        <v>0.49867146327641398</v>
      </c>
      <c r="U11" s="157">
        <v>0.174459785484358</v>
      </c>
      <c r="V11" s="156">
        <v>0.15481466495492599</v>
      </c>
      <c r="W11" s="155">
        <v>0.18804956454482399</v>
      </c>
      <c r="X11" s="158">
        <v>0.16897894419395099</v>
      </c>
      <c r="Y11" s="157">
        <v>0.19314999999999999</v>
      </c>
      <c r="Z11" s="156">
        <v>0.27965000000000001</v>
      </c>
      <c r="AA11" s="155">
        <v>0.2147</v>
      </c>
      <c r="AB11" s="158">
        <v>0.230669840932644</v>
      </c>
      <c r="AC11" s="157">
        <v>0.17877000000000001</v>
      </c>
      <c r="AD11" s="156">
        <v>0.15123</v>
      </c>
      <c r="AE11" s="155">
        <v>0.16916</v>
      </c>
      <c r="AF11" s="157">
        <v>0.19952</v>
      </c>
      <c r="AG11" s="155">
        <v>0.20849999999999999</v>
      </c>
      <c r="AH11" s="157">
        <v>0.30177999999999999</v>
      </c>
      <c r="AI11" s="156">
        <v>0.30431000000000002</v>
      </c>
      <c r="AJ11" s="155">
        <v>0.32882</v>
      </c>
      <c r="AK11" s="157">
        <v>0.19405</v>
      </c>
      <c r="AL11" s="155">
        <v>0.16508</v>
      </c>
      <c r="AM11" s="157">
        <v>0.53449999999999998</v>
      </c>
      <c r="AN11" s="155">
        <v>0.48355999999999999</v>
      </c>
      <c r="AO11" s="157">
        <v>0.21070934093711899</v>
      </c>
      <c r="AP11" s="154"/>
      <c r="AQ11" s="154"/>
      <c r="AR11" s="154"/>
      <c r="AS11" s="154"/>
      <c r="AT11" s="154"/>
      <c r="AU11" s="154"/>
      <c r="AV11" s="154"/>
      <c r="AW11" s="154"/>
      <c r="AX11" s="154"/>
      <c r="AY11" s="154"/>
      <c r="AZ11" s="154"/>
      <c r="BA11" s="154"/>
      <c r="BB11" s="154"/>
      <c r="BC11" s="154"/>
      <c r="BD11" s="154"/>
      <c r="BE11" s="154"/>
      <c r="BF11" s="154"/>
      <c r="BG11" s="154"/>
      <c r="BH11" s="154"/>
      <c r="BI11" s="154"/>
      <c r="BJ11" s="154"/>
      <c r="BK11" s="154"/>
      <c r="BL11" s="154"/>
      <c r="BM11" s="154"/>
      <c r="BN11" s="154"/>
      <c r="BO11" s="154"/>
      <c r="BP11" s="154"/>
      <c r="BQ11" s="154"/>
      <c r="BR11" s="154"/>
      <c r="BS11" s="154"/>
      <c r="BT11" s="154"/>
      <c r="BU11" s="154"/>
      <c r="BV11" s="154"/>
      <c r="BW11" s="154"/>
      <c r="BX11" s="154"/>
      <c r="BY11" s="154"/>
      <c r="BZ11" s="154"/>
      <c r="CA11" s="154"/>
      <c r="CB11" s="154"/>
      <c r="CC11" s="154"/>
      <c r="CD11" s="154"/>
      <c r="CE11" s="154"/>
      <c r="CF11" s="154"/>
      <c r="CG11" s="154"/>
      <c r="CH11" s="154"/>
      <c r="CI11" s="154"/>
      <c r="CJ11" s="154"/>
      <c r="CK11" s="154"/>
      <c r="CL11" s="154"/>
      <c r="CM11" s="154"/>
      <c r="CN11" s="154"/>
      <c r="CO11" s="154"/>
      <c r="CP11" s="154"/>
    </row>
    <row r="12" spans="1:94" s="156" customFormat="1" x14ac:dyDescent="0.2">
      <c r="A12" s="155" t="s">
        <v>122</v>
      </c>
      <c r="B12" s="164">
        <v>8</v>
      </c>
      <c r="C12" s="157">
        <v>0.71564000000000005</v>
      </c>
      <c r="D12" s="155">
        <v>0.38736999999999999</v>
      </c>
      <c r="E12" s="157">
        <v>0.21790000000000001</v>
      </c>
      <c r="F12" s="156">
        <v>0.22727537302724299</v>
      </c>
      <c r="G12" s="155">
        <v>0.218057709929078</v>
      </c>
      <c r="H12" s="150"/>
      <c r="I12" s="151"/>
      <c r="J12" s="152"/>
      <c r="K12" s="157">
        <v>0.65891999999999995</v>
      </c>
      <c r="L12" s="155">
        <v>0.49073</v>
      </c>
      <c r="M12" s="157">
        <v>0.34783999999999998</v>
      </c>
      <c r="N12" s="155">
        <v>0.22423999999999999</v>
      </c>
      <c r="O12" s="157">
        <v>0.179826475941324</v>
      </c>
      <c r="P12" s="156">
        <v>0.285823025728833</v>
      </c>
      <c r="Q12" s="155">
        <v>0.23190576905424501</v>
      </c>
      <c r="R12" s="157">
        <v>0.13568512938550401</v>
      </c>
      <c r="S12" s="155">
        <v>0.16061314204996799</v>
      </c>
      <c r="T12" s="158">
        <v>0.48098136152259202</v>
      </c>
      <c r="U12" s="157">
        <v>0.17783545326122799</v>
      </c>
      <c r="V12" s="156">
        <v>0.155285194239944</v>
      </c>
      <c r="W12" s="155">
        <v>0.18974697961576101</v>
      </c>
      <c r="X12" s="158">
        <v>0.171111569038951</v>
      </c>
      <c r="Y12" s="157">
        <v>0.19314000000000001</v>
      </c>
      <c r="Z12" s="156">
        <v>0.2878</v>
      </c>
      <c r="AA12" s="155">
        <v>0.21814</v>
      </c>
      <c r="AB12" s="158">
        <v>0.229826417187495</v>
      </c>
      <c r="AC12" s="157">
        <v>0.18214</v>
      </c>
      <c r="AD12" s="156">
        <v>0.15512000000000001</v>
      </c>
      <c r="AE12" s="155">
        <v>0.17226</v>
      </c>
      <c r="AF12" s="157">
        <v>0.19373000000000001</v>
      </c>
      <c r="AG12" s="155">
        <v>0.22170000000000001</v>
      </c>
      <c r="AH12" s="157">
        <v>0.29874000000000001</v>
      </c>
      <c r="AI12" s="156">
        <v>0.30774000000000001</v>
      </c>
      <c r="AJ12" s="155">
        <v>0.32158999999999999</v>
      </c>
      <c r="AK12" s="157">
        <v>0.193</v>
      </c>
      <c r="AL12" s="155">
        <v>0.16450999999999999</v>
      </c>
      <c r="AM12" s="157">
        <v>0.53800999999999999</v>
      </c>
      <c r="AN12" s="155">
        <v>0.48710999999999999</v>
      </c>
      <c r="AO12" s="157">
        <v>0.213121502186115</v>
      </c>
      <c r="AP12" s="154"/>
      <c r="AQ12" s="154"/>
      <c r="AR12" s="154"/>
      <c r="AS12" s="154"/>
      <c r="AT12" s="154"/>
      <c r="AU12" s="154"/>
      <c r="AV12" s="154"/>
      <c r="AW12" s="154"/>
      <c r="AX12" s="154"/>
      <c r="AY12" s="154"/>
      <c r="AZ12" s="154"/>
      <c r="BA12" s="154"/>
      <c r="BB12" s="154"/>
      <c r="BC12" s="154"/>
      <c r="BD12" s="154"/>
      <c r="BE12" s="154"/>
      <c r="BF12" s="154"/>
      <c r="BG12" s="154"/>
      <c r="BH12" s="154"/>
      <c r="BI12" s="154"/>
      <c r="BJ12" s="154"/>
      <c r="BK12" s="154"/>
      <c r="BL12" s="154"/>
      <c r="BM12" s="154"/>
      <c r="BN12" s="154"/>
      <c r="BO12" s="154"/>
      <c r="BP12" s="154"/>
      <c r="BQ12" s="154"/>
      <c r="BR12" s="154"/>
      <c r="BS12" s="154"/>
      <c r="BT12" s="154"/>
      <c r="BU12" s="154"/>
      <c r="BV12" s="154"/>
      <c r="BW12" s="154"/>
      <c r="BX12" s="154"/>
      <c r="BY12" s="154"/>
      <c r="BZ12" s="154"/>
      <c r="CA12" s="154"/>
      <c r="CB12" s="154"/>
      <c r="CC12" s="154"/>
      <c r="CD12" s="154"/>
      <c r="CE12" s="154"/>
      <c r="CF12" s="154"/>
      <c r="CG12" s="154"/>
      <c r="CH12" s="154"/>
      <c r="CI12" s="154"/>
      <c r="CJ12" s="154"/>
      <c r="CK12" s="154"/>
      <c r="CL12" s="154"/>
      <c r="CM12" s="154"/>
      <c r="CN12" s="154"/>
      <c r="CO12" s="154"/>
      <c r="CP12" s="154"/>
    </row>
    <row r="13" spans="1:94" s="156" customFormat="1" x14ac:dyDescent="0.2">
      <c r="A13" s="155" t="s">
        <v>122</v>
      </c>
      <c r="B13" s="164">
        <v>9</v>
      </c>
      <c r="C13" s="157">
        <v>0.70465999999999995</v>
      </c>
      <c r="D13" s="155">
        <v>0.37992999999999999</v>
      </c>
      <c r="E13" s="157">
        <v>0.21906999999999999</v>
      </c>
      <c r="F13" s="156">
        <v>0.22912994379978899</v>
      </c>
      <c r="G13" s="155">
        <v>0.22003440354609499</v>
      </c>
      <c r="H13" s="150"/>
      <c r="I13" s="151"/>
      <c r="J13" s="152"/>
      <c r="K13" s="157">
        <v>0.66024000000000005</v>
      </c>
      <c r="L13" s="155">
        <v>0.49747999999999998</v>
      </c>
      <c r="M13" s="157">
        <v>0.33583000000000002</v>
      </c>
      <c r="N13" s="155">
        <v>0.23430000000000001</v>
      </c>
      <c r="O13" s="157">
        <v>0.18202560936543399</v>
      </c>
      <c r="P13" s="156">
        <v>0.26756007317428399</v>
      </c>
      <c r="Q13" s="155">
        <v>0.24245691958917301</v>
      </c>
      <c r="R13" s="157">
        <v>0.13170280364055001</v>
      </c>
      <c r="S13" s="155">
        <v>0.156303704941094</v>
      </c>
      <c r="T13" s="158">
        <v>0.49595588744318198</v>
      </c>
      <c r="U13" s="157">
        <v>0.178655821657838</v>
      </c>
      <c r="V13" s="156">
        <v>0.15887975951810401</v>
      </c>
      <c r="W13" s="155">
        <v>0.190427227416682</v>
      </c>
      <c r="X13" s="158">
        <v>0.17630844947145999</v>
      </c>
      <c r="Y13" s="157">
        <v>0.19559000000000001</v>
      </c>
      <c r="Z13" s="156">
        <v>0.29287000000000002</v>
      </c>
      <c r="AA13" s="155">
        <v>0.21933</v>
      </c>
      <c r="AB13" s="158">
        <v>0.228034065968587</v>
      </c>
      <c r="AC13" s="157">
        <v>0.17691999999999999</v>
      </c>
      <c r="AD13" s="156">
        <v>0.15492</v>
      </c>
      <c r="AE13" s="155">
        <v>0.17668</v>
      </c>
      <c r="AF13" s="157">
        <v>0.19914999999999999</v>
      </c>
      <c r="AG13" s="155">
        <v>0.21378</v>
      </c>
      <c r="AH13" s="157">
        <v>0.29787999999999998</v>
      </c>
      <c r="AI13" s="156">
        <v>0.30376999999999998</v>
      </c>
      <c r="AJ13" s="155">
        <v>0.31785999999999998</v>
      </c>
      <c r="AK13" s="157">
        <v>0.19152</v>
      </c>
      <c r="AL13" s="155">
        <v>0.16456999999999999</v>
      </c>
      <c r="AM13" s="157">
        <v>0.54135</v>
      </c>
      <c r="AN13" s="155">
        <v>0.49070000000000003</v>
      </c>
      <c r="AO13" s="157">
        <v>0.21399511172682401</v>
      </c>
      <c r="AP13" s="154"/>
      <c r="AQ13" s="154"/>
      <c r="AR13" s="154"/>
      <c r="AS13" s="154"/>
      <c r="AT13" s="154"/>
      <c r="AU13" s="154"/>
      <c r="AV13" s="154"/>
      <c r="AW13" s="154"/>
      <c r="AX13" s="154"/>
      <c r="AY13" s="154"/>
      <c r="AZ13" s="154"/>
      <c r="BA13" s="154"/>
      <c r="BB13" s="154"/>
      <c r="BC13" s="154"/>
      <c r="BD13" s="154"/>
      <c r="BE13" s="154"/>
      <c r="BF13" s="154"/>
      <c r="BG13" s="154"/>
      <c r="BH13" s="154"/>
      <c r="BI13" s="154"/>
      <c r="BJ13" s="154"/>
      <c r="BK13" s="154"/>
      <c r="BL13" s="154"/>
      <c r="BM13" s="154"/>
      <c r="BN13" s="154"/>
      <c r="BO13" s="154"/>
      <c r="BP13" s="154"/>
      <c r="BQ13" s="154"/>
      <c r="BR13" s="154"/>
      <c r="BS13" s="154"/>
      <c r="BT13" s="154"/>
      <c r="BU13" s="154"/>
      <c r="BV13" s="154"/>
      <c r="BW13" s="154"/>
      <c r="BX13" s="154"/>
      <c r="BY13" s="154"/>
      <c r="BZ13" s="154"/>
      <c r="CA13" s="154"/>
      <c r="CB13" s="154"/>
      <c r="CC13" s="154"/>
      <c r="CD13" s="154"/>
      <c r="CE13" s="154"/>
      <c r="CF13" s="154"/>
      <c r="CG13" s="154"/>
      <c r="CH13" s="154"/>
      <c r="CI13" s="154"/>
      <c r="CJ13" s="154"/>
      <c r="CK13" s="154"/>
      <c r="CL13" s="154"/>
      <c r="CM13" s="154"/>
      <c r="CN13" s="154"/>
      <c r="CO13" s="154"/>
      <c r="CP13" s="154"/>
    </row>
    <row r="14" spans="1:94" s="156" customFormat="1" x14ac:dyDescent="0.2">
      <c r="A14" s="155" t="s">
        <v>122</v>
      </c>
      <c r="B14" s="164">
        <v>10</v>
      </c>
      <c r="C14" s="157">
        <v>0.69155999999999995</v>
      </c>
      <c r="D14" s="155">
        <v>0.37293999999999999</v>
      </c>
      <c r="E14" s="157">
        <v>0.22065000000000001</v>
      </c>
      <c r="F14" s="156">
        <v>0.230967183134552</v>
      </c>
      <c r="G14" s="155">
        <v>0.22045462551933601</v>
      </c>
      <c r="H14" s="150"/>
      <c r="I14" s="151"/>
      <c r="J14" s="152"/>
      <c r="K14" s="157">
        <v>0.66218999999999995</v>
      </c>
      <c r="L14" s="155">
        <v>0.50644</v>
      </c>
      <c r="M14" s="157">
        <v>0.33939999999999998</v>
      </c>
      <c r="N14" s="155">
        <v>0.23505000000000001</v>
      </c>
      <c r="O14" s="157">
        <v>0.18811186677395</v>
      </c>
      <c r="P14" s="156">
        <v>0.258121509096152</v>
      </c>
      <c r="Q14" s="155">
        <v>0.25528434969635699</v>
      </c>
      <c r="R14" s="157">
        <v>0.132958118456004</v>
      </c>
      <c r="S14" s="155">
        <v>0.15725996292045499</v>
      </c>
      <c r="T14" s="158">
        <v>0.48715302718334003</v>
      </c>
      <c r="U14" s="157">
        <v>0.18038143112497801</v>
      </c>
      <c r="V14" s="156">
        <v>0.15994451600834</v>
      </c>
      <c r="W14" s="155">
        <v>0.18958230224678799</v>
      </c>
      <c r="X14" s="158">
        <v>0.17037854521709</v>
      </c>
      <c r="Y14" s="157">
        <v>0.19596</v>
      </c>
      <c r="Z14" s="156">
        <v>0.30053000000000002</v>
      </c>
      <c r="AA14" s="155">
        <v>0.22156000000000001</v>
      </c>
      <c r="AB14" s="158">
        <v>0.22802772527144599</v>
      </c>
      <c r="AC14" s="157">
        <v>0.18609999999999999</v>
      </c>
      <c r="AD14" s="156">
        <v>0.16642000000000001</v>
      </c>
      <c r="AE14" s="155">
        <v>0.17427999999999999</v>
      </c>
      <c r="AF14" s="157">
        <v>0.19583</v>
      </c>
      <c r="AG14" s="155">
        <v>0.22178</v>
      </c>
      <c r="AH14" s="157">
        <v>0.29903999999999997</v>
      </c>
      <c r="AI14" s="156">
        <v>0.30075000000000002</v>
      </c>
      <c r="AJ14" s="155">
        <v>0.32063999999999998</v>
      </c>
      <c r="AK14" s="157">
        <v>0.19106999999999999</v>
      </c>
      <c r="AL14" s="155">
        <v>0.16489999999999999</v>
      </c>
      <c r="AM14" s="157">
        <v>0.54505999999999999</v>
      </c>
      <c r="AN14" s="155">
        <v>0.49452000000000002</v>
      </c>
      <c r="AO14" s="157">
        <v>0.21521922504363999</v>
      </c>
      <c r="AP14" s="154"/>
      <c r="AQ14" s="154"/>
      <c r="AR14" s="154"/>
      <c r="AS14" s="154"/>
      <c r="AT14" s="154"/>
      <c r="AU14" s="154"/>
      <c r="AV14" s="154"/>
      <c r="AW14" s="154"/>
      <c r="AX14" s="154"/>
      <c r="AY14" s="154"/>
      <c r="AZ14" s="154"/>
      <c r="BA14" s="154"/>
      <c r="BB14" s="154"/>
      <c r="BC14" s="154"/>
      <c r="BD14" s="154"/>
      <c r="BE14" s="154"/>
      <c r="BF14" s="154"/>
      <c r="BG14" s="154"/>
      <c r="BH14" s="154"/>
      <c r="BI14" s="154"/>
      <c r="BJ14" s="154"/>
      <c r="BK14" s="154"/>
      <c r="BL14" s="154"/>
      <c r="BM14" s="154"/>
      <c r="BN14" s="154"/>
      <c r="BO14" s="154"/>
      <c r="BP14" s="154"/>
      <c r="BQ14" s="154"/>
      <c r="BR14" s="154"/>
      <c r="BS14" s="154"/>
      <c r="BT14" s="154"/>
      <c r="BU14" s="154"/>
      <c r="BV14" s="154"/>
      <c r="BW14" s="154"/>
      <c r="BX14" s="154"/>
      <c r="BY14" s="154"/>
      <c r="BZ14" s="154"/>
      <c r="CA14" s="154"/>
      <c r="CB14" s="154"/>
      <c r="CC14" s="154"/>
      <c r="CD14" s="154"/>
      <c r="CE14" s="154"/>
      <c r="CF14" s="154"/>
      <c r="CG14" s="154"/>
      <c r="CH14" s="154"/>
      <c r="CI14" s="154"/>
      <c r="CJ14" s="154"/>
      <c r="CK14" s="154"/>
      <c r="CL14" s="154"/>
      <c r="CM14" s="154"/>
      <c r="CN14" s="154"/>
      <c r="CO14" s="154"/>
      <c r="CP14" s="154"/>
    </row>
    <row r="15" spans="1:94" s="156" customFormat="1" x14ac:dyDescent="0.2">
      <c r="A15" s="155" t="s">
        <v>122</v>
      </c>
      <c r="B15" s="164">
        <v>11</v>
      </c>
      <c r="C15" s="157">
        <v>0.68137999999999999</v>
      </c>
      <c r="D15" s="155">
        <v>0.36599999999999999</v>
      </c>
      <c r="E15" s="157">
        <v>0.22033</v>
      </c>
      <c r="F15" s="156">
        <v>0.23293387077040001</v>
      </c>
      <c r="G15" s="155">
        <v>0.22166209541611001</v>
      </c>
      <c r="H15" s="150"/>
      <c r="I15" s="151"/>
      <c r="J15" s="152"/>
      <c r="K15" s="157">
        <v>0.66215999999999997</v>
      </c>
      <c r="L15" s="155">
        <v>0.51422000000000001</v>
      </c>
      <c r="M15" s="157">
        <v>0.33337</v>
      </c>
      <c r="N15" s="155">
        <v>0.24154999999999999</v>
      </c>
      <c r="O15" s="157">
        <v>0.19240353319683701</v>
      </c>
      <c r="P15" s="156">
        <v>0.25313826762226199</v>
      </c>
      <c r="Q15" s="155">
        <v>0.26951389025482198</v>
      </c>
      <c r="R15" s="157">
        <v>0.13108027295931701</v>
      </c>
      <c r="S15" s="155">
        <v>0.160760647163121</v>
      </c>
      <c r="T15" s="158">
        <v>0.46977721358841101</v>
      </c>
      <c r="U15" s="157">
        <v>0.18055211941522101</v>
      </c>
      <c r="V15" s="156">
        <v>0.16276357192485399</v>
      </c>
      <c r="W15" s="155">
        <v>0.19084355217652099</v>
      </c>
      <c r="X15" s="158">
        <v>0.17664663777654699</v>
      </c>
      <c r="Y15" s="157">
        <v>0.19652</v>
      </c>
      <c r="Z15" s="156">
        <v>0.30468000000000001</v>
      </c>
      <c r="AA15" s="155">
        <v>0.21815000000000001</v>
      </c>
      <c r="AB15" s="158">
        <v>0.232620489126484</v>
      </c>
      <c r="AC15" s="157">
        <v>0.18532999999999999</v>
      </c>
      <c r="AD15" s="156">
        <v>0.16173000000000001</v>
      </c>
      <c r="AE15" s="155">
        <v>0.17895</v>
      </c>
      <c r="AF15" s="157">
        <v>0.20548</v>
      </c>
      <c r="AG15" s="155">
        <v>0.21686</v>
      </c>
      <c r="AH15" s="157">
        <v>0.29720000000000002</v>
      </c>
      <c r="AI15" s="156">
        <v>0.30203000000000002</v>
      </c>
      <c r="AJ15" s="155">
        <v>0.32251999999999997</v>
      </c>
      <c r="AK15" s="157">
        <v>0.19120000000000001</v>
      </c>
      <c r="AL15" s="155">
        <v>0.16506000000000001</v>
      </c>
      <c r="AM15" s="157">
        <v>0.53017999999999998</v>
      </c>
      <c r="AN15" s="155">
        <v>0.49848999999999999</v>
      </c>
      <c r="AO15" s="157">
        <v>0.21683923917905501</v>
      </c>
      <c r="AP15" s="154"/>
      <c r="AQ15" s="154"/>
      <c r="AR15" s="154"/>
      <c r="AS15" s="154"/>
      <c r="AT15" s="154"/>
      <c r="AU15" s="154"/>
      <c r="AV15" s="154"/>
      <c r="AW15" s="154"/>
      <c r="AX15" s="154"/>
      <c r="AY15" s="154"/>
      <c r="AZ15" s="154"/>
      <c r="BA15" s="154"/>
      <c r="BB15" s="154"/>
      <c r="BC15" s="154"/>
      <c r="BD15" s="154"/>
      <c r="BE15" s="154"/>
      <c r="BF15" s="154"/>
      <c r="BG15" s="154"/>
      <c r="BH15" s="154"/>
      <c r="BI15" s="154"/>
      <c r="BJ15" s="154"/>
      <c r="BK15" s="154"/>
      <c r="BL15" s="154"/>
      <c r="BM15" s="154"/>
      <c r="BN15" s="154"/>
      <c r="BO15" s="154"/>
      <c r="BP15" s="154"/>
      <c r="BQ15" s="154"/>
      <c r="BR15" s="154"/>
      <c r="BS15" s="154"/>
      <c r="BT15" s="154"/>
      <c r="BU15" s="154"/>
      <c r="BV15" s="154"/>
      <c r="BW15" s="154"/>
      <c r="BX15" s="154"/>
      <c r="BY15" s="154"/>
      <c r="BZ15" s="154"/>
      <c r="CA15" s="154"/>
      <c r="CB15" s="154"/>
      <c r="CC15" s="154"/>
      <c r="CD15" s="154"/>
      <c r="CE15" s="154"/>
      <c r="CF15" s="154"/>
      <c r="CG15" s="154"/>
      <c r="CH15" s="154"/>
      <c r="CI15" s="154"/>
      <c r="CJ15" s="154"/>
      <c r="CK15" s="154"/>
      <c r="CL15" s="154"/>
      <c r="CM15" s="154"/>
      <c r="CN15" s="154"/>
      <c r="CO15" s="154"/>
      <c r="CP15" s="154"/>
    </row>
    <row r="16" spans="1:94" s="156" customFormat="1" x14ac:dyDescent="0.2">
      <c r="A16" s="155" t="s">
        <v>122</v>
      </c>
      <c r="B16" s="164">
        <v>12</v>
      </c>
      <c r="C16" s="157">
        <v>0.66844999999999999</v>
      </c>
      <c r="D16" s="155">
        <v>0.36064000000000002</v>
      </c>
      <c r="E16" s="157">
        <v>0.22167999999999999</v>
      </c>
      <c r="F16" s="156">
        <v>0.23409929722405301</v>
      </c>
      <c r="G16" s="155">
        <v>0.22233303351158601</v>
      </c>
      <c r="H16" s="150"/>
      <c r="I16" s="151"/>
      <c r="J16" s="152"/>
      <c r="K16" s="157">
        <v>0.66537999999999997</v>
      </c>
      <c r="L16" s="155">
        <v>0.52193000000000001</v>
      </c>
      <c r="M16" s="157">
        <v>0.34422000000000003</v>
      </c>
      <c r="N16" s="155">
        <v>0.24242</v>
      </c>
      <c r="O16" s="157">
        <v>0.19486198186292</v>
      </c>
      <c r="P16" s="156">
        <v>0.25135250338759901</v>
      </c>
      <c r="Q16" s="155">
        <v>0.28348153175743501</v>
      </c>
      <c r="R16" s="157">
        <v>0.13433863007539501</v>
      </c>
      <c r="S16" s="155">
        <v>0.159769742883377</v>
      </c>
      <c r="T16" s="158">
        <v>0.49791958565386302</v>
      </c>
      <c r="U16" s="157">
        <v>0.18264552581651999</v>
      </c>
      <c r="V16" s="156">
        <v>0.16497427694981501</v>
      </c>
      <c r="W16" s="155">
        <v>0.19303178009955799</v>
      </c>
      <c r="X16" s="158">
        <v>0.17719999538818301</v>
      </c>
      <c r="Y16" s="157">
        <v>0.19755</v>
      </c>
      <c r="Z16" s="156">
        <v>0.31134000000000001</v>
      </c>
      <c r="AA16" s="155">
        <v>0.21883</v>
      </c>
      <c r="AB16" s="158">
        <v>0.230007220526317</v>
      </c>
      <c r="AC16" s="157">
        <v>0.19006999999999999</v>
      </c>
      <c r="AD16" s="156">
        <v>0.15911</v>
      </c>
      <c r="AE16" s="155">
        <v>0.17971000000000001</v>
      </c>
      <c r="AF16" s="157">
        <v>0.20474999999999999</v>
      </c>
      <c r="AG16" s="155">
        <v>0.22938</v>
      </c>
      <c r="AH16" s="157">
        <v>0.29685</v>
      </c>
      <c r="AI16" s="156">
        <v>0.29735</v>
      </c>
      <c r="AJ16" s="155">
        <v>0.31528</v>
      </c>
      <c r="AK16" s="157">
        <v>0.19114999999999999</v>
      </c>
      <c r="AL16" s="155">
        <v>0.16533</v>
      </c>
      <c r="AM16" s="157">
        <v>0.53354000000000001</v>
      </c>
      <c r="AN16" s="155">
        <v>0.50268000000000002</v>
      </c>
      <c r="AO16" s="157">
        <v>0.21701071738414901</v>
      </c>
      <c r="AP16" s="154"/>
      <c r="AQ16" s="154"/>
      <c r="AR16" s="154"/>
      <c r="AS16" s="154"/>
      <c r="AT16" s="154"/>
      <c r="AU16" s="154"/>
      <c r="AV16" s="154"/>
      <c r="AW16" s="154"/>
      <c r="AX16" s="154"/>
      <c r="AY16" s="154"/>
      <c r="AZ16" s="154"/>
      <c r="BA16" s="154"/>
      <c r="BB16" s="154"/>
      <c r="BC16" s="154"/>
      <c r="BD16" s="154"/>
      <c r="BE16" s="154"/>
      <c r="BF16" s="154"/>
      <c r="BG16" s="154"/>
      <c r="BH16" s="154"/>
      <c r="BI16" s="154"/>
      <c r="BJ16" s="154"/>
      <c r="BK16" s="154"/>
      <c r="BL16" s="154"/>
      <c r="BM16" s="154"/>
      <c r="BN16" s="154"/>
      <c r="BO16" s="154"/>
      <c r="BP16" s="154"/>
      <c r="BQ16" s="154"/>
      <c r="BR16" s="154"/>
      <c r="BS16" s="154"/>
      <c r="BT16" s="154"/>
      <c r="BU16" s="154"/>
      <c r="BV16" s="154"/>
      <c r="BW16" s="154"/>
      <c r="BX16" s="154"/>
      <c r="BY16" s="154"/>
      <c r="BZ16" s="154"/>
      <c r="CA16" s="154"/>
      <c r="CB16" s="154"/>
      <c r="CC16" s="154"/>
      <c r="CD16" s="154"/>
      <c r="CE16" s="154"/>
      <c r="CF16" s="154"/>
      <c r="CG16" s="154"/>
      <c r="CH16" s="154"/>
      <c r="CI16" s="154"/>
      <c r="CJ16" s="154"/>
      <c r="CK16" s="154"/>
      <c r="CL16" s="154"/>
      <c r="CM16" s="154"/>
      <c r="CN16" s="154"/>
      <c r="CO16" s="154"/>
      <c r="CP16" s="154"/>
    </row>
    <row r="17" spans="1:94" s="156" customFormat="1" x14ac:dyDescent="0.2">
      <c r="A17" s="155" t="s">
        <v>122</v>
      </c>
      <c r="B17" s="164">
        <v>13</v>
      </c>
      <c r="C17" s="157">
        <v>0.66064999999999996</v>
      </c>
      <c r="D17" s="155">
        <v>0.35482999999999998</v>
      </c>
      <c r="E17" s="157">
        <v>0.22237999999999999</v>
      </c>
      <c r="F17" s="156">
        <v>0.23499373295902301</v>
      </c>
      <c r="G17" s="155">
        <v>0.22327300125657301</v>
      </c>
      <c r="H17" s="150"/>
      <c r="I17" s="151"/>
      <c r="J17" s="152"/>
      <c r="K17" s="157">
        <v>0.66510999999999998</v>
      </c>
      <c r="L17" s="155">
        <v>0.52773999999999999</v>
      </c>
      <c r="M17" s="157">
        <v>0.34682000000000002</v>
      </c>
      <c r="N17" s="155">
        <v>0.2437</v>
      </c>
      <c r="O17" s="157">
        <v>0.20283622519275701</v>
      </c>
      <c r="P17" s="156">
        <v>0.25095775171158902</v>
      </c>
      <c r="Q17" s="155">
        <v>0.29562124596262901</v>
      </c>
      <c r="R17" s="157">
        <v>0.13193194660580501</v>
      </c>
      <c r="S17" s="155">
        <v>0.158383001737774</v>
      </c>
      <c r="T17" s="158">
        <v>0.50405440417523295</v>
      </c>
      <c r="U17" s="157">
        <v>0.18252481641815399</v>
      </c>
      <c r="V17" s="156">
        <v>0.16813455241768299</v>
      </c>
      <c r="W17" s="155">
        <v>0.19531345802811101</v>
      </c>
      <c r="X17" s="158">
        <v>0.166876364102476</v>
      </c>
      <c r="Y17" s="157">
        <v>0.19844000000000001</v>
      </c>
      <c r="Z17" s="156">
        <v>0.31437999999999999</v>
      </c>
      <c r="AA17" s="155">
        <v>0.21868000000000001</v>
      </c>
      <c r="AB17" s="158">
        <v>0.22952784157894701</v>
      </c>
      <c r="AC17" s="157">
        <v>0.18676000000000001</v>
      </c>
      <c r="AD17" s="156">
        <v>0.15776999999999999</v>
      </c>
      <c r="AE17" s="155">
        <v>0.18492</v>
      </c>
      <c r="AF17" s="157">
        <v>0.20873</v>
      </c>
      <c r="AG17" s="155">
        <v>0.22625000000000001</v>
      </c>
      <c r="AH17" s="157">
        <v>0.29676000000000002</v>
      </c>
      <c r="AI17" s="156">
        <v>0.29224</v>
      </c>
      <c r="AJ17" s="155">
        <v>0.31456000000000001</v>
      </c>
      <c r="AK17" s="157">
        <v>0.19092000000000001</v>
      </c>
      <c r="AL17" s="155">
        <v>0.16506000000000001</v>
      </c>
      <c r="AM17" s="157">
        <v>0.53683999999999998</v>
      </c>
      <c r="AN17" s="155">
        <v>0.49412</v>
      </c>
      <c r="AO17" s="157">
        <v>0.21822061831046899</v>
      </c>
      <c r="AP17" s="154"/>
      <c r="AQ17" s="154"/>
      <c r="AR17" s="154"/>
      <c r="AS17" s="154"/>
      <c r="AT17" s="154"/>
      <c r="AU17" s="154"/>
      <c r="AV17" s="154"/>
      <c r="AW17" s="154"/>
      <c r="AX17" s="154"/>
      <c r="AY17" s="154"/>
      <c r="AZ17" s="154"/>
      <c r="BA17" s="154"/>
      <c r="BB17" s="154"/>
      <c r="BC17" s="154"/>
      <c r="BD17" s="154"/>
      <c r="BE17" s="154"/>
      <c r="BF17" s="154"/>
      <c r="BG17" s="154"/>
      <c r="BH17" s="154"/>
      <c r="BI17" s="154"/>
      <c r="BJ17" s="154"/>
      <c r="BK17" s="154"/>
      <c r="BL17" s="154"/>
      <c r="BM17" s="154"/>
      <c r="BN17" s="154"/>
      <c r="BO17" s="154"/>
      <c r="BP17" s="154"/>
      <c r="BQ17" s="154"/>
      <c r="BR17" s="154"/>
      <c r="BS17" s="154"/>
      <c r="BT17" s="154"/>
      <c r="BU17" s="154"/>
      <c r="BV17" s="154"/>
      <c r="BW17" s="154"/>
      <c r="BX17" s="154"/>
      <c r="BY17" s="154"/>
      <c r="BZ17" s="154"/>
      <c r="CA17" s="154"/>
      <c r="CB17" s="154"/>
      <c r="CC17" s="154"/>
      <c r="CD17" s="154"/>
      <c r="CE17" s="154"/>
      <c r="CF17" s="154"/>
      <c r="CG17" s="154"/>
      <c r="CH17" s="154"/>
      <c r="CI17" s="154"/>
      <c r="CJ17" s="154"/>
      <c r="CK17" s="154"/>
      <c r="CL17" s="154"/>
      <c r="CM17" s="154"/>
      <c r="CN17" s="154"/>
      <c r="CO17" s="154"/>
      <c r="CP17" s="154"/>
    </row>
    <row r="18" spans="1:94" s="156" customFormat="1" x14ac:dyDescent="0.2">
      <c r="A18" s="155" t="s">
        <v>122</v>
      </c>
      <c r="B18" s="164">
        <v>14</v>
      </c>
      <c r="C18" s="157">
        <v>0.65086999999999995</v>
      </c>
      <c r="D18" s="155">
        <v>0.34997</v>
      </c>
      <c r="E18" s="157">
        <v>0.22222</v>
      </c>
      <c r="F18" s="156">
        <v>0.23651807863132299</v>
      </c>
      <c r="G18" s="155">
        <v>0.22390322337091001</v>
      </c>
      <c r="H18" s="150"/>
      <c r="I18" s="151"/>
      <c r="J18" s="152"/>
      <c r="K18" s="157">
        <v>0.66576999999999997</v>
      </c>
      <c r="L18" s="155">
        <v>0.53308999999999995</v>
      </c>
      <c r="M18" s="157">
        <v>0.34886</v>
      </c>
      <c r="N18" s="155">
        <v>0.24496999999999999</v>
      </c>
      <c r="O18" s="157">
        <v>0.210173793861647</v>
      </c>
      <c r="P18" s="156">
        <v>0.25782846808217402</v>
      </c>
      <c r="Q18" s="155">
        <v>0.30893043716937602</v>
      </c>
      <c r="R18" s="157">
        <v>0.13323541018192001</v>
      </c>
      <c r="S18" s="155">
        <v>0.16015151709401901</v>
      </c>
      <c r="T18" s="158">
        <v>0.49859273014341898</v>
      </c>
      <c r="U18" s="157">
        <v>0.18460027140812499</v>
      </c>
      <c r="V18" s="156">
        <v>0.16735085688689599</v>
      </c>
      <c r="W18" s="155">
        <v>0.19447201316068799</v>
      </c>
      <c r="X18" s="158">
        <v>0.17615623511267001</v>
      </c>
      <c r="Y18" s="157">
        <v>0.20068</v>
      </c>
      <c r="Z18" s="156">
        <v>0.32124000000000003</v>
      </c>
      <c r="AA18" s="155">
        <v>0.22004000000000001</v>
      </c>
      <c r="AB18" s="158">
        <v>0.23266737842105001</v>
      </c>
      <c r="AC18" s="157">
        <v>0.18762000000000001</v>
      </c>
      <c r="AD18" s="156">
        <v>0.16291</v>
      </c>
      <c r="AE18" s="155">
        <v>0.18063000000000001</v>
      </c>
      <c r="AF18" s="157">
        <v>0.20982999999999999</v>
      </c>
      <c r="AG18" s="155">
        <v>0.23202999999999999</v>
      </c>
      <c r="AH18" s="157">
        <v>0.29087000000000002</v>
      </c>
      <c r="AI18" s="156">
        <v>0.29424</v>
      </c>
      <c r="AJ18" s="155">
        <v>0.31830000000000003</v>
      </c>
      <c r="AK18" s="157">
        <v>0.1913</v>
      </c>
      <c r="AL18" s="155">
        <v>0.16561999999999999</v>
      </c>
      <c r="AM18" s="157">
        <v>0.54003999999999996</v>
      </c>
      <c r="AN18" s="155">
        <v>0.49552000000000002</v>
      </c>
      <c r="AO18" s="157">
        <v>0.21991643572043401</v>
      </c>
      <c r="AP18" s="154"/>
      <c r="AQ18" s="154"/>
      <c r="AR18" s="154"/>
      <c r="AS18" s="154"/>
      <c r="AT18" s="154"/>
      <c r="AU18" s="154"/>
      <c r="AV18" s="154"/>
      <c r="AW18" s="154"/>
      <c r="AX18" s="154"/>
      <c r="AY18" s="154"/>
      <c r="AZ18" s="154"/>
      <c r="BA18" s="154"/>
      <c r="BB18" s="154"/>
      <c r="BC18" s="154"/>
      <c r="BD18" s="154"/>
      <c r="BE18" s="154"/>
      <c r="BF18" s="154"/>
      <c r="BG18" s="154"/>
      <c r="BH18" s="154"/>
      <c r="BI18" s="154"/>
      <c r="BJ18" s="154"/>
      <c r="BK18" s="154"/>
      <c r="BL18" s="154"/>
      <c r="BM18" s="154"/>
      <c r="BN18" s="154"/>
      <c r="BO18" s="154"/>
      <c r="BP18" s="154"/>
      <c r="BQ18" s="154"/>
      <c r="BR18" s="154"/>
      <c r="BS18" s="154"/>
      <c r="BT18" s="154"/>
      <c r="BU18" s="154"/>
      <c r="BV18" s="154"/>
      <c r="BW18" s="154"/>
      <c r="BX18" s="154"/>
      <c r="BY18" s="154"/>
      <c r="BZ18" s="154"/>
      <c r="CA18" s="154"/>
      <c r="CB18" s="154"/>
      <c r="CC18" s="154"/>
      <c r="CD18" s="154"/>
      <c r="CE18" s="154"/>
      <c r="CF18" s="154"/>
      <c r="CG18" s="154"/>
      <c r="CH18" s="154"/>
      <c r="CI18" s="154"/>
      <c r="CJ18" s="154"/>
      <c r="CK18" s="154"/>
      <c r="CL18" s="154"/>
      <c r="CM18" s="154"/>
      <c r="CN18" s="154"/>
      <c r="CO18" s="154"/>
      <c r="CP18" s="154"/>
    </row>
    <row r="19" spans="1:94" s="156" customFormat="1" x14ac:dyDescent="0.2">
      <c r="A19" s="155" t="s">
        <v>122</v>
      </c>
      <c r="B19" s="164">
        <v>15</v>
      </c>
      <c r="C19" s="157">
        <v>0.64156999999999997</v>
      </c>
      <c r="D19" s="155">
        <v>0.34794999999999998</v>
      </c>
      <c r="E19" s="157">
        <v>0.22292999999999999</v>
      </c>
      <c r="F19" s="156">
        <v>0.23743570887509599</v>
      </c>
      <c r="G19" s="155">
        <v>0.22442953063978399</v>
      </c>
      <c r="H19" s="150"/>
      <c r="I19" s="151"/>
      <c r="J19" s="152"/>
      <c r="K19" s="157">
        <v>0.66583000000000003</v>
      </c>
      <c r="L19" s="155">
        <v>0.53742000000000001</v>
      </c>
      <c r="M19" s="157">
        <v>0.35383999999999999</v>
      </c>
      <c r="N19" s="155">
        <v>0.24134</v>
      </c>
      <c r="O19" s="157">
        <v>0.21686273177673199</v>
      </c>
      <c r="P19" s="156">
        <v>0.27355465519883099</v>
      </c>
      <c r="Q19" s="155">
        <v>0.32649727093745201</v>
      </c>
      <c r="R19" s="157">
        <v>0.13430966040737499</v>
      </c>
      <c r="S19" s="155">
        <v>0.16130446888411701</v>
      </c>
      <c r="T19" s="158">
        <v>0.51119215087460101</v>
      </c>
      <c r="U19" s="157">
        <v>0.18554086529493499</v>
      </c>
      <c r="V19" s="156">
        <v>0.17050149527068001</v>
      </c>
      <c r="W19" s="155">
        <v>0.19532028508674101</v>
      </c>
      <c r="X19" s="158">
        <v>0.17105542296629</v>
      </c>
      <c r="Y19" s="157">
        <v>0.19850999999999999</v>
      </c>
      <c r="Z19" s="156">
        <v>0.32627</v>
      </c>
      <c r="AA19" s="155">
        <v>0.21973000000000001</v>
      </c>
      <c r="AB19" s="158">
        <v>0.234444291578948</v>
      </c>
      <c r="AC19" s="157">
        <v>0.19522</v>
      </c>
      <c r="AD19" s="156">
        <v>0.16494</v>
      </c>
      <c r="AE19" s="155">
        <v>0.18506</v>
      </c>
      <c r="AF19" s="157">
        <v>0.20805999999999999</v>
      </c>
      <c r="AG19" s="155">
        <v>0.2306</v>
      </c>
      <c r="AH19" s="157">
        <v>0.29459000000000002</v>
      </c>
      <c r="AI19" s="156">
        <v>0.29309000000000002</v>
      </c>
      <c r="AJ19" s="155">
        <v>0.31473000000000001</v>
      </c>
      <c r="AK19" s="157">
        <v>0.19184000000000001</v>
      </c>
      <c r="AL19" s="155">
        <v>0.1656</v>
      </c>
      <c r="AM19" s="157">
        <v>0.54330999999999996</v>
      </c>
      <c r="AN19" s="155">
        <v>0.49952999999999997</v>
      </c>
      <c r="AO19" s="157">
        <v>0.22046957987232499</v>
      </c>
      <c r="AP19" s="154"/>
      <c r="AQ19" s="154"/>
      <c r="AR19" s="154"/>
      <c r="AS19" s="154"/>
      <c r="AT19" s="154"/>
      <c r="AU19" s="154"/>
      <c r="AV19" s="154"/>
      <c r="AW19" s="154"/>
      <c r="AX19" s="154"/>
      <c r="AY19" s="154"/>
      <c r="AZ19" s="154"/>
      <c r="BA19" s="154"/>
      <c r="BB19" s="154"/>
      <c r="BC19" s="154"/>
      <c r="BD19" s="154"/>
      <c r="BE19" s="154"/>
      <c r="BF19" s="154"/>
      <c r="BG19" s="154"/>
      <c r="BH19" s="154"/>
      <c r="BI19" s="154"/>
      <c r="BJ19" s="154"/>
      <c r="BK19" s="154"/>
      <c r="BL19" s="154"/>
      <c r="BM19" s="154"/>
      <c r="BN19" s="154"/>
      <c r="BO19" s="154"/>
      <c r="BP19" s="154"/>
      <c r="BQ19" s="154"/>
      <c r="BR19" s="154"/>
      <c r="BS19" s="154"/>
      <c r="BT19" s="154"/>
      <c r="BU19" s="154"/>
      <c r="BV19" s="154"/>
      <c r="BW19" s="154"/>
      <c r="BX19" s="154"/>
      <c r="BY19" s="154"/>
      <c r="BZ19" s="154"/>
      <c r="CA19" s="154"/>
      <c r="CB19" s="154"/>
      <c r="CC19" s="154"/>
      <c r="CD19" s="154"/>
      <c r="CE19" s="154"/>
      <c r="CF19" s="154"/>
      <c r="CG19" s="154"/>
      <c r="CH19" s="154"/>
      <c r="CI19" s="154"/>
      <c r="CJ19" s="154"/>
      <c r="CK19" s="154"/>
      <c r="CL19" s="154"/>
      <c r="CM19" s="154"/>
      <c r="CN19" s="154"/>
      <c r="CO19" s="154"/>
      <c r="CP19" s="154"/>
    </row>
    <row r="20" spans="1:94" s="156" customFormat="1" x14ac:dyDescent="0.2">
      <c r="A20" s="155" t="s">
        <v>122</v>
      </c>
      <c r="B20" s="164">
        <v>16</v>
      </c>
      <c r="C20" s="157">
        <v>0.63268000000000002</v>
      </c>
      <c r="D20" s="155">
        <v>0.34168999999999999</v>
      </c>
      <c r="E20" s="157">
        <v>0.22270999999999999</v>
      </c>
      <c r="F20" s="156">
        <v>0.23842473378402099</v>
      </c>
      <c r="G20" s="155">
        <v>0.224086284077118</v>
      </c>
      <c r="H20" s="150"/>
      <c r="I20" s="151"/>
      <c r="J20" s="152"/>
      <c r="K20" s="157">
        <v>0.67069999999999996</v>
      </c>
      <c r="L20" s="155">
        <v>0.54149000000000003</v>
      </c>
      <c r="M20" s="157">
        <v>0.35851</v>
      </c>
      <c r="N20" s="155">
        <v>0.23957000000000001</v>
      </c>
      <c r="O20" s="157">
        <v>0.22209402908395601</v>
      </c>
      <c r="P20" s="156">
        <v>0.282901635900355</v>
      </c>
      <c r="Q20" s="155">
        <v>0.34663766188206402</v>
      </c>
      <c r="R20" s="157">
        <v>0.13173528459485301</v>
      </c>
      <c r="S20" s="155">
        <v>0.161149198717949</v>
      </c>
      <c r="T20" s="158">
        <v>0.51766293640432304</v>
      </c>
      <c r="U20" s="157">
        <v>0.185953376089984</v>
      </c>
      <c r="V20" s="156">
        <v>0.17274677622087001</v>
      </c>
      <c r="W20" s="155">
        <v>0.19598989089204699</v>
      </c>
      <c r="X20" s="158">
        <v>0.17165617482247</v>
      </c>
      <c r="Y20" s="157">
        <v>0.19883999999999999</v>
      </c>
      <c r="Z20" s="156">
        <v>0.33191999999999999</v>
      </c>
      <c r="AA20" s="155">
        <v>0.22059000000000001</v>
      </c>
      <c r="AB20" s="158">
        <v>0.232123172486773</v>
      </c>
      <c r="AC20" s="157">
        <v>0.19008</v>
      </c>
      <c r="AD20" s="156">
        <v>0.16714999999999999</v>
      </c>
      <c r="AE20" s="155">
        <v>0.18375</v>
      </c>
      <c r="AF20" s="157">
        <v>0.20904</v>
      </c>
      <c r="AG20" s="155">
        <v>0.23471</v>
      </c>
      <c r="AH20" s="157">
        <v>0.29461999999999999</v>
      </c>
      <c r="AI20" s="156">
        <v>0.29361999999999999</v>
      </c>
      <c r="AJ20" s="155">
        <v>0.31286000000000003</v>
      </c>
      <c r="AK20" s="157">
        <v>0.19164</v>
      </c>
      <c r="AL20" s="155">
        <v>0.16597999999999999</v>
      </c>
      <c r="AM20" s="157">
        <v>0.54681999999999997</v>
      </c>
      <c r="AN20" s="155">
        <v>0.49392999999999998</v>
      </c>
      <c r="AO20" s="157">
        <v>0.22178108290300599</v>
      </c>
      <c r="AP20" s="154"/>
      <c r="AQ20" s="154"/>
      <c r="AR20" s="154"/>
      <c r="AS20" s="154"/>
      <c r="AT20" s="154"/>
      <c r="AU20" s="154"/>
      <c r="AV20" s="154"/>
      <c r="AW20" s="154"/>
      <c r="AX20" s="154"/>
      <c r="AY20" s="154"/>
      <c r="AZ20" s="154"/>
      <c r="BA20" s="154"/>
      <c r="BB20" s="154"/>
      <c r="BC20" s="154"/>
      <c r="BD20" s="154"/>
      <c r="BE20" s="154"/>
      <c r="BF20" s="154"/>
      <c r="BG20" s="154"/>
      <c r="BH20" s="154"/>
      <c r="BI20" s="154"/>
      <c r="BJ20" s="154"/>
      <c r="BK20" s="154"/>
      <c r="BL20" s="154"/>
      <c r="BM20" s="154"/>
      <c r="BN20" s="154"/>
      <c r="BO20" s="154"/>
      <c r="BP20" s="154"/>
      <c r="BQ20" s="154"/>
      <c r="BR20" s="154"/>
      <c r="BS20" s="154"/>
      <c r="BT20" s="154"/>
      <c r="BU20" s="154"/>
      <c r="BV20" s="154"/>
      <c r="BW20" s="154"/>
      <c r="BX20" s="154"/>
      <c r="BY20" s="154"/>
      <c r="BZ20" s="154"/>
      <c r="CA20" s="154"/>
      <c r="CB20" s="154"/>
      <c r="CC20" s="154"/>
      <c r="CD20" s="154"/>
      <c r="CE20" s="154"/>
      <c r="CF20" s="154"/>
      <c r="CG20" s="154"/>
      <c r="CH20" s="154"/>
      <c r="CI20" s="154"/>
      <c r="CJ20" s="154"/>
      <c r="CK20" s="154"/>
      <c r="CL20" s="154"/>
      <c r="CM20" s="154"/>
      <c r="CN20" s="154"/>
      <c r="CO20" s="154"/>
      <c r="CP20" s="154"/>
    </row>
    <row r="21" spans="1:94" s="156" customFormat="1" x14ac:dyDescent="0.2">
      <c r="A21" s="155" t="s">
        <v>122</v>
      </c>
      <c r="B21" s="164">
        <v>17</v>
      </c>
      <c r="C21" s="157">
        <v>0.62126999999999999</v>
      </c>
      <c r="D21" s="155">
        <v>0.34044999999999997</v>
      </c>
      <c r="E21" s="157">
        <v>0.22270999999999999</v>
      </c>
      <c r="F21" s="156">
        <v>0.23904079088545799</v>
      </c>
      <c r="G21" s="155">
        <v>0.22451049467116099</v>
      </c>
      <c r="H21" s="150"/>
      <c r="I21" s="151"/>
      <c r="J21" s="152"/>
      <c r="K21" s="157">
        <v>0.66781000000000001</v>
      </c>
      <c r="L21" s="155">
        <v>0.54510999999999998</v>
      </c>
      <c r="M21" s="157">
        <v>0.35687999999999998</v>
      </c>
      <c r="N21" s="155">
        <v>0.24129999999999999</v>
      </c>
      <c r="O21" s="157">
        <v>0.23105113009248801</v>
      </c>
      <c r="P21" s="156">
        <v>0.282554411106135</v>
      </c>
      <c r="Q21" s="155">
        <v>0.369789498782718</v>
      </c>
      <c r="R21" s="157">
        <v>0.13190522409904101</v>
      </c>
      <c r="S21" s="155">
        <v>0.16130034188033801</v>
      </c>
      <c r="T21" s="158">
        <v>0.50339803261572102</v>
      </c>
      <c r="U21" s="157">
        <v>0.187655373486767</v>
      </c>
      <c r="V21" s="156">
        <v>0.17252831726765699</v>
      </c>
      <c r="W21" s="155">
        <v>0.19758504612290401</v>
      </c>
      <c r="X21" s="158">
        <v>0.175718952083038</v>
      </c>
      <c r="Y21" s="157">
        <v>0.19875000000000001</v>
      </c>
      <c r="Z21" s="156">
        <v>0.33317000000000002</v>
      </c>
      <c r="AA21" s="155">
        <v>0.22062000000000001</v>
      </c>
      <c r="AB21" s="158">
        <v>0.23343382804232901</v>
      </c>
      <c r="AC21" s="157">
        <v>0.19517000000000001</v>
      </c>
      <c r="AD21" s="156">
        <v>0.16122</v>
      </c>
      <c r="AE21" s="155">
        <v>0.18665000000000001</v>
      </c>
      <c r="AF21" s="157">
        <v>0.20602000000000001</v>
      </c>
      <c r="AG21" s="155">
        <v>0.22414999999999999</v>
      </c>
      <c r="AH21" s="157">
        <v>0.28626000000000001</v>
      </c>
      <c r="AI21" s="156">
        <v>0.29415999999999998</v>
      </c>
      <c r="AJ21" s="155">
        <v>0.31736999999999999</v>
      </c>
      <c r="AK21" s="157">
        <v>0.1918</v>
      </c>
      <c r="AL21" s="155">
        <v>0.16621</v>
      </c>
      <c r="AM21" s="157">
        <v>0.55020000000000002</v>
      </c>
      <c r="AN21" s="155">
        <v>0.49807000000000001</v>
      </c>
      <c r="AO21" s="157">
        <v>0.22345338685637001</v>
      </c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4"/>
      <c r="BO21" s="154"/>
      <c r="BP21" s="154"/>
      <c r="BQ21" s="154"/>
      <c r="BR21" s="154"/>
      <c r="BS21" s="154"/>
      <c r="BT21" s="154"/>
      <c r="BU21" s="154"/>
      <c r="BV21" s="154"/>
      <c r="BW21" s="154"/>
      <c r="BX21" s="154"/>
      <c r="BY21" s="154"/>
      <c r="BZ21" s="154"/>
      <c r="CA21" s="154"/>
      <c r="CB21" s="154"/>
      <c r="CC21" s="154"/>
      <c r="CD21" s="154"/>
      <c r="CE21" s="154"/>
      <c r="CF21" s="154"/>
      <c r="CG21" s="154"/>
      <c r="CH21" s="154"/>
      <c r="CI21" s="154"/>
      <c r="CJ21" s="154"/>
      <c r="CK21" s="154"/>
      <c r="CL21" s="154"/>
      <c r="CM21" s="154"/>
      <c r="CN21" s="154"/>
      <c r="CO21" s="154"/>
      <c r="CP21" s="154"/>
    </row>
    <row r="22" spans="1:94" s="156" customFormat="1" x14ac:dyDescent="0.2">
      <c r="A22" s="155" t="s">
        <v>122</v>
      </c>
      <c r="B22" s="164">
        <v>18</v>
      </c>
      <c r="C22" s="157">
        <v>0.61368</v>
      </c>
      <c r="D22" s="155">
        <v>0.33528000000000002</v>
      </c>
      <c r="E22" s="157">
        <v>0.22214999999999999</v>
      </c>
      <c r="F22" s="156">
        <v>0.239696512797789</v>
      </c>
      <c r="G22" s="155">
        <v>0.224274280924317</v>
      </c>
      <c r="H22" s="150"/>
      <c r="I22" s="151"/>
      <c r="J22" s="152"/>
      <c r="K22" s="157">
        <v>0.66961999999999999</v>
      </c>
      <c r="L22" s="155">
        <v>0.54998999999999998</v>
      </c>
      <c r="M22" s="157">
        <v>0.35732000000000003</v>
      </c>
      <c r="N22" s="155">
        <v>0.24512999999999999</v>
      </c>
      <c r="O22" s="157">
        <v>0.24060233188560501</v>
      </c>
      <c r="P22" s="156">
        <v>0.282325959627101</v>
      </c>
      <c r="Q22" s="155">
        <v>0.39714670391346102</v>
      </c>
      <c r="R22" s="157">
        <v>0.13146149255778899</v>
      </c>
      <c r="S22" s="155">
        <v>0.15900478632478601</v>
      </c>
      <c r="T22" s="158">
        <v>0.51125128246504303</v>
      </c>
      <c r="U22" s="157">
        <v>0.18878922439101201</v>
      </c>
      <c r="V22" s="156">
        <v>0.1737785776553</v>
      </c>
      <c r="W22" s="155">
        <v>0.19759086305932499</v>
      </c>
      <c r="X22" s="158">
        <v>0.172810344459259</v>
      </c>
      <c r="Y22" s="157">
        <v>0.19921</v>
      </c>
      <c r="Z22" s="156">
        <v>0.33683000000000002</v>
      </c>
      <c r="AA22" s="155">
        <v>0.22359000000000001</v>
      </c>
      <c r="AB22" s="158">
        <v>0.23416753227513101</v>
      </c>
      <c r="AC22" s="157">
        <v>0.19614000000000001</v>
      </c>
      <c r="AD22" s="156">
        <v>0.15619</v>
      </c>
      <c r="AE22" s="155">
        <v>0.18922</v>
      </c>
      <c r="AF22" s="157">
        <v>0.20666999999999999</v>
      </c>
      <c r="AG22" s="155">
        <v>0.23204</v>
      </c>
      <c r="AH22" s="157">
        <v>0.28921999999999998</v>
      </c>
      <c r="AI22" s="156">
        <v>0.29298999999999997</v>
      </c>
      <c r="AJ22" s="155">
        <v>0.31469999999999998</v>
      </c>
      <c r="AK22" s="157">
        <v>0.19245999999999999</v>
      </c>
      <c r="AL22" s="155">
        <v>0.16678000000000001</v>
      </c>
      <c r="AM22" s="157">
        <v>0.55328999999999995</v>
      </c>
      <c r="AN22" s="155">
        <v>0.50212999999999997</v>
      </c>
      <c r="AO22" s="157">
        <v>0.22390885865249199</v>
      </c>
      <c r="AP22" s="154"/>
      <c r="AQ22" s="154"/>
      <c r="AR22" s="154"/>
      <c r="AS22" s="154"/>
      <c r="AT22" s="154"/>
      <c r="AU22" s="154"/>
      <c r="AV22" s="154"/>
      <c r="AW22" s="154"/>
      <c r="AX22" s="154"/>
      <c r="AY22" s="154"/>
      <c r="AZ22" s="154"/>
      <c r="BA22" s="154"/>
      <c r="BB22" s="154"/>
      <c r="BC22" s="154"/>
      <c r="BD22" s="154"/>
      <c r="BE22" s="154"/>
      <c r="BF22" s="154"/>
      <c r="BG22" s="154"/>
      <c r="BH22" s="154"/>
      <c r="BI22" s="154"/>
      <c r="BJ22" s="154"/>
      <c r="BK22" s="154"/>
      <c r="BL22" s="154"/>
      <c r="BM22" s="154"/>
      <c r="BN22" s="154"/>
      <c r="BO22" s="154"/>
      <c r="BP22" s="154"/>
      <c r="BQ22" s="154"/>
      <c r="BR22" s="154"/>
      <c r="BS22" s="154"/>
      <c r="BT22" s="154"/>
      <c r="BU22" s="154"/>
      <c r="BV22" s="154"/>
      <c r="BW22" s="154"/>
      <c r="BX22" s="154"/>
      <c r="BY22" s="154"/>
      <c r="BZ22" s="154"/>
      <c r="CA22" s="154"/>
      <c r="CB22" s="154"/>
      <c r="CC22" s="154"/>
      <c r="CD22" s="154"/>
      <c r="CE22" s="154"/>
      <c r="CF22" s="154"/>
      <c r="CG22" s="154"/>
      <c r="CH22" s="154"/>
      <c r="CI22" s="154"/>
      <c r="CJ22" s="154"/>
      <c r="CK22" s="154"/>
      <c r="CL22" s="154"/>
      <c r="CM22" s="154"/>
      <c r="CN22" s="154"/>
      <c r="CO22" s="154"/>
      <c r="CP22" s="154"/>
    </row>
    <row r="23" spans="1:94" s="156" customFormat="1" x14ac:dyDescent="0.2">
      <c r="A23" s="155" t="s">
        <v>122</v>
      </c>
      <c r="B23" s="164">
        <v>19</v>
      </c>
      <c r="C23" s="157">
        <v>0.60736999999999997</v>
      </c>
      <c r="D23" s="155">
        <v>0.33089000000000002</v>
      </c>
      <c r="E23" s="157">
        <v>0.22208</v>
      </c>
      <c r="F23" s="156">
        <v>0.24123251700680701</v>
      </c>
      <c r="G23" s="155">
        <v>0.224654854755026</v>
      </c>
      <c r="H23" s="150"/>
      <c r="I23" s="151"/>
      <c r="J23" s="152"/>
      <c r="K23" s="157">
        <v>0.67308999999999997</v>
      </c>
      <c r="L23" s="155">
        <v>0.55357999999999996</v>
      </c>
      <c r="M23" s="157">
        <v>0.36092999999999997</v>
      </c>
      <c r="N23" s="155">
        <v>0.24174000000000001</v>
      </c>
      <c r="O23" s="157">
        <v>0.25102215529940602</v>
      </c>
      <c r="P23" s="156">
        <v>0.28233996109092802</v>
      </c>
      <c r="Q23" s="155">
        <v>0.42434286473760202</v>
      </c>
      <c r="R23" s="157">
        <v>0.13005612704917799</v>
      </c>
      <c r="S23" s="155">
        <v>0.16200018417194201</v>
      </c>
      <c r="T23" s="158">
        <v>0.52786604798407399</v>
      </c>
      <c r="U23" s="157">
        <v>0.19033952768949899</v>
      </c>
      <c r="V23" s="156">
        <v>0.17471597729962601</v>
      </c>
      <c r="W23" s="155">
        <v>0.19934922781735301</v>
      </c>
      <c r="X23" s="158">
        <v>0.17943036737259499</v>
      </c>
      <c r="Y23" s="157">
        <v>0.19936000000000001</v>
      </c>
      <c r="Z23" s="156">
        <v>0.33995999999999998</v>
      </c>
      <c r="AA23" s="155">
        <v>0.22273000000000001</v>
      </c>
      <c r="AB23" s="158">
        <v>0.23528849894180001</v>
      </c>
      <c r="AC23" s="157">
        <v>0.19547999999999999</v>
      </c>
      <c r="AD23" s="156">
        <v>0.17280999999999999</v>
      </c>
      <c r="AE23" s="155">
        <v>0.19205</v>
      </c>
      <c r="AF23" s="157">
        <v>0.19993</v>
      </c>
      <c r="AG23" s="155">
        <v>0.22547</v>
      </c>
      <c r="AH23" s="157">
        <v>0.29268</v>
      </c>
      <c r="AI23" s="156">
        <v>0.28544999999999998</v>
      </c>
      <c r="AJ23" s="155">
        <v>0.30485000000000001</v>
      </c>
      <c r="AK23" s="157">
        <v>0.19238</v>
      </c>
      <c r="AL23" s="155">
        <v>0.16728999999999999</v>
      </c>
      <c r="AM23" s="157">
        <v>0.55252999999999997</v>
      </c>
      <c r="AN23" s="155">
        <v>0.50631000000000004</v>
      </c>
      <c r="AO23" s="157">
        <v>0.22504177593567901</v>
      </c>
      <c r="AP23" s="154"/>
      <c r="AQ23" s="154"/>
      <c r="AR23" s="154"/>
      <c r="AS23" s="154"/>
      <c r="AT23" s="154"/>
      <c r="AU23" s="154"/>
      <c r="AV23" s="154"/>
      <c r="AW23" s="154"/>
      <c r="AX23" s="154"/>
      <c r="AY23" s="154"/>
      <c r="AZ23" s="154"/>
      <c r="BA23" s="154"/>
      <c r="BB23" s="154"/>
      <c r="BC23" s="154"/>
      <c r="BD23" s="154"/>
      <c r="BE23" s="154"/>
      <c r="BF23" s="154"/>
      <c r="BG23" s="154"/>
      <c r="BH23" s="154"/>
      <c r="BI23" s="154"/>
      <c r="BJ23" s="154"/>
      <c r="BK23" s="154"/>
      <c r="BL23" s="154"/>
      <c r="BM23" s="154"/>
      <c r="BN23" s="154"/>
      <c r="BO23" s="154"/>
      <c r="BP23" s="154"/>
      <c r="BQ23" s="154"/>
      <c r="BR23" s="154"/>
      <c r="BS23" s="154"/>
      <c r="BT23" s="154"/>
      <c r="BU23" s="154"/>
      <c r="BV23" s="154"/>
      <c r="BW23" s="154"/>
      <c r="BX23" s="154"/>
      <c r="BY23" s="154"/>
      <c r="BZ23" s="154"/>
      <c r="CA23" s="154"/>
      <c r="CB23" s="154"/>
      <c r="CC23" s="154"/>
      <c r="CD23" s="154"/>
      <c r="CE23" s="154"/>
      <c r="CF23" s="154"/>
      <c r="CG23" s="154"/>
      <c r="CH23" s="154"/>
      <c r="CI23" s="154"/>
      <c r="CJ23" s="154"/>
      <c r="CK23" s="154"/>
      <c r="CL23" s="154"/>
      <c r="CM23" s="154"/>
      <c r="CN23" s="154"/>
      <c r="CO23" s="154"/>
      <c r="CP23" s="154"/>
    </row>
    <row r="24" spans="1:94" s="156" customFormat="1" x14ac:dyDescent="0.2">
      <c r="A24" s="155" t="s">
        <v>122</v>
      </c>
      <c r="B24" s="164">
        <v>20</v>
      </c>
      <c r="C24" s="157">
        <v>0.59858999999999996</v>
      </c>
      <c r="D24" s="155">
        <v>0.33023000000000002</v>
      </c>
      <c r="E24" s="157">
        <v>0.22126999999999999</v>
      </c>
      <c r="F24" s="156">
        <v>0.24060592531986899</v>
      </c>
      <c r="G24" s="155">
        <v>0.224365606440002</v>
      </c>
      <c r="H24" s="150"/>
      <c r="I24" s="151"/>
      <c r="J24" s="152"/>
      <c r="K24" s="157">
        <v>0.67244000000000004</v>
      </c>
      <c r="L24" s="155">
        <v>0.55681999999999998</v>
      </c>
      <c r="M24" s="157">
        <v>0.35931999999999997</v>
      </c>
      <c r="N24" s="155">
        <v>0.23730000000000001</v>
      </c>
      <c r="O24" s="157">
        <v>0.26141640617040302</v>
      </c>
      <c r="P24" s="156">
        <v>0.28176274891841202</v>
      </c>
      <c r="Q24" s="155">
        <v>0.45101806531092498</v>
      </c>
      <c r="R24" s="157">
        <v>0.12579527842977301</v>
      </c>
      <c r="S24" s="155">
        <v>0.158890769230768</v>
      </c>
      <c r="T24" s="158">
        <v>0.52113999456010496</v>
      </c>
      <c r="U24" s="157">
        <v>0.19062731609868799</v>
      </c>
      <c r="V24" s="156">
        <v>0.176771454254771</v>
      </c>
      <c r="W24" s="155">
        <v>0.198966621924037</v>
      </c>
      <c r="X24" s="158">
        <v>0.17917352406232601</v>
      </c>
      <c r="Y24" s="157">
        <v>0.19982</v>
      </c>
      <c r="Z24" s="156">
        <v>0.34429999999999999</v>
      </c>
      <c r="AA24" s="155">
        <v>0.22636999999999999</v>
      </c>
      <c r="AB24" s="158">
        <v>0.23331241215784901</v>
      </c>
      <c r="AC24" s="157">
        <v>0.19427</v>
      </c>
      <c r="AD24" s="156">
        <v>0.17369000000000001</v>
      </c>
      <c r="AE24" s="155">
        <v>0.18887999999999999</v>
      </c>
      <c r="AF24" s="157">
        <v>0.21678</v>
      </c>
      <c r="AG24" s="155">
        <v>0.22936000000000001</v>
      </c>
      <c r="AH24" s="157">
        <v>0.28798000000000001</v>
      </c>
      <c r="AI24" s="156">
        <v>0.28882000000000002</v>
      </c>
      <c r="AJ24" s="155">
        <v>0.30784</v>
      </c>
      <c r="AK24" s="157">
        <v>0.19291</v>
      </c>
      <c r="AL24" s="155">
        <v>0.16808999999999999</v>
      </c>
      <c r="AM24" s="157">
        <v>0.55574000000000001</v>
      </c>
      <c r="AN24" s="155">
        <v>0.51058999999999999</v>
      </c>
      <c r="AO24" s="157">
        <v>0.22580890298244499</v>
      </c>
      <c r="AP24" s="154"/>
      <c r="AQ24" s="154"/>
      <c r="AR24" s="154"/>
      <c r="AS24" s="154"/>
      <c r="AT24" s="154"/>
      <c r="AU24" s="154"/>
      <c r="AV24" s="154"/>
      <c r="AW24" s="154"/>
      <c r="AX24" s="154"/>
      <c r="AY24" s="154"/>
      <c r="AZ24" s="154"/>
      <c r="BA24" s="154"/>
      <c r="BB24" s="154"/>
      <c r="BC24" s="154"/>
      <c r="BD24" s="154"/>
      <c r="BE24" s="154"/>
      <c r="BF24" s="154"/>
      <c r="BG24" s="154"/>
      <c r="BH24" s="154"/>
      <c r="BI24" s="154"/>
      <c r="BJ24" s="154"/>
      <c r="BK24" s="154"/>
      <c r="BL24" s="154"/>
      <c r="BM24" s="154"/>
      <c r="BN24" s="154"/>
      <c r="BO24" s="154"/>
      <c r="BP24" s="154"/>
      <c r="BQ24" s="154"/>
      <c r="BR24" s="154"/>
      <c r="BS24" s="154"/>
      <c r="BT24" s="154"/>
      <c r="BU24" s="154"/>
      <c r="BV24" s="154"/>
      <c r="BW24" s="154"/>
      <c r="BX24" s="154"/>
      <c r="BY24" s="154"/>
      <c r="BZ24" s="154"/>
      <c r="CA24" s="154"/>
      <c r="CB24" s="154"/>
      <c r="CC24" s="154"/>
      <c r="CD24" s="154"/>
      <c r="CE24" s="154"/>
      <c r="CF24" s="154"/>
      <c r="CG24" s="154"/>
      <c r="CH24" s="154"/>
      <c r="CI24" s="154"/>
      <c r="CJ24" s="154"/>
      <c r="CK24" s="154"/>
      <c r="CL24" s="154"/>
      <c r="CM24" s="154"/>
      <c r="CN24" s="154"/>
      <c r="CO24" s="154"/>
      <c r="CP24" s="154"/>
    </row>
    <row r="25" spans="1:94" s="156" customFormat="1" x14ac:dyDescent="0.2">
      <c r="A25" s="155" t="s">
        <v>122</v>
      </c>
      <c r="B25" s="164">
        <v>21</v>
      </c>
      <c r="C25" s="157">
        <v>0.59050000000000002</v>
      </c>
      <c r="D25" s="155">
        <v>0.32773999999999998</v>
      </c>
      <c r="E25" s="157">
        <v>0.22084999999999999</v>
      </c>
      <c r="F25" s="156">
        <v>0.24183070652173799</v>
      </c>
      <c r="G25" s="155">
        <v>0.224353493904417</v>
      </c>
      <c r="H25" s="150"/>
      <c r="I25" s="151"/>
      <c r="J25" s="152"/>
      <c r="K25" s="157">
        <v>0.67444000000000004</v>
      </c>
      <c r="L25" s="155">
        <v>0.56023000000000001</v>
      </c>
      <c r="M25" s="157">
        <v>0.36142999999999997</v>
      </c>
      <c r="N25" s="155">
        <v>0.24374999999999999</v>
      </c>
      <c r="O25" s="157">
        <v>0.26906497320049</v>
      </c>
      <c r="P25" s="156">
        <v>0.28056143433554198</v>
      </c>
      <c r="Q25" s="155">
        <v>0.47923596153846099</v>
      </c>
      <c r="R25" s="157">
        <v>0.12623814674966999</v>
      </c>
      <c r="S25" s="155">
        <v>0.159536492865573</v>
      </c>
      <c r="T25" s="158">
        <v>0.49657156787171303</v>
      </c>
      <c r="U25" s="157">
        <v>0.19197520684785099</v>
      </c>
      <c r="V25" s="156">
        <v>0.178698494130133</v>
      </c>
      <c r="W25" s="155">
        <v>0.19996923912342701</v>
      </c>
      <c r="X25" s="158">
        <v>0.17775115578985101</v>
      </c>
      <c r="Y25" s="157">
        <v>0.20116999999999999</v>
      </c>
      <c r="Z25" s="156">
        <v>0.34787000000000001</v>
      </c>
      <c r="AA25" s="155">
        <v>0.22317000000000001</v>
      </c>
      <c r="AB25" s="158">
        <v>0.23622496306709301</v>
      </c>
      <c r="AC25" s="157">
        <v>0.19717999999999999</v>
      </c>
      <c r="AD25" s="156">
        <v>0.17457</v>
      </c>
      <c r="AE25" s="155">
        <v>0.19308</v>
      </c>
      <c r="AF25" s="157">
        <v>0.21440999999999999</v>
      </c>
      <c r="AG25" s="155">
        <v>0.21803</v>
      </c>
      <c r="AH25" s="157">
        <v>0.29011999999999999</v>
      </c>
      <c r="AI25" s="156">
        <v>0.28982000000000002</v>
      </c>
      <c r="AJ25" s="155">
        <v>0.30804999999999999</v>
      </c>
      <c r="AK25" s="157">
        <v>0.19342999999999999</v>
      </c>
      <c r="AL25" s="155">
        <v>0.1696</v>
      </c>
      <c r="AM25" s="157">
        <v>0.54944000000000004</v>
      </c>
      <c r="AN25" s="155">
        <v>0.51497999999999999</v>
      </c>
      <c r="AO25" s="157">
        <v>0.22690519011104299</v>
      </c>
      <c r="AP25" s="154"/>
      <c r="AQ25" s="154"/>
      <c r="AR25" s="154"/>
      <c r="AS25" s="154"/>
      <c r="AT25" s="154"/>
      <c r="AU25" s="154"/>
      <c r="AV25" s="154"/>
      <c r="AW25" s="154"/>
      <c r="AX25" s="154"/>
      <c r="AY25" s="154"/>
      <c r="AZ25" s="154"/>
      <c r="BA25" s="154"/>
      <c r="BB25" s="154"/>
      <c r="BC25" s="154"/>
      <c r="BD25" s="154"/>
      <c r="BE25" s="154"/>
      <c r="BF25" s="154"/>
      <c r="BG25" s="154"/>
      <c r="BH25" s="154"/>
      <c r="BI25" s="154"/>
      <c r="BJ25" s="154"/>
      <c r="BK25" s="154"/>
      <c r="BL25" s="154"/>
      <c r="BM25" s="154"/>
      <c r="BN25" s="154"/>
      <c r="BO25" s="154"/>
      <c r="BP25" s="154"/>
      <c r="BQ25" s="154"/>
      <c r="BR25" s="154"/>
      <c r="BS25" s="154"/>
      <c r="BT25" s="154"/>
      <c r="BU25" s="154"/>
      <c r="BV25" s="154"/>
      <c r="BW25" s="154"/>
      <c r="BX25" s="154"/>
      <c r="BY25" s="154"/>
      <c r="BZ25" s="154"/>
      <c r="CA25" s="154"/>
      <c r="CB25" s="154"/>
      <c r="CC25" s="154"/>
      <c r="CD25" s="154"/>
      <c r="CE25" s="154"/>
      <c r="CF25" s="154"/>
      <c r="CG25" s="154"/>
      <c r="CH25" s="154"/>
      <c r="CI25" s="154"/>
      <c r="CJ25" s="154"/>
      <c r="CK25" s="154"/>
      <c r="CL25" s="154"/>
      <c r="CM25" s="154"/>
      <c r="CN25" s="154"/>
      <c r="CO25" s="154"/>
      <c r="CP25" s="154"/>
    </row>
    <row r="26" spans="1:94" s="156" customFormat="1" x14ac:dyDescent="0.2">
      <c r="A26" s="155" t="s">
        <v>122</v>
      </c>
      <c r="B26" s="164">
        <v>22</v>
      </c>
      <c r="C26" s="157">
        <v>0.58621000000000001</v>
      </c>
      <c r="D26" s="155">
        <v>0.32422000000000001</v>
      </c>
      <c r="E26" s="157">
        <v>0.22070000000000001</v>
      </c>
      <c r="F26" s="156">
        <v>0.24233522242625399</v>
      </c>
      <c r="G26" s="155">
        <v>0.22392789404167701</v>
      </c>
      <c r="H26" s="150"/>
      <c r="I26" s="151"/>
      <c r="J26" s="152"/>
      <c r="K26" s="157">
        <v>0.67605999999999999</v>
      </c>
      <c r="L26" s="155">
        <v>0.5635</v>
      </c>
      <c r="M26" s="157">
        <v>0.37458000000000002</v>
      </c>
      <c r="N26" s="155">
        <v>0.23849999999999999</v>
      </c>
      <c r="O26" s="157">
        <v>0.27751408241457398</v>
      </c>
      <c r="P26" s="156">
        <v>0.27967523745108203</v>
      </c>
      <c r="Q26" s="155">
        <v>0.50427730777468605</v>
      </c>
      <c r="R26" s="157">
        <v>0.129975977891155</v>
      </c>
      <c r="S26" s="155">
        <v>0.159592055573437</v>
      </c>
      <c r="T26" s="158">
        <v>0.529347605284468</v>
      </c>
      <c r="U26" s="157">
        <v>0.19196418680166699</v>
      </c>
      <c r="V26" s="156">
        <v>0.178682386311347</v>
      </c>
      <c r="W26" s="155">
        <v>0.20136274006875701</v>
      </c>
      <c r="X26" s="158">
        <v>0.18145294586537999</v>
      </c>
      <c r="Y26" s="157">
        <v>0.20152999999999999</v>
      </c>
      <c r="Z26" s="156">
        <v>0.35032000000000002</v>
      </c>
      <c r="AA26" s="155">
        <v>0.22675000000000001</v>
      </c>
      <c r="AB26" s="158">
        <v>0.23706793827816999</v>
      </c>
      <c r="AC26" s="157">
        <v>0.20116999999999999</v>
      </c>
      <c r="AD26" s="156">
        <v>0.16839999999999999</v>
      </c>
      <c r="AE26" s="155">
        <v>0.19578999999999999</v>
      </c>
      <c r="AF26" s="157">
        <v>0.2293</v>
      </c>
      <c r="AG26" s="155">
        <v>0.23849999999999999</v>
      </c>
      <c r="AH26" s="157">
        <v>0.29231000000000001</v>
      </c>
      <c r="AI26" s="156">
        <v>0.28949000000000003</v>
      </c>
      <c r="AJ26" s="155">
        <v>0.30287999999999998</v>
      </c>
      <c r="AK26" s="157">
        <v>0.19461000000000001</v>
      </c>
      <c r="AL26" s="155">
        <v>0.16871</v>
      </c>
      <c r="AM26" s="157">
        <v>0.55247000000000002</v>
      </c>
      <c r="AN26" s="155">
        <v>0.50939999999999996</v>
      </c>
      <c r="AO26" s="157">
        <v>0.228852205574403</v>
      </c>
      <c r="AP26" s="154"/>
      <c r="AQ26" s="154"/>
      <c r="AR26" s="154"/>
      <c r="AS26" s="154"/>
      <c r="AT26" s="154"/>
      <c r="AU26" s="154"/>
      <c r="AV26" s="154"/>
      <c r="AW26" s="154"/>
      <c r="AX26" s="154"/>
      <c r="AY26" s="154"/>
      <c r="AZ26" s="154"/>
      <c r="BA26" s="154"/>
      <c r="BB26" s="154"/>
      <c r="BC26" s="154"/>
      <c r="BD26" s="154"/>
      <c r="BE26" s="154"/>
      <c r="BF26" s="154"/>
      <c r="BG26" s="154"/>
      <c r="BH26" s="154"/>
      <c r="BI26" s="154"/>
      <c r="BJ26" s="154"/>
      <c r="BK26" s="154"/>
      <c r="BL26" s="154"/>
      <c r="BM26" s="154"/>
      <c r="BN26" s="154"/>
      <c r="BO26" s="154"/>
      <c r="BP26" s="154"/>
      <c r="BQ26" s="154"/>
      <c r="BR26" s="154"/>
      <c r="BS26" s="154"/>
      <c r="BT26" s="154"/>
      <c r="BU26" s="154"/>
      <c r="BV26" s="154"/>
      <c r="BW26" s="154"/>
      <c r="BX26" s="154"/>
      <c r="BY26" s="154"/>
      <c r="BZ26" s="154"/>
      <c r="CA26" s="154"/>
      <c r="CB26" s="154"/>
      <c r="CC26" s="154"/>
      <c r="CD26" s="154"/>
      <c r="CE26" s="154"/>
      <c r="CF26" s="154"/>
      <c r="CG26" s="154"/>
      <c r="CH26" s="154"/>
      <c r="CI26" s="154"/>
      <c r="CJ26" s="154"/>
      <c r="CK26" s="154"/>
      <c r="CL26" s="154"/>
      <c r="CM26" s="154"/>
      <c r="CN26" s="154"/>
      <c r="CO26" s="154"/>
      <c r="CP26" s="154"/>
    </row>
    <row r="27" spans="1:94" s="156" customFormat="1" x14ac:dyDescent="0.2">
      <c r="A27" s="155" t="s">
        <v>122</v>
      </c>
      <c r="B27" s="164">
        <v>23</v>
      </c>
      <c r="C27" s="157">
        <v>0.57928999999999997</v>
      </c>
      <c r="D27" s="155">
        <v>0.32202999999999998</v>
      </c>
      <c r="E27" s="157">
        <v>0.21965000000000001</v>
      </c>
      <c r="F27" s="156">
        <v>0.24189253798108901</v>
      </c>
      <c r="G27" s="155">
        <v>0.22347408181904599</v>
      </c>
      <c r="H27" s="150"/>
      <c r="I27" s="151"/>
      <c r="J27" s="152"/>
      <c r="K27" s="157">
        <v>0.67876000000000003</v>
      </c>
      <c r="L27" s="155">
        <v>0.56657000000000002</v>
      </c>
      <c r="M27" s="157">
        <v>0.36959999999999998</v>
      </c>
      <c r="N27" s="155">
        <v>0.23927000000000001</v>
      </c>
      <c r="O27" s="157">
        <v>0.28799464383850698</v>
      </c>
      <c r="P27" s="156">
        <v>0.28056329148412101</v>
      </c>
      <c r="Q27" s="155">
        <v>0.53112336134453697</v>
      </c>
      <c r="R27" s="157">
        <v>0.12515543699187201</v>
      </c>
      <c r="S27" s="155">
        <v>0.16217277526395499</v>
      </c>
      <c r="T27" s="158">
        <v>0.53516825426179404</v>
      </c>
      <c r="U27" s="157">
        <v>0.192398640461036</v>
      </c>
      <c r="V27" s="156">
        <v>0.17945929475352301</v>
      </c>
      <c r="W27" s="155">
        <v>0.201319339223274</v>
      </c>
      <c r="X27" s="158">
        <v>0.17186335359169899</v>
      </c>
      <c r="Y27" s="157">
        <v>0.20216999999999999</v>
      </c>
      <c r="Z27" s="156">
        <v>0.18598000000000001</v>
      </c>
      <c r="AA27" s="155">
        <v>0.22425</v>
      </c>
      <c r="AB27" s="158">
        <v>0.23343981117021101</v>
      </c>
      <c r="AC27" s="157">
        <v>0.20041</v>
      </c>
      <c r="AD27" s="156">
        <v>0.18165000000000001</v>
      </c>
      <c r="AE27" s="155">
        <v>0.19758000000000001</v>
      </c>
      <c r="AF27" s="157">
        <v>0.21112</v>
      </c>
      <c r="AG27" s="155">
        <v>0.23086000000000001</v>
      </c>
      <c r="AH27" s="157">
        <v>0.28859000000000001</v>
      </c>
      <c r="AI27" s="156">
        <v>0.28992000000000001</v>
      </c>
      <c r="AJ27" s="155">
        <v>0.30525000000000002</v>
      </c>
      <c r="AK27" s="157">
        <v>0.19383</v>
      </c>
      <c r="AL27" s="155">
        <v>0.16874</v>
      </c>
      <c r="AM27" s="157">
        <v>0.55530999999999997</v>
      </c>
      <c r="AN27" s="155">
        <v>0.51315</v>
      </c>
      <c r="AO27" s="157">
        <v>0.22958846412999401</v>
      </c>
      <c r="AP27" s="154"/>
      <c r="AQ27" s="154"/>
      <c r="AR27" s="154"/>
      <c r="AS27" s="154"/>
      <c r="AT27" s="154"/>
      <c r="AU27" s="154"/>
      <c r="AV27" s="154"/>
      <c r="AW27" s="154"/>
      <c r="AX27" s="154"/>
      <c r="AY27" s="154"/>
      <c r="AZ27" s="154"/>
      <c r="BA27" s="154"/>
      <c r="BB27" s="154"/>
      <c r="BC27" s="154"/>
      <c r="BD27" s="154"/>
      <c r="BE27" s="154"/>
      <c r="BF27" s="154"/>
      <c r="BG27" s="154"/>
      <c r="BH27" s="154"/>
      <c r="BI27" s="154"/>
      <c r="BJ27" s="154"/>
      <c r="BK27" s="154"/>
      <c r="BL27" s="154"/>
      <c r="BM27" s="154"/>
      <c r="BN27" s="154"/>
      <c r="BO27" s="154"/>
      <c r="BP27" s="154"/>
      <c r="BQ27" s="154"/>
      <c r="BR27" s="154"/>
      <c r="BS27" s="154"/>
      <c r="BT27" s="154"/>
      <c r="BU27" s="154"/>
      <c r="BV27" s="154"/>
      <c r="BW27" s="154"/>
      <c r="BX27" s="154"/>
      <c r="BY27" s="154"/>
      <c r="BZ27" s="154"/>
      <c r="CA27" s="154"/>
      <c r="CB27" s="154"/>
      <c r="CC27" s="154"/>
      <c r="CD27" s="154"/>
      <c r="CE27" s="154"/>
      <c r="CF27" s="154"/>
      <c r="CG27" s="154"/>
      <c r="CH27" s="154"/>
      <c r="CI27" s="154"/>
      <c r="CJ27" s="154"/>
      <c r="CK27" s="154"/>
      <c r="CL27" s="154"/>
      <c r="CM27" s="154"/>
      <c r="CN27" s="154"/>
      <c r="CO27" s="154"/>
      <c r="CP27" s="154"/>
    </row>
    <row r="28" spans="1:94" s="156" customFormat="1" x14ac:dyDescent="0.2">
      <c r="A28" s="155" t="s">
        <v>122</v>
      </c>
      <c r="B28" s="164">
        <v>24</v>
      </c>
      <c r="C28" s="157">
        <v>0.57311000000000001</v>
      </c>
      <c r="D28" s="155">
        <v>0.32088</v>
      </c>
      <c r="E28" s="157">
        <v>0.21931</v>
      </c>
      <c r="F28" s="156">
        <v>0.24249155441713</v>
      </c>
      <c r="G28" s="155">
        <v>0.22258840971362301</v>
      </c>
      <c r="H28" s="150"/>
      <c r="I28" s="151"/>
      <c r="J28" s="152"/>
      <c r="K28" s="157">
        <v>0.68171999999999999</v>
      </c>
      <c r="L28" s="155">
        <v>0.56950999999999996</v>
      </c>
      <c r="M28" s="157">
        <v>0.37341000000000002</v>
      </c>
      <c r="N28" s="155">
        <v>0.22636000000000001</v>
      </c>
      <c r="O28" s="157">
        <v>0.29869834122656702</v>
      </c>
      <c r="P28" s="156">
        <v>0.28121312709680901</v>
      </c>
      <c r="Q28" s="155">
        <v>0.554687499999998</v>
      </c>
      <c r="R28" s="157">
        <v>0.12614853658536801</v>
      </c>
      <c r="S28" s="155">
        <v>0.16045807403433701</v>
      </c>
      <c r="T28" s="158">
        <v>0.51989962037376503</v>
      </c>
      <c r="U28" s="157">
        <v>0.19414028825088001</v>
      </c>
      <c r="V28" s="156">
        <v>0.18073718109674</v>
      </c>
      <c r="W28" s="155">
        <v>0.20202494202652599</v>
      </c>
      <c r="X28" s="158">
        <v>0.175932162968956</v>
      </c>
      <c r="Y28" s="157">
        <v>0.20165</v>
      </c>
      <c r="Z28" s="156">
        <v>0.41116000000000003</v>
      </c>
      <c r="AA28" s="155">
        <v>0.22742999999999999</v>
      </c>
      <c r="AB28" s="158">
        <v>0.234188717021277</v>
      </c>
      <c r="AC28" s="157">
        <v>0.20436000000000001</v>
      </c>
      <c r="AD28" s="156">
        <v>0.17091999999999999</v>
      </c>
      <c r="AE28" s="155">
        <v>0.19419</v>
      </c>
      <c r="AF28" s="157">
        <v>0.22051999999999999</v>
      </c>
      <c r="AG28" s="155">
        <v>0.24887999999999999</v>
      </c>
      <c r="AH28" s="157">
        <v>0.28927000000000003</v>
      </c>
      <c r="AI28" s="156">
        <v>0.28974</v>
      </c>
      <c r="AJ28" s="155">
        <v>0.30719000000000002</v>
      </c>
      <c r="AK28" s="157">
        <v>0.19434000000000001</v>
      </c>
      <c r="AL28" s="155">
        <v>0.16980000000000001</v>
      </c>
      <c r="AM28" s="157">
        <v>0.55779999999999996</v>
      </c>
      <c r="AN28" s="155">
        <v>0.51702999999999999</v>
      </c>
      <c r="AO28" s="157">
        <v>0.229927326251675</v>
      </c>
      <c r="AP28" s="154"/>
      <c r="AQ28" s="154"/>
      <c r="AR28" s="154"/>
      <c r="AS28" s="154"/>
      <c r="AT28" s="154"/>
      <c r="AU28" s="154"/>
      <c r="AV28" s="154"/>
      <c r="AW28" s="154"/>
      <c r="AX28" s="154"/>
      <c r="AY28" s="154"/>
      <c r="AZ28" s="154"/>
      <c r="BA28" s="154"/>
      <c r="BB28" s="154"/>
      <c r="BC28" s="154"/>
      <c r="BD28" s="154"/>
      <c r="BE28" s="154"/>
      <c r="BF28" s="154"/>
      <c r="BG28" s="154"/>
      <c r="BH28" s="154"/>
      <c r="BI28" s="154"/>
      <c r="BJ28" s="154"/>
      <c r="BK28" s="154"/>
      <c r="BL28" s="154"/>
      <c r="BM28" s="154"/>
      <c r="BN28" s="154"/>
      <c r="BO28" s="154"/>
      <c r="BP28" s="154"/>
      <c r="BQ28" s="154"/>
      <c r="BR28" s="154"/>
      <c r="BS28" s="154"/>
      <c r="BT28" s="154"/>
      <c r="BU28" s="154"/>
      <c r="BV28" s="154"/>
      <c r="BW28" s="154"/>
      <c r="BX28" s="154"/>
      <c r="BY28" s="154"/>
      <c r="BZ28" s="154"/>
      <c r="CA28" s="154"/>
      <c r="CB28" s="154"/>
      <c r="CC28" s="154"/>
      <c r="CD28" s="154"/>
      <c r="CE28" s="154"/>
      <c r="CF28" s="154"/>
      <c r="CG28" s="154"/>
      <c r="CH28" s="154"/>
      <c r="CI28" s="154"/>
      <c r="CJ28" s="154"/>
      <c r="CK28" s="154"/>
      <c r="CL28" s="154"/>
      <c r="CM28" s="154"/>
      <c r="CN28" s="154"/>
      <c r="CO28" s="154"/>
      <c r="CP28" s="154"/>
    </row>
    <row r="29" spans="1:94" s="156" customFormat="1" x14ac:dyDescent="0.2">
      <c r="A29" s="155" t="s">
        <v>122</v>
      </c>
      <c r="B29" s="164">
        <v>25</v>
      </c>
      <c r="C29" s="157">
        <v>0.56777999999999995</v>
      </c>
      <c r="D29" s="155">
        <v>0.31880999999999998</v>
      </c>
      <c r="E29" s="157">
        <v>0.21817</v>
      </c>
      <c r="F29" s="156">
        <v>0.24312568310270899</v>
      </c>
      <c r="G29" s="155">
        <v>0.22254326211512199</v>
      </c>
      <c r="H29" s="150"/>
      <c r="I29" s="151"/>
      <c r="J29" s="152"/>
      <c r="K29" s="157">
        <v>0.68337000000000003</v>
      </c>
      <c r="L29" s="155">
        <v>0.57221</v>
      </c>
      <c r="M29" s="157">
        <v>0.38122</v>
      </c>
      <c r="N29" s="155">
        <v>0.22721</v>
      </c>
      <c r="O29" s="157">
        <v>0.30841474248524398</v>
      </c>
      <c r="P29" s="156">
        <v>0.28137862752610399</v>
      </c>
      <c r="Q29" s="155">
        <v>0.57739485943118696</v>
      </c>
      <c r="R29" s="157">
        <v>0.12548485772357701</v>
      </c>
      <c r="S29" s="155">
        <v>0.162563408959747</v>
      </c>
      <c r="T29" s="158">
        <v>0.53559318095849495</v>
      </c>
      <c r="U29" s="157">
        <v>0.19428899559211801</v>
      </c>
      <c r="V29" s="156">
        <v>0.18170597137296299</v>
      </c>
      <c r="W29" s="155">
        <v>0.20332795903661099</v>
      </c>
      <c r="X29" s="158">
        <v>0.17760353648716801</v>
      </c>
      <c r="Y29" s="157">
        <v>0.20207</v>
      </c>
      <c r="Z29" s="156">
        <v>0.35844999999999999</v>
      </c>
      <c r="AA29" s="155">
        <v>0.22857</v>
      </c>
      <c r="AB29" s="158">
        <v>0.23504114468085099</v>
      </c>
      <c r="AC29" s="157">
        <v>0.20497000000000001</v>
      </c>
      <c r="AD29" s="156">
        <v>0.18212</v>
      </c>
      <c r="AE29" s="155">
        <v>0.20130999999999999</v>
      </c>
      <c r="AF29" s="157">
        <v>0.21643000000000001</v>
      </c>
      <c r="AG29" s="155">
        <v>0.23455999999999999</v>
      </c>
      <c r="AH29" s="157">
        <v>0.29210000000000003</v>
      </c>
      <c r="AI29" s="156">
        <v>0.28752</v>
      </c>
      <c r="AJ29" s="155">
        <v>0.30647999999999997</v>
      </c>
      <c r="AK29" s="157">
        <v>0.19477</v>
      </c>
      <c r="AL29" s="155">
        <v>0.17021</v>
      </c>
      <c r="AM29" s="157">
        <v>0.56076999999999999</v>
      </c>
      <c r="AN29" s="155">
        <v>0.52085000000000004</v>
      </c>
      <c r="AO29" s="157">
        <v>0.23200027126526199</v>
      </c>
      <c r="AP29" s="154"/>
      <c r="AQ29" s="154"/>
      <c r="AR29" s="154"/>
      <c r="AS29" s="154"/>
      <c r="AT29" s="154"/>
      <c r="AU29" s="154"/>
      <c r="AV29" s="154"/>
      <c r="AW29" s="154"/>
      <c r="AX29" s="154"/>
      <c r="AY29" s="154"/>
      <c r="AZ29" s="154"/>
      <c r="BA29" s="154"/>
      <c r="BB29" s="154"/>
      <c r="BC29" s="154"/>
      <c r="BD29" s="154"/>
      <c r="BE29" s="154"/>
      <c r="BF29" s="154"/>
      <c r="BG29" s="154"/>
      <c r="BH29" s="154"/>
      <c r="BI29" s="154"/>
      <c r="BJ29" s="154"/>
      <c r="BK29" s="154"/>
      <c r="BL29" s="154"/>
      <c r="BM29" s="154"/>
      <c r="BN29" s="154"/>
      <c r="BO29" s="154"/>
      <c r="BP29" s="154"/>
      <c r="BQ29" s="154"/>
      <c r="BR29" s="154"/>
      <c r="BS29" s="154"/>
      <c r="BT29" s="154"/>
      <c r="BU29" s="154"/>
      <c r="BV29" s="154"/>
      <c r="BW29" s="154"/>
      <c r="BX29" s="154"/>
      <c r="BY29" s="154"/>
      <c r="BZ29" s="154"/>
      <c r="CA29" s="154"/>
      <c r="CB29" s="154"/>
      <c r="CC29" s="154"/>
      <c r="CD29" s="154"/>
      <c r="CE29" s="154"/>
      <c r="CF29" s="154"/>
      <c r="CG29" s="154"/>
      <c r="CH29" s="154"/>
      <c r="CI29" s="154"/>
      <c r="CJ29" s="154"/>
      <c r="CK29" s="154"/>
      <c r="CL29" s="154"/>
      <c r="CM29" s="154"/>
      <c r="CN29" s="154"/>
      <c r="CO29" s="154"/>
      <c r="CP29" s="154"/>
    </row>
    <row r="30" spans="1:94" s="156" customFormat="1" x14ac:dyDescent="0.2">
      <c r="A30" s="155" t="s">
        <v>122</v>
      </c>
      <c r="B30" s="164">
        <v>26</v>
      </c>
      <c r="C30" s="157">
        <v>0.56357000000000002</v>
      </c>
      <c r="D30" s="155">
        <v>0.31733</v>
      </c>
      <c r="E30" s="157">
        <v>0.21704999999999999</v>
      </c>
      <c r="F30" s="156">
        <v>0.24380959434251401</v>
      </c>
      <c r="G30" s="155">
        <v>0.22189935421687401</v>
      </c>
      <c r="H30" s="150"/>
      <c r="I30" s="151"/>
      <c r="J30" s="152"/>
      <c r="K30" s="157">
        <v>0.68513000000000002</v>
      </c>
      <c r="L30" s="155">
        <v>0.57543999999999995</v>
      </c>
      <c r="M30" s="157">
        <v>0.37972</v>
      </c>
      <c r="N30" s="155">
        <v>0.21970000000000001</v>
      </c>
      <c r="O30" s="157">
        <v>0.318516466915925</v>
      </c>
      <c r="P30" s="156">
        <v>0.28104178887002501</v>
      </c>
      <c r="Q30" s="155">
        <v>0.59841453079784901</v>
      </c>
      <c r="R30" s="157">
        <v>0.126868638211379</v>
      </c>
      <c r="S30" s="155">
        <v>0.162704802955663</v>
      </c>
      <c r="T30" s="158">
        <v>0.54557268656936897</v>
      </c>
      <c r="U30" s="157">
        <v>0.195301812685757</v>
      </c>
      <c r="V30" s="156">
        <v>0.18273072349656799</v>
      </c>
      <c r="W30" s="155">
        <v>0.20300176537283099</v>
      </c>
      <c r="X30" s="158">
        <v>0.17132923856979701</v>
      </c>
      <c r="Y30" s="157">
        <v>0.20171</v>
      </c>
      <c r="Z30" s="156">
        <v>0.36215000000000003</v>
      </c>
      <c r="AA30" s="155">
        <v>0.22622999999999999</v>
      </c>
      <c r="AB30" s="158">
        <v>0.235599383510638</v>
      </c>
      <c r="AC30" s="157">
        <v>0.20352000000000001</v>
      </c>
      <c r="AD30" s="156">
        <v>0.17942</v>
      </c>
      <c r="AE30" s="155">
        <v>0.19631999999999999</v>
      </c>
      <c r="AF30" s="157">
        <v>0.22091</v>
      </c>
      <c r="AG30" s="155">
        <v>0.23784</v>
      </c>
      <c r="AH30" s="157">
        <v>0.29233999999999999</v>
      </c>
      <c r="AI30" s="156">
        <v>0.29222999999999999</v>
      </c>
      <c r="AJ30" s="155">
        <v>0.30515999999999999</v>
      </c>
      <c r="AK30" s="157">
        <v>0.19571</v>
      </c>
      <c r="AL30" s="155">
        <v>0.17044000000000001</v>
      </c>
      <c r="AM30" s="157">
        <v>0.55430999999999997</v>
      </c>
      <c r="AN30" s="155">
        <v>0.52434000000000003</v>
      </c>
      <c r="AO30" s="157">
        <v>0.23383701942155699</v>
      </c>
      <c r="AP30" s="154"/>
      <c r="AQ30" s="154"/>
      <c r="AR30" s="154"/>
      <c r="AS30" s="154"/>
      <c r="AT30" s="154"/>
      <c r="AU30" s="154"/>
      <c r="AV30" s="154"/>
      <c r="AW30" s="154"/>
      <c r="AX30" s="154"/>
      <c r="AY30" s="154"/>
      <c r="AZ30" s="154"/>
      <c r="BA30" s="154"/>
      <c r="BB30" s="154"/>
      <c r="BC30" s="154"/>
      <c r="BD30" s="154"/>
      <c r="BE30" s="154"/>
      <c r="BF30" s="154"/>
      <c r="BG30" s="154"/>
      <c r="BH30" s="154"/>
      <c r="BI30" s="154"/>
      <c r="BJ30" s="154"/>
      <c r="BK30" s="154"/>
      <c r="BL30" s="154"/>
      <c r="BM30" s="154"/>
      <c r="BN30" s="154"/>
      <c r="BO30" s="154"/>
      <c r="BP30" s="154"/>
      <c r="BQ30" s="154"/>
      <c r="BR30" s="154"/>
      <c r="BS30" s="154"/>
      <c r="BT30" s="154"/>
      <c r="BU30" s="154"/>
      <c r="BV30" s="154"/>
      <c r="BW30" s="154"/>
      <c r="BX30" s="154"/>
      <c r="BY30" s="154"/>
      <c r="BZ30" s="154"/>
      <c r="CA30" s="154"/>
      <c r="CB30" s="154"/>
      <c r="CC30" s="154"/>
      <c r="CD30" s="154"/>
      <c r="CE30" s="154"/>
      <c r="CF30" s="154"/>
      <c r="CG30" s="154"/>
      <c r="CH30" s="154"/>
      <c r="CI30" s="154"/>
      <c r="CJ30" s="154"/>
      <c r="CK30" s="154"/>
      <c r="CL30" s="154"/>
      <c r="CM30" s="154"/>
      <c r="CN30" s="154"/>
      <c r="CO30" s="154"/>
      <c r="CP30" s="154"/>
    </row>
    <row r="31" spans="1:94" s="156" customFormat="1" x14ac:dyDescent="0.2">
      <c r="A31" s="155" t="s">
        <v>122</v>
      </c>
      <c r="B31" s="164">
        <v>27</v>
      </c>
      <c r="C31" s="157">
        <v>0.55515999999999999</v>
      </c>
      <c r="D31" s="155">
        <v>0.31598999999999999</v>
      </c>
      <c r="E31" s="157">
        <v>0.21714</v>
      </c>
      <c r="F31" s="156">
        <v>0.24279004962640899</v>
      </c>
      <c r="G31" s="155">
        <v>0.22158613547237399</v>
      </c>
      <c r="H31" s="150"/>
      <c r="I31" s="151"/>
      <c r="J31" s="152"/>
      <c r="K31" s="157">
        <v>0.68669999999999998</v>
      </c>
      <c r="L31" s="155">
        <v>0.57774000000000003</v>
      </c>
      <c r="M31" s="157">
        <v>0.37744</v>
      </c>
      <c r="N31" s="155">
        <v>0.2097</v>
      </c>
      <c r="O31" s="157">
        <v>0.32547136734283399</v>
      </c>
      <c r="P31" s="156">
        <v>0.28146933835395399</v>
      </c>
      <c r="Q31" s="155">
        <v>0.61926845637583905</v>
      </c>
      <c r="R31" s="157">
        <v>0.13032792291730499</v>
      </c>
      <c r="S31" s="155">
        <v>0.16079174876846999</v>
      </c>
      <c r="T31" s="158">
        <v>0.53715308193064304</v>
      </c>
      <c r="U31" s="157">
        <v>0.195886030648773</v>
      </c>
      <c r="V31" s="156">
        <v>0.18230094669003399</v>
      </c>
      <c r="W31" s="155">
        <v>0.20368984142027799</v>
      </c>
      <c r="X31" s="158">
        <v>0.17451669103779499</v>
      </c>
      <c r="Y31" s="157">
        <v>0.20152999999999999</v>
      </c>
      <c r="Z31" s="156">
        <v>0.36451</v>
      </c>
      <c r="AA31" s="155">
        <v>0.22614999999999999</v>
      </c>
      <c r="AB31" s="158">
        <v>0.23613874308510499</v>
      </c>
      <c r="AC31" s="157">
        <v>0.20437</v>
      </c>
      <c r="AD31" s="156">
        <v>0.18612000000000001</v>
      </c>
      <c r="AE31" s="155">
        <v>0.2001</v>
      </c>
      <c r="AF31" s="157">
        <v>0.21598999999999999</v>
      </c>
      <c r="AG31" s="155">
        <v>0.23433000000000001</v>
      </c>
      <c r="AH31" s="157">
        <v>0.29348000000000002</v>
      </c>
      <c r="AI31" s="156">
        <v>0.28999999999999998</v>
      </c>
      <c r="AJ31" s="155">
        <v>0.30757000000000001</v>
      </c>
      <c r="AK31" s="157">
        <v>0.19531000000000001</v>
      </c>
      <c r="AL31" s="155">
        <v>0.17104</v>
      </c>
      <c r="AM31" s="157">
        <v>0.55708000000000002</v>
      </c>
      <c r="AN31" s="155">
        <v>0.52381</v>
      </c>
      <c r="AO31" s="157">
        <v>0.232741608723117</v>
      </c>
      <c r="AP31" s="154"/>
      <c r="AQ31" s="154"/>
      <c r="AR31" s="154"/>
      <c r="AS31" s="154"/>
      <c r="AT31" s="154"/>
      <c r="AU31" s="154"/>
      <c r="AV31" s="154"/>
      <c r="AW31" s="154"/>
      <c r="AX31" s="154"/>
      <c r="AY31" s="154"/>
      <c r="AZ31" s="154"/>
      <c r="BA31" s="154"/>
      <c r="BB31" s="154"/>
      <c r="BC31" s="154"/>
      <c r="BD31" s="154"/>
      <c r="BE31" s="154"/>
      <c r="BF31" s="154"/>
      <c r="BG31" s="154"/>
      <c r="BH31" s="154"/>
      <c r="BI31" s="154"/>
      <c r="BJ31" s="154"/>
      <c r="BK31" s="154"/>
      <c r="BL31" s="154"/>
      <c r="BM31" s="154"/>
      <c r="BN31" s="154"/>
      <c r="BO31" s="154"/>
      <c r="BP31" s="154"/>
      <c r="BQ31" s="154"/>
      <c r="BR31" s="154"/>
      <c r="BS31" s="154"/>
      <c r="BT31" s="154"/>
      <c r="BU31" s="154"/>
      <c r="BV31" s="154"/>
      <c r="BW31" s="154"/>
      <c r="BX31" s="154"/>
      <c r="BY31" s="154"/>
      <c r="BZ31" s="154"/>
      <c r="CA31" s="154"/>
      <c r="CB31" s="154"/>
      <c r="CC31" s="154"/>
      <c r="CD31" s="154"/>
      <c r="CE31" s="154"/>
      <c r="CF31" s="154"/>
      <c r="CG31" s="154"/>
      <c r="CH31" s="154"/>
      <c r="CI31" s="154"/>
      <c r="CJ31" s="154"/>
      <c r="CK31" s="154"/>
      <c r="CL31" s="154"/>
      <c r="CM31" s="154"/>
      <c r="CN31" s="154"/>
      <c r="CO31" s="154"/>
      <c r="CP31" s="154"/>
    </row>
    <row r="32" spans="1:94" s="156" customFormat="1" x14ac:dyDescent="0.2">
      <c r="A32" s="155" t="s">
        <v>122</v>
      </c>
      <c r="B32" s="164">
        <v>28</v>
      </c>
      <c r="C32" s="157">
        <v>0.55093000000000003</v>
      </c>
      <c r="D32" s="155">
        <v>0.31424000000000002</v>
      </c>
      <c r="E32" s="157">
        <v>0.21521000000000001</v>
      </c>
      <c r="F32" s="156">
        <v>0.24342916910283399</v>
      </c>
      <c r="G32" s="155">
        <v>0.22095414973262201</v>
      </c>
      <c r="H32" s="150"/>
      <c r="I32" s="151"/>
      <c r="J32" s="152"/>
      <c r="K32" s="157">
        <v>0.68922000000000005</v>
      </c>
      <c r="L32" s="155">
        <v>0.58025000000000004</v>
      </c>
      <c r="M32" s="157">
        <v>0.37836999999999998</v>
      </c>
      <c r="N32" s="155">
        <v>0.1966</v>
      </c>
      <c r="O32" s="157">
        <v>0.33229532525766697</v>
      </c>
      <c r="P32" s="156">
        <v>0.280553633941523</v>
      </c>
      <c r="Q32" s="155">
        <v>0.63426145510835996</v>
      </c>
      <c r="R32" s="157">
        <v>0.12853687985654499</v>
      </c>
      <c r="S32" s="155">
        <v>0.15915671906693599</v>
      </c>
      <c r="T32" s="158">
        <v>0.52547158625040202</v>
      </c>
      <c r="U32" s="157">
        <v>0.19661168070573401</v>
      </c>
      <c r="V32" s="156">
        <v>0.184107490199128</v>
      </c>
      <c r="W32" s="155">
        <v>0.203446034058782</v>
      </c>
      <c r="X32" s="158">
        <v>0.172844998388269</v>
      </c>
      <c r="Y32" s="157">
        <v>0.20201</v>
      </c>
      <c r="Z32" s="156">
        <v>0.36913000000000001</v>
      </c>
      <c r="AA32" s="155">
        <v>0.22631000000000001</v>
      </c>
      <c r="AB32" s="158">
        <v>0.23651444627659499</v>
      </c>
      <c r="AC32" s="157">
        <v>0.20494999999999999</v>
      </c>
      <c r="AD32" s="156">
        <v>0.16964000000000001</v>
      </c>
      <c r="AE32" s="155">
        <v>0.20235</v>
      </c>
      <c r="AF32" s="157">
        <v>0.21818000000000001</v>
      </c>
      <c r="AG32" s="155">
        <v>0.23852000000000001</v>
      </c>
      <c r="AH32" s="157">
        <v>0.29329</v>
      </c>
      <c r="AI32" s="156">
        <v>0.28033000000000002</v>
      </c>
      <c r="AJ32" s="155">
        <v>0.30907000000000001</v>
      </c>
      <c r="AK32" s="157">
        <v>0.19671</v>
      </c>
      <c r="AL32" s="155">
        <v>0.17168</v>
      </c>
      <c r="AM32" s="157">
        <v>0.55935999999999997</v>
      </c>
      <c r="AN32" s="155">
        <v>0.51817000000000002</v>
      </c>
      <c r="AO32" s="157">
        <v>0.233604138803643</v>
      </c>
      <c r="AP32" s="154"/>
      <c r="AQ32" s="154"/>
      <c r="AR32" s="154"/>
      <c r="AS32" s="154"/>
      <c r="AT32" s="154"/>
      <c r="AU32" s="154"/>
      <c r="AV32" s="154"/>
      <c r="AW32" s="154"/>
      <c r="AX32" s="154"/>
      <c r="AY32" s="154"/>
      <c r="AZ32" s="154"/>
      <c r="BA32" s="154"/>
      <c r="BB32" s="154"/>
      <c r="BC32" s="154"/>
      <c r="BD32" s="154"/>
      <c r="BE32" s="154"/>
      <c r="BF32" s="154"/>
      <c r="BG32" s="154"/>
      <c r="BH32" s="154"/>
      <c r="BI32" s="154"/>
      <c r="BJ32" s="154"/>
      <c r="BK32" s="154"/>
      <c r="BL32" s="154"/>
      <c r="BM32" s="154"/>
      <c r="BN32" s="154"/>
      <c r="BO32" s="154"/>
      <c r="BP32" s="154"/>
      <c r="BQ32" s="154"/>
      <c r="BR32" s="154"/>
      <c r="BS32" s="154"/>
      <c r="BT32" s="154"/>
      <c r="BU32" s="154"/>
      <c r="BV32" s="154"/>
      <c r="BW32" s="154"/>
      <c r="BX32" s="154"/>
      <c r="BY32" s="154"/>
      <c r="BZ32" s="154"/>
      <c r="CA32" s="154"/>
      <c r="CB32" s="154"/>
      <c r="CC32" s="154"/>
      <c r="CD32" s="154"/>
      <c r="CE32" s="154"/>
      <c r="CF32" s="154"/>
      <c r="CG32" s="154"/>
      <c r="CH32" s="154"/>
      <c r="CI32" s="154"/>
      <c r="CJ32" s="154"/>
      <c r="CK32" s="154"/>
      <c r="CL32" s="154"/>
      <c r="CM32" s="154"/>
      <c r="CN32" s="154"/>
      <c r="CO32" s="154"/>
      <c r="CP32" s="154"/>
    </row>
    <row r="33" spans="1:94" s="156" customFormat="1" x14ac:dyDescent="0.2">
      <c r="A33" s="155" t="s">
        <v>122</v>
      </c>
      <c r="B33" s="164">
        <v>29</v>
      </c>
      <c r="C33" s="157">
        <v>0.54771000000000003</v>
      </c>
      <c r="D33" s="155">
        <v>0.31314999999999998</v>
      </c>
      <c r="E33" s="157">
        <v>0.21429000000000001</v>
      </c>
      <c r="F33" s="156">
        <v>0.24221699453551701</v>
      </c>
      <c r="G33" s="155">
        <v>0.219327283065954</v>
      </c>
      <c r="H33" s="150"/>
      <c r="I33" s="151"/>
      <c r="J33" s="152"/>
      <c r="K33" s="157">
        <v>0.69120999999999999</v>
      </c>
      <c r="L33" s="155">
        <v>0.58345999999999998</v>
      </c>
      <c r="M33" s="157">
        <v>0.38519999999999999</v>
      </c>
      <c r="N33" s="155">
        <v>0.19112000000000001</v>
      </c>
      <c r="O33" s="157">
        <v>0.33743643882998797</v>
      </c>
      <c r="P33" s="156">
        <v>0.28012286104073603</v>
      </c>
      <c r="Q33" s="155">
        <v>0.65172993248312105</v>
      </c>
      <c r="R33" s="157">
        <v>0.12803084349593699</v>
      </c>
      <c r="S33" s="155">
        <v>0.160156679223415</v>
      </c>
      <c r="T33" s="158">
        <v>0.56079997102445001</v>
      </c>
      <c r="U33" s="157">
        <v>0.197027684229097</v>
      </c>
      <c r="V33" s="156">
        <v>0.18384937625950801</v>
      </c>
      <c r="W33" s="155">
        <v>0.20160609424600701</v>
      </c>
      <c r="X33" s="158">
        <v>0.17080919509877701</v>
      </c>
      <c r="Y33" s="157">
        <v>0.20047000000000001</v>
      </c>
      <c r="Z33" s="156">
        <v>0.36958000000000002</v>
      </c>
      <c r="AA33" s="155">
        <v>0.22620000000000001</v>
      </c>
      <c r="AB33" s="158">
        <v>0.23633562486346801</v>
      </c>
      <c r="AC33" s="157">
        <v>0.2089</v>
      </c>
      <c r="AD33" s="156">
        <v>0.17635999999999999</v>
      </c>
      <c r="AE33" s="155">
        <v>0.20069000000000001</v>
      </c>
      <c r="AF33" s="157">
        <v>0.20388000000000001</v>
      </c>
      <c r="AG33" s="155">
        <v>0.23563999999999999</v>
      </c>
      <c r="AH33" s="157">
        <v>0.28961999999999999</v>
      </c>
      <c r="AI33" s="156">
        <v>0.28586</v>
      </c>
      <c r="AJ33" s="155">
        <v>0.30592000000000003</v>
      </c>
      <c r="AK33" s="157">
        <v>0.19692999999999999</v>
      </c>
      <c r="AL33" s="155">
        <v>0.17230000000000001</v>
      </c>
      <c r="AM33" s="157">
        <v>0.56205000000000005</v>
      </c>
      <c r="AN33" s="155">
        <v>0.52141999999999999</v>
      </c>
      <c r="AO33" s="157">
        <v>0.233539732054133</v>
      </c>
      <c r="AP33" s="154"/>
      <c r="AQ33" s="154"/>
      <c r="AR33" s="154"/>
      <c r="AS33" s="154"/>
      <c r="AT33" s="154"/>
      <c r="AU33" s="154"/>
      <c r="AV33" s="154"/>
      <c r="AW33" s="154"/>
      <c r="AX33" s="154"/>
      <c r="AY33" s="154"/>
      <c r="AZ33" s="154"/>
      <c r="BA33" s="154"/>
      <c r="BB33" s="154"/>
      <c r="BC33" s="154"/>
      <c r="BD33" s="154"/>
      <c r="BE33" s="154"/>
      <c r="BF33" s="154"/>
      <c r="BG33" s="154"/>
      <c r="BH33" s="154"/>
      <c r="BI33" s="154"/>
      <c r="BJ33" s="154"/>
      <c r="BK33" s="154"/>
      <c r="BL33" s="154"/>
      <c r="BM33" s="154"/>
      <c r="BN33" s="154"/>
      <c r="BO33" s="154"/>
      <c r="BP33" s="154"/>
      <c r="BQ33" s="154"/>
      <c r="BR33" s="154"/>
      <c r="BS33" s="154"/>
      <c r="BT33" s="154"/>
      <c r="BU33" s="154"/>
      <c r="BV33" s="154"/>
      <c r="BW33" s="154"/>
      <c r="BX33" s="154"/>
      <c r="BY33" s="154"/>
      <c r="BZ33" s="154"/>
      <c r="CA33" s="154"/>
      <c r="CB33" s="154"/>
      <c r="CC33" s="154"/>
      <c r="CD33" s="154"/>
      <c r="CE33" s="154"/>
      <c r="CF33" s="154"/>
      <c r="CG33" s="154"/>
      <c r="CH33" s="154"/>
      <c r="CI33" s="154"/>
      <c r="CJ33" s="154"/>
      <c r="CK33" s="154"/>
      <c r="CL33" s="154"/>
      <c r="CM33" s="154"/>
      <c r="CN33" s="154"/>
      <c r="CO33" s="154"/>
      <c r="CP33" s="154"/>
    </row>
    <row r="34" spans="1:94" s="156" customFormat="1" x14ac:dyDescent="0.2">
      <c r="A34" s="155" t="s">
        <v>122</v>
      </c>
      <c r="B34" s="164">
        <v>30</v>
      </c>
      <c r="C34" s="157">
        <v>0.54049999999999998</v>
      </c>
      <c r="D34" s="155">
        <v>0.30848999999999999</v>
      </c>
      <c r="E34" s="157">
        <v>0.21345</v>
      </c>
      <c r="F34" s="156">
        <v>0.24212173246347801</v>
      </c>
      <c r="G34" s="155">
        <v>0.21915717207715499</v>
      </c>
      <c r="H34" s="150"/>
      <c r="I34" s="151"/>
      <c r="J34" s="152"/>
      <c r="K34" s="157">
        <v>0.69047000000000003</v>
      </c>
      <c r="L34" s="155">
        <v>0.58472000000000002</v>
      </c>
      <c r="M34" s="157">
        <v>0.38578000000000001</v>
      </c>
      <c r="N34" s="155">
        <v>0.18303</v>
      </c>
      <c r="O34" s="157">
        <v>0.34254807692307798</v>
      </c>
      <c r="P34" s="156">
        <v>0.27946739205189902</v>
      </c>
      <c r="Q34" s="155">
        <v>0.66780904183535705</v>
      </c>
      <c r="R34" s="157">
        <v>0.130876598639456</v>
      </c>
      <c r="S34" s="155">
        <v>0.160122574484339</v>
      </c>
      <c r="T34" s="158">
        <v>0.56927724946423197</v>
      </c>
      <c r="U34" s="157">
        <v>0.19743680702097999</v>
      </c>
      <c r="V34" s="156">
        <v>0.18430491805871099</v>
      </c>
      <c r="W34" s="155">
        <v>0.20289145752089799</v>
      </c>
      <c r="X34" s="158">
        <v>0.17649495341000501</v>
      </c>
      <c r="Y34" s="157">
        <v>0.20058000000000001</v>
      </c>
      <c r="Z34" s="156">
        <v>0.37524000000000002</v>
      </c>
      <c r="AA34" s="155">
        <v>0.22556999999999999</v>
      </c>
      <c r="AB34" s="158">
        <v>0.234623253427451</v>
      </c>
      <c r="AC34" s="157">
        <v>0.20960999999999999</v>
      </c>
      <c r="AD34" s="156">
        <v>0.18940000000000001</v>
      </c>
      <c r="AE34" s="155">
        <v>0.2054</v>
      </c>
      <c r="AF34" s="157">
        <v>0.2135</v>
      </c>
      <c r="AG34" s="155">
        <v>0.23483000000000001</v>
      </c>
      <c r="AH34" s="157">
        <v>0.28539999999999999</v>
      </c>
      <c r="AI34" s="156">
        <v>0.28878999999999999</v>
      </c>
      <c r="AJ34" s="155">
        <v>0.30709999999999998</v>
      </c>
      <c r="AK34" s="157">
        <v>0.19767000000000001</v>
      </c>
      <c r="AL34" s="155">
        <v>0.17255999999999999</v>
      </c>
      <c r="AM34" s="157">
        <v>0.56433999999999995</v>
      </c>
      <c r="AN34" s="155">
        <v>0.52483999999999997</v>
      </c>
      <c r="AO34" s="157">
        <v>0.234163675930638</v>
      </c>
      <c r="AP34" s="154"/>
      <c r="AQ34" s="154"/>
      <c r="AR34" s="154"/>
      <c r="AS34" s="154"/>
      <c r="AT34" s="154"/>
      <c r="AU34" s="154"/>
      <c r="AV34" s="154"/>
      <c r="AW34" s="154"/>
      <c r="AX34" s="154"/>
      <c r="AY34" s="154"/>
      <c r="AZ34" s="154"/>
      <c r="BA34" s="154"/>
      <c r="BB34" s="154"/>
      <c r="BC34" s="154"/>
      <c r="BD34" s="154"/>
      <c r="BE34" s="154"/>
      <c r="BF34" s="154"/>
      <c r="BG34" s="154"/>
      <c r="BH34" s="154"/>
      <c r="BI34" s="154"/>
      <c r="BJ34" s="154"/>
      <c r="BK34" s="154"/>
      <c r="BL34" s="154"/>
      <c r="BM34" s="154"/>
      <c r="BN34" s="154"/>
      <c r="BO34" s="154"/>
      <c r="BP34" s="154"/>
      <c r="BQ34" s="154"/>
      <c r="BR34" s="154"/>
      <c r="BS34" s="154"/>
      <c r="BT34" s="154"/>
      <c r="BU34" s="154"/>
      <c r="BV34" s="154"/>
      <c r="BW34" s="154"/>
      <c r="BX34" s="154"/>
      <c r="BY34" s="154"/>
      <c r="BZ34" s="154"/>
      <c r="CA34" s="154"/>
      <c r="CB34" s="154"/>
      <c r="CC34" s="154"/>
      <c r="CD34" s="154"/>
      <c r="CE34" s="154"/>
      <c r="CF34" s="154"/>
      <c r="CG34" s="154"/>
      <c r="CH34" s="154"/>
      <c r="CI34" s="154"/>
      <c r="CJ34" s="154"/>
      <c r="CK34" s="154"/>
      <c r="CL34" s="154"/>
      <c r="CM34" s="154"/>
      <c r="CN34" s="154"/>
      <c r="CO34" s="154"/>
      <c r="CP34" s="154"/>
    </row>
    <row r="35" spans="1:94" s="156" customFormat="1" x14ac:dyDescent="0.2">
      <c r="A35" s="155" t="s">
        <v>122</v>
      </c>
      <c r="B35" s="164">
        <v>31</v>
      </c>
      <c r="C35" s="157">
        <v>0.53813</v>
      </c>
      <c r="D35" s="155">
        <v>0.30848999999999999</v>
      </c>
      <c r="E35" s="157">
        <v>0.21146000000000001</v>
      </c>
      <c r="F35" s="156">
        <v>0.24150761235641799</v>
      </c>
      <c r="G35" s="155">
        <v>0.217334409201276</v>
      </c>
      <c r="H35" s="150"/>
      <c r="I35" s="151"/>
      <c r="J35" s="152"/>
      <c r="K35" s="157">
        <v>0.69128000000000001</v>
      </c>
      <c r="L35" s="155">
        <v>0.58718999999999999</v>
      </c>
      <c r="M35" s="157">
        <v>0.37974000000000002</v>
      </c>
      <c r="N35" s="155">
        <v>0.17191999999999999</v>
      </c>
      <c r="O35" s="157">
        <v>0.34985704454454303</v>
      </c>
      <c r="P35" s="156">
        <v>0.27957139889854499</v>
      </c>
      <c r="Q35" s="155">
        <v>0.68451634334307598</v>
      </c>
      <c r="R35" s="157">
        <v>0.12381277439024201</v>
      </c>
      <c r="S35" s="155">
        <v>0.16114987267634101</v>
      </c>
      <c r="T35" s="158">
        <v>0.53213566079757502</v>
      </c>
      <c r="U35" s="157">
        <v>0.198096844021348</v>
      </c>
      <c r="V35" s="156">
        <v>0.185705358215975</v>
      </c>
      <c r="W35" s="155">
        <v>0.20305200049091601</v>
      </c>
      <c r="X35" s="158">
        <v>0.1717713330824</v>
      </c>
      <c r="Y35" s="157">
        <v>0.20080000000000001</v>
      </c>
      <c r="Z35" s="156">
        <v>0.37586999999999998</v>
      </c>
      <c r="AA35" s="155">
        <v>0.22708999999999999</v>
      </c>
      <c r="AB35" s="158">
        <v>0.23731672775628701</v>
      </c>
      <c r="AC35" s="157">
        <v>0.21160000000000001</v>
      </c>
      <c r="AD35" s="156">
        <v>0.18468999999999999</v>
      </c>
      <c r="AE35" s="155">
        <v>0.20524000000000001</v>
      </c>
      <c r="AF35" s="157">
        <v>0.20946999999999999</v>
      </c>
      <c r="AG35" s="155">
        <v>0.23143</v>
      </c>
      <c r="AH35" s="157">
        <v>0.29026000000000002</v>
      </c>
      <c r="AI35" s="156">
        <v>0.28110000000000002</v>
      </c>
      <c r="AJ35" s="155">
        <v>0.30841000000000002</v>
      </c>
      <c r="AK35" s="157">
        <v>0.19783000000000001</v>
      </c>
      <c r="AL35" s="155">
        <v>0.17313000000000001</v>
      </c>
      <c r="AM35" s="157">
        <v>0.56730000000000003</v>
      </c>
      <c r="AN35" s="155">
        <v>0.52754999999999996</v>
      </c>
      <c r="AO35" s="157">
        <v>0.23579786814658699</v>
      </c>
      <c r="AP35" s="154"/>
      <c r="AQ35" s="154"/>
      <c r="AR35" s="154"/>
      <c r="AS35" s="154"/>
      <c r="AT35" s="154"/>
      <c r="AU35" s="154"/>
      <c r="AV35" s="154"/>
      <c r="AW35" s="154"/>
      <c r="AX35" s="154"/>
      <c r="AY35" s="154"/>
      <c r="AZ35" s="154"/>
      <c r="BA35" s="154"/>
      <c r="BB35" s="154"/>
      <c r="BC35" s="154"/>
      <c r="BD35" s="154"/>
      <c r="BE35" s="154"/>
      <c r="BF35" s="154"/>
      <c r="BG35" s="154"/>
      <c r="BH35" s="154"/>
      <c r="BI35" s="154"/>
      <c r="BJ35" s="154"/>
      <c r="BK35" s="154"/>
      <c r="BL35" s="154"/>
      <c r="BM35" s="154"/>
      <c r="BN35" s="154"/>
      <c r="BO35" s="154"/>
      <c r="BP35" s="154"/>
      <c r="BQ35" s="154"/>
      <c r="BR35" s="154"/>
      <c r="BS35" s="154"/>
      <c r="BT35" s="154"/>
      <c r="BU35" s="154"/>
      <c r="BV35" s="154"/>
      <c r="BW35" s="154"/>
      <c r="BX35" s="154"/>
      <c r="BY35" s="154"/>
      <c r="BZ35" s="154"/>
      <c r="CA35" s="154"/>
      <c r="CB35" s="154"/>
      <c r="CC35" s="154"/>
      <c r="CD35" s="154"/>
      <c r="CE35" s="154"/>
      <c r="CF35" s="154"/>
      <c r="CG35" s="154"/>
      <c r="CH35" s="154"/>
      <c r="CI35" s="154"/>
      <c r="CJ35" s="154"/>
      <c r="CK35" s="154"/>
      <c r="CL35" s="154"/>
      <c r="CM35" s="154"/>
      <c r="CN35" s="154"/>
      <c r="CO35" s="154"/>
      <c r="CP35" s="154"/>
    </row>
    <row r="36" spans="1:94" s="156" customFormat="1" x14ac:dyDescent="0.2">
      <c r="A36" s="155" t="s">
        <v>122</v>
      </c>
      <c r="B36" s="164">
        <v>32</v>
      </c>
      <c r="C36" s="157">
        <v>0.53195000000000003</v>
      </c>
      <c r="D36" s="155">
        <v>0.30797000000000002</v>
      </c>
      <c r="E36" s="157">
        <v>0.21107000000000001</v>
      </c>
      <c r="F36" s="156">
        <v>0.24181650490483</v>
      </c>
      <c r="G36" s="155">
        <v>0.21646655048171001</v>
      </c>
      <c r="H36" s="150"/>
      <c r="I36" s="151"/>
      <c r="J36" s="152"/>
      <c r="K36" s="157">
        <v>0.69369000000000003</v>
      </c>
      <c r="L36" s="155">
        <v>0.58955000000000002</v>
      </c>
      <c r="M36" s="157">
        <v>0.38024000000000002</v>
      </c>
      <c r="N36" s="155">
        <v>0.17704</v>
      </c>
      <c r="O36" s="157">
        <v>0.35642486041662202</v>
      </c>
      <c r="P36" s="156">
        <v>0.28015933399203402</v>
      </c>
      <c r="Q36" s="155">
        <v>0.69727817896389299</v>
      </c>
      <c r="R36" s="157">
        <v>0.126049034552846</v>
      </c>
      <c r="S36" s="155">
        <v>0.16384764451234701</v>
      </c>
      <c r="T36" s="158">
        <v>0.55223023328457499</v>
      </c>
      <c r="U36" s="157">
        <v>0.198260700133468</v>
      </c>
      <c r="V36" s="156">
        <v>0.18696864007837699</v>
      </c>
      <c r="W36" s="155">
        <v>0.20246594745059701</v>
      </c>
      <c r="X36" s="158">
        <v>0.17282302866178401</v>
      </c>
      <c r="Y36" s="157">
        <v>0.20039000000000001</v>
      </c>
      <c r="Z36" s="156">
        <v>0.38075999999999999</v>
      </c>
      <c r="AA36" s="155">
        <v>0.22678000000000001</v>
      </c>
      <c r="AB36" s="158">
        <v>0.23695598144017299</v>
      </c>
      <c r="AC36" s="157">
        <v>0.20924000000000001</v>
      </c>
      <c r="AD36" s="156">
        <v>0.17738999999999999</v>
      </c>
      <c r="AE36" s="155">
        <v>0.20318</v>
      </c>
      <c r="AF36" s="157">
        <v>0.21473999999999999</v>
      </c>
      <c r="AG36" s="155">
        <v>0.23028000000000001</v>
      </c>
      <c r="AH36" s="157">
        <v>0.28658</v>
      </c>
      <c r="AI36" s="156">
        <v>0.28266000000000002</v>
      </c>
      <c r="AJ36" s="155">
        <v>0.30643999999999999</v>
      </c>
      <c r="AK36" s="157">
        <v>0.19839999999999999</v>
      </c>
      <c r="AL36" s="155">
        <v>0.17344999999999999</v>
      </c>
      <c r="AM36" s="157">
        <v>0.56969999999999998</v>
      </c>
      <c r="AN36" s="155">
        <v>0.53049000000000002</v>
      </c>
      <c r="AO36" s="157">
        <v>0.235913929301898</v>
      </c>
      <c r="AP36" s="154"/>
      <c r="AQ36" s="154"/>
      <c r="AR36" s="154"/>
      <c r="AS36" s="154"/>
      <c r="AT36" s="154"/>
      <c r="AU36" s="154"/>
      <c r="AV36" s="154"/>
      <c r="AW36" s="154"/>
      <c r="AX36" s="154"/>
      <c r="AY36" s="154"/>
      <c r="AZ36" s="154"/>
      <c r="BA36" s="154"/>
      <c r="BB36" s="154"/>
      <c r="BC36" s="154"/>
      <c r="BD36" s="154"/>
      <c r="BE36" s="154"/>
      <c r="BF36" s="154"/>
      <c r="BG36" s="154"/>
      <c r="BH36" s="154"/>
      <c r="BI36" s="154"/>
      <c r="BJ36" s="154"/>
      <c r="BK36" s="154"/>
      <c r="BL36" s="154"/>
      <c r="BM36" s="154"/>
      <c r="BN36" s="154"/>
      <c r="BO36" s="154"/>
      <c r="BP36" s="154"/>
      <c r="BQ36" s="154"/>
      <c r="BR36" s="154"/>
      <c r="BS36" s="154"/>
      <c r="BT36" s="154"/>
      <c r="BU36" s="154"/>
      <c r="BV36" s="154"/>
      <c r="BW36" s="154"/>
      <c r="BX36" s="154"/>
      <c r="BY36" s="154"/>
      <c r="BZ36" s="154"/>
      <c r="CA36" s="154"/>
      <c r="CB36" s="154"/>
      <c r="CC36" s="154"/>
      <c r="CD36" s="154"/>
      <c r="CE36" s="154"/>
      <c r="CF36" s="154"/>
      <c r="CG36" s="154"/>
      <c r="CH36" s="154"/>
      <c r="CI36" s="154"/>
      <c r="CJ36" s="154"/>
      <c r="CK36" s="154"/>
      <c r="CL36" s="154"/>
      <c r="CM36" s="154"/>
      <c r="CN36" s="154"/>
      <c r="CO36" s="154"/>
      <c r="CP36" s="154"/>
    </row>
    <row r="37" spans="1:94" s="156" customFormat="1" x14ac:dyDescent="0.2">
      <c r="A37" s="155" t="s">
        <v>122</v>
      </c>
      <c r="B37" s="164">
        <v>33</v>
      </c>
      <c r="C37" s="157">
        <v>0.52907999999999999</v>
      </c>
      <c r="D37" s="155">
        <v>0.30680000000000002</v>
      </c>
      <c r="E37" s="157">
        <v>0.20974999999999999</v>
      </c>
      <c r="F37" s="156">
        <v>0.24093993522102</v>
      </c>
      <c r="G37" s="155">
        <v>0.21540083804593499</v>
      </c>
      <c r="H37" s="150"/>
      <c r="I37" s="151"/>
      <c r="J37" s="152"/>
      <c r="K37" s="157">
        <v>0.69413000000000002</v>
      </c>
      <c r="L37" s="155">
        <v>0.59179999999999999</v>
      </c>
      <c r="M37" s="157">
        <v>0.38239000000000001</v>
      </c>
      <c r="N37" s="155">
        <v>0.17175000000000001</v>
      </c>
      <c r="O37" s="157">
        <v>0.36371381772784001</v>
      </c>
      <c r="P37" s="156">
        <v>0.28055985467640698</v>
      </c>
      <c r="Q37" s="155">
        <v>0.71476739130434797</v>
      </c>
      <c r="R37" s="157">
        <v>0.12743477642276499</v>
      </c>
      <c r="S37" s="155">
        <v>0.159099090075219</v>
      </c>
      <c r="T37" s="158">
        <v>0.57049597070915503</v>
      </c>
      <c r="U37" s="157">
        <v>0.19823349918987099</v>
      </c>
      <c r="V37" s="156">
        <v>0.186634854841082</v>
      </c>
      <c r="W37" s="155">
        <v>0.20245468383819201</v>
      </c>
      <c r="X37" s="158">
        <v>0.177209628451068</v>
      </c>
      <c r="Y37" s="157">
        <v>0.20004</v>
      </c>
      <c r="Z37" s="156">
        <v>0.38207999999999998</v>
      </c>
      <c r="AA37" s="155">
        <v>0.22856000000000001</v>
      </c>
      <c r="AB37" s="158">
        <v>0.23681537291809701</v>
      </c>
      <c r="AC37" s="157">
        <v>0.20845</v>
      </c>
      <c r="AD37" s="156">
        <v>0.18113000000000001</v>
      </c>
      <c r="AE37" s="155">
        <v>0.20962</v>
      </c>
      <c r="AF37" s="157">
        <v>0.21321999999999999</v>
      </c>
      <c r="AG37" s="155">
        <v>0.23472999999999999</v>
      </c>
      <c r="AH37" s="157">
        <v>0.28648000000000001</v>
      </c>
      <c r="AI37" s="156">
        <v>0.28788999999999998</v>
      </c>
      <c r="AJ37" s="155">
        <v>0.30487999999999998</v>
      </c>
      <c r="AK37" s="157">
        <v>0.19894999999999999</v>
      </c>
      <c r="AL37" s="155">
        <v>0.17401</v>
      </c>
      <c r="AM37" s="157">
        <v>0.57191999999999998</v>
      </c>
      <c r="AN37" s="155">
        <v>0.52453000000000005</v>
      </c>
      <c r="AO37" s="157">
        <v>0.23641568904214699</v>
      </c>
      <c r="AP37" s="154"/>
      <c r="AQ37" s="154"/>
      <c r="AR37" s="154"/>
      <c r="AS37" s="154"/>
      <c r="AT37" s="154"/>
      <c r="AU37" s="154"/>
      <c r="AV37" s="154"/>
      <c r="AW37" s="154"/>
      <c r="AX37" s="154"/>
      <c r="AY37" s="154"/>
      <c r="AZ37" s="154"/>
      <c r="BA37" s="154"/>
      <c r="BB37" s="154"/>
      <c r="BC37" s="154"/>
      <c r="BD37" s="154"/>
      <c r="BE37" s="154"/>
      <c r="BF37" s="154"/>
      <c r="BG37" s="154"/>
      <c r="BH37" s="154"/>
      <c r="BI37" s="154"/>
      <c r="BJ37" s="154"/>
      <c r="BK37" s="154"/>
      <c r="BL37" s="154"/>
      <c r="BM37" s="154"/>
      <c r="BN37" s="154"/>
      <c r="BO37" s="154"/>
      <c r="BP37" s="154"/>
      <c r="BQ37" s="154"/>
      <c r="BR37" s="154"/>
      <c r="BS37" s="154"/>
      <c r="BT37" s="154"/>
      <c r="BU37" s="154"/>
      <c r="BV37" s="154"/>
      <c r="BW37" s="154"/>
      <c r="BX37" s="154"/>
      <c r="BY37" s="154"/>
      <c r="BZ37" s="154"/>
      <c r="CA37" s="154"/>
      <c r="CB37" s="154"/>
      <c r="CC37" s="154"/>
      <c r="CD37" s="154"/>
      <c r="CE37" s="154"/>
      <c r="CF37" s="154"/>
      <c r="CG37" s="154"/>
      <c r="CH37" s="154"/>
      <c r="CI37" s="154"/>
      <c r="CJ37" s="154"/>
      <c r="CK37" s="154"/>
      <c r="CL37" s="154"/>
      <c r="CM37" s="154"/>
      <c r="CN37" s="154"/>
      <c r="CO37" s="154"/>
      <c r="CP37" s="154"/>
    </row>
    <row r="38" spans="1:94" s="156" customFormat="1" x14ac:dyDescent="0.2">
      <c r="A38" s="155" t="s">
        <v>122</v>
      </c>
      <c r="B38" s="164">
        <v>34</v>
      </c>
      <c r="C38" s="157">
        <v>0.52422000000000002</v>
      </c>
      <c r="D38" s="155">
        <v>0.30275000000000002</v>
      </c>
      <c r="E38" s="157">
        <v>0.20855000000000001</v>
      </c>
      <c r="F38" s="156">
        <v>0.24050050992793001</v>
      </c>
      <c r="G38" s="155">
        <v>0.21493408321023599</v>
      </c>
      <c r="H38" s="150"/>
      <c r="I38" s="151"/>
      <c r="J38" s="152"/>
      <c r="K38" s="157">
        <v>0.69684000000000001</v>
      </c>
      <c r="L38" s="155">
        <v>0.59306000000000003</v>
      </c>
      <c r="M38" s="157">
        <v>0.38162000000000001</v>
      </c>
      <c r="N38" s="155">
        <v>0.1636</v>
      </c>
      <c r="O38" s="157">
        <v>0.36916468803056501</v>
      </c>
      <c r="P38" s="156">
        <v>0.28082812500000098</v>
      </c>
      <c r="Q38" s="155">
        <v>0.72325454545454604</v>
      </c>
      <c r="R38" s="157">
        <v>0.128873048780486</v>
      </c>
      <c r="S38" s="155">
        <v>0.164884347714431</v>
      </c>
      <c r="T38" s="158">
        <v>0.57209816732929397</v>
      </c>
      <c r="U38" s="157">
        <v>0.19905203705237501</v>
      </c>
      <c r="V38" s="156">
        <v>0.186934354078236</v>
      </c>
      <c r="W38" s="155">
        <v>0.204180648094966</v>
      </c>
      <c r="X38" s="158">
        <v>0.171915798984663</v>
      </c>
      <c r="Y38" s="157">
        <v>0.20019999999999999</v>
      </c>
      <c r="Z38" s="156">
        <v>0.38422000000000001</v>
      </c>
      <c r="AA38" s="155">
        <v>0.22661999999999999</v>
      </c>
      <c r="AB38" s="158">
        <v>0.23735849991466601</v>
      </c>
      <c r="AC38" s="157">
        <v>0.20713000000000001</v>
      </c>
      <c r="AD38" s="156">
        <v>0.17657999999999999</v>
      </c>
      <c r="AE38" s="155">
        <v>0.20788999999999999</v>
      </c>
      <c r="AF38" s="157">
        <v>0.21687000000000001</v>
      </c>
      <c r="AG38" s="155">
        <v>0.23300000000000001</v>
      </c>
      <c r="AH38" s="157">
        <v>0.28943000000000002</v>
      </c>
      <c r="AI38" s="156">
        <v>0.28372999999999998</v>
      </c>
      <c r="AJ38" s="155">
        <v>0.30720999999999998</v>
      </c>
      <c r="AK38" s="157">
        <v>0.19969000000000001</v>
      </c>
      <c r="AL38" s="155">
        <v>0.17407</v>
      </c>
      <c r="AM38" s="157">
        <v>0.57440000000000002</v>
      </c>
      <c r="AN38" s="155">
        <v>0.52671000000000001</v>
      </c>
      <c r="AO38" s="157">
        <v>0.23802496821897501</v>
      </c>
      <c r="AP38" s="154"/>
      <c r="AQ38" s="154"/>
      <c r="AR38" s="154"/>
      <c r="AS38" s="154"/>
      <c r="AT38" s="154"/>
      <c r="AU38" s="154"/>
      <c r="AV38" s="154"/>
      <c r="AW38" s="154"/>
      <c r="AX38" s="154"/>
      <c r="AY38" s="154"/>
      <c r="AZ38" s="154"/>
      <c r="BA38" s="154"/>
      <c r="BB38" s="154"/>
      <c r="BC38" s="154"/>
      <c r="BD38" s="154"/>
      <c r="BE38" s="154"/>
      <c r="BF38" s="154"/>
      <c r="BG38" s="154"/>
      <c r="BH38" s="154"/>
      <c r="BI38" s="154"/>
      <c r="BJ38" s="154"/>
      <c r="BK38" s="154"/>
      <c r="BL38" s="154"/>
      <c r="BM38" s="154"/>
      <c r="BN38" s="154"/>
      <c r="BO38" s="154"/>
      <c r="BP38" s="154"/>
      <c r="BQ38" s="154"/>
      <c r="BR38" s="154"/>
      <c r="BS38" s="154"/>
      <c r="BT38" s="154"/>
      <c r="BU38" s="154"/>
      <c r="BV38" s="154"/>
      <c r="BW38" s="154"/>
      <c r="BX38" s="154"/>
      <c r="BY38" s="154"/>
      <c r="BZ38" s="154"/>
      <c r="CA38" s="154"/>
      <c r="CB38" s="154"/>
      <c r="CC38" s="154"/>
      <c r="CD38" s="154"/>
      <c r="CE38" s="154"/>
      <c r="CF38" s="154"/>
      <c r="CG38" s="154"/>
      <c r="CH38" s="154"/>
      <c r="CI38" s="154"/>
      <c r="CJ38" s="154"/>
      <c r="CK38" s="154"/>
      <c r="CL38" s="154"/>
      <c r="CM38" s="154"/>
      <c r="CN38" s="154"/>
      <c r="CO38" s="154"/>
      <c r="CP38" s="154"/>
    </row>
    <row r="39" spans="1:94" s="156" customFormat="1" x14ac:dyDescent="0.2">
      <c r="A39" s="155" t="s">
        <v>122</v>
      </c>
      <c r="B39" s="164">
        <v>35</v>
      </c>
      <c r="C39" s="157">
        <v>0.52254</v>
      </c>
      <c r="D39" s="155">
        <v>0.30315999999999999</v>
      </c>
      <c r="E39" s="157">
        <v>0.20813999999999999</v>
      </c>
      <c r="F39" s="156">
        <v>0.239649382748091</v>
      </c>
      <c r="G39" s="155">
        <v>0.214087593262412</v>
      </c>
      <c r="H39" s="150"/>
      <c r="I39" s="151"/>
      <c r="J39" s="152"/>
      <c r="K39" s="157">
        <v>0.69772000000000001</v>
      </c>
      <c r="L39" s="155">
        <v>0.59652000000000005</v>
      </c>
      <c r="M39" s="157">
        <v>0.37197000000000002</v>
      </c>
      <c r="N39" s="155">
        <v>0.16547999999999999</v>
      </c>
      <c r="O39" s="157">
        <v>0.37364499390046901</v>
      </c>
      <c r="P39" s="156">
        <v>0.281656285242746</v>
      </c>
      <c r="Q39" s="155">
        <v>0.73519026870007098</v>
      </c>
      <c r="R39" s="157">
        <v>0.12963150406503801</v>
      </c>
      <c r="S39" s="155">
        <v>0.16296430196294501</v>
      </c>
      <c r="T39" s="158">
        <v>0.53354050857004198</v>
      </c>
      <c r="U39" s="157">
        <v>0.200895552109526</v>
      </c>
      <c r="V39" s="156">
        <v>0.18623781960761401</v>
      </c>
      <c r="W39" s="155">
        <v>0.20291556750072601</v>
      </c>
      <c r="X39" s="158">
        <v>0.17696264410145199</v>
      </c>
      <c r="Y39" s="157">
        <v>0.20044000000000001</v>
      </c>
      <c r="Z39" s="156">
        <v>0.38712999999999997</v>
      </c>
      <c r="AA39" s="155">
        <v>0.22700999999999999</v>
      </c>
      <c r="AB39" s="158">
        <v>0.236908124948527</v>
      </c>
      <c r="AC39" s="157">
        <v>0.21290000000000001</v>
      </c>
      <c r="AD39" s="156">
        <v>0.18758</v>
      </c>
      <c r="AE39" s="155">
        <v>0.20745</v>
      </c>
      <c r="AF39" s="157">
        <v>0.21851000000000001</v>
      </c>
      <c r="AG39" s="155">
        <v>0.23241000000000001</v>
      </c>
      <c r="AH39" s="157">
        <v>0.28636</v>
      </c>
      <c r="AI39" s="156">
        <v>0.28510000000000002</v>
      </c>
      <c r="AJ39" s="155">
        <v>0.30868000000000001</v>
      </c>
      <c r="AK39" s="157">
        <v>0.19932</v>
      </c>
      <c r="AL39" s="155">
        <v>0.17413999999999999</v>
      </c>
      <c r="AM39" s="157">
        <v>0.57621</v>
      </c>
      <c r="AN39" s="155">
        <v>0.52956999999999999</v>
      </c>
      <c r="AO39" s="157">
        <v>0.23875785882322201</v>
      </c>
      <c r="AP39" s="154"/>
      <c r="AQ39" s="154"/>
      <c r="AR39" s="154"/>
      <c r="AS39" s="154"/>
      <c r="AT39" s="154"/>
      <c r="AU39" s="154"/>
      <c r="AV39" s="154"/>
      <c r="AW39" s="154"/>
      <c r="AX39" s="154"/>
      <c r="AY39" s="154"/>
      <c r="AZ39" s="154"/>
      <c r="BA39" s="154"/>
      <c r="BB39" s="154"/>
      <c r="BC39" s="154"/>
      <c r="BD39" s="154"/>
      <c r="BE39" s="154"/>
      <c r="BF39" s="154"/>
      <c r="BG39" s="154"/>
      <c r="BH39" s="154"/>
      <c r="BI39" s="154"/>
      <c r="BJ39" s="154"/>
      <c r="BK39" s="154"/>
      <c r="BL39" s="154"/>
      <c r="BM39" s="154"/>
      <c r="BN39" s="154"/>
      <c r="BO39" s="154"/>
      <c r="BP39" s="154"/>
      <c r="BQ39" s="154"/>
      <c r="BR39" s="154"/>
      <c r="BS39" s="154"/>
      <c r="BT39" s="154"/>
      <c r="BU39" s="154"/>
      <c r="BV39" s="154"/>
      <c r="BW39" s="154"/>
      <c r="BX39" s="154"/>
      <c r="BY39" s="154"/>
      <c r="BZ39" s="154"/>
      <c r="CA39" s="154"/>
      <c r="CB39" s="154"/>
      <c r="CC39" s="154"/>
      <c r="CD39" s="154"/>
      <c r="CE39" s="154"/>
      <c r="CF39" s="154"/>
      <c r="CG39" s="154"/>
      <c r="CH39" s="154"/>
      <c r="CI39" s="154"/>
      <c r="CJ39" s="154"/>
      <c r="CK39" s="154"/>
      <c r="CL39" s="154"/>
      <c r="CM39" s="154"/>
      <c r="CN39" s="154"/>
      <c r="CO39" s="154"/>
      <c r="CP39" s="154"/>
    </row>
    <row r="40" spans="1:94" s="156" customFormat="1" x14ac:dyDescent="0.2">
      <c r="A40" s="155" t="s">
        <v>122</v>
      </c>
      <c r="B40" s="164">
        <v>36</v>
      </c>
      <c r="C40" s="157">
        <v>0.51771</v>
      </c>
      <c r="D40" s="155">
        <v>0.30326999999999998</v>
      </c>
      <c r="E40" s="157">
        <v>0.20687</v>
      </c>
      <c r="F40" s="156">
        <v>0.23868695003410401</v>
      </c>
      <c r="G40" s="155">
        <v>0.21354144754316201</v>
      </c>
      <c r="H40" s="150"/>
      <c r="I40" s="151"/>
      <c r="J40" s="152"/>
      <c r="K40" s="157">
        <v>0.70023999999999997</v>
      </c>
      <c r="L40" s="155">
        <v>0.59758999999999995</v>
      </c>
      <c r="M40" s="157">
        <v>0.37857000000000002</v>
      </c>
      <c r="N40" s="155">
        <v>0.1613</v>
      </c>
      <c r="O40" s="157">
        <v>0.37741934935870203</v>
      </c>
      <c r="P40" s="156">
        <v>0.28283432803854902</v>
      </c>
      <c r="Q40" s="155">
        <v>0.75147808441558395</v>
      </c>
      <c r="R40" s="157">
        <v>0.13022005102040901</v>
      </c>
      <c r="S40" s="155">
        <v>0.162668452468682</v>
      </c>
      <c r="T40" s="158">
        <v>0.57140276442763205</v>
      </c>
      <c r="U40" s="157">
        <v>0.20082475431668301</v>
      </c>
      <c r="V40" s="156">
        <v>0.187251608984079</v>
      </c>
      <c r="W40" s="155">
        <v>0.20305051396881399</v>
      </c>
      <c r="X40" s="158">
        <v>0.172950989243567</v>
      </c>
      <c r="Y40" s="157">
        <v>0.19936999999999999</v>
      </c>
      <c r="Z40" s="156">
        <v>0.38897999999999999</v>
      </c>
      <c r="AA40" s="155">
        <v>0.22722999999999999</v>
      </c>
      <c r="AB40" s="158">
        <v>0.23697939705444901</v>
      </c>
      <c r="AC40" s="157">
        <v>0.21085000000000001</v>
      </c>
      <c r="AD40" s="156">
        <v>0.19227</v>
      </c>
      <c r="AE40" s="155">
        <v>0.21018000000000001</v>
      </c>
      <c r="AF40" s="157">
        <v>0.21453</v>
      </c>
      <c r="AG40" s="155">
        <v>0.23666000000000001</v>
      </c>
      <c r="AH40" s="157">
        <v>0.28377000000000002</v>
      </c>
      <c r="AI40" s="156">
        <v>0.28337000000000001</v>
      </c>
      <c r="AJ40" s="155">
        <v>0.30431999999999998</v>
      </c>
      <c r="AK40" s="157">
        <v>0.20004</v>
      </c>
      <c r="AL40" s="155">
        <v>0.17449000000000001</v>
      </c>
      <c r="AM40" s="157">
        <v>0.57937000000000005</v>
      </c>
      <c r="AN40" s="155">
        <v>0.53227999999999998</v>
      </c>
      <c r="AO40" s="157">
        <v>0.238143721197838</v>
      </c>
      <c r="AP40" s="154"/>
      <c r="AQ40" s="154"/>
      <c r="AR40" s="154"/>
      <c r="AS40" s="154"/>
      <c r="AT40" s="154"/>
      <c r="AU40" s="154"/>
      <c r="AV40" s="154"/>
      <c r="AW40" s="154"/>
      <c r="AX40" s="154"/>
      <c r="AY40" s="154"/>
      <c r="AZ40" s="154"/>
      <c r="BA40" s="154"/>
      <c r="BB40" s="154"/>
      <c r="BC40" s="154"/>
      <c r="BD40" s="154"/>
      <c r="BE40" s="154"/>
      <c r="BF40" s="154"/>
      <c r="BG40" s="154"/>
      <c r="BH40" s="154"/>
      <c r="BI40" s="154"/>
      <c r="BJ40" s="154"/>
      <c r="BK40" s="154"/>
      <c r="BL40" s="154"/>
      <c r="BM40" s="154"/>
      <c r="BN40" s="154"/>
      <c r="BO40" s="154"/>
      <c r="BP40" s="154"/>
      <c r="BQ40" s="154"/>
      <c r="BR40" s="154"/>
      <c r="BS40" s="154"/>
      <c r="BT40" s="154"/>
      <c r="BU40" s="154"/>
      <c r="BV40" s="154"/>
      <c r="BW40" s="154"/>
      <c r="BX40" s="154"/>
      <c r="BY40" s="154"/>
      <c r="BZ40" s="154"/>
      <c r="CA40" s="154"/>
      <c r="CB40" s="154"/>
      <c r="CC40" s="154"/>
      <c r="CD40" s="154"/>
      <c r="CE40" s="154"/>
      <c r="CF40" s="154"/>
      <c r="CG40" s="154"/>
      <c r="CH40" s="154"/>
      <c r="CI40" s="154"/>
      <c r="CJ40" s="154"/>
      <c r="CK40" s="154"/>
      <c r="CL40" s="154"/>
      <c r="CM40" s="154"/>
      <c r="CN40" s="154"/>
      <c r="CO40" s="154"/>
      <c r="CP40" s="154"/>
    </row>
    <row r="41" spans="1:94" s="156" customFormat="1" x14ac:dyDescent="0.2">
      <c r="A41" s="155" t="s">
        <v>122</v>
      </c>
      <c r="B41" s="164">
        <v>37</v>
      </c>
      <c r="C41" s="157">
        <v>0.51376999999999995</v>
      </c>
      <c r="D41" s="155">
        <v>0.30075000000000002</v>
      </c>
      <c r="E41" s="157">
        <v>0.2051</v>
      </c>
      <c r="F41" s="156">
        <v>0.237858091746245</v>
      </c>
      <c r="G41" s="155">
        <v>0.21202213970783901</v>
      </c>
      <c r="H41" s="150"/>
      <c r="I41" s="151"/>
      <c r="J41" s="152"/>
      <c r="K41" s="157">
        <v>0.70165999999999995</v>
      </c>
      <c r="L41" s="155">
        <v>0.60063999999999995</v>
      </c>
      <c r="M41" s="157">
        <v>0.37681999999999999</v>
      </c>
      <c r="N41" s="155">
        <v>0.15964</v>
      </c>
      <c r="O41" s="157">
        <v>0.381816366709749</v>
      </c>
      <c r="P41" s="156">
        <v>0.28317065142933201</v>
      </c>
      <c r="Q41" s="155">
        <v>0.75896936936936799</v>
      </c>
      <c r="R41" s="157">
        <v>0.12791821862348199</v>
      </c>
      <c r="S41" s="155">
        <v>0.16585257169287601</v>
      </c>
      <c r="T41" s="158">
        <v>0.58474593663716801</v>
      </c>
      <c r="U41" s="157">
        <v>0.19948504429205899</v>
      </c>
      <c r="V41" s="156">
        <v>0.18853837596278999</v>
      </c>
      <c r="W41" s="155">
        <v>0.20471198133539301</v>
      </c>
      <c r="X41" s="158">
        <v>0.173907469907745</v>
      </c>
      <c r="Y41" s="157">
        <v>0.19997000000000001</v>
      </c>
      <c r="Z41" s="156">
        <v>0.39093</v>
      </c>
      <c r="AA41" s="155">
        <v>0.22638</v>
      </c>
      <c r="AB41" s="158">
        <v>0.23698535896248399</v>
      </c>
      <c r="AC41" s="157">
        <v>0.21498</v>
      </c>
      <c r="AD41" s="156">
        <v>0.19205</v>
      </c>
      <c r="AE41" s="155">
        <v>0.21537000000000001</v>
      </c>
      <c r="AF41" s="157">
        <v>0.21582999999999999</v>
      </c>
      <c r="AG41" s="155">
        <v>0.23644000000000001</v>
      </c>
      <c r="AH41" s="157">
        <v>0.28759000000000001</v>
      </c>
      <c r="AI41" s="156">
        <v>0.28165000000000001</v>
      </c>
      <c r="AJ41" s="155">
        <v>0.30132999999999999</v>
      </c>
      <c r="AK41" s="157">
        <v>0.19947999999999999</v>
      </c>
      <c r="AL41" s="155">
        <v>0.17424000000000001</v>
      </c>
      <c r="AM41" s="157">
        <v>0.58115000000000006</v>
      </c>
      <c r="AN41" s="155">
        <v>0.53476999999999997</v>
      </c>
      <c r="AO41" s="157">
        <v>0.239756020615955</v>
      </c>
      <c r="AP41" s="154"/>
      <c r="AQ41" s="154"/>
      <c r="AR41" s="154"/>
      <c r="AS41" s="154"/>
      <c r="AT41" s="154"/>
      <c r="AU41" s="154"/>
      <c r="AV41" s="154"/>
      <c r="AW41" s="154"/>
      <c r="AX41" s="154"/>
      <c r="AY41" s="154"/>
      <c r="AZ41" s="154"/>
      <c r="BA41" s="154"/>
      <c r="BB41" s="154"/>
      <c r="BC41" s="154"/>
      <c r="BD41" s="154"/>
      <c r="BE41" s="154"/>
      <c r="BF41" s="154"/>
      <c r="BG41" s="154"/>
      <c r="BH41" s="154"/>
      <c r="BI41" s="154"/>
      <c r="BJ41" s="154"/>
      <c r="BK41" s="154"/>
      <c r="BL41" s="154"/>
      <c r="BM41" s="154"/>
      <c r="BN41" s="154"/>
      <c r="BO41" s="154"/>
      <c r="BP41" s="154"/>
      <c r="BQ41" s="154"/>
      <c r="BR41" s="154"/>
      <c r="BS41" s="154"/>
      <c r="BT41" s="154"/>
      <c r="BU41" s="154"/>
      <c r="BV41" s="154"/>
      <c r="BW41" s="154"/>
      <c r="BX41" s="154"/>
      <c r="BY41" s="154"/>
      <c r="BZ41" s="154"/>
      <c r="CA41" s="154"/>
      <c r="CB41" s="154"/>
      <c r="CC41" s="154"/>
      <c r="CD41" s="154"/>
      <c r="CE41" s="154"/>
      <c r="CF41" s="154"/>
      <c r="CG41" s="154"/>
      <c r="CH41" s="154"/>
      <c r="CI41" s="154"/>
      <c r="CJ41" s="154"/>
      <c r="CK41" s="154"/>
      <c r="CL41" s="154"/>
      <c r="CM41" s="154"/>
      <c r="CN41" s="154"/>
      <c r="CO41" s="154"/>
      <c r="CP41" s="154"/>
    </row>
    <row r="42" spans="1:94" s="156" customFormat="1" x14ac:dyDescent="0.2">
      <c r="A42" s="155" t="s">
        <v>122</v>
      </c>
      <c r="B42" s="164">
        <v>38</v>
      </c>
      <c r="C42" s="157">
        <v>0.51005</v>
      </c>
      <c r="D42" s="155">
        <v>0.30030000000000001</v>
      </c>
      <c r="E42" s="157">
        <v>0.20493</v>
      </c>
      <c r="F42" s="156">
        <v>0.23789607085947601</v>
      </c>
      <c r="G42" s="155">
        <v>0.210796158831344</v>
      </c>
      <c r="H42" s="150"/>
      <c r="I42" s="151"/>
      <c r="J42" s="152"/>
      <c r="K42" s="157">
        <v>0.70289999999999997</v>
      </c>
      <c r="L42" s="155">
        <v>0.60213000000000005</v>
      </c>
      <c r="M42" s="157">
        <v>0.36466999999999999</v>
      </c>
      <c r="N42" s="155">
        <v>0.15644</v>
      </c>
      <c r="O42" s="157">
        <v>0.38627528771075398</v>
      </c>
      <c r="P42" s="156">
        <v>0.28488658950883899</v>
      </c>
      <c r="Q42" s="155">
        <v>0.76814989939637801</v>
      </c>
      <c r="R42" s="157">
        <v>0.12764977642276401</v>
      </c>
      <c r="S42" s="155">
        <v>0.16275794030950599</v>
      </c>
      <c r="T42" s="158">
        <v>0.56284341401454296</v>
      </c>
      <c r="U42" s="157">
        <v>0.20038037607512499</v>
      </c>
      <c r="V42" s="156">
        <v>0.18813754468056701</v>
      </c>
      <c r="W42" s="155">
        <v>0.203985774691436</v>
      </c>
      <c r="X42" s="158">
        <v>0.179977044488425</v>
      </c>
      <c r="Y42" s="157">
        <v>0.19877</v>
      </c>
      <c r="Z42" s="156">
        <v>0.39338000000000001</v>
      </c>
      <c r="AA42" s="155">
        <v>0.22821</v>
      </c>
      <c r="AB42" s="158">
        <v>0.23709611056966601</v>
      </c>
      <c r="AC42" s="157">
        <v>0.21775</v>
      </c>
      <c r="AD42" s="156">
        <v>0.18572</v>
      </c>
      <c r="AE42" s="155">
        <v>0.20909</v>
      </c>
      <c r="AF42" s="157">
        <v>0.21593999999999999</v>
      </c>
      <c r="AG42" s="155">
        <v>0.24142</v>
      </c>
      <c r="AH42" s="157">
        <v>0.28754999999999997</v>
      </c>
      <c r="AI42" s="156">
        <v>0.28069</v>
      </c>
      <c r="AJ42" s="155">
        <v>0.30642000000000003</v>
      </c>
      <c r="AK42" s="157">
        <v>0.20014999999999999</v>
      </c>
      <c r="AL42" s="155">
        <v>0.17463999999999999</v>
      </c>
      <c r="AM42" s="157">
        <v>0.57494000000000001</v>
      </c>
      <c r="AN42" s="155">
        <v>0.53669</v>
      </c>
      <c r="AO42" s="157">
        <v>0.23959869983826601</v>
      </c>
      <c r="AP42" s="154"/>
      <c r="AQ42" s="154"/>
      <c r="AR42" s="154"/>
      <c r="AS42" s="154"/>
      <c r="AT42" s="154"/>
      <c r="AU42" s="154"/>
      <c r="AV42" s="154"/>
      <c r="AW42" s="154"/>
      <c r="AX42" s="154"/>
      <c r="AY42" s="154"/>
      <c r="AZ42" s="154"/>
      <c r="BA42" s="154"/>
      <c r="BB42" s="154"/>
      <c r="BC42" s="154"/>
      <c r="BD42" s="154"/>
      <c r="BE42" s="154"/>
      <c r="BF42" s="154"/>
      <c r="BG42" s="154"/>
      <c r="BH42" s="154"/>
      <c r="BI42" s="154"/>
      <c r="BJ42" s="154"/>
      <c r="BK42" s="154"/>
      <c r="BL42" s="154"/>
      <c r="BM42" s="154"/>
      <c r="BN42" s="154"/>
      <c r="BO42" s="154"/>
      <c r="BP42" s="154"/>
      <c r="BQ42" s="154"/>
      <c r="BR42" s="154"/>
      <c r="BS42" s="154"/>
      <c r="BT42" s="154"/>
      <c r="BU42" s="154"/>
      <c r="BV42" s="154"/>
      <c r="BW42" s="154"/>
      <c r="BX42" s="154"/>
      <c r="BY42" s="154"/>
      <c r="BZ42" s="154"/>
      <c r="CA42" s="154"/>
      <c r="CB42" s="154"/>
      <c r="CC42" s="154"/>
      <c r="CD42" s="154"/>
      <c r="CE42" s="154"/>
      <c r="CF42" s="154"/>
      <c r="CG42" s="154"/>
      <c r="CH42" s="154"/>
      <c r="CI42" s="154"/>
      <c r="CJ42" s="154"/>
      <c r="CK42" s="154"/>
      <c r="CL42" s="154"/>
      <c r="CM42" s="154"/>
      <c r="CN42" s="154"/>
      <c r="CO42" s="154"/>
      <c r="CP42" s="154"/>
    </row>
    <row r="43" spans="1:94" s="156" customFormat="1" x14ac:dyDescent="0.2">
      <c r="A43" s="155" t="s">
        <v>122</v>
      </c>
      <c r="B43" s="164">
        <v>39</v>
      </c>
      <c r="C43" s="157">
        <v>0.50626000000000004</v>
      </c>
      <c r="D43" s="155">
        <v>0.30037999999999998</v>
      </c>
      <c r="E43" s="157">
        <v>0.20330000000000001</v>
      </c>
      <c r="F43" s="156">
        <v>0.23665290983773099</v>
      </c>
      <c r="G43" s="155">
        <v>0.210211432476929</v>
      </c>
      <c r="H43" s="150"/>
      <c r="I43" s="151"/>
      <c r="J43" s="152"/>
      <c r="K43" s="157">
        <v>0.70165</v>
      </c>
      <c r="L43" s="155">
        <v>0.60429999999999995</v>
      </c>
      <c r="M43" s="157">
        <v>0.35729</v>
      </c>
      <c r="N43" s="155">
        <v>0.15731999999999999</v>
      </c>
      <c r="O43" s="157">
        <v>0.390487088253612</v>
      </c>
      <c r="P43" s="156">
        <v>0.283882878926351</v>
      </c>
      <c r="Q43" s="155">
        <v>0.78412354312354304</v>
      </c>
      <c r="R43" s="157">
        <v>0.12868405487805201</v>
      </c>
      <c r="S43" s="155">
        <v>0.166534117428463</v>
      </c>
      <c r="T43" s="158">
        <v>0.56289098077543098</v>
      </c>
      <c r="U43" s="157">
        <v>0.20045761969554601</v>
      </c>
      <c r="V43" s="156">
        <v>0.18796388921218601</v>
      </c>
      <c r="W43" s="155">
        <v>0.20308016767555401</v>
      </c>
      <c r="X43" s="158">
        <v>0.173982522545236</v>
      </c>
      <c r="Y43" s="157">
        <v>0.19964999999999999</v>
      </c>
      <c r="Z43" s="156">
        <v>0.39760000000000001</v>
      </c>
      <c r="AA43" s="155">
        <v>0.22659000000000001</v>
      </c>
      <c r="AB43" s="158">
        <v>0.23722411896019099</v>
      </c>
      <c r="AC43" s="157">
        <v>0.21193000000000001</v>
      </c>
      <c r="AD43" s="156">
        <v>0.18206</v>
      </c>
      <c r="AE43" s="155">
        <v>0.21592</v>
      </c>
      <c r="AF43" s="157">
        <v>0.21681</v>
      </c>
      <c r="AG43" s="155">
        <v>0.22713</v>
      </c>
      <c r="AH43" s="157">
        <v>0.28859000000000001</v>
      </c>
      <c r="AI43" s="156">
        <v>0.28199000000000002</v>
      </c>
      <c r="AJ43" s="155">
        <v>0.30589</v>
      </c>
      <c r="AK43" s="157">
        <v>0.19961999999999999</v>
      </c>
      <c r="AL43" s="155">
        <v>0.17530000000000001</v>
      </c>
      <c r="AM43" s="157">
        <v>0.56759999999999999</v>
      </c>
      <c r="AN43" s="155">
        <v>0.53932999999999998</v>
      </c>
      <c r="AO43" s="157">
        <v>0.24062915919240599</v>
      </c>
      <c r="AP43" s="154"/>
      <c r="AQ43" s="154"/>
      <c r="AR43" s="154"/>
      <c r="AS43" s="154"/>
      <c r="AT43" s="154"/>
      <c r="AU43" s="154"/>
      <c r="AV43" s="154"/>
      <c r="AW43" s="154"/>
      <c r="AX43" s="154"/>
      <c r="AY43" s="154"/>
      <c r="AZ43" s="154"/>
      <c r="BA43" s="154"/>
      <c r="BB43" s="154"/>
      <c r="BC43" s="154"/>
      <c r="BD43" s="154"/>
      <c r="BE43" s="154"/>
      <c r="BF43" s="154"/>
      <c r="BG43" s="154"/>
      <c r="BH43" s="154"/>
      <c r="BI43" s="154"/>
      <c r="BJ43" s="154"/>
      <c r="BK43" s="154"/>
      <c r="BL43" s="154"/>
      <c r="BM43" s="154"/>
      <c r="BN43" s="154"/>
      <c r="BO43" s="154"/>
      <c r="BP43" s="154"/>
      <c r="BQ43" s="154"/>
      <c r="BR43" s="154"/>
      <c r="BS43" s="154"/>
      <c r="BT43" s="154"/>
      <c r="BU43" s="154"/>
      <c r="BV43" s="154"/>
      <c r="BW43" s="154"/>
      <c r="BX43" s="154"/>
      <c r="BY43" s="154"/>
      <c r="BZ43" s="154"/>
      <c r="CA43" s="154"/>
      <c r="CB43" s="154"/>
      <c r="CC43" s="154"/>
      <c r="CD43" s="154"/>
      <c r="CE43" s="154"/>
      <c r="CF43" s="154"/>
      <c r="CG43" s="154"/>
      <c r="CH43" s="154"/>
      <c r="CI43" s="154"/>
      <c r="CJ43" s="154"/>
      <c r="CK43" s="154"/>
      <c r="CL43" s="154"/>
      <c r="CM43" s="154"/>
      <c r="CN43" s="154"/>
      <c r="CO43" s="154"/>
      <c r="CP43" s="154"/>
    </row>
    <row r="44" spans="1:94" s="156" customFormat="1" x14ac:dyDescent="0.2">
      <c r="A44" s="155" t="s">
        <v>122</v>
      </c>
      <c r="B44" s="164">
        <v>40</v>
      </c>
      <c r="C44" s="157">
        <v>0.50251000000000001</v>
      </c>
      <c r="D44" s="155">
        <v>0.29720999999999997</v>
      </c>
      <c r="E44" s="157">
        <v>0.20216999999999999</v>
      </c>
      <c r="F44" s="156">
        <v>0.23547509566361499</v>
      </c>
      <c r="G44" s="155">
        <v>0.209424099785607</v>
      </c>
      <c r="H44" s="150"/>
      <c r="I44" s="151"/>
      <c r="J44" s="152"/>
      <c r="K44" s="157">
        <v>0.70765999999999996</v>
      </c>
      <c r="L44" s="155">
        <v>0.60624</v>
      </c>
      <c r="M44" s="157">
        <v>0.34828999999999999</v>
      </c>
      <c r="N44" s="155">
        <v>0.15711</v>
      </c>
      <c r="O44" s="157">
        <v>0.39344932494573998</v>
      </c>
      <c r="P44" s="156">
        <v>0.283338919188723</v>
      </c>
      <c r="Q44" s="155">
        <v>0.79220000000000002</v>
      </c>
      <c r="R44" s="157">
        <v>0.12816860772357699</v>
      </c>
      <c r="S44" s="155">
        <v>0.167275189073678</v>
      </c>
      <c r="T44" s="158">
        <v>0.588640937976326</v>
      </c>
      <c r="U44" s="157">
        <v>0.201135793764638</v>
      </c>
      <c r="V44" s="156">
        <v>0.18893922659863199</v>
      </c>
      <c r="W44" s="155">
        <v>0.20317050181600299</v>
      </c>
      <c r="X44" s="158">
        <v>0.179482478039453</v>
      </c>
      <c r="Y44" s="157">
        <v>0.19916</v>
      </c>
      <c r="Z44" s="156">
        <v>0.39979999999999999</v>
      </c>
      <c r="AA44" s="155">
        <v>0.22894</v>
      </c>
      <c r="AB44" s="158">
        <v>0.23512827044300799</v>
      </c>
      <c r="AC44" s="157">
        <v>0.21428</v>
      </c>
      <c r="AD44" s="156">
        <v>0.19767999999999999</v>
      </c>
      <c r="AE44" s="155">
        <v>0.21629999999999999</v>
      </c>
      <c r="AF44" s="157">
        <v>0.21387</v>
      </c>
      <c r="AG44" s="155">
        <v>0.23865</v>
      </c>
      <c r="AH44" s="157">
        <v>0.29065999999999997</v>
      </c>
      <c r="AI44" s="156">
        <v>0.28272999999999998</v>
      </c>
      <c r="AJ44" s="155">
        <v>0.30168</v>
      </c>
      <c r="AK44" s="157">
        <v>0.2</v>
      </c>
      <c r="AL44" s="155">
        <v>0.17566999999999999</v>
      </c>
      <c r="AM44" s="157">
        <v>0.57013999999999998</v>
      </c>
      <c r="AN44" s="155">
        <v>0.54166000000000003</v>
      </c>
      <c r="AO44" s="157">
        <v>0.24136042530509499</v>
      </c>
      <c r="AP44" s="154"/>
      <c r="AQ44" s="154"/>
      <c r="AR44" s="154"/>
      <c r="AS44" s="154"/>
      <c r="AT44" s="154"/>
      <c r="AU44" s="154"/>
      <c r="AV44" s="154"/>
      <c r="AW44" s="154"/>
      <c r="AX44" s="154"/>
      <c r="AY44" s="154"/>
      <c r="AZ44" s="154"/>
      <c r="BA44" s="154"/>
      <c r="BB44" s="154"/>
      <c r="BC44" s="154"/>
      <c r="BD44" s="154"/>
      <c r="BE44" s="154"/>
      <c r="BF44" s="154"/>
      <c r="BG44" s="154"/>
      <c r="BH44" s="154"/>
      <c r="BI44" s="154"/>
      <c r="BJ44" s="154"/>
      <c r="BK44" s="154"/>
      <c r="BL44" s="154"/>
      <c r="BM44" s="154"/>
      <c r="BN44" s="154"/>
      <c r="BO44" s="154"/>
      <c r="BP44" s="154"/>
      <c r="BQ44" s="154"/>
      <c r="BR44" s="154"/>
      <c r="BS44" s="154"/>
      <c r="BT44" s="154"/>
      <c r="BU44" s="154"/>
      <c r="BV44" s="154"/>
      <c r="BW44" s="154"/>
      <c r="BX44" s="154"/>
      <c r="BY44" s="154"/>
      <c r="BZ44" s="154"/>
      <c r="CA44" s="154"/>
      <c r="CB44" s="154"/>
      <c r="CC44" s="154"/>
      <c r="CD44" s="154"/>
      <c r="CE44" s="154"/>
      <c r="CF44" s="154"/>
      <c r="CG44" s="154"/>
      <c r="CH44" s="154"/>
      <c r="CI44" s="154"/>
      <c r="CJ44" s="154"/>
      <c r="CK44" s="154"/>
      <c r="CL44" s="154"/>
      <c r="CM44" s="154"/>
      <c r="CN44" s="154"/>
      <c r="CO44" s="154"/>
      <c r="CP44" s="154"/>
    </row>
    <row r="45" spans="1:94" s="156" customFormat="1" x14ac:dyDescent="0.2">
      <c r="A45" s="155" t="s">
        <v>122</v>
      </c>
      <c r="B45" s="164">
        <v>41</v>
      </c>
      <c r="C45" s="157">
        <v>0.50002000000000002</v>
      </c>
      <c r="D45" s="155">
        <v>0.29815999999999998</v>
      </c>
      <c r="E45" s="157">
        <v>0.20136999999999999</v>
      </c>
      <c r="F45" s="156">
        <v>0.23501634146341299</v>
      </c>
      <c r="G45" s="155">
        <v>0.208130389012704</v>
      </c>
      <c r="H45" s="150"/>
      <c r="I45" s="151"/>
      <c r="J45" s="152"/>
      <c r="K45" s="157">
        <v>0.70596999999999999</v>
      </c>
      <c r="L45" s="155">
        <v>0.60843000000000003</v>
      </c>
      <c r="M45" s="157">
        <v>0.34852</v>
      </c>
      <c r="N45" s="155">
        <v>0.15659000000000001</v>
      </c>
      <c r="O45" s="157">
        <v>0.39612025539100298</v>
      </c>
      <c r="P45" s="156">
        <v>0.28276441655359502</v>
      </c>
      <c r="Q45" s="155">
        <v>0.808425646551725</v>
      </c>
      <c r="R45" s="157">
        <v>0.12748397357723301</v>
      </c>
      <c r="S45" s="155">
        <v>0.16448355634849801</v>
      </c>
      <c r="T45" s="158">
        <v>0.595923164521723</v>
      </c>
      <c r="U45" s="157">
        <v>0.20076471502471899</v>
      </c>
      <c r="V45" s="156">
        <v>0.18703685789390401</v>
      </c>
      <c r="W45" s="155">
        <v>0.203534038904608</v>
      </c>
      <c r="X45" s="158">
        <v>0.17710619417259599</v>
      </c>
      <c r="Y45" s="157">
        <v>0.19957</v>
      </c>
      <c r="Z45" s="156">
        <v>0.40193000000000001</v>
      </c>
      <c r="AA45" s="155">
        <v>0.22670000000000001</v>
      </c>
      <c r="AB45" s="158">
        <v>0.23695194947380199</v>
      </c>
      <c r="AC45" s="157">
        <v>0.21617</v>
      </c>
      <c r="AD45" s="156">
        <v>0.18898000000000001</v>
      </c>
      <c r="AE45" s="155">
        <v>0.20982999999999999</v>
      </c>
      <c r="AF45" s="157">
        <v>0.215</v>
      </c>
      <c r="AG45" s="155">
        <v>0.22989999999999999</v>
      </c>
      <c r="AH45" s="157">
        <v>0.28969</v>
      </c>
      <c r="AI45" s="156">
        <v>0.27836</v>
      </c>
      <c r="AJ45" s="155">
        <v>0.30653000000000002</v>
      </c>
      <c r="AK45" s="157">
        <v>0.20125000000000001</v>
      </c>
      <c r="AL45" s="155">
        <v>0.17554</v>
      </c>
      <c r="AM45" s="157">
        <v>0.57264999999999999</v>
      </c>
      <c r="AN45" s="155">
        <v>0.54379999999999995</v>
      </c>
      <c r="AO45" s="157">
        <v>0.24219928109401601</v>
      </c>
      <c r="AP45" s="154"/>
      <c r="AQ45" s="154"/>
      <c r="AR45" s="154"/>
      <c r="AS45" s="154"/>
      <c r="AT45" s="154"/>
      <c r="AU45" s="154"/>
      <c r="AV45" s="154"/>
      <c r="AW45" s="154"/>
      <c r="AX45" s="154"/>
      <c r="AY45" s="154"/>
      <c r="AZ45" s="154"/>
      <c r="BA45" s="154"/>
      <c r="BB45" s="154"/>
      <c r="BC45" s="154"/>
      <c r="BD45" s="154"/>
      <c r="BE45" s="154"/>
      <c r="BF45" s="154"/>
      <c r="BG45" s="154"/>
      <c r="BH45" s="154"/>
      <c r="BI45" s="154"/>
      <c r="BJ45" s="154"/>
      <c r="BK45" s="154"/>
      <c r="BL45" s="154"/>
      <c r="BM45" s="154"/>
      <c r="BN45" s="154"/>
      <c r="BO45" s="154"/>
      <c r="BP45" s="154"/>
      <c r="BQ45" s="154"/>
      <c r="BR45" s="154"/>
      <c r="BS45" s="154"/>
      <c r="BT45" s="154"/>
      <c r="BU45" s="154"/>
      <c r="BV45" s="154"/>
      <c r="BW45" s="154"/>
      <c r="BX45" s="154"/>
      <c r="BY45" s="154"/>
      <c r="BZ45" s="154"/>
      <c r="CA45" s="154"/>
      <c r="CB45" s="154"/>
      <c r="CC45" s="154"/>
      <c r="CD45" s="154"/>
      <c r="CE45" s="154"/>
      <c r="CF45" s="154"/>
      <c r="CG45" s="154"/>
      <c r="CH45" s="154"/>
      <c r="CI45" s="154"/>
      <c r="CJ45" s="154"/>
      <c r="CK45" s="154"/>
      <c r="CL45" s="154"/>
      <c r="CM45" s="154"/>
      <c r="CN45" s="154"/>
      <c r="CO45" s="154"/>
      <c r="CP45" s="154"/>
    </row>
    <row r="46" spans="1:94" s="156" customFormat="1" x14ac:dyDescent="0.2">
      <c r="A46" s="155" t="s">
        <v>122</v>
      </c>
      <c r="B46" s="164">
        <v>42</v>
      </c>
      <c r="C46" s="157">
        <v>0.49703000000000003</v>
      </c>
      <c r="D46" s="155">
        <v>0.29805999999999999</v>
      </c>
      <c r="E46" s="157">
        <v>0.20021</v>
      </c>
      <c r="F46" s="156">
        <v>0.23392937503456401</v>
      </c>
      <c r="G46" s="155">
        <v>0.20704317037937001</v>
      </c>
      <c r="H46" s="150"/>
      <c r="I46" s="151"/>
      <c r="J46" s="152"/>
      <c r="K46" s="157">
        <v>0.70987999999999996</v>
      </c>
      <c r="L46" s="155">
        <v>0.61197000000000001</v>
      </c>
      <c r="M46" s="157">
        <v>0.34000999999999998</v>
      </c>
      <c r="N46" s="155">
        <v>0.15661</v>
      </c>
      <c r="O46" s="157">
        <v>0.399354628398571</v>
      </c>
      <c r="P46" s="156">
        <v>0.28479686179686098</v>
      </c>
      <c r="Q46" s="155">
        <v>0.82208492975734304</v>
      </c>
      <c r="R46" s="157">
        <v>0.12636482723577</v>
      </c>
      <c r="S46" s="155">
        <v>0.16429292459873401</v>
      </c>
      <c r="T46" s="158">
        <v>0.56208006517410602</v>
      </c>
      <c r="U46" s="157">
        <v>0.201853040489437</v>
      </c>
      <c r="V46" s="156">
        <v>0.18875648919765101</v>
      </c>
      <c r="W46" s="155">
        <v>0.20285330887952699</v>
      </c>
      <c r="X46" s="158">
        <v>0.17257800334020401</v>
      </c>
      <c r="Y46" s="157">
        <v>0.19878999999999999</v>
      </c>
      <c r="Z46" s="156">
        <v>0.40562999999999999</v>
      </c>
      <c r="AA46" s="155">
        <v>0.22670999999999999</v>
      </c>
      <c r="AB46" s="158">
        <v>0.23791212129650399</v>
      </c>
      <c r="AC46" s="157">
        <v>0.21781</v>
      </c>
      <c r="AD46" s="156">
        <v>0.18983</v>
      </c>
      <c r="AE46" s="155">
        <v>0.21451000000000001</v>
      </c>
      <c r="AF46" s="157">
        <v>0.20945</v>
      </c>
      <c r="AG46" s="155">
        <v>0.23693</v>
      </c>
      <c r="AH46" s="157">
        <v>0.28333000000000003</v>
      </c>
      <c r="AI46" s="156">
        <v>0.28199999999999997</v>
      </c>
      <c r="AJ46" s="155">
        <v>0.30792000000000003</v>
      </c>
      <c r="AK46" s="157">
        <v>0.20135</v>
      </c>
      <c r="AL46" s="155">
        <v>0.17626</v>
      </c>
      <c r="AM46" s="157">
        <v>0.57455999999999996</v>
      </c>
      <c r="AN46" s="155">
        <v>0.54603000000000002</v>
      </c>
      <c r="AO46" s="157">
        <v>0.24254367046939199</v>
      </c>
      <c r="AP46" s="154"/>
      <c r="AQ46" s="154"/>
      <c r="AR46" s="154"/>
      <c r="AS46" s="154"/>
      <c r="AT46" s="154"/>
      <c r="AU46" s="154"/>
      <c r="AV46" s="154"/>
      <c r="AW46" s="154"/>
      <c r="AX46" s="154"/>
      <c r="AY46" s="154"/>
      <c r="AZ46" s="154"/>
      <c r="BA46" s="154"/>
      <c r="BB46" s="154"/>
      <c r="BC46" s="154"/>
      <c r="BD46" s="154"/>
      <c r="BE46" s="154"/>
      <c r="BF46" s="154"/>
      <c r="BG46" s="154"/>
      <c r="BH46" s="154"/>
      <c r="BI46" s="154"/>
      <c r="BJ46" s="154"/>
      <c r="BK46" s="154"/>
      <c r="BL46" s="154"/>
      <c r="BM46" s="154"/>
      <c r="BN46" s="154"/>
      <c r="BO46" s="154"/>
      <c r="BP46" s="154"/>
      <c r="BQ46" s="154"/>
      <c r="BR46" s="154"/>
      <c r="BS46" s="154"/>
      <c r="BT46" s="154"/>
      <c r="BU46" s="154"/>
      <c r="BV46" s="154"/>
      <c r="BW46" s="154"/>
      <c r="BX46" s="154"/>
      <c r="BY46" s="154"/>
      <c r="BZ46" s="154"/>
      <c r="CA46" s="154"/>
      <c r="CB46" s="154"/>
      <c r="CC46" s="154"/>
      <c r="CD46" s="154"/>
      <c r="CE46" s="154"/>
      <c r="CF46" s="154"/>
      <c r="CG46" s="154"/>
      <c r="CH46" s="154"/>
      <c r="CI46" s="154"/>
      <c r="CJ46" s="154"/>
      <c r="CK46" s="154"/>
      <c r="CL46" s="154"/>
      <c r="CM46" s="154"/>
      <c r="CN46" s="154"/>
      <c r="CO46" s="154"/>
      <c r="CP46" s="154"/>
    </row>
    <row r="47" spans="1:94" s="156" customFormat="1" x14ac:dyDescent="0.2">
      <c r="A47" s="155" t="s">
        <v>122</v>
      </c>
      <c r="B47" s="164">
        <v>43</v>
      </c>
      <c r="C47" s="157">
        <v>0.49436000000000002</v>
      </c>
      <c r="D47" s="155">
        <v>0.29524</v>
      </c>
      <c r="E47" s="157">
        <v>0.19839000000000001</v>
      </c>
      <c r="F47" s="156">
        <v>0.232010570211823</v>
      </c>
      <c r="G47" s="155">
        <v>0.20552202986645901</v>
      </c>
      <c r="H47" s="150"/>
      <c r="I47" s="151"/>
      <c r="J47" s="152"/>
      <c r="K47" s="157">
        <v>0.70775999999999994</v>
      </c>
      <c r="L47" s="155">
        <v>0.61355999999999999</v>
      </c>
      <c r="M47" s="157">
        <v>0.31761</v>
      </c>
      <c r="N47" s="155">
        <v>0.15920999999999999</v>
      </c>
      <c r="O47" s="157">
        <v>0.40344915587712599</v>
      </c>
      <c r="P47" s="156">
        <v>0.28587023977114601</v>
      </c>
      <c r="Q47" s="155">
        <v>0.83042307692307504</v>
      </c>
      <c r="R47" s="157">
        <v>0.125369268292681</v>
      </c>
      <c r="S47" s="155">
        <v>0.16553686381103999</v>
      </c>
      <c r="T47" s="158">
        <v>0.58290540465044405</v>
      </c>
      <c r="U47" s="157">
        <v>0.20158898272808801</v>
      </c>
      <c r="V47" s="156">
        <v>0.18844983471635299</v>
      </c>
      <c r="W47" s="155">
        <v>0.20135439510726699</v>
      </c>
      <c r="X47" s="158">
        <v>0.17702693348729001</v>
      </c>
      <c r="Y47" s="157">
        <v>0.19893</v>
      </c>
      <c r="Z47" s="156">
        <v>0.40466999999999997</v>
      </c>
      <c r="AA47" s="155">
        <v>0.22767000000000001</v>
      </c>
      <c r="AB47" s="158">
        <v>0.23767778933894701</v>
      </c>
      <c r="AC47" s="157">
        <v>0.21648999999999999</v>
      </c>
      <c r="AD47" s="156">
        <v>0.18720999999999999</v>
      </c>
      <c r="AE47" s="155">
        <v>0.22142000000000001</v>
      </c>
      <c r="AF47" s="157">
        <v>0.21168999999999999</v>
      </c>
      <c r="AG47" s="155">
        <v>0.22842000000000001</v>
      </c>
      <c r="AH47" s="157">
        <v>0.28705000000000003</v>
      </c>
      <c r="AI47" s="156">
        <v>0.28131</v>
      </c>
      <c r="AJ47" s="155">
        <v>0.30334</v>
      </c>
      <c r="AK47" s="157">
        <v>0.20165</v>
      </c>
      <c r="AL47" s="155">
        <v>0.17621000000000001</v>
      </c>
      <c r="AM47" s="157">
        <v>0.57665</v>
      </c>
      <c r="AN47" s="155">
        <v>0.54759999999999998</v>
      </c>
      <c r="AO47" s="157">
        <v>0.24330339371814799</v>
      </c>
      <c r="AP47" s="154"/>
      <c r="AQ47" s="154"/>
      <c r="AR47" s="154"/>
      <c r="AS47" s="154"/>
      <c r="AT47" s="154"/>
      <c r="AU47" s="154"/>
      <c r="AV47" s="154"/>
      <c r="AW47" s="154"/>
      <c r="AX47" s="154"/>
      <c r="AY47" s="154"/>
      <c r="AZ47" s="154"/>
      <c r="BA47" s="154"/>
      <c r="BB47" s="154"/>
      <c r="BC47" s="154"/>
      <c r="BD47" s="154"/>
      <c r="BE47" s="154"/>
      <c r="BF47" s="154"/>
      <c r="BG47" s="154"/>
      <c r="BH47" s="154"/>
      <c r="BI47" s="154"/>
      <c r="BJ47" s="154"/>
      <c r="BK47" s="154"/>
      <c r="BL47" s="154"/>
      <c r="BM47" s="154"/>
      <c r="BN47" s="154"/>
      <c r="BO47" s="154"/>
      <c r="BP47" s="154"/>
      <c r="BQ47" s="154"/>
      <c r="BR47" s="154"/>
      <c r="BS47" s="154"/>
      <c r="BT47" s="154"/>
      <c r="BU47" s="154"/>
      <c r="BV47" s="154"/>
      <c r="BW47" s="154"/>
      <c r="BX47" s="154"/>
      <c r="BY47" s="154"/>
      <c r="BZ47" s="154"/>
      <c r="CA47" s="154"/>
      <c r="CB47" s="154"/>
      <c r="CC47" s="154"/>
      <c r="CD47" s="154"/>
      <c r="CE47" s="154"/>
      <c r="CF47" s="154"/>
      <c r="CG47" s="154"/>
      <c r="CH47" s="154"/>
      <c r="CI47" s="154"/>
      <c r="CJ47" s="154"/>
      <c r="CK47" s="154"/>
      <c r="CL47" s="154"/>
      <c r="CM47" s="154"/>
      <c r="CN47" s="154"/>
      <c r="CO47" s="154"/>
      <c r="CP47" s="154"/>
    </row>
    <row r="48" spans="1:94" s="156" customFormat="1" x14ac:dyDescent="0.2">
      <c r="A48" s="155" t="s">
        <v>122</v>
      </c>
      <c r="B48" s="164">
        <v>44</v>
      </c>
      <c r="C48" s="157">
        <v>0.49091000000000001</v>
      </c>
      <c r="D48" s="155">
        <v>0.29520000000000002</v>
      </c>
      <c r="E48" s="157">
        <v>0.19775000000000001</v>
      </c>
      <c r="F48" s="156">
        <v>0.23109857142857201</v>
      </c>
      <c r="G48" s="155">
        <v>0.20503989855522201</v>
      </c>
      <c r="H48" s="150"/>
      <c r="I48" s="151"/>
      <c r="J48" s="152"/>
      <c r="K48" s="157">
        <v>0.71128999999999998</v>
      </c>
      <c r="L48" s="155">
        <v>0.61699000000000004</v>
      </c>
      <c r="M48" s="157">
        <v>0.31569000000000003</v>
      </c>
      <c r="N48" s="155">
        <v>0.15686</v>
      </c>
      <c r="O48" s="157">
        <v>0.40671785615654799</v>
      </c>
      <c r="P48" s="156">
        <v>0.28763980519861698</v>
      </c>
      <c r="Q48" s="155">
        <v>0.85178723404255197</v>
      </c>
      <c r="R48" s="157">
        <v>0.127295589430891</v>
      </c>
      <c r="S48" s="155">
        <v>0.16502584345478999</v>
      </c>
      <c r="T48" s="158">
        <v>0.60200924853200999</v>
      </c>
      <c r="U48" s="157">
        <v>0.201365401723889</v>
      </c>
      <c r="V48" s="156">
        <v>0.18833047241119999</v>
      </c>
      <c r="W48" s="155">
        <v>0.20212750725131501</v>
      </c>
      <c r="X48" s="158">
        <v>0.17611758292865801</v>
      </c>
      <c r="Y48" s="157">
        <v>0.19924</v>
      </c>
      <c r="Z48" s="156">
        <v>0.40938000000000002</v>
      </c>
      <c r="AA48" s="155">
        <v>0.22658</v>
      </c>
      <c r="AB48" s="158">
        <v>0.23747501171350499</v>
      </c>
      <c r="AC48" s="157">
        <v>0.21714</v>
      </c>
      <c r="AD48" s="156">
        <v>0.19097</v>
      </c>
      <c r="AE48" s="155">
        <v>0.21931</v>
      </c>
      <c r="AF48" s="157">
        <v>0.20669999999999999</v>
      </c>
      <c r="AG48" s="155">
        <v>0.23422000000000001</v>
      </c>
      <c r="AH48" s="157">
        <v>0.28875000000000001</v>
      </c>
      <c r="AI48" s="156">
        <v>0.27917999999999998</v>
      </c>
      <c r="AJ48" s="155">
        <v>0.29718</v>
      </c>
      <c r="AK48" s="157">
        <v>0.20219999999999999</v>
      </c>
      <c r="AL48" s="155">
        <v>0.17660000000000001</v>
      </c>
      <c r="AM48" s="157">
        <v>0.57898000000000005</v>
      </c>
      <c r="AN48" s="155">
        <v>0.54113999999999995</v>
      </c>
      <c r="AO48" s="157">
        <v>0.24310784425787499</v>
      </c>
      <c r="AP48" s="154"/>
      <c r="AQ48" s="154"/>
      <c r="AR48" s="154"/>
      <c r="AS48" s="154"/>
      <c r="AT48" s="154"/>
      <c r="AU48" s="154"/>
      <c r="AV48" s="154"/>
      <c r="AW48" s="154"/>
      <c r="AX48" s="154"/>
      <c r="AY48" s="154"/>
      <c r="AZ48" s="154"/>
      <c r="BA48" s="154"/>
      <c r="BB48" s="154"/>
      <c r="BC48" s="154"/>
      <c r="BD48" s="154"/>
      <c r="BE48" s="154"/>
      <c r="BF48" s="154"/>
      <c r="BG48" s="154"/>
      <c r="BH48" s="154"/>
      <c r="BI48" s="154"/>
      <c r="BJ48" s="154"/>
      <c r="BK48" s="154"/>
      <c r="BL48" s="154"/>
      <c r="BM48" s="154"/>
      <c r="BN48" s="154"/>
      <c r="BO48" s="154"/>
      <c r="BP48" s="154"/>
      <c r="BQ48" s="154"/>
      <c r="BR48" s="154"/>
      <c r="BS48" s="154"/>
      <c r="BT48" s="154"/>
      <c r="BU48" s="154"/>
      <c r="BV48" s="154"/>
      <c r="BW48" s="154"/>
      <c r="BX48" s="154"/>
      <c r="BY48" s="154"/>
      <c r="BZ48" s="154"/>
      <c r="CA48" s="154"/>
      <c r="CB48" s="154"/>
      <c r="CC48" s="154"/>
      <c r="CD48" s="154"/>
      <c r="CE48" s="154"/>
      <c r="CF48" s="154"/>
      <c r="CG48" s="154"/>
      <c r="CH48" s="154"/>
      <c r="CI48" s="154"/>
      <c r="CJ48" s="154"/>
      <c r="CK48" s="154"/>
      <c r="CL48" s="154"/>
      <c r="CM48" s="154"/>
      <c r="CN48" s="154"/>
      <c r="CO48" s="154"/>
      <c r="CP48" s="154"/>
    </row>
    <row r="49" spans="1:94" s="156" customFormat="1" x14ac:dyDescent="0.2">
      <c r="A49" s="155" t="s">
        <v>122</v>
      </c>
      <c r="B49" s="164">
        <v>45</v>
      </c>
      <c r="C49" s="157">
        <v>0.48809000000000002</v>
      </c>
      <c r="D49" s="155">
        <v>0.29304000000000002</v>
      </c>
      <c r="E49" s="157">
        <v>0.19678999999999999</v>
      </c>
      <c r="F49" s="156">
        <v>0.23015488192769001</v>
      </c>
      <c r="G49" s="155">
        <v>0.204267700612935</v>
      </c>
      <c r="H49" s="150"/>
      <c r="I49" s="151"/>
      <c r="J49" s="152"/>
      <c r="K49" s="157">
        <v>0.71272999999999997</v>
      </c>
      <c r="L49" s="155">
        <v>0.61711000000000005</v>
      </c>
      <c r="M49" s="157">
        <v>0.31696999999999997</v>
      </c>
      <c r="N49" s="155">
        <v>0.15720000000000001</v>
      </c>
      <c r="O49" s="157">
        <v>0.408849875293051</v>
      </c>
      <c r="P49" s="156">
        <v>0.28953596842177298</v>
      </c>
      <c r="Q49" s="155">
        <v>0.85507467532467596</v>
      </c>
      <c r="R49" s="157">
        <v>0.12854960365853599</v>
      </c>
      <c r="S49" s="155">
        <v>0.16642535487028801</v>
      </c>
      <c r="T49" s="158">
        <v>0.60342195272037802</v>
      </c>
      <c r="U49" s="157">
        <v>0.202534147412057</v>
      </c>
      <c r="V49" s="156">
        <v>0.18855561609676899</v>
      </c>
      <c r="W49" s="155">
        <v>0.20221225708566401</v>
      </c>
      <c r="X49" s="158">
        <v>0.17243433280225301</v>
      </c>
      <c r="Y49" s="157">
        <v>0.19955999999999999</v>
      </c>
      <c r="Z49" s="156">
        <v>0.41182000000000002</v>
      </c>
      <c r="AA49" s="155">
        <v>0.22806000000000001</v>
      </c>
      <c r="AB49" s="158">
        <v>0.237502442325632</v>
      </c>
      <c r="AC49" s="157">
        <v>0.22001000000000001</v>
      </c>
      <c r="AD49" s="156">
        <v>0.18503</v>
      </c>
      <c r="AE49" s="155">
        <v>0.22106000000000001</v>
      </c>
      <c r="AF49" s="157">
        <v>0.21392</v>
      </c>
      <c r="AG49" s="155">
        <v>0.2263</v>
      </c>
      <c r="AH49" s="157">
        <v>0.28795999999999999</v>
      </c>
      <c r="AI49" s="156">
        <v>0.28105000000000002</v>
      </c>
      <c r="AJ49" s="155">
        <v>0.30784</v>
      </c>
      <c r="AK49" s="157">
        <v>0.20202999999999999</v>
      </c>
      <c r="AL49" s="155">
        <v>0.17646999999999999</v>
      </c>
      <c r="AM49" s="157">
        <v>0.58094000000000001</v>
      </c>
      <c r="AN49" s="155">
        <v>0.54078000000000004</v>
      </c>
      <c r="AO49" s="157">
        <v>0.243163466051421</v>
      </c>
      <c r="AP49" s="154"/>
      <c r="AQ49" s="154"/>
      <c r="AR49" s="154"/>
      <c r="AS49" s="154"/>
      <c r="AT49" s="154"/>
      <c r="AU49" s="154"/>
      <c r="AV49" s="154"/>
      <c r="AW49" s="154"/>
      <c r="AX49" s="154"/>
      <c r="AY49" s="154"/>
      <c r="AZ49" s="154"/>
      <c r="BA49" s="154"/>
      <c r="BB49" s="154"/>
      <c r="BC49" s="154"/>
      <c r="BD49" s="154"/>
      <c r="BE49" s="154"/>
      <c r="BF49" s="154"/>
      <c r="BG49" s="154"/>
      <c r="BH49" s="154"/>
      <c r="BI49" s="154"/>
      <c r="BJ49" s="154"/>
      <c r="BK49" s="154"/>
      <c r="BL49" s="154"/>
      <c r="BM49" s="154"/>
      <c r="BN49" s="154"/>
      <c r="BO49" s="154"/>
      <c r="BP49" s="154"/>
      <c r="BQ49" s="154"/>
      <c r="BR49" s="154"/>
      <c r="BS49" s="154"/>
      <c r="BT49" s="154"/>
      <c r="BU49" s="154"/>
      <c r="BV49" s="154"/>
      <c r="BW49" s="154"/>
      <c r="BX49" s="154"/>
      <c r="BY49" s="154"/>
      <c r="BZ49" s="154"/>
      <c r="CA49" s="154"/>
      <c r="CB49" s="154"/>
      <c r="CC49" s="154"/>
      <c r="CD49" s="154"/>
      <c r="CE49" s="154"/>
      <c r="CF49" s="154"/>
      <c r="CG49" s="154"/>
      <c r="CH49" s="154"/>
      <c r="CI49" s="154"/>
      <c r="CJ49" s="154"/>
      <c r="CK49" s="154"/>
      <c r="CL49" s="154"/>
      <c r="CM49" s="154"/>
      <c r="CN49" s="154"/>
      <c r="CO49" s="154"/>
      <c r="CP49" s="154"/>
    </row>
    <row r="50" spans="1:94" s="156" customFormat="1" x14ac:dyDescent="0.2">
      <c r="A50" s="155" t="s">
        <v>122</v>
      </c>
      <c r="B50" s="164">
        <v>46</v>
      </c>
      <c r="C50" s="157">
        <v>0.48522999999999999</v>
      </c>
      <c r="D50" s="155">
        <v>0.29329</v>
      </c>
      <c r="E50" s="157">
        <v>0.1948</v>
      </c>
      <c r="F50" s="156">
        <v>0.229187715846912</v>
      </c>
      <c r="G50" s="155">
        <v>0.20302734324362701</v>
      </c>
      <c r="H50" s="150"/>
      <c r="I50" s="151"/>
      <c r="J50" s="152"/>
      <c r="K50" s="157">
        <v>0.71440999999999999</v>
      </c>
      <c r="L50" s="155">
        <v>0.61919999999999997</v>
      </c>
      <c r="M50" s="157">
        <v>0.31153999999999998</v>
      </c>
      <c r="N50" s="155">
        <v>0.15695999999999999</v>
      </c>
      <c r="O50" s="157">
        <v>0.41138032210422898</v>
      </c>
      <c r="P50" s="156">
        <v>0.292348604169823</v>
      </c>
      <c r="Q50" s="155">
        <v>0.87022978177150101</v>
      </c>
      <c r="R50" s="157">
        <v>0.12858519308943001</v>
      </c>
      <c r="S50" s="155">
        <v>0.16681925336044201</v>
      </c>
      <c r="T50" s="158">
        <v>0.57583633091291098</v>
      </c>
      <c r="U50" s="157">
        <v>0.20203540662441899</v>
      </c>
      <c r="V50" s="156">
        <v>0.18850390008020801</v>
      </c>
      <c r="W50" s="155">
        <v>0.20225218476253401</v>
      </c>
      <c r="X50" s="158">
        <v>0.17580576316020599</v>
      </c>
      <c r="Y50" s="157">
        <v>0.1993</v>
      </c>
      <c r="Z50" s="156">
        <v>0.41214000000000001</v>
      </c>
      <c r="AA50" s="155">
        <v>0.22564000000000001</v>
      </c>
      <c r="AB50" s="158">
        <v>0.23719028528274</v>
      </c>
      <c r="AC50" s="157">
        <v>0.21886</v>
      </c>
      <c r="AD50" s="156">
        <v>0.19198999999999999</v>
      </c>
      <c r="AE50" s="155">
        <v>0.22069</v>
      </c>
      <c r="AF50" s="157">
        <v>0.20796999999999999</v>
      </c>
      <c r="AG50" s="155">
        <v>0.23038</v>
      </c>
      <c r="AH50" s="157">
        <v>0.28982000000000002</v>
      </c>
      <c r="AI50" s="156">
        <v>0.28105999999999998</v>
      </c>
      <c r="AJ50" s="155">
        <v>0.30786000000000002</v>
      </c>
      <c r="AK50" s="157">
        <v>0.20216999999999999</v>
      </c>
      <c r="AL50" s="155">
        <v>0.17713999999999999</v>
      </c>
      <c r="AM50" s="157">
        <v>0.58250000000000002</v>
      </c>
      <c r="AN50" s="155">
        <v>0.54446000000000006</v>
      </c>
      <c r="AO50" s="157">
        <v>0.245106719003129</v>
      </c>
      <c r="AP50" s="154"/>
      <c r="AQ50" s="154"/>
      <c r="AR50" s="154"/>
      <c r="AS50" s="154"/>
      <c r="AT50" s="154"/>
      <c r="AU50" s="154"/>
      <c r="AV50" s="154"/>
      <c r="AW50" s="154"/>
      <c r="AX50" s="154"/>
      <c r="AY50" s="154"/>
      <c r="AZ50" s="154"/>
      <c r="BA50" s="154"/>
      <c r="BB50" s="154"/>
      <c r="BC50" s="154"/>
      <c r="BD50" s="154"/>
      <c r="BE50" s="154"/>
      <c r="BF50" s="154"/>
      <c r="BG50" s="154"/>
      <c r="BH50" s="154"/>
      <c r="BI50" s="154"/>
      <c r="BJ50" s="154"/>
      <c r="BK50" s="154"/>
      <c r="BL50" s="154"/>
      <c r="BM50" s="154"/>
      <c r="BN50" s="154"/>
      <c r="BO50" s="154"/>
      <c r="BP50" s="154"/>
      <c r="BQ50" s="154"/>
      <c r="BR50" s="154"/>
      <c r="BS50" s="154"/>
      <c r="BT50" s="154"/>
      <c r="BU50" s="154"/>
      <c r="BV50" s="154"/>
      <c r="BW50" s="154"/>
      <c r="BX50" s="154"/>
      <c r="BY50" s="154"/>
      <c r="BZ50" s="154"/>
      <c r="CA50" s="154"/>
      <c r="CB50" s="154"/>
      <c r="CC50" s="154"/>
      <c r="CD50" s="154"/>
      <c r="CE50" s="154"/>
      <c r="CF50" s="154"/>
      <c r="CG50" s="154"/>
      <c r="CH50" s="154"/>
      <c r="CI50" s="154"/>
      <c r="CJ50" s="154"/>
      <c r="CK50" s="154"/>
      <c r="CL50" s="154"/>
      <c r="CM50" s="154"/>
      <c r="CN50" s="154"/>
      <c r="CO50" s="154"/>
      <c r="CP50" s="154"/>
    </row>
    <row r="51" spans="1:94" s="156" customFormat="1" x14ac:dyDescent="0.2">
      <c r="A51" s="155" t="s">
        <v>122</v>
      </c>
      <c r="B51" s="164">
        <v>47</v>
      </c>
      <c r="C51" s="157">
        <v>0.48287999999999998</v>
      </c>
      <c r="D51" s="155">
        <v>0.29102</v>
      </c>
      <c r="E51" s="157">
        <v>0.19431999999999999</v>
      </c>
      <c r="F51" s="156">
        <v>0.22741841611755401</v>
      </c>
      <c r="G51" s="155">
        <v>0.202242222065661</v>
      </c>
      <c r="H51" s="150"/>
      <c r="I51" s="151"/>
      <c r="J51" s="152"/>
      <c r="K51" s="157">
        <v>0.71428000000000003</v>
      </c>
      <c r="L51" s="155">
        <v>0.62151999999999996</v>
      </c>
      <c r="M51" s="157">
        <v>0.31784000000000001</v>
      </c>
      <c r="N51" s="155">
        <v>0.15321000000000001</v>
      </c>
      <c r="O51" s="157">
        <v>0.41412993930609698</v>
      </c>
      <c r="P51" s="156">
        <v>0.292686310533254</v>
      </c>
      <c r="Q51" s="155">
        <v>0.89607894736841998</v>
      </c>
      <c r="R51" s="157">
        <v>0.12776741869918801</v>
      </c>
      <c r="S51" s="155">
        <v>0.164081138568</v>
      </c>
      <c r="T51" s="158">
        <v>0.60103581119615901</v>
      </c>
      <c r="U51" s="157">
        <v>0.20225493458469401</v>
      </c>
      <c r="V51" s="156">
        <v>0.18886288757268899</v>
      </c>
      <c r="W51" s="155">
        <v>0.20382891366148601</v>
      </c>
      <c r="X51" s="158">
        <v>0.169728757911217</v>
      </c>
      <c r="Y51" s="157">
        <v>0.19938</v>
      </c>
      <c r="Z51" s="156">
        <v>0.41827999999999999</v>
      </c>
      <c r="AA51" s="155">
        <v>0.22750000000000001</v>
      </c>
      <c r="AB51" s="158">
        <v>0.23738214913243999</v>
      </c>
      <c r="AC51" s="157">
        <v>0.21931</v>
      </c>
      <c r="AD51" s="156">
        <v>0.18765999999999999</v>
      </c>
      <c r="AE51" s="155">
        <v>0.22114</v>
      </c>
      <c r="AF51" s="157">
        <v>0.21288000000000001</v>
      </c>
      <c r="AG51" s="155">
        <v>0.22286</v>
      </c>
      <c r="AH51" s="157">
        <v>0.28909000000000001</v>
      </c>
      <c r="AI51" s="156">
        <v>0.2762</v>
      </c>
      <c r="AJ51" s="155">
        <v>0.29264000000000001</v>
      </c>
      <c r="AK51" s="157">
        <v>0.20169000000000001</v>
      </c>
      <c r="AL51" s="155">
        <v>0.17815</v>
      </c>
      <c r="AM51" s="157">
        <v>0.58464000000000005</v>
      </c>
      <c r="AN51" s="155">
        <v>0.54486999999999997</v>
      </c>
      <c r="AO51" s="157">
        <v>0.244494515733329</v>
      </c>
      <c r="AP51" s="154"/>
      <c r="AQ51" s="154"/>
      <c r="AR51" s="154"/>
      <c r="AS51" s="154"/>
      <c r="AT51" s="154"/>
      <c r="AU51" s="154"/>
      <c r="AV51" s="154"/>
      <c r="AW51" s="154"/>
      <c r="AX51" s="154"/>
      <c r="AY51" s="154"/>
      <c r="AZ51" s="154"/>
      <c r="BA51" s="154"/>
      <c r="BB51" s="154"/>
      <c r="BC51" s="154"/>
      <c r="BD51" s="154"/>
      <c r="BE51" s="154"/>
      <c r="BF51" s="154"/>
      <c r="BG51" s="154"/>
      <c r="BH51" s="154"/>
      <c r="BI51" s="154"/>
      <c r="BJ51" s="154"/>
      <c r="BK51" s="154"/>
      <c r="BL51" s="154"/>
      <c r="BM51" s="154"/>
      <c r="BN51" s="154"/>
      <c r="BO51" s="154"/>
      <c r="BP51" s="154"/>
      <c r="BQ51" s="154"/>
      <c r="BR51" s="154"/>
      <c r="BS51" s="154"/>
      <c r="BT51" s="154"/>
      <c r="BU51" s="154"/>
      <c r="BV51" s="154"/>
      <c r="BW51" s="154"/>
      <c r="BX51" s="154"/>
      <c r="BY51" s="154"/>
      <c r="BZ51" s="154"/>
      <c r="CA51" s="154"/>
      <c r="CB51" s="154"/>
      <c r="CC51" s="154"/>
      <c r="CD51" s="154"/>
      <c r="CE51" s="154"/>
      <c r="CF51" s="154"/>
      <c r="CG51" s="154"/>
      <c r="CH51" s="154"/>
      <c r="CI51" s="154"/>
      <c r="CJ51" s="154"/>
      <c r="CK51" s="154"/>
      <c r="CL51" s="154"/>
      <c r="CM51" s="154"/>
      <c r="CN51" s="154"/>
      <c r="CO51" s="154"/>
      <c r="CP51" s="154"/>
    </row>
    <row r="52" spans="1:94" s="156" customFormat="1" x14ac:dyDescent="0.2">
      <c r="A52" s="155" t="s">
        <v>122</v>
      </c>
      <c r="B52" s="164">
        <v>48</v>
      </c>
      <c r="C52" s="157">
        <v>0.48089999999999999</v>
      </c>
      <c r="D52" s="155">
        <v>0.29160999999999998</v>
      </c>
      <c r="E52" s="157">
        <v>0.19386999999999999</v>
      </c>
      <c r="F52" s="156">
        <v>0.226821701674498</v>
      </c>
      <c r="G52" s="155">
        <v>0.200433921903615</v>
      </c>
      <c r="H52" s="150"/>
      <c r="I52" s="151"/>
      <c r="J52" s="152"/>
      <c r="K52" s="157">
        <v>0.71543999999999996</v>
      </c>
      <c r="L52" s="155">
        <v>0.62207000000000001</v>
      </c>
      <c r="M52" s="157">
        <v>0.29753000000000002</v>
      </c>
      <c r="N52" s="155">
        <v>0.15712000000000001</v>
      </c>
      <c r="O52" s="157">
        <v>0.41780128205128197</v>
      </c>
      <c r="P52" s="156">
        <v>0.29553776750065502</v>
      </c>
      <c r="Q52" s="155">
        <v>0.90317361111111205</v>
      </c>
      <c r="R52" s="157">
        <v>0.12674524390243799</v>
      </c>
      <c r="S52" s="155">
        <v>0.165824091055191</v>
      </c>
      <c r="T52" s="158">
        <v>0.61326775547836199</v>
      </c>
      <c r="U52" s="157">
        <v>0.20267035640171599</v>
      </c>
      <c r="V52" s="156">
        <v>0.18833970775023801</v>
      </c>
      <c r="W52" s="155">
        <v>0.20267571665609399</v>
      </c>
      <c r="X52" s="158">
        <v>0.17272038825218899</v>
      </c>
      <c r="Y52" s="157">
        <v>0.19974</v>
      </c>
      <c r="Z52" s="156">
        <v>0.41792000000000001</v>
      </c>
      <c r="AA52" s="155">
        <v>0.22619</v>
      </c>
      <c r="AB52" s="158">
        <v>0.23740069741438199</v>
      </c>
      <c r="AC52" s="157">
        <v>0.21940000000000001</v>
      </c>
      <c r="AD52" s="156">
        <v>0.20394000000000001</v>
      </c>
      <c r="AE52" s="155">
        <v>0.22566</v>
      </c>
      <c r="AF52" s="157">
        <v>0.20712</v>
      </c>
      <c r="AG52" s="155">
        <v>0.22894</v>
      </c>
      <c r="AH52" s="157">
        <v>0.28582999999999997</v>
      </c>
      <c r="AI52" s="156">
        <v>0.28161999999999998</v>
      </c>
      <c r="AJ52" s="155">
        <v>0.29991000000000001</v>
      </c>
      <c r="AK52" s="157">
        <v>0.20272999999999999</v>
      </c>
      <c r="AL52" s="155">
        <v>0.17799999999999999</v>
      </c>
      <c r="AM52" s="157">
        <v>0.58420000000000005</v>
      </c>
      <c r="AN52" s="155">
        <v>0.54661999999999999</v>
      </c>
      <c r="AO52" s="157">
        <v>0.24468531097100801</v>
      </c>
      <c r="AP52" s="154"/>
      <c r="AQ52" s="154"/>
      <c r="AR52" s="154"/>
      <c r="AS52" s="154"/>
      <c r="AT52" s="154"/>
      <c r="AU52" s="154"/>
      <c r="AV52" s="154"/>
      <c r="AW52" s="154"/>
      <c r="AX52" s="154"/>
      <c r="AY52" s="154"/>
      <c r="AZ52" s="154"/>
      <c r="BA52" s="154"/>
      <c r="BB52" s="154"/>
      <c r="BC52" s="154"/>
      <c r="BD52" s="154"/>
      <c r="BE52" s="154"/>
      <c r="BF52" s="154"/>
      <c r="BG52" s="154"/>
      <c r="BH52" s="154"/>
      <c r="BI52" s="154"/>
      <c r="BJ52" s="154"/>
      <c r="BK52" s="154"/>
      <c r="BL52" s="154"/>
      <c r="BM52" s="154"/>
      <c r="BN52" s="154"/>
      <c r="BO52" s="154"/>
      <c r="BP52" s="154"/>
      <c r="BQ52" s="154"/>
      <c r="BR52" s="154"/>
      <c r="BS52" s="154"/>
      <c r="BT52" s="154"/>
      <c r="BU52" s="154"/>
      <c r="BV52" s="154"/>
      <c r="BW52" s="154"/>
      <c r="BX52" s="154"/>
      <c r="BY52" s="154"/>
      <c r="BZ52" s="154"/>
      <c r="CA52" s="154"/>
      <c r="CB52" s="154"/>
      <c r="CC52" s="154"/>
      <c r="CD52" s="154"/>
      <c r="CE52" s="154"/>
      <c r="CF52" s="154"/>
      <c r="CG52" s="154"/>
      <c r="CH52" s="154"/>
      <c r="CI52" s="154"/>
      <c r="CJ52" s="154"/>
      <c r="CK52" s="154"/>
      <c r="CL52" s="154"/>
      <c r="CM52" s="154"/>
      <c r="CN52" s="154"/>
      <c r="CO52" s="154"/>
      <c r="CP52" s="154"/>
    </row>
    <row r="53" spans="1:94" s="156" customFormat="1" x14ac:dyDescent="0.2">
      <c r="A53" s="155" t="s">
        <v>122</v>
      </c>
      <c r="B53" s="164">
        <v>49</v>
      </c>
      <c r="C53" s="157">
        <v>0.47941</v>
      </c>
      <c r="D53" s="155">
        <v>0.28997000000000001</v>
      </c>
      <c r="E53" s="157">
        <v>0.19234999999999999</v>
      </c>
      <c r="F53" s="156">
        <v>0.22613954197073299</v>
      </c>
      <c r="G53" s="155">
        <v>0.20045143131179</v>
      </c>
      <c r="H53" s="150"/>
      <c r="I53" s="151"/>
      <c r="J53" s="152"/>
      <c r="K53" s="157">
        <v>0.71599000000000002</v>
      </c>
      <c r="L53" s="155">
        <v>0.62516000000000005</v>
      </c>
      <c r="M53" s="157">
        <v>0.29210000000000003</v>
      </c>
      <c r="N53" s="155">
        <v>0.16045000000000001</v>
      </c>
      <c r="O53" s="157">
        <v>0.42122289373253202</v>
      </c>
      <c r="P53" s="156">
        <v>0.295918584341964</v>
      </c>
      <c r="Q53" s="155">
        <v>0.90611344537815097</v>
      </c>
      <c r="R53" s="157">
        <v>0.12733603658536599</v>
      </c>
      <c r="S53" s="155">
        <v>0.16776784154354499</v>
      </c>
      <c r="T53" s="158">
        <v>0.60168122238752098</v>
      </c>
      <c r="U53" s="157">
        <v>0.202660342920055</v>
      </c>
      <c r="V53" s="156">
        <v>0.18785863265403099</v>
      </c>
      <c r="W53" s="155">
        <v>0.202931431890121</v>
      </c>
      <c r="X53" s="158">
        <v>0.17426667990738801</v>
      </c>
      <c r="Y53" s="157">
        <v>0.19966</v>
      </c>
      <c r="Z53" s="156">
        <v>0.42251</v>
      </c>
      <c r="AA53" s="155">
        <v>0.22644</v>
      </c>
      <c r="AB53" s="158">
        <v>0.23719269387017999</v>
      </c>
      <c r="AC53" s="157">
        <v>0.22292000000000001</v>
      </c>
      <c r="AD53" s="156">
        <v>0.19949</v>
      </c>
      <c r="AE53" s="155">
        <v>0.22151999999999999</v>
      </c>
      <c r="AF53" s="157">
        <v>0.21359</v>
      </c>
      <c r="AG53" s="155">
        <v>0.22489000000000001</v>
      </c>
      <c r="AH53" s="157">
        <v>0.29293999999999998</v>
      </c>
      <c r="AI53" s="156">
        <v>0.28721999999999998</v>
      </c>
      <c r="AJ53" s="155">
        <v>0.30703999999999998</v>
      </c>
      <c r="AK53" s="157">
        <v>0.20405000000000001</v>
      </c>
      <c r="AL53" s="155">
        <v>0.17735999999999999</v>
      </c>
      <c r="AM53" s="157">
        <v>0.58857999999999999</v>
      </c>
      <c r="AN53" s="155">
        <v>0.54867999999999995</v>
      </c>
      <c r="AO53" s="157">
        <v>0.24615041933891799</v>
      </c>
      <c r="AP53" s="154"/>
      <c r="AQ53" s="154"/>
      <c r="AR53" s="154"/>
      <c r="AS53" s="154"/>
      <c r="AT53" s="154"/>
      <c r="AU53" s="154"/>
      <c r="AV53" s="154"/>
      <c r="AW53" s="154"/>
      <c r="AX53" s="154"/>
      <c r="AY53" s="154"/>
      <c r="AZ53" s="154"/>
      <c r="BA53" s="154"/>
      <c r="BB53" s="154"/>
      <c r="BC53" s="154"/>
      <c r="BD53" s="154"/>
      <c r="BE53" s="154"/>
      <c r="BF53" s="154"/>
      <c r="BG53" s="154"/>
      <c r="BH53" s="154"/>
      <c r="BI53" s="154"/>
      <c r="BJ53" s="154"/>
      <c r="BK53" s="154"/>
      <c r="BL53" s="154"/>
      <c r="BM53" s="154"/>
      <c r="BN53" s="154"/>
      <c r="BO53" s="154"/>
      <c r="BP53" s="154"/>
      <c r="BQ53" s="154"/>
      <c r="BR53" s="154"/>
      <c r="BS53" s="154"/>
      <c r="BT53" s="154"/>
      <c r="BU53" s="154"/>
      <c r="BV53" s="154"/>
      <c r="BW53" s="154"/>
      <c r="BX53" s="154"/>
      <c r="BY53" s="154"/>
      <c r="BZ53" s="154"/>
      <c r="CA53" s="154"/>
      <c r="CB53" s="154"/>
      <c r="CC53" s="154"/>
      <c r="CD53" s="154"/>
      <c r="CE53" s="154"/>
      <c r="CF53" s="154"/>
      <c r="CG53" s="154"/>
      <c r="CH53" s="154"/>
      <c r="CI53" s="154"/>
      <c r="CJ53" s="154"/>
      <c r="CK53" s="154"/>
      <c r="CL53" s="154"/>
      <c r="CM53" s="154"/>
      <c r="CN53" s="154"/>
      <c r="CO53" s="154"/>
      <c r="CP53" s="154"/>
    </row>
    <row r="54" spans="1:94" s="156" customFormat="1" x14ac:dyDescent="0.2">
      <c r="A54" s="155" t="s">
        <v>122</v>
      </c>
      <c r="B54" s="164">
        <v>50</v>
      </c>
      <c r="C54" s="157">
        <v>0.47727999999999998</v>
      </c>
      <c r="D54" s="155">
        <v>0.29107</v>
      </c>
      <c r="E54" s="157">
        <v>0.19097</v>
      </c>
      <c r="F54" s="156">
        <v>0.224500122850118</v>
      </c>
      <c r="G54" s="155">
        <v>0.19947211313476301</v>
      </c>
      <c r="H54" s="150"/>
      <c r="I54" s="151"/>
      <c r="J54" s="152"/>
      <c r="K54" s="157">
        <v>0.71623000000000003</v>
      </c>
      <c r="L54" s="155">
        <v>0.62746000000000002</v>
      </c>
      <c r="M54" s="157">
        <v>0.28771000000000002</v>
      </c>
      <c r="N54" s="155">
        <v>0.15587000000000001</v>
      </c>
      <c r="O54" s="157">
        <v>0.423818581780538</v>
      </c>
      <c r="P54" s="156">
        <v>0.29704999999999598</v>
      </c>
      <c r="Q54" s="155">
        <v>0.92381250000000004</v>
      </c>
      <c r="R54" s="157">
        <v>0.12722419197031001</v>
      </c>
      <c r="S54" s="155">
        <v>0.16433872535986799</v>
      </c>
      <c r="T54" s="158">
        <v>0.57616253295278697</v>
      </c>
      <c r="U54" s="157">
        <v>0.20240623293121099</v>
      </c>
      <c r="V54" s="156">
        <v>0.18805006860121401</v>
      </c>
      <c r="W54" s="155">
        <v>0.20135365035071101</v>
      </c>
      <c r="X54" s="158">
        <v>0.16799825308855401</v>
      </c>
      <c r="Y54" s="157">
        <v>0.20022999999999999</v>
      </c>
      <c r="Z54" s="156">
        <v>0.42681999999999998</v>
      </c>
      <c r="AA54" s="155">
        <v>0.22645999999999999</v>
      </c>
      <c r="AB54" s="158">
        <v>0.235603950037791</v>
      </c>
      <c r="AC54" s="157">
        <v>0.22594</v>
      </c>
      <c r="AD54" s="156">
        <v>0.20174</v>
      </c>
      <c r="AE54" s="155">
        <v>0.22412000000000001</v>
      </c>
      <c r="AF54" s="157">
        <v>0.20721000000000001</v>
      </c>
      <c r="AG54" s="155">
        <v>0.22814999999999999</v>
      </c>
      <c r="AH54" s="157">
        <v>0.29161999999999999</v>
      </c>
      <c r="AI54" s="156">
        <v>0.27883999999999998</v>
      </c>
      <c r="AJ54" s="155">
        <v>0.30471999999999999</v>
      </c>
      <c r="AK54" s="157">
        <v>0.20355999999999999</v>
      </c>
      <c r="AL54" s="155">
        <v>0.17771999999999999</v>
      </c>
      <c r="AM54" s="157">
        <v>0.59077999999999997</v>
      </c>
      <c r="AN54" s="155">
        <v>0.55039000000000005</v>
      </c>
      <c r="AO54" s="157">
        <v>0.245991665090877</v>
      </c>
      <c r="AP54" s="154"/>
      <c r="AQ54" s="154"/>
      <c r="AR54" s="154"/>
      <c r="AS54" s="154"/>
      <c r="AT54" s="154"/>
      <c r="AU54" s="154"/>
      <c r="AV54" s="154"/>
      <c r="AW54" s="154"/>
      <c r="AX54" s="154"/>
      <c r="AY54" s="154"/>
      <c r="AZ54" s="154"/>
      <c r="BA54" s="154"/>
      <c r="BB54" s="154"/>
      <c r="BC54" s="154"/>
      <c r="BD54" s="154"/>
      <c r="BE54" s="154"/>
      <c r="BF54" s="154"/>
      <c r="BG54" s="154"/>
      <c r="BH54" s="154"/>
      <c r="BI54" s="154"/>
      <c r="BJ54" s="154"/>
      <c r="BK54" s="154"/>
      <c r="BL54" s="154"/>
      <c r="BM54" s="154"/>
      <c r="BN54" s="154"/>
      <c r="BO54" s="154"/>
      <c r="BP54" s="154"/>
      <c r="BQ54" s="154"/>
      <c r="BR54" s="154"/>
      <c r="BS54" s="154"/>
      <c r="BT54" s="154"/>
      <c r="BU54" s="154"/>
      <c r="BV54" s="154"/>
      <c r="BW54" s="154"/>
      <c r="BX54" s="154"/>
      <c r="BY54" s="154"/>
      <c r="BZ54" s="154"/>
      <c r="CA54" s="154"/>
      <c r="CB54" s="154"/>
      <c r="CC54" s="154"/>
      <c r="CD54" s="154"/>
      <c r="CE54" s="154"/>
      <c r="CF54" s="154"/>
      <c r="CG54" s="154"/>
      <c r="CH54" s="154"/>
      <c r="CI54" s="154"/>
      <c r="CJ54" s="154"/>
      <c r="CK54" s="154"/>
      <c r="CL54" s="154"/>
      <c r="CM54" s="154"/>
      <c r="CN54" s="154"/>
      <c r="CO54" s="154"/>
      <c r="CP54" s="154"/>
    </row>
    <row r="55" spans="1:94" ht="14.25" customHeight="1" x14ac:dyDescent="0.2">
      <c r="A55" s="154"/>
      <c r="C55" s="154"/>
      <c r="D55" s="154"/>
      <c r="E55" s="154"/>
      <c r="G55" s="154"/>
      <c r="H55" s="154"/>
      <c r="J55" s="154"/>
      <c r="K55" s="154"/>
      <c r="L55" s="154"/>
      <c r="M55" s="154"/>
      <c r="N55" s="154"/>
      <c r="O55" s="154"/>
      <c r="Q55" s="154"/>
      <c r="R55" s="154"/>
      <c r="S55" s="154"/>
      <c r="T55" s="154"/>
      <c r="U55" s="154"/>
      <c r="W55" s="154"/>
      <c r="X55" s="154"/>
      <c r="Y55" s="154"/>
      <c r="AA55" s="154"/>
      <c r="AB55" s="154"/>
      <c r="AC55" s="154"/>
      <c r="AE55" s="154"/>
      <c r="AF55" s="154"/>
      <c r="AG55" s="154"/>
      <c r="AH55" s="154"/>
      <c r="AJ55" s="154"/>
      <c r="AK55" s="154"/>
      <c r="AL55" s="154"/>
      <c r="AM55" s="154"/>
      <c r="AN55" s="154"/>
      <c r="AO55" s="154"/>
    </row>
    <row r="56" spans="1:94" x14ac:dyDescent="0.2">
      <c r="A56" s="154"/>
      <c r="C56" s="154"/>
      <c r="D56" s="154"/>
      <c r="E56" s="154"/>
      <c r="G56" s="154"/>
      <c r="H56" s="154"/>
      <c r="J56" s="154"/>
      <c r="K56" s="154"/>
      <c r="L56" s="154"/>
      <c r="M56" s="154"/>
      <c r="N56" s="154"/>
      <c r="O56" s="154"/>
      <c r="Q56" s="154"/>
      <c r="R56" s="154"/>
      <c r="S56" s="154"/>
      <c r="T56" s="154"/>
      <c r="U56" s="154"/>
      <c r="W56" s="154"/>
      <c r="X56" s="154"/>
      <c r="Y56" s="154"/>
      <c r="AA56" s="154"/>
      <c r="AB56" s="154"/>
      <c r="AC56" s="154"/>
      <c r="AE56" s="154"/>
      <c r="AF56" s="154"/>
      <c r="AG56" s="154"/>
      <c r="AH56" s="154"/>
      <c r="AJ56" s="154"/>
      <c r="AK56" s="154"/>
      <c r="AL56" s="154"/>
      <c r="AM56" s="154"/>
      <c r="AN56" s="154"/>
      <c r="AO56" s="154"/>
    </row>
    <row r="57" spans="1:94" x14ac:dyDescent="0.2">
      <c r="A57" s="154"/>
      <c r="C57" s="154"/>
      <c r="D57" s="154"/>
      <c r="E57" s="154"/>
      <c r="G57" s="154"/>
      <c r="H57" s="154"/>
      <c r="J57" s="154"/>
      <c r="K57" s="154"/>
      <c r="L57" s="154"/>
      <c r="M57" s="154"/>
      <c r="N57" s="154"/>
      <c r="O57" s="154"/>
      <c r="Q57" s="154"/>
      <c r="R57" s="154"/>
      <c r="S57" s="154"/>
      <c r="T57" s="154"/>
      <c r="U57" s="154"/>
      <c r="W57" s="154"/>
      <c r="X57" s="154"/>
      <c r="Y57" s="154"/>
      <c r="AA57" s="154"/>
      <c r="AB57" s="154"/>
      <c r="AC57" s="154"/>
      <c r="AE57" s="154"/>
      <c r="AF57" s="154"/>
      <c r="AG57" s="154"/>
      <c r="AH57" s="154"/>
      <c r="AJ57" s="154"/>
      <c r="AK57" s="154"/>
      <c r="AL57" s="154"/>
      <c r="AM57" s="154"/>
      <c r="AN57" s="154"/>
      <c r="AO57" s="154"/>
    </row>
    <row r="58" spans="1:94" x14ac:dyDescent="0.2">
      <c r="A58" s="154"/>
      <c r="C58" s="154"/>
      <c r="D58" s="154"/>
      <c r="E58" s="154"/>
      <c r="G58" s="154"/>
      <c r="H58" s="154"/>
      <c r="J58" s="154"/>
      <c r="K58" s="154"/>
      <c r="L58" s="154"/>
      <c r="M58" s="154"/>
      <c r="N58" s="154"/>
      <c r="O58" s="154"/>
      <c r="Q58" s="154"/>
      <c r="R58" s="154"/>
      <c r="S58" s="154"/>
      <c r="T58" s="154"/>
      <c r="U58" s="154"/>
      <c r="W58" s="154"/>
      <c r="X58" s="154"/>
      <c r="Y58" s="154"/>
      <c r="AA58" s="154"/>
      <c r="AB58" s="154"/>
      <c r="AC58" s="154"/>
      <c r="AE58" s="154"/>
      <c r="AF58" s="154"/>
      <c r="AG58" s="154"/>
      <c r="AH58" s="154"/>
      <c r="AJ58" s="154"/>
      <c r="AK58" s="154"/>
      <c r="AL58" s="154"/>
      <c r="AM58" s="154"/>
      <c r="AN58" s="154"/>
      <c r="AO58" s="154"/>
    </row>
    <row r="59" spans="1:94" x14ac:dyDescent="0.2">
      <c r="A59" s="154"/>
      <c r="C59" s="154"/>
      <c r="D59" s="154"/>
      <c r="E59" s="154"/>
      <c r="G59" s="154"/>
      <c r="H59" s="154"/>
      <c r="J59" s="154"/>
      <c r="K59" s="154"/>
      <c r="L59" s="154"/>
      <c r="M59" s="154"/>
      <c r="N59" s="154"/>
      <c r="O59" s="154"/>
      <c r="Q59" s="154"/>
      <c r="R59" s="154"/>
      <c r="S59" s="154"/>
      <c r="T59" s="154"/>
      <c r="U59" s="154"/>
      <c r="W59" s="154"/>
      <c r="X59" s="154"/>
      <c r="Y59" s="154"/>
      <c r="AA59" s="154"/>
      <c r="AB59" s="154"/>
      <c r="AC59" s="154"/>
      <c r="AE59" s="154"/>
      <c r="AF59" s="154"/>
      <c r="AG59" s="154"/>
      <c r="AH59" s="154"/>
      <c r="AJ59" s="154"/>
      <c r="AK59" s="154"/>
      <c r="AL59" s="154"/>
      <c r="AM59" s="154"/>
      <c r="AN59" s="154"/>
      <c r="AO59" s="154"/>
    </row>
    <row r="60" spans="1:94" x14ac:dyDescent="0.2">
      <c r="A60" s="154"/>
      <c r="C60" s="154"/>
      <c r="D60" s="154"/>
      <c r="E60" s="154"/>
      <c r="G60" s="154"/>
      <c r="H60" s="154"/>
      <c r="J60" s="154"/>
      <c r="K60" s="154"/>
      <c r="L60" s="154"/>
      <c r="M60" s="154"/>
      <c r="N60" s="154"/>
      <c r="O60" s="154"/>
      <c r="Q60" s="154"/>
      <c r="R60" s="154"/>
      <c r="S60" s="154"/>
      <c r="T60" s="154"/>
      <c r="U60" s="154"/>
      <c r="W60" s="154"/>
      <c r="X60" s="154"/>
      <c r="Y60" s="154"/>
      <c r="AA60" s="154"/>
      <c r="AB60" s="154"/>
      <c r="AC60" s="154"/>
      <c r="AE60" s="154"/>
      <c r="AF60" s="154"/>
      <c r="AG60" s="154"/>
      <c r="AH60" s="154"/>
      <c r="AJ60" s="154"/>
      <c r="AK60" s="154"/>
      <c r="AL60" s="154"/>
      <c r="AM60" s="154"/>
      <c r="AN60" s="154"/>
      <c r="AO60" s="154"/>
    </row>
    <row r="61" spans="1:94" x14ac:dyDescent="0.2">
      <c r="A61" s="154"/>
      <c r="C61" s="154"/>
      <c r="D61" s="154"/>
      <c r="E61" s="154"/>
      <c r="G61" s="154"/>
      <c r="H61" s="154"/>
      <c r="J61" s="154"/>
      <c r="K61" s="154"/>
      <c r="L61" s="154"/>
      <c r="M61" s="154"/>
      <c r="N61" s="154"/>
      <c r="O61" s="154"/>
      <c r="Q61" s="154"/>
      <c r="R61" s="154"/>
      <c r="S61" s="154"/>
      <c r="T61" s="154"/>
      <c r="U61" s="154"/>
      <c r="W61" s="154"/>
      <c r="X61" s="154"/>
      <c r="Y61" s="154"/>
      <c r="AA61" s="154"/>
      <c r="AB61" s="154"/>
      <c r="AC61" s="154"/>
      <c r="AE61" s="154"/>
      <c r="AF61" s="154"/>
      <c r="AG61" s="154"/>
      <c r="AH61" s="154"/>
      <c r="AJ61" s="154"/>
      <c r="AK61" s="154"/>
      <c r="AL61" s="154"/>
      <c r="AM61" s="154"/>
      <c r="AN61" s="154"/>
      <c r="AO61" s="154"/>
    </row>
    <row r="62" spans="1:94" x14ac:dyDescent="0.2">
      <c r="A62" s="154"/>
      <c r="C62" s="154"/>
      <c r="D62" s="154"/>
      <c r="E62" s="154"/>
      <c r="G62" s="154"/>
      <c r="H62" s="154"/>
      <c r="J62" s="154"/>
      <c r="K62" s="154"/>
      <c r="L62" s="154"/>
      <c r="M62" s="154"/>
      <c r="N62" s="154"/>
      <c r="O62" s="154"/>
      <c r="Q62" s="154"/>
      <c r="R62" s="154"/>
      <c r="S62" s="154"/>
      <c r="T62" s="154"/>
      <c r="U62" s="154"/>
      <c r="W62" s="154"/>
      <c r="X62" s="154"/>
      <c r="Y62" s="154"/>
      <c r="AA62" s="154"/>
      <c r="AB62" s="154"/>
      <c r="AC62" s="154"/>
      <c r="AE62" s="154"/>
      <c r="AF62" s="154"/>
      <c r="AG62" s="154"/>
      <c r="AH62" s="154"/>
      <c r="AJ62" s="154"/>
      <c r="AK62" s="154"/>
      <c r="AL62" s="154"/>
      <c r="AM62" s="154"/>
      <c r="AN62" s="154"/>
      <c r="AO62" s="154"/>
    </row>
    <row r="63" spans="1:94" x14ac:dyDescent="0.2">
      <c r="A63" s="154"/>
      <c r="C63" s="154"/>
      <c r="D63" s="154"/>
      <c r="E63" s="154"/>
      <c r="G63" s="154"/>
      <c r="H63" s="154"/>
      <c r="J63" s="154"/>
      <c r="K63" s="154"/>
      <c r="L63" s="154"/>
      <c r="M63" s="154"/>
      <c r="N63" s="154"/>
      <c r="O63" s="154"/>
      <c r="Q63" s="154"/>
      <c r="R63" s="154"/>
      <c r="S63" s="154"/>
      <c r="T63" s="154"/>
      <c r="U63" s="154"/>
      <c r="W63" s="154"/>
      <c r="X63" s="154"/>
      <c r="Y63" s="154"/>
      <c r="AA63" s="154"/>
      <c r="AB63" s="154"/>
      <c r="AC63" s="154"/>
      <c r="AE63" s="154"/>
      <c r="AF63" s="154"/>
      <c r="AG63" s="154"/>
      <c r="AH63" s="154"/>
      <c r="AJ63" s="154"/>
      <c r="AK63" s="154"/>
      <c r="AL63" s="154"/>
      <c r="AM63" s="154"/>
      <c r="AN63" s="154"/>
      <c r="AO63" s="154"/>
    </row>
    <row r="64" spans="1:94" x14ac:dyDescent="0.2">
      <c r="A64" s="154"/>
      <c r="C64" s="154"/>
      <c r="D64" s="154"/>
      <c r="E64" s="154"/>
      <c r="G64" s="154"/>
      <c r="H64" s="154"/>
      <c r="J64" s="154"/>
      <c r="K64" s="154"/>
      <c r="L64" s="154"/>
      <c r="M64" s="154"/>
      <c r="N64" s="154"/>
      <c r="O64" s="154"/>
      <c r="Q64" s="154"/>
      <c r="R64" s="154"/>
      <c r="S64" s="154"/>
      <c r="T64" s="154"/>
      <c r="U64" s="154"/>
      <c r="W64" s="154"/>
      <c r="X64" s="154"/>
      <c r="Y64" s="154"/>
      <c r="AA64" s="154"/>
      <c r="AB64" s="154"/>
      <c r="AC64" s="154"/>
      <c r="AE64" s="154"/>
      <c r="AF64" s="154"/>
      <c r="AG64" s="154"/>
      <c r="AH64" s="154"/>
      <c r="AJ64" s="154"/>
      <c r="AK64" s="154"/>
      <c r="AL64" s="154"/>
      <c r="AM64" s="154"/>
      <c r="AN64" s="154"/>
      <c r="AO64" s="154"/>
    </row>
    <row r="65" spans="2:2" s="154" customFormat="1" x14ac:dyDescent="0.2">
      <c r="B65" s="126"/>
    </row>
    <row r="66" spans="2:2" s="154" customFormat="1" x14ac:dyDescent="0.2">
      <c r="B66" s="126"/>
    </row>
    <row r="67" spans="2:2" s="154" customFormat="1" x14ac:dyDescent="0.2">
      <c r="B67" s="126"/>
    </row>
    <row r="68" spans="2:2" s="154" customFormat="1" x14ac:dyDescent="0.2">
      <c r="B68" s="126"/>
    </row>
    <row r="69" spans="2:2" s="154" customFormat="1" x14ac:dyDescent="0.2">
      <c r="B69" s="126"/>
    </row>
    <row r="70" spans="2:2" s="154" customFormat="1" x14ac:dyDescent="0.2">
      <c r="B70" s="126"/>
    </row>
    <row r="71" spans="2:2" s="154" customFormat="1" x14ac:dyDescent="0.2">
      <c r="B71" s="126"/>
    </row>
    <row r="72" spans="2:2" s="154" customFormat="1" x14ac:dyDescent="0.2">
      <c r="B72" s="126"/>
    </row>
    <row r="73" spans="2:2" s="154" customFormat="1" x14ac:dyDescent="0.2">
      <c r="B73" s="126"/>
    </row>
    <row r="74" spans="2:2" s="154" customFormat="1" x14ac:dyDescent="0.2">
      <c r="B74" s="126"/>
    </row>
    <row r="75" spans="2:2" s="154" customFormat="1" x14ac:dyDescent="0.2">
      <c r="B75" s="126"/>
    </row>
    <row r="76" spans="2:2" s="154" customFormat="1" x14ac:dyDescent="0.2">
      <c r="B76" s="126"/>
    </row>
    <row r="77" spans="2:2" s="154" customFormat="1" x14ac:dyDescent="0.2">
      <c r="B77" s="126"/>
    </row>
    <row r="78" spans="2:2" s="154" customFormat="1" x14ac:dyDescent="0.2">
      <c r="B78" s="126"/>
    </row>
    <row r="79" spans="2:2" s="154" customFormat="1" x14ac:dyDescent="0.2">
      <c r="B79" s="126"/>
    </row>
    <row r="80" spans="2:2" s="154" customFormat="1" x14ac:dyDescent="0.2">
      <c r="B80" s="126"/>
    </row>
    <row r="81" spans="2:2" s="154" customFormat="1" x14ac:dyDescent="0.2">
      <c r="B81" s="126"/>
    </row>
    <row r="82" spans="2:2" s="154" customFormat="1" x14ac:dyDescent="0.2">
      <c r="B82" s="126"/>
    </row>
    <row r="83" spans="2:2" s="154" customFormat="1" x14ac:dyDescent="0.2">
      <c r="B83" s="126"/>
    </row>
    <row r="84" spans="2:2" s="154" customFormat="1" x14ac:dyDescent="0.2">
      <c r="B84" s="126"/>
    </row>
    <row r="85" spans="2:2" s="154" customFormat="1" x14ac:dyDescent="0.2">
      <c r="B85" s="126"/>
    </row>
    <row r="86" spans="2:2" s="154" customFormat="1" x14ac:dyDescent="0.2">
      <c r="B86" s="126"/>
    </row>
    <row r="87" spans="2:2" s="154" customFormat="1" x14ac:dyDescent="0.2">
      <c r="B87" s="126"/>
    </row>
    <row r="88" spans="2:2" s="154" customFormat="1" x14ac:dyDescent="0.2">
      <c r="B88" s="126"/>
    </row>
    <row r="89" spans="2:2" s="154" customFormat="1" x14ac:dyDescent="0.2">
      <c r="B89" s="126"/>
    </row>
    <row r="90" spans="2:2" s="154" customFormat="1" x14ac:dyDescent="0.2">
      <c r="B90" s="126"/>
    </row>
    <row r="91" spans="2:2" s="154" customFormat="1" x14ac:dyDescent="0.2">
      <c r="B91" s="126"/>
    </row>
    <row r="92" spans="2:2" s="154" customFormat="1" x14ac:dyDescent="0.2">
      <c r="B92" s="126"/>
    </row>
    <row r="93" spans="2:2" s="154" customFormat="1" x14ac:dyDescent="0.2">
      <c r="B93" s="126"/>
    </row>
    <row r="94" spans="2:2" s="154" customFormat="1" x14ac:dyDescent="0.2">
      <c r="B94" s="126"/>
    </row>
    <row r="95" spans="2:2" s="154" customFormat="1" x14ac:dyDescent="0.2">
      <c r="B95" s="126"/>
    </row>
    <row r="96" spans="2:2" s="154" customFormat="1" x14ac:dyDescent="0.2">
      <c r="B96" s="126"/>
    </row>
    <row r="97" spans="2:2" s="154" customFormat="1" x14ac:dyDescent="0.2">
      <c r="B97" s="126"/>
    </row>
    <row r="98" spans="2:2" s="154" customFormat="1" x14ac:dyDescent="0.2">
      <c r="B98" s="126"/>
    </row>
    <row r="99" spans="2:2" s="154" customFormat="1" x14ac:dyDescent="0.2">
      <c r="B99" s="126"/>
    </row>
    <row r="100" spans="2:2" s="154" customFormat="1" x14ac:dyDescent="0.2">
      <c r="B100" s="126"/>
    </row>
    <row r="101" spans="2:2" s="154" customFormat="1" x14ac:dyDescent="0.2">
      <c r="B101" s="126"/>
    </row>
    <row r="102" spans="2:2" s="154" customFormat="1" x14ac:dyDescent="0.2">
      <c r="B102" s="126"/>
    </row>
    <row r="103" spans="2:2" s="154" customFormat="1" x14ac:dyDescent="0.2">
      <c r="B103" s="126"/>
    </row>
    <row r="104" spans="2:2" s="154" customFormat="1" x14ac:dyDescent="0.2">
      <c r="B104" s="126"/>
    </row>
    <row r="105" spans="2:2" s="154" customFormat="1" x14ac:dyDescent="0.2">
      <c r="B105" s="126"/>
    </row>
    <row r="106" spans="2:2" s="154" customFormat="1" x14ac:dyDescent="0.2">
      <c r="B106" s="126"/>
    </row>
    <row r="107" spans="2:2" s="154" customFormat="1" x14ac:dyDescent="0.2">
      <c r="B107" s="126"/>
    </row>
    <row r="108" spans="2:2" s="154" customFormat="1" x14ac:dyDescent="0.2">
      <c r="B108" s="126"/>
    </row>
    <row r="109" spans="2:2" s="154" customFormat="1" x14ac:dyDescent="0.2">
      <c r="B109" s="126"/>
    </row>
    <row r="110" spans="2:2" s="154" customFormat="1" x14ac:dyDescent="0.2">
      <c r="B110" s="126"/>
    </row>
    <row r="111" spans="2:2" s="154" customFormat="1" x14ac:dyDescent="0.2">
      <c r="B111" s="126"/>
    </row>
    <row r="112" spans="2:2" s="154" customFormat="1" x14ac:dyDescent="0.2">
      <c r="B112" s="126"/>
    </row>
    <row r="113" spans="2:2" s="154" customFormat="1" x14ac:dyDescent="0.2">
      <c r="B113" s="126"/>
    </row>
    <row r="114" spans="2:2" s="154" customFormat="1" x14ac:dyDescent="0.2">
      <c r="B114" s="126"/>
    </row>
    <row r="115" spans="2:2" s="154" customFormat="1" x14ac:dyDescent="0.2">
      <c r="B115" s="126"/>
    </row>
    <row r="116" spans="2:2" s="154" customFormat="1" x14ac:dyDescent="0.2">
      <c r="B116" s="126"/>
    </row>
    <row r="117" spans="2:2" s="154" customFormat="1" x14ac:dyDescent="0.2">
      <c r="B117" s="126"/>
    </row>
    <row r="118" spans="2:2" s="154" customFormat="1" x14ac:dyDescent="0.2">
      <c r="B118" s="126"/>
    </row>
    <row r="119" spans="2:2" s="154" customFormat="1" x14ac:dyDescent="0.2">
      <c r="B119" s="126"/>
    </row>
    <row r="120" spans="2:2" s="154" customFormat="1" x14ac:dyDescent="0.2">
      <c r="B120" s="126"/>
    </row>
    <row r="121" spans="2:2" s="154" customFormat="1" x14ac:dyDescent="0.2">
      <c r="B121" s="126"/>
    </row>
    <row r="122" spans="2:2" s="154" customFormat="1" x14ac:dyDescent="0.2">
      <c r="B122" s="126"/>
    </row>
    <row r="123" spans="2:2" s="154" customFormat="1" x14ac:dyDescent="0.2">
      <c r="B123" s="126"/>
    </row>
    <row r="124" spans="2:2" s="154" customFormat="1" x14ac:dyDescent="0.2">
      <c r="B124" s="126"/>
    </row>
    <row r="125" spans="2:2" s="154" customFormat="1" x14ac:dyDescent="0.2">
      <c r="B125" s="126"/>
    </row>
    <row r="126" spans="2:2" s="154" customFormat="1" x14ac:dyDescent="0.2">
      <c r="B126" s="126"/>
    </row>
    <row r="127" spans="2:2" s="154" customFormat="1" x14ac:dyDescent="0.2">
      <c r="B127" s="126"/>
    </row>
    <row r="128" spans="2:2" s="154" customFormat="1" x14ac:dyDescent="0.2">
      <c r="B128" s="126"/>
    </row>
    <row r="129" spans="2:2" s="154" customFormat="1" x14ac:dyDescent="0.2">
      <c r="B129" s="126"/>
    </row>
    <row r="130" spans="2:2" s="154" customFormat="1" x14ac:dyDescent="0.2">
      <c r="B130" s="126"/>
    </row>
    <row r="131" spans="2:2" s="154" customFormat="1" x14ac:dyDescent="0.2">
      <c r="B131" s="126"/>
    </row>
    <row r="132" spans="2:2" s="154" customFormat="1" x14ac:dyDescent="0.2">
      <c r="B132" s="126"/>
    </row>
    <row r="133" spans="2:2" s="154" customFormat="1" x14ac:dyDescent="0.2">
      <c r="B133" s="126"/>
    </row>
    <row r="134" spans="2:2" s="154" customFormat="1" x14ac:dyDescent="0.2">
      <c r="B134" s="126"/>
    </row>
    <row r="135" spans="2:2" s="154" customFormat="1" x14ac:dyDescent="0.2">
      <c r="B135" s="126"/>
    </row>
    <row r="136" spans="2:2" s="154" customFormat="1" x14ac:dyDescent="0.2">
      <c r="B136" s="126"/>
    </row>
    <row r="137" spans="2:2" s="154" customFormat="1" x14ac:dyDescent="0.2">
      <c r="B137" s="126"/>
    </row>
    <row r="138" spans="2:2" s="154" customFormat="1" x14ac:dyDescent="0.2">
      <c r="B138" s="126"/>
    </row>
    <row r="139" spans="2:2" s="154" customFormat="1" x14ac:dyDescent="0.2">
      <c r="B139" s="126"/>
    </row>
    <row r="140" spans="2:2" s="154" customFormat="1" x14ac:dyDescent="0.2">
      <c r="B140" s="126"/>
    </row>
    <row r="141" spans="2:2" s="154" customFormat="1" x14ac:dyDescent="0.2">
      <c r="B141" s="126"/>
    </row>
    <row r="142" spans="2:2" s="154" customFormat="1" x14ac:dyDescent="0.2">
      <c r="B142" s="126"/>
    </row>
    <row r="143" spans="2:2" s="154" customFormat="1" x14ac:dyDescent="0.2">
      <c r="B143" s="126"/>
    </row>
    <row r="144" spans="2:2" s="154" customFormat="1" x14ac:dyDescent="0.2">
      <c r="B144" s="126"/>
    </row>
    <row r="145" spans="2:2" s="154" customFormat="1" x14ac:dyDescent="0.2">
      <c r="B145" s="126"/>
    </row>
    <row r="146" spans="2:2" s="154" customFormat="1" x14ac:dyDescent="0.2">
      <c r="B146" s="126"/>
    </row>
    <row r="147" spans="2:2" s="154" customFormat="1" x14ac:dyDescent="0.2">
      <c r="B147" s="126"/>
    </row>
    <row r="148" spans="2:2" s="154" customFormat="1" x14ac:dyDescent="0.2">
      <c r="B148" s="126"/>
    </row>
    <row r="149" spans="2:2" s="154" customFormat="1" x14ac:dyDescent="0.2">
      <c r="B149" s="126"/>
    </row>
    <row r="150" spans="2:2" s="154" customFormat="1" x14ac:dyDescent="0.2">
      <c r="B150" s="126"/>
    </row>
    <row r="151" spans="2:2" s="154" customFormat="1" x14ac:dyDescent="0.2">
      <c r="B151" s="126"/>
    </row>
    <row r="152" spans="2:2" s="154" customFormat="1" x14ac:dyDescent="0.2">
      <c r="B152" s="126"/>
    </row>
    <row r="153" spans="2:2" s="154" customFormat="1" x14ac:dyDescent="0.2">
      <c r="B153" s="126"/>
    </row>
    <row r="154" spans="2:2" s="154" customFormat="1" x14ac:dyDescent="0.2">
      <c r="B154" s="126"/>
    </row>
    <row r="155" spans="2:2" s="154" customFormat="1" x14ac:dyDescent="0.2">
      <c r="B155" s="126"/>
    </row>
    <row r="156" spans="2:2" s="154" customFormat="1" x14ac:dyDescent="0.2">
      <c r="B156" s="126"/>
    </row>
    <row r="157" spans="2:2" s="154" customFormat="1" x14ac:dyDescent="0.2">
      <c r="B157" s="126"/>
    </row>
    <row r="158" spans="2:2" s="154" customFormat="1" x14ac:dyDescent="0.2">
      <c r="B158" s="126"/>
    </row>
    <row r="159" spans="2:2" s="154" customFormat="1" x14ac:dyDescent="0.2">
      <c r="B159" s="126"/>
    </row>
    <row r="160" spans="2:2" s="154" customFormat="1" x14ac:dyDescent="0.2">
      <c r="B160" s="126"/>
    </row>
    <row r="161" spans="2:2" s="154" customFormat="1" x14ac:dyDescent="0.2">
      <c r="B161" s="126"/>
    </row>
    <row r="162" spans="2:2" s="154" customFormat="1" x14ac:dyDescent="0.2">
      <c r="B162" s="126"/>
    </row>
    <row r="163" spans="2:2" s="154" customFormat="1" x14ac:dyDescent="0.2">
      <c r="B163" s="126"/>
    </row>
    <row r="164" spans="2:2" s="154" customFormat="1" x14ac:dyDescent="0.2">
      <c r="B164" s="126"/>
    </row>
    <row r="165" spans="2:2" s="154" customFormat="1" x14ac:dyDescent="0.2">
      <c r="B165" s="126"/>
    </row>
    <row r="166" spans="2:2" s="154" customFormat="1" x14ac:dyDescent="0.2">
      <c r="B166" s="126"/>
    </row>
    <row r="167" spans="2:2" s="154" customFormat="1" x14ac:dyDescent="0.2">
      <c r="B167" s="126"/>
    </row>
    <row r="168" spans="2:2" s="154" customFormat="1" x14ac:dyDescent="0.2">
      <c r="B168" s="126"/>
    </row>
    <row r="169" spans="2:2" s="154" customFormat="1" x14ac:dyDescent="0.2">
      <c r="B169" s="126"/>
    </row>
    <row r="170" spans="2:2" s="154" customFormat="1" x14ac:dyDescent="0.2">
      <c r="B170" s="126"/>
    </row>
    <row r="171" spans="2:2" s="154" customFormat="1" x14ac:dyDescent="0.2">
      <c r="B171" s="126"/>
    </row>
    <row r="172" spans="2:2" s="154" customFormat="1" x14ac:dyDescent="0.2">
      <c r="B172" s="126"/>
    </row>
    <row r="173" spans="2:2" s="154" customFormat="1" x14ac:dyDescent="0.2">
      <c r="B173" s="126"/>
    </row>
    <row r="174" spans="2:2" s="154" customFormat="1" x14ac:dyDescent="0.2">
      <c r="B174" s="126"/>
    </row>
    <row r="175" spans="2:2" s="154" customFormat="1" x14ac:dyDescent="0.2">
      <c r="B175" s="126"/>
    </row>
    <row r="176" spans="2:2" s="154" customFormat="1" x14ac:dyDescent="0.2">
      <c r="B176" s="126"/>
    </row>
    <row r="177" spans="2:2" s="154" customFormat="1" x14ac:dyDescent="0.2">
      <c r="B177" s="126"/>
    </row>
    <row r="178" spans="2:2" s="154" customFormat="1" x14ac:dyDescent="0.2">
      <c r="B178" s="126"/>
    </row>
    <row r="179" spans="2:2" s="154" customFormat="1" x14ac:dyDescent="0.2">
      <c r="B179" s="126"/>
    </row>
    <row r="180" spans="2:2" s="154" customFormat="1" x14ac:dyDescent="0.2">
      <c r="B180" s="126"/>
    </row>
    <row r="181" spans="2:2" s="154" customFormat="1" x14ac:dyDescent="0.2">
      <c r="B181" s="126"/>
    </row>
    <row r="182" spans="2:2" s="154" customFormat="1" x14ac:dyDescent="0.2">
      <c r="B182" s="126"/>
    </row>
    <row r="183" spans="2:2" s="154" customFormat="1" x14ac:dyDescent="0.2">
      <c r="B183" s="126"/>
    </row>
    <row r="184" spans="2:2" s="154" customFormat="1" x14ac:dyDescent="0.2">
      <c r="B184" s="126"/>
    </row>
    <row r="185" spans="2:2" s="154" customFormat="1" x14ac:dyDescent="0.2">
      <c r="B185" s="126"/>
    </row>
    <row r="186" spans="2:2" s="154" customFormat="1" x14ac:dyDescent="0.2">
      <c r="B186" s="126"/>
    </row>
    <row r="187" spans="2:2" s="154" customFormat="1" x14ac:dyDescent="0.2">
      <c r="B187" s="126"/>
    </row>
    <row r="188" spans="2:2" s="154" customFormat="1" x14ac:dyDescent="0.2">
      <c r="B188" s="126"/>
    </row>
    <row r="189" spans="2:2" s="154" customFormat="1" x14ac:dyDescent="0.2">
      <c r="B189" s="126"/>
    </row>
    <row r="190" spans="2:2" s="154" customFormat="1" x14ac:dyDescent="0.2">
      <c r="B190" s="126"/>
    </row>
    <row r="191" spans="2:2" s="154" customFormat="1" x14ac:dyDescent="0.2">
      <c r="B191" s="126"/>
    </row>
    <row r="192" spans="2:2" s="154" customFormat="1" x14ac:dyDescent="0.2">
      <c r="B192" s="126"/>
    </row>
    <row r="193" spans="2:2" s="154" customFormat="1" x14ac:dyDescent="0.2">
      <c r="B193" s="126"/>
    </row>
    <row r="194" spans="2:2" s="154" customFormat="1" x14ac:dyDescent="0.2">
      <c r="B194" s="126"/>
    </row>
    <row r="195" spans="2:2" s="154" customFormat="1" x14ac:dyDescent="0.2">
      <c r="B195" s="126"/>
    </row>
    <row r="196" spans="2:2" s="154" customFormat="1" x14ac:dyDescent="0.2">
      <c r="B196" s="126"/>
    </row>
    <row r="197" spans="2:2" s="154" customFormat="1" x14ac:dyDescent="0.2">
      <c r="B197" s="126"/>
    </row>
    <row r="198" spans="2:2" s="154" customFormat="1" x14ac:dyDescent="0.2">
      <c r="B198" s="126"/>
    </row>
    <row r="199" spans="2:2" s="154" customFormat="1" x14ac:dyDescent="0.2">
      <c r="B199" s="126"/>
    </row>
    <row r="200" spans="2:2" s="154" customFormat="1" x14ac:dyDescent="0.2">
      <c r="B200" s="126"/>
    </row>
    <row r="201" spans="2:2" s="154" customFormat="1" x14ac:dyDescent="0.2">
      <c r="B201" s="126"/>
    </row>
    <row r="202" spans="2:2" s="154" customFormat="1" x14ac:dyDescent="0.2">
      <c r="B202" s="126"/>
    </row>
    <row r="203" spans="2:2" s="154" customFormat="1" x14ac:dyDescent="0.2">
      <c r="B203" s="126"/>
    </row>
    <row r="204" spans="2:2" s="154" customFormat="1" x14ac:dyDescent="0.2">
      <c r="B204" s="126"/>
    </row>
    <row r="205" spans="2:2" s="154" customFormat="1" x14ac:dyDescent="0.2">
      <c r="B205" s="126"/>
    </row>
    <row r="206" spans="2:2" s="154" customFormat="1" x14ac:dyDescent="0.2">
      <c r="B206" s="126"/>
    </row>
    <row r="207" spans="2:2" s="154" customFormat="1" x14ac:dyDescent="0.2">
      <c r="B207" s="126"/>
    </row>
    <row r="208" spans="2:2" s="154" customFormat="1" x14ac:dyDescent="0.2">
      <c r="B208" s="126"/>
    </row>
    <row r="209" spans="2:2" s="154" customFormat="1" x14ac:dyDescent="0.2">
      <c r="B209" s="126"/>
    </row>
    <row r="210" spans="2:2" s="154" customFormat="1" x14ac:dyDescent="0.2">
      <c r="B210" s="126"/>
    </row>
    <row r="211" spans="2:2" s="154" customFormat="1" x14ac:dyDescent="0.2">
      <c r="B211" s="126"/>
    </row>
    <row r="212" spans="2:2" s="154" customFormat="1" x14ac:dyDescent="0.2">
      <c r="B212" s="126"/>
    </row>
    <row r="213" spans="2:2" s="154" customFormat="1" x14ac:dyDescent="0.2">
      <c r="B213" s="126"/>
    </row>
    <row r="214" spans="2:2" s="154" customFormat="1" x14ac:dyDescent="0.2">
      <c r="B214" s="126"/>
    </row>
    <row r="215" spans="2:2" s="154" customFormat="1" x14ac:dyDescent="0.2">
      <c r="B215" s="126"/>
    </row>
    <row r="216" spans="2:2" s="154" customFormat="1" x14ac:dyDescent="0.2">
      <c r="B216" s="126"/>
    </row>
    <row r="217" spans="2:2" s="154" customFormat="1" x14ac:dyDescent="0.2">
      <c r="B217" s="126"/>
    </row>
    <row r="218" spans="2:2" s="154" customFormat="1" x14ac:dyDescent="0.2">
      <c r="B218" s="126"/>
    </row>
    <row r="219" spans="2:2" s="154" customFormat="1" x14ac:dyDescent="0.2">
      <c r="B219" s="126"/>
    </row>
    <row r="220" spans="2:2" s="154" customFormat="1" x14ac:dyDescent="0.2">
      <c r="B220" s="126"/>
    </row>
    <row r="221" spans="2:2" s="154" customFormat="1" x14ac:dyDescent="0.2">
      <c r="B221" s="126"/>
    </row>
    <row r="222" spans="2:2" s="154" customFormat="1" x14ac:dyDescent="0.2">
      <c r="B222" s="126"/>
    </row>
    <row r="223" spans="2:2" s="154" customFormat="1" x14ac:dyDescent="0.2">
      <c r="B223" s="126"/>
    </row>
    <row r="224" spans="2:2" s="154" customFormat="1" x14ac:dyDescent="0.2">
      <c r="B224" s="126"/>
    </row>
    <row r="225" spans="2:2" s="154" customFormat="1" x14ac:dyDescent="0.2">
      <c r="B225" s="126"/>
    </row>
    <row r="226" spans="2:2" s="154" customFormat="1" x14ac:dyDescent="0.2">
      <c r="B226" s="126"/>
    </row>
    <row r="227" spans="2:2" s="154" customFormat="1" x14ac:dyDescent="0.2">
      <c r="B227" s="126"/>
    </row>
    <row r="228" spans="2:2" s="154" customFormat="1" x14ac:dyDescent="0.2">
      <c r="B228" s="126"/>
    </row>
    <row r="229" spans="2:2" s="154" customFormat="1" x14ac:dyDescent="0.2">
      <c r="B229" s="126"/>
    </row>
    <row r="230" spans="2:2" s="154" customFormat="1" x14ac:dyDescent="0.2">
      <c r="B230" s="126"/>
    </row>
    <row r="231" spans="2:2" s="154" customFormat="1" x14ac:dyDescent="0.2">
      <c r="B231" s="126"/>
    </row>
    <row r="232" spans="2:2" s="154" customFormat="1" x14ac:dyDescent="0.2">
      <c r="B232" s="126"/>
    </row>
    <row r="233" spans="2:2" s="154" customFormat="1" x14ac:dyDescent="0.2">
      <c r="B233" s="126"/>
    </row>
    <row r="234" spans="2:2" s="154" customFormat="1" x14ac:dyDescent="0.2">
      <c r="B234" s="126"/>
    </row>
    <row r="235" spans="2:2" s="154" customFormat="1" x14ac:dyDescent="0.2">
      <c r="B235" s="126"/>
    </row>
    <row r="236" spans="2:2" s="154" customFormat="1" x14ac:dyDescent="0.2">
      <c r="B236" s="126"/>
    </row>
    <row r="237" spans="2:2" s="154" customFormat="1" x14ac:dyDescent="0.2">
      <c r="B237" s="126"/>
    </row>
    <row r="238" spans="2:2" s="154" customFormat="1" x14ac:dyDescent="0.2">
      <c r="B238" s="126"/>
    </row>
    <row r="239" spans="2:2" s="154" customFormat="1" x14ac:dyDescent="0.2">
      <c r="B239" s="126"/>
    </row>
    <row r="240" spans="2:2" s="154" customFormat="1" x14ac:dyDescent="0.2">
      <c r="B240" s="126"/>
    </row>
    <row r="241" spans="2:2" s="154" customFormat="1" x14ac:dyDescent="0.2">
      <c r="B241" s="126"/>
    </row>
    <row r="242" spans="2:2" s="154" customFormat="1" x14ac:dyDescent="0.2">
      <c r="B242" s="126"/>
    </row>
    <row r="243" spans="2:2" s="154" customFormat="1" x14ac:dyDescent="0.2">
      <c r="B243" s="126"/>
    </row>
    <row r="244" spans="2:2" s="154" customFormat="1" x14ac:dyDescent="0.2">
      <c r="B244" s="126"/>
    </row>
    <row r="245" spans="2:2" s="154" customFormat="1" x14ac:dyDescent="0.2">
      <c r="B245" s="126"/>
    </row>
    <row r="246" spans="2:2" s="154" customFormat="1" x14ac:dyDescent="0.2">
      <c r="B246" s="126"/>
    </row>
    <row r="247" spans="2:2" s="154" customFormat="1" x14ac:dyDescent="0.2">
      <c r="B247" s="126"/>
    </row>
    <row r="248" spans="2:2" s="154" customFormat="1" x14ac:dyDescent="0.2">
      <c r="B248" s="126"/>
    </row>
    <row r="249" spans="2:2" s="154" customFormat="1" x14ac:dyDescent="0.2">
      <c r="B249" s="126"/>
    </row>
    <row r="250" spans="2:2" s="154" customFormat="1" x14ac:dyDescent="0.2">
      <c r="B250" s="126"/>
    </row>
    <row r="251" spans="2:2" s="154" customFormat="1" x14ac:dyDescent="0.2">
      <c r="B251" s="126"/>
    </row>
    <row r="252" spans="2:2" s="154" customFormat="1" x14ac:dyDescent="0.2">
      <c r="B252" s="126"/>
    </row>
    <row r="253" spans="2:2" s="154" customFormat="1" x14ac:dyDescent="0.2">
      <c r="B253" s="126"/>
    </row>
    <row r="254" spans="2:2" s="154" customFormat="1" x14ac:dyDescent="0.2">
      <c r="B254" s="126"/>
    </row>
    <row r="255" spans="2:2" s="154" customFormat="1" x14ac:dyDescent="0.2">
      <c r="B255" s="126"/>
    </row>
    <row r="256" spans="2:2" s="154" customFormat="1" x14ac:dyDescent="0.2">
      <c r="B256" s="126"/>
    </row>
    <row r="257" spans="2:2" s="154" customFormat="1" x14ac:dyDescent="0.2">
      <c r="B257" s="126"/>
    </row>
    <row r="258" spans="2:2" s="154" customFormat="1" x14ac:dyDescent="0.2">
      <c r="B258" s="126"/>
    </row>
    <row r="259" spans="2:2" s="154" customFormat="1" x14ac:dyDescent="0.2">
      <c r="B259" s="126"/>
    </row>
    <row r="260" spans="2:2" s="154" customFormat="1" x14ac:dyDescent="0.2">
      <c r="B260" s="126"/>
    </row>
    <row r="261" spans="2:2" s="154" customFormat="1" x14ac:dyDescent="0.2">
      <c r="B261" s="126"/>
    </row>
    <row r="262" spans="2:2" s="154" customFormat="1" x14ac:dyDescent="0.2">
      <c r="B262" s="126"/>
    </row>
    <row r="263" spans="2:2" s="154" customFormat="1" x14ac:dyDescent="0.2">
      <c r="B263" s="126"/>
    </row>
    <row r="264" spans="2:2" s="154" customFormat="1" x14ac:dyDescent="0.2">
      <c r="B264" s="126"/>
    </row>
    <row r="265" spans="2:2" s="154" customFormat="1" x14ac:dyDescent="0.2">
      <c r="B265" s="126"/>
    </row>
    <row r="266" spans="2:2" s="154" customFormat="1" x14ac:dyDescent="0.2">
      <c r="B266" s="126"/>
    </row>
    <row r="267" spans="2:2" s="154" customFormat="1" x14ac:dyDescent="0.2">
      <c r="B267" s="126"/>
    </row>
    <row r="268" spans="2:2" s="154" customFormat="1" x14ac:dyDescent="0.2">
      <c r="B268" s="126"/>
    </row>
    <row r="269" spans="2:2" s="154" customFormat="1" x14ac:dyDescent="0.2">
      <c r="B269" s="126"/>
    </row>
    <row r="270" spans="2:2" s="154" customFormat="1" x14ac:dyDescent="0.2">
      <c r="B270" s="126"/>
    </row>
    <row r="271" spans="2:2" s="154" customFormat="1" x14ac:dyDescent="0.2">
      <c r="B271" s="126"/>
    </row>
    <row r="272" spans="2:2" s="154" customFormat="1" x14ac:dyDescent="0.2">
      <c r="B272" s="126"/>
    </row>
    <row r="273" spans="2:2" s="154" customFormat="1" x14ac:dyDescent="0.2">
      <c r="B273" s="126"/>
    </row>
    <row r="274" spans="2:2" s="154" customFormat="1" x14ac:dyDescent="0.2">
      <c r="B274" s="126"/>
    </row>
    <row r="275" spans="2:2" s="154" customFormat="1" x14ac:dyDescent="0.2">
      <c r="B275" s="126"/>
    </row>
    <row r="276" spans="2:2" s="154" customFormat="1" x14ac:dyDescent="0.2">
      <c r="B276" s="126"/>
    </row>
    <row r="277" spans="2:2" s="154" customFormat="1" x14ac:dyDescent="0.2">
      <c r="B277" s="126"/>
    </row>
    <row r="278" spans="2:2" s="154" customFormat="1" x14ac:dyDescent="0.2">
      <c r="B278" s="126"/>
    </row>
    <row r="279" spans="2:2" s="154" customFormat="1" x14ac:dyDescent="0.2">
      <c r="B279" s="126"/>
    </row>
    <row r="280" spans="2:2" s="154" customFormat="1" x14ac:dyDescent="0.2">
      <c r="B280" s="126"/>
    </row>
    <row r="281" spans="2:2" s="154" customFormat="1" x14ac:dyDescent="0.2">
      <c r="B281" s="126"/>
    </row>
    <row r="282" spans="2:2" s="154" customFormat="1" x14ac:dyDescent="0.2">
      <c r="B282" s="126"/>
    </row>
    <row r="283" spans="2:2" s="154" customFormat="1" x14ac:dyDescent="0.2">
      <c r="B283" s="126"/>
    </row>
    <row r="284" spans="2:2" s="154" customFormat="1" x14ac:dyDescent="0.2">
      <c r="B284" s="126"/>
    </row>
    <row r="285" spans="2:2" s="154" customFormat="1" x14ac:dyDescent="0.2">
      <c r="B285" s="126"/>
    </row>
    <row r="286" spans="2:2" s="154" customFormat="1" x14ac:dyDescent="0.2">
      <c r="B286" s="126"/>
    </row>
    <row r="287" spans="2:2" s="154" customFormat="1" x14ac:dyDescent="0.2">
      <c r="B287" s="126"/>
    </row>
    <row r="288" spans="2:2" s="154" customFormat="1" x14ac:dyDescent="0.2">
      <c r="B288" s="126"/>
    </row>
    <row r="289" spans="2:2" s="154" customFormat="1" x14ac:dyDescent="0.2">
      <c r="B289" s="126"/>
    </row>
    <row r="290" spans="2:2" s="154" customFormat="1" x14ac:dyDescent="0.2">
      <c r="B290" s="126"/>
    </row>
    <row r="291" spans="2:2" s="154" customFormat="1" x14ac:dyDescent="0.2">
      <c r="B291" s="126"/>
    </row>
    <row r="292" spans="2:2" s="154" customFormat="1" x14ac:dyDescent="0.2">
      <c r="B292" s="126"/>
    </row>
    <row r="293" spans="2:2" s="154" customFormat="1" x14ac:dyDescent="0.2">
      <c r="B293" s="126"/>
    </row>
    <row r="294" spans="2:2" s="154" customFormat="1" x14ac:dyDescent="0.2">
      <c r="B294" s="126"/>
    </row>
    <row r="295" spans="2:2" s="154" customFormat="1" x14ac:dyDescent="0.2">
      <c r="B295" s="126"/>
    </row>
    <row r="296" spans="2:2" s="154" customFormat="1" x14ac:dyDescent="0.2">
      <c r="B296" s="126"/>
    </row>
    <row r="297" spans="2:2" s="154" customFormat="1" x14ac:dyDescent="0.2">
      <c r="B297" s="126"/>
    </row>
    <row r="298" spans="2:2" s="154" customFormat="1" x14ac:dyDescent="0.2">
      <c r="B298" s="126"/>
    </row>
    <row r="299" spans="2:2" s="154" customFormat="1" x14ac:dyDescent="0.2">
      <c r="B299" s="126"/>
    </row>
    <row r="300" spans="2:2" s="154" customFormat="1" x14ac:dyDescent="0.2">
      <c r="B300" s="126"/>
    </row>
    <row r="301" spans="2:2" s="154" customFormat="1" x14ac:dyDescent="0.2">
      <c r="B301" s="126"/>
    </row>
    <row r="302" spans="2:2" s="154" customFormat="1" x14ac:dyDescent="0.2">
      <c r="B302" s="126"/>
    </row>
    <row r="303" spans="2:2" s="154" customFormat="1" x14ac:dyDescent="0.2">
      <c r="B303" s="126"/>
    </row>
    <row r="304" spans="2:2" s="154" customFormat="1" x14ac:dyDescent="0.2">
      <c r="B304" s="126"/>
    </row>
    <row r="305" spans="2:2" s="154" customFormat="1" x14ac:dyDescent="0.2">
      <c r="B305" s="126"/>
    </row>
    <row r="306" spans="2:2" s="154" customFormat="1" x14ac:dyDescent="0.2">
      <c r="B306" s="126"/>
    </row>
    <row r="307" spans="2:2" s="154" customFormat="1" x14ac:dyDescent="0.2">
      <c r="B307" s="126"/>
    </row>
    <row r="308" spans="2:2" s="154" customFormat="1" x14ac:dyDescent="0.2">
      <c r="B308" s="126"/>
    </row>
    <row r="309" spans="2:2" s="154" customFormat="1" x14ac:dyDescent="0.2">
      <c r="B309" s="126"/>
    </row>
    <row r="310" spans="2:2" s="154" customFormat="1" x14ac:dyDescent="0.2">
      <c r="B310" s="126"/>
    </row>
    <row r="311" spans="2:2" s="154" customFormat="1" x14ac:dyDescent="0.2">
      <c r="B311" s="126"/>
    </row>
    <row r="312" spans="2:2" s="154" customFormat="1" x14ac:dyDescent="0.2">
      <c r="B312" s="126"/>
    </row>
    <row r="313" spans="2:2" s="154" customFormat="1" x14ac:dyDescent="0.2">
      <c r="B313" s="126"/>
    </row>
    <row r="314" spans="2:2" s="154" customFormat="1" x14ac:dyDescent="0.2">
      <c r="B314" s="126"/>
    </row>
    <row r="315" spans="2:2" s="154" customFormat="1" x14ac:dyDescent="0.2">
      <c r="B315" s="126"/>
    </row>
    <row r="316" spans="2:2" s="154" customFormat="1" x14ac:dyDescent="0.2">
      <c r="B316" s="126"/>
    </row>
    <row r="317" spans="2:2" s="154" customFormat="1" x14ac:dyDescent="0.2">
      <c r="B317" s="126"/>
    </row>
    <row r="318" spans="2:2" s="154" customFormat="1" x14ac:dyDescent="0.2">
      <c r="B318" s="126"/>
    </row>
    <row r="319" spans="2:2" s="154" customFormat="1" x14ac:dyDescent="0.2">
      <c r="B319" s="126"/>
    </row>
    <row r="320" spans="2:2" s="154" customFormat="1" x14ac:dyDescent="0.2">
      <c r="B320" s="126"/>
    </row>
    <row r="321" spans="2:2" s="154" customFormat="1" x14ac:dyDescent="0.2">
      <c r="B321" s="126"/>
    </row>
    <row r="322" spans="2:2" s="154" customFormat="1" x14ac:dyDescent="0.2">
      <c r="B322" s="126"/>
    </row>
    <row r="323" spans="2:2" s="154" customFormat="1" x14ac:dyDescent="0.2">
      <c r="B323" s="126"/>
    </row>
    <row r="324" spans="2:2" s="154" customFormat="1" x14ac:dyDescent="0.2">
      <c r="B324" s="126"/>
    </row>
    <row r="325" spans="2:2" s="154" customFormat="1" x14ac:dyDescent="0.2">
      <c r="B325" s="126"/>
    </row>
    <row r="326" spans="2:2" s="154" customFormat="1" x14ac:dyDescent="0.2">
      <c r="B326" s="126"/>
    </row>
    <row r="327" spans="2:2" s="154" customFormat="1" x14ac:dyDescent="0.2">
      <c r="B327" s="126"/>
    </row>
    <row r="328" spans="2:2" s="154" customFormat="1" x14ac:dyDescent="0.2">
      <c r="B328" s="126"/>
    </row>
    <row r="329" spans="2:2" s="154" customFormat="1" x14ac:dyDescent="0.2">
      <c r="B329" s="126"/>
    </row>
    <row r="330" spans="2:2" s="154" customFormat="1" x14ac:dyDescent="0.2">
      <c r="B330" s="126"/>
    </row>
    <row r="331" spans="2:2" s="154" customFormat="1" x14ac:dyDescent="0.2">
      <c r="B331" s="126"/>
    </row>
    <row r="332" spans="2:2" s="154" customFormat="1" x14ac:dyDescent="0.2">
      <c r="B332" s="126"/>
    </row>
    <row r="333" spans="2:2" s="154" customFormat="1" x14ac:dyDescent="0.2">
      <c r="B333" s="126"/>
    </row>
    <row r="334" spans="2:2" s="154" customFormat="1" x14ac:dyDescent="0.2">
      <c r="B334" s="126"/>
    </row>
    <row r="335" spans="2:2" s="154" customFormat="1" x14ac:dyDescent="0.2">
      <c r="B335" s="126"/>
    </row>
    <row r="336" spans="2:2" s="154" customFormat="1" x14ac:dyDescent="0.2">
      <c r="B336" s="126"/>
    </row>
    <row r="337" spans="2:2" s="154" customFormat="1" x14ac:dyDescent="0.2">
      <c r="B337" s="126"/>
    </row>
    <row r="338" spans="2:2" s="154" customFormat="1" x14ac:dyDescent="0.2">
      <c r="B338" s="126"/>
    </row>
    <row r="339" spans="2:2" s="154" customFormat="1" x14ac:dyDescent="0.2">
      <c r="B339" s="126"/>
    </row>
    <row r="340" spans="2:2" s="154" customFormat="1" x14ac:dyDescent="0.2">
      <c r="B340" s="126"/>
    </row>
    <row r="341" spans="2:2" s="154" customFormat="1" x14ac:dyDescent="0.2">
      <c r="B341" s="126"/>
    </row>
    <row r="342" spans="2:2" s="154" customFormat="1" x14ac:dyDescent="0.2">
      <c r="B342" s="126"/>
    </row>
    <row r="343" spans="2:2" s="154" customFormat="1" x14ac:dyDescent="0.2">
      <c r="B343" s="126"/>
    </row>
    <row r="344" spans="2:2" s="154" customFormat="1" x14ac:dyDescent="0.2">
      <c r="B344" s="126"/>
    </row>
    <row r="345" spans="2:2" s="154" customFormat="1" x14ac:dyDescent="0.2">
      <c r="B345" s="126"/>
    </row>
    <row r="346" spans="2:2" s="154" customFormat="1" x14ac:dyDescent="0.2">
      <c r="B346" s="126"/>
    </row>
    <row r="347" spans="2:2" s="154" customFormat="1" x14ac:dyDescent="0.2">
      <c r="B347" s="126"/>
    </row>
    <row r="348" spans="2:2" s="154" customFormat="1" x14ac:dyDescent="0.2">
      <c r="B348" s="126"/>
    </row>
    <row r="349" spans="2:2" s="154" customFormat="1" x14ac:dyDescent="0.2">
      <c r="B349" s="126"/>
    </row>
    <row r="350" spans="2:2" s="154" customFormat="1" x14ac:dyDescent="0.2">
      <c r="B350" s="126"/>
    </row>
    <row r="351" spans="2:2" s="154" customFormat="1" x14ac:dyDescent="0.2">
      <c r="B351" s="126"/>
    </row>
    <row r="352" spans="2:2" s="154" customFormat="1" x14ac:dyDescent="0.2">
      <c r="B352" s="126"/>
    </row>
    <row r="353" spans="2:2" s="154" customFormat="1" x14ac:dyDescent="0.2">
      <c r="B353" s="126"/>
    </row>
    <row r="354" spans="2:2" s="154" customFormat="1" x14ac:dyDescent="0.2">
      <c r="B354" s="126"/>
    </row>
    <row r="355" spans="2:2" s="154" customFormat="1" x14ac:dyDescent="0.2">
      <c r="B355" s="126"/>
    </row>
    <row r="356" spans="2:2" s="154" customFormat="1" x14ac:dyDescent="0.2">
      <c r="B356" s="126"/>
    </row>
    <row r="357" spans="2:2" s="154" customFormat="1" x14ac:dyDescent="0.2">
      <c r="B357" s="126"/>
    </row>
    <row r="358" spans="2:2" s="154" customFormat="1" x14ac:dyDescent="0.2">
      <c r="B358" s="126"/>
    </row>
    <row r="359" spans="2:2" s="154" customFormat="1" x14ac:dyDescent="0.2">
      <c r="B359" s="126"/>
    </row>
    <row r="360" spans="2:2" s="154" customFormat="1" x14ac:dyDescent="0.2">
      <c r="B360" s="126"/>
    </row>
    <row r="361" spans="2:2" s="154" customFormat="1" x14ac:dyDescent="0.2">
      <c r="B361" s="126"/>
    </row>
    <row r="362" spans="2:2" s="154" customFormat="1" x14ac:dyDescent="0.2">
      <c r="B362" s="126"/>
    </row>
    <row r="363" spans="2:2" s="154" customFormat="1" x14ac:dyDescent="0.2">
      <c r="B363" s="126"/>
    </row>
    <row r="364" spans="2:2" s="154" customFormat="1" x14ac:dyDescent="0.2">
      <c r="B364" s="126"/>
    </row>
    <row r="365" spans="2:2" s="154" customFormat="1" x14ac:dyDescent="0.2">
      <c r="B365" s="126"/>
    </row>
    <row r="366" spans="2:2" s="154" customFormat="1" x14ac:dyDescent="0.2">
      <c r="B366" s="126"/>
    </row>
    <row r="367" spans="2:2" s="154" customFormat="1" x14ac:dyDescent="0.2">
      <c r="B367" s="126"/>
    </row>
    <row r="368" spans="2:2" s="154" customFormat="1" x14ac:dyDescent="0.2">
      <c r="B368" s="126"/>
    </row>
    <row r="369" spans="2:2" s="154" customFormat="1" x14ac:dyDescent="0.2">
      <c r="B369" s="126"/>
    </row>
    <row r="370" spans="2:2" s="154" customFormat="1" x14ac:dyDescent="0.2">
      <c r="B370" s="126"/>
    </row>
    <row r="371" spans="2:2" s="154" customFormat="1" x14ac:dyDescent="0.2">
      <c r="B371" s="126"/>
    </row>
    <row r="372" spans="2:2" s="154" customFormat="1" x14ac:dyDescent="0.2">
      <c r="B372" s="126"/>
    </row>
    <row r="373" spans="2:2" s="154" customFormat="1" x14ac:dyDescent="0.2">
      <c r="B373" s="126"/>
    </row>
    <row r="374" spans="2:2" s="154" customFormat="1" x14ac:dyDescent="0.2">
      <c r="B374" s="126"/>
    </row>
    <row r="375" spans="2:2" s="154" customFormat="1" x14ac:dyDescent="0.2">
      <c r="B375" s="126"/>
    </row>
    <row r="376" spans="2:2" s="154" customFormat="1" x14ac:dyDescent="0.2">
      <c r="B376" s="126"/>
    </row>
    <row r="377" spans="2:2" s="154" customFormat="1" x14ac:dyDescent="0.2">
      <c r="B377" s="126"/>
    </row>
    <row r="378" spans="2:2" s="154" customFormat="1" x14ac:dyDescent="0.2">
      <c r="B378" s="126"/>
    </row>
    <row r="379" spans="2:2" s="154" customFormat="1" x14ac:dyDescent="0.2">
      <c r="B379" s="126"/>
    </row>
    <row r="380" spans="2:2" s="154" customFormat="1" x14ac:dyDescent="0.2">
      <c r="B380" s="126"/>
    </row>
    <row r="381" spans="2:2" s="154" customFormat="1" x14ac:dyDescent="0.2">
      <c r="B381" s="126"/>
    </row>
    <row r="382" spans="2:2" s="154" customFormat="1" x14ac:dyDescent="0.2">
      <c r="B382" s="126"/>
    </row>
    <row r="383" spans="2:2" s="154" customFormat="1" x14ac:dyDescent="0.2">
      <c r="B383" s="126"/>
    </row>
    <row r="384" spans="2:2" s="154" customFormat="1" x14ac:dyDescent="0.2">
      <c r="B384" s="126"/>
    </row>
    <row r="385" spans="2:2" s="154" customFormat="1" x14ac:dyDescent="0.2">
      <c r="B385" s="126"/>
    </row>
    <row r="386" spans="2:2" s="154" customFormat="1" x14ac:dyDescent="0.2">
      <c r="B386" s="126"/>
    </row>
    <row r="387" spans="2:2" s="154" customFormat="1" x14ac:dyDescent="0.2">
      <c r="B387" s="126"/>
    </row>
    <row r="388" spans="2:2" s="154" customFormat="1" x14ac:dyDescent="0.2">
      <c r="B388" s="126"/>
    </row>
    <row r="389" spans="2:2" s="154" customFormat="1" x14ac:dyDescent="0.2">
      <c r="B389" s="126"/>
    </row>
    <row r="390" spans="2:2" s="154" customFormat="1" x14ac:dyDescent="0.2">
      <c r="B390" s="126"/>
    </row>
    <row r="391" spans="2:2" s="154" customFormat="1" x14ac:dyDescent="0.2">
      <c r="B391" s="126"/>
    </row>
    <row r="392" spans="2:2" s="154" customFormat="1" x14ac:dyDescent="0.2">
      <c r="B392" s="126"/>
    </row>
    <row r="393" spans="2:2" s="154" customFormat="1" x14ac:dyDescent="0.2">
      <c r="B393" s="126"/>
    </row>
    <row r="394" spans="2:2" s="154" customFormat="1" x14ac:dyDescent="0.2">
      <c r="B394" s="126"/>
    </row>
    <row r="395" spans="2:2" s="154" customFormat="1" x14ac:dyDescent="0.2">
      <c r="B395" s="126"/>
    </row>
    <row r="396" spans="2:2" s="154" customFormat="1" x14ac:dyDescent="0.2">
      <c r="B396" s="126"/>
    </row>
    <row r="397" spans="2:2" s="154" customFormat="1" x14ac:dyDescent="0.2">
      <c r="B397" s="126"/>
    </row>
    <row r="398" spans="2:2" s="154" customFormat="1" x14ac:dyDescent="0.2">
      <c r="B398" s="126"/>
    </row>
    <row r="399" spans="2:2" s="154" customFormat="1" x14ac:dyDescent="0.2">
      <c r="B399" s="126"/>
    </row>
    <row r="400" spans="2:2" s="154" customFormat="1" x14ac:dyDescent="0.2">
      <c r="B400" s="126"/>
    </row>
    <row r="401" spans="1:41" x14ac:dyDescent="0.2">
      <c r="A401" s="154"/>
      <c r="C401" s="154"/>
      <c r="D401" s="154"/>
      <c r="E401" s="154"/>
      <c r="G401" s="154"/>
      <c r="H401" s="154"/>
      <c r="J401" s="154"/>
      <c r="K401" s="154"/>
      <c r="L401" s="154"/>
      <c r="M401" s="154"/>
      <c r="N401" s="154"/>
      <c r="O401" s="154"/>
      <c r="Q401" s="154"/>
      <c r="R401" s="154"/>
      <c r="S401" s="154"/>
      <c r="T401" s="154"/>
      <c r="U401" s="154"/>
      <c r="W401" s="154"/>
      <c r="X401" s="154"/>
      <c r="Y401" s="154"/>
      <c r="AA401" s="154"/>
      <c r="AB401" s="154"/>
      <c r="AC401" s="154"/>
      <c r="AE401" s="154"/>
      <c r="AF401" s="154"/>
      <c r="AG401" s="154"/>
      <c r="AH401" s="154"/>
      <c r="AJ401" s="154"/>
      <c r="AK401" s="154"/>
      <c r="AL401" s="154"/>
      <c r="AM401" s="154"/>
      <c r="AN401" s="154"/>
      <c r="AO401" s="154"/>
    </row>
    <row r="402" spans="1:41" x14ac:dyDescent="0.2">
      <c r="A402" s="154"/>
      <c r="C402" s="154"/>
      <c r="D402" s="154"/>
      <c r="E402" s="154"/>
      <c r="G402" s="154"/>
      <c r="H402" s="154"/>
      <c r="J402" s="154"/>
      <c r="K402" s="154"/>
      <c r="L402" s="154"/>
      <c r="M402" s="154"/>
      <c r="N402" s="154"/>
      <c r="O402" s="154"/>
      <c r="Q402" s="154"/>
      <c r="R402" s="154"/>
      <c r="S402" s="154"/>
      <c r="T402" s="154"/>
      <c r="U402" s="154"/>
      <c r="W402" s="154"/>
      <c r="X402" s="154"/>
      <c r="Y402" s="154"/>
      <c r="AA402" s="154"/>
      <c r="AB402" s="154"/>
      <c r="AC402" s="154"/>
      <c r="AE402" s="154"/>
      <c r="AF402" s="154"/>
      <c r="AG402" s="154"/>
      <c r="AH402" s="154"/>
      <c r="AJ402" s="154"/>
      <c r="AK402" s="154"/>
      <c r="AL402" s="154"/>
      <c r="AM402" s="154"/>
      <c r="AN402" s="154"/>
      <c r="AO402" s="154"/>
    </row>
    <row r="403" spans="1:41" x14ac:dyDescent="0.2">
      <c r="A403" s="154"/>
      <c r="C403" s="154"/>
      <c r="D403" s="154"/>
      <c r="E403" s="154"/>
      <c r="G403" s="154"/>
      <c r="H403" s="154"/>
      <c r="J403" s="154"/>
      <c r="K403" s="154"/>
      <c r="L403" s="154"/>
      <c r="M403" s="154"/>
      <c r="N403" s="154"/>
      <c r="O403" s="154"/>
      <c r="Q403" s="154"/>
      <c r="R403" s="154"/>
      <c r="S403" s="154"/>
      <c r="T403" s="154"/>
      <c r="U403" s="154"/>
      <c r="W403" s="154"/>
      <c r="X403" s="154"/>
      <c r="Y403" s="154"/>
      <c r="AA403" s="154"/>
      <c r="AB403" s="154"/>
      <c r="AC403" s="154"/>
      <c r="AE403" s="154"/>
      <c r="AF403" s="154"/>
      <c r="AG403" s="154"/>
      <c r="AH403" s="154"/>
      <c r="AJ403" s="154"/>
      <c r="AK403" s="154"/>
      <c r="AL403" s="154"/>
      <c r="AM403" s="154"/>
      <c r="AN403" s="154"/>
      <c r="AO403" s="154"/>
    </row>
    <row r="404" spans="1:41" x14ac:dyDescent="0.2">
      <c r="A404" s="154"/>
      <c r="C404" s="154"/>
      <c r="D404" s="154"/>
      <c r="E404" s="154"/>
      <c r="G404" s="154"/>
      <c r="H404" s="154"/>
      <c r="J404" s="154"/>
      <c r="K404" s="154"/>
      <c r="L404" s="154"/>
      <c r="M404" s="154"/>
      <c r="N404" s="154"/>
      <c r="O404" s="154"/>
      <c r="Q404" s="154"/>
      <c r="R404" s="154"/>
      <c r="S404" s="154"/>
      <c r="T404" s="154"/>
      <c r="U404" s="154"/>
      <c r="W404" s="154"/>
      <c r="X404" s="154"/>
      <c r="Y404" s="154"/>
      <c r="AA404" s="154"/>
      <c r="AB404" s="154"/>
      <c r="AC404" s="154"/>
      <c r="AE404" s="154"/>
      <c r="AF404" s="154"/>
      <c r="AG404" s="154"/>
      <c r="AH404" s="154"/>
      <c r="AJ404" s="154"/>
      <c r="AK404" s="154"/>
      <c r="AL404" s="154"/>
      <c r="AM404" s="154"/>
      <c r="AN404" s="154"/>
      <c r="AO404" s="154"/>
    </row>
    <row r="405" spans="1:41" x14ac:dyDescent="0.2">
      <c r="A405" s="154"/>
      <c r="C405" s="154"/>
      <c r="D405" s="154"/>
      <c r="E405" s="154"/>
      <c r="G405" s="154"/>
      <c r="H405" s="154"/>
      <c r="J405" s="154"/>
      <c r="K405" s="154"/>
      <c r="L405" s="154"/>
      <c r="M405" s="154"/>
      <c r="N405" s="154"/>
      <c r="O405" s="154"/>
      <c r="Q405" s="154"/>
      <c r="R405" s="154"/>
      <c r="S405" s="154"/>
      <c r="T405" s="154"/>
      <c r="U405" s="154"/>
      <c r="W405" s="154"/>
      <c r="X405" s="154"/>
      <c r="Y405" s="154"/>
      <c r="AA405" s="154"/>
      <c r="AB405" s="154"/>
      <c r="AC405" s="154"/>
      <c r="AE405" s="154"/>
      <c r="AF405" s="154"/>
      <c r="AG405" s="154"/>
      <c r="AH405" s="154"/>
      <c r="AJ405" s="154"/>
      <c r="AK405" s="154"/>
      <c r="AL405" s="154"/>
      <c r="AM405" s="154"/>
      <c r="AN405" s="154"/>
      <c r="AO405" s="154"/>
    </row>
    <row r="406" spans="1:41" x14ac:dyDescent="0.2">
      <c r="A406" s="154"/>
      <c r="C406" s="154"/>
      <c r="D406" s="154"/>
      <c r="E406" s="154"/>
      <c r="G406" s="154"/>
      <c r="H406" s="154"/>
      <c r="J406" s="154"/>
      <c r="K406" s="154"/>
      <c r="L406" s="154"/>
      <c r="M406" s="154"/>
      <c r="N406" s="154"/>
      <c r="O406" s="154"/>
      <c r="Q406" s="154"/>
      <c r="R406" s="154"/>
      <c r="S406" s="154"/>
      <c r="T406" s="154"/>
      <c r="U406" s="154"/>
      <c r="W406" s="154"/>
      <c r="X406" s="154"/>
      <c r="Y406" s="154"/>
      <c r="AA406" s="154"/>
      <c r="AB406" s="154"/>
      <c r="AC406" s="154"/>
      <c r="AE406" s="154"/>
      <c r="AF406" s="154"/>
      <c r="AG406" s="154"/>
      <c r="AH406" s="154"/>
      <c r="AJ406" s="154"/>
      <c r="AK406" s="154"/>
      <c r="AL406" s="154"/>
      <c r="AM406" s="154"/>
      <c r="AN406" s="154"/>
      <c r="AO406" s="154"/>
    </row>
    <row r="407" spans="1:41" x14ac:dyDescent="0.2">
      <c r="A407" s="154"/>
      <c r="C407" s="154"/>
      <c r="D407" s="154"/>
      <c r="E407" s="154"/>
      <c r="G407" s="154"/>
      <c r="H407" s="154"/>
      <c r="J407" s="154"/>
      <c r="K407" s="154"/>
      <c r="L407" s="154"/>
      <c r="M407" s="154"/>
      <c r="N407" s="154"/>
      <c r="O407" s="154"/>
      <c r="Q407" s="154"/>
      <c r="R407" s="154"/>
      <c r="S407" s="154"/>
      <c r="T407" s="154"/>
      <c r="U407" s="154"/>
      <c r="W407" s="154"/>
      <c r="X407" s="154"/>
      <c r="Y407" s="154"/>
      <c r="AA407" s="154"/>
      <c r="AB407" s="154"/>
      <c r="AC407" s="154"/>
      <c r="AE407" s="154"/>
      <c r="AF407" s="154"/>
      <c r="AG407" s="154"/>
      <c r="AH407" s="154"/>
      <c r="AJ407" s="154"/>
      <c r="AK407" s="154"/>
      <c r="AL407" s="154"/>
      <c r="AM407" s="154"/>
      <c r="AN407" s="154"/>
      <c r="AO407" s="154"/>
    </row>
    <row r="408" spans="1:41" x14ac:dyDescent="0.2">
      <c r="A408" s="154"/>
      <c r="C408" s="154"/>
      <c r="D408" s="154"/>
      <c r="E408" s="154"/>
      <c r="G408" s="154"/>
      <c r="H408" s="154"/>
      <c r="J408" s="154"/>
      <c r="K408" s="154"/>
      <c r="L408" s="154"/>
      <c r="M408" s="154"/>
      <c r="N408" s="154"/>
      <c r="O408" s="154"/>
      <c r="Q408" s="154"/>
      <c r="R408" s="154"/>
      <c r="S408" s="154"/>
      <c r="T408" s="154"/>
      <c r="U408" s="154"/>
      <c r="W408" s="154"/>
      <c r="X408" s="154"/>
      <c r="Y408" s="154"/>
      <c r="AA408" s="154"/>
      <c r="AB408" s="154"/>
      <c r="AC408" s="154"/>
      <c r="AE408" s="154"/>
      <c r="AF408" s="154"/>
      <c r="AG408" s="154"/>
      <c r="AH408" s="154"/>
      <c r="AJ408" s="154"/>
      <c r="AK408" s="154"/>
      <c r="AL408" s="154"/>
      <c r="AM408" s="154"/>
      <c r="AN408" s="154"/>
      <c r="AO408" s="154"/>
    </row>
    <row r="409" spans="1:41" x14ac:dyDescent="0.2">
      <c r="A409" s="154"/>
      <c r="C409" s="154"/>
      <c r="D409" s="154"/>
      <c r="E409" s="154"/>
      <c r="G409" s="154"/>
      <c r="H409" s="154"/>
      <c r="J409" s="154"/>
      <c r="K409" s="154"/>
      <c r="L409" s="154"/>
      <c r="M409" s="154"/>
      <c r="N409" s="154"/>
      <c r="O409" s="154"/>
      <c r="Q409" s="154"/>
      <c r="R409" s="154"/>
      <c r="S409" s="154"/>
      <c r="T409" s="154"/>
      <c r="U409" s="154"/>
      <c r="W409" s="154"/>
      <c r="X409" s="154"/>
      <c r="Y409" s="154"/>
      <c r="AA409" s="154"/>
      <c r="AB409" s="154"/>
      <c r="AC409" s="154"/>
      <c r="AE409" s="154"/>
      <c r="AF409" s="154"/>
      <c r="AG409" s="154"/>
      <c r="AH409" s="154"/>
      <c r="AJ409" s="154"/>
      <c r="AK409" s="154"/>
      <c r="AL409" s="154"/>
      <c r="AM409" s="154"/>
      <c r="AN409" s="154"/>
      <c r="AO409" s="154"/>
    </row>
    <row r="410" spans="1:41" x14ac:dyDescent="0.2">
      <c r="A410" s="154"/>
      <c r="C410" s="154"/>
      <c r="D410" s="154"/>
      <c r="E410" s="154"/>
      <c r="G410" s="154"/>
      <c r="H410" s="154"/>
      <c r="J410" s="154"/>
      <c r="K410" s="154"/>
      <c r="L410" s="154"/>
      <c r="M410" s="154"/>
      <c r="N410" s="154"/>
      <c r="O410" s="154"/>
      <c r="Q410" s="154"/>
      <c r="R410" s="154"/>
      <c r="S410" s="154"/>
      <c r="T410" s="154"/>
      <c r="U410" s="154"/>
      <c r="W410" s="154"/>
      <c r="X410" s="154"/>
      <c r="Y410" s="154"/>
      <c r="AA410" s="154"/>
      <c r="AB410" s="154"/>
      <c r="AC410" s="154"/>
      <c r="AE410" s="154"/>
      <c r="AF410" s="154"/>
      <c r="AG410" s="154"/>
      <c r="AH410" s="154"/>
      <c r="AJ410" s="154"/>
      <c r="AK410" s="154"/>
      <c r="AL410" s="154"/>
      <c r="AM410" s="154"/>
      <c r="AN410" s="154"/>
      <c r="AO410" s="154"/>
    </row>
    <row r="411" spans="1:41" x14ac:dyDescent="0.2">
      <c r="A411" s="154"/>
      <c r="C411" s="154"/>
      <c r="D411" s="154"/>
      <c r="E411" s="154"/>
      <c r="G411" s="154"/>
      <c r="H411" s="154"/>
      <c r="J411" s="154"/>
      <c r="K411" s="154"/>
      <c r="L411" s="154"/>
      <c r="M411" s="154"/>
      <c r="N411" s="154"/>
      <c r="O411" s="154"/>
      <c r="Q411" s="154"/>
      <c r="R411" s="154"/>
      <c r="S411" s="154"/>
      <c r="T411" s="154"/>
      <c r="U411" s="154"/>
      <c r="W411" s="154"/>
      <c r="X411" s="154"/>
      <c r="Y411" s="154"/>
      <c r="AA411" s="154"/>
      <c r="AB411" s="154"/>
      <c r="AC411" s="154"/>
      <c r="AE411" s="154"/>
      <c r="AF411" s="154"/>
      <c r="AG411" s="154"/>
      <c r="AH411" s="154"/>
      <c r="AJ411" s="154"/>
      <c r="AK411" s="154"/>
      <c r="AL411" s="154"/>
      <c r="AM411" s="154"/>
      <c r="AN411" s="154"/>
      <c r="AO411" s="154"/>
    </row>
    <row r="412" spans="1:41" x14ac:dyDescent="0.2">
      <c r="A412" s="154"/>
      <c r="C412" s="154"/>
      <c r="D412" s="154"/>
      <c r="E412" s="154"/>
      <c r="G412" s="154"/>
      <c r="H412" s="154"/>
      <c r="J412" s="154"/>
      <c r="K412" s="154"/>
      <c r="L412" s="154"/>
      <c r="M412" s="154"/>
      <c r="N412" s="154"/>
      <c r="O412" s="154"/>
      <c r="Q412" s="154"/>
      <c r="R412" s="154"/>
      <c r="S412" s="154"/>
      <c r="T412" s="154"/>
      <c r="U412" s="154"/>
      <c r="W412" s="154"/>
      <c r="X412" s="154"/>
      <c r="Y412" s="154"/>
      <c r="AA412" s="154"/>
      <c r="AB412" s="154"/>
      <c r="AC412" s="154"/>
      <c r="AE412" s="154"/>
      <c r="AF412" s="154"/>
      <c r="AG412" s="154"/>
      <c r="AH412" s="154"/>
      <c r="AJ412" s="154"/>
      <c r="AK412" s="154"/>
      <c r="AL412" s="154"/>
      <c r="AM412" s="154"/>
      <c r="AN412" s="154"/>
      <c r="AO412" s="154"/>
    </row>
    <row r="413" spans="1:41" x14ac:dyDescent="0.2">
      <c r="A413" s="154"/>
      <c r="C413" s="154"/>
      <c r="D413" s="154"/>
      <c r="E413" s="154"/>
      <c r="G413" s="154"/>
      <c r="H413" s="154"/>
      <c r="J413" s="154"/>
      <c r="K413" s="154"/>
      <c r="L413" s="154"/>
      <c r="M413" s="154"/>
      <c r="N413" s="154"/>
      <c r="O413" s="154"/>
      <c r="Q413" s="154"/>
      <c r="R413" s="154"/>
      <c r="S413" s="154"/>
      <c r="T413" s="154"/>
      <c r="U413" s="154"/>
      <c r="W413" s="154"/>
      <c r="X413" s="154"/>
      <c r="Y413" s="154"/>
      <c r="AA413" s="154"/>
      <c r="AB413" s="154"/>
      <c r="AC413" s="154"/>
      <c r="AE413" s="154"/>
      <c r="AF413" s="154"/>
      <c r="AG413" s="154"/>
      <c r="AH413" s="154"/>
      <c r="AJ413" s="154"/>
      <c r="AK413" s="154"/>
      <c r="AL413" s="154"/>
      <c r="AM413" s="154"/>
      <c r="AN413" s="154"/>
      <c r="AO413" s="154"/>
    </row>
    <row r="414" spans="1:41" x14ac:dyDescent="0.2">
      <c r="A414" s="154"/>
      <c r="C414" s="154"/>
      <c r="D414" s="154"/>
      <c r="E414" s="154"/>
      <c r="G414" s="154"/>
      <c r="H414" s="154"/>
      <c r="J414" s="154"/>
      <c r="K414" s="154"/>
      <c r="L414" s="154"/>
      <c r="M414" s="154"/>
      <c r="N414" s="154"/>
      <c r="O414" s="154"/>
      <c r="Q414" s="154"/>
      <c r="R414" s="154"/>
      <c r="S414" s="154"/>
      <c r="T414" s="154"/>
      <c r="U414" s="154"/>
      <c r="W414" s="154"/>
      <c r="X414" s="154"/>
      <c r="Y414" s="154"/>
      <c r="AA414" s="154"/>
      <c r="AB414" s="154"/>
      <c r="AC414" s="154"/>
      <c r="AE414" s="154"/>
      <c r="AF414" s="154"/>
      <c r="AG414" s="154"/>
      <c r="AH414" s="154"/>
      <c r="AJ414" s="154"/>
      <c r="AK414" s="154"/>
      <c r="AL414" s="154"/>
      <c r="AM414" s="154"/>
      <c r="AN414" s="154"/>
      <c r="AO414" s="154"/>
    </row>
    <row r="415" spans="1:41" x14ac:dyDescent="0.2">
      <c r="A415" s="154"/>
      <c r="C415" s="154"/>
      <c r="D415" s="154"/>
      <c r="E415" s="154"/>
      <c r="G415" s="154"/>
      <c r="H415" s="154"/>
      <c r="J415" s="154"/>
      <c r="K415" s="154"/>
      <c r="L415" s="154"/>
      <c r="M415" s="154"/>
      <c r="N415" s="154"/>
      <c r="O415" s="154"/>
      <c r="Q415" s="154"/>
      <c r="R415" s="154"/>
      <c r="S415" s="154"/>
      <c r="T415" s="154"/>
      <c r="U415" s="154"/>
      <c r="W415" s="154"/>
      <c r="X415" s="154"/>
      <c r="Y415" s="154"/>
      <c r="AA415" s="154"/>
      <c r="AB415" s="154"/>
      <c r="AC415" s="154"/>
      <c r="AE415" s="154"/>
      <c r="AF415" s="154"/>
      <c r="AG415" s="154"/>
      <c r="AH415" s="154"/>
      <c r="AJ415" s="154"/>
      <c r="AK415" s="154"/>
      <c r="AL415" s="154"/>
      <c r="AM415" s="154"/>
      <c r="AN415" s="154"/>
      <c r="AO415" s="154"/>
    </row>
    <row r="416" spans="1:41" x14ac:dyDescent="0.2">
      <c r="C416" s="154"/>
      <c r="D416" s="154"/>
      <c r="E416" s="154"/>
      <c r="G416" s="154"/>
      <c r="H416" s="154"/>
      <c r="J416" s="154"/>
      <c r="K416" s="154"/>
      <c r="L416" s="154"/>
      <c r="M416" s="154"/>
      <c r="N416" s="154"/>
      <c r="O416" s="154"/>
      <c r="Q416" s="154"/>
      <c r="R416" s="154"/>
      <c r="S416" s="154"/>
      <c r="T416" s="154"/>
      <c r="U416" s="154"/>
      <c r="W416" s="154"/>
      <c r="X416" s="154"/>
      <c r="Y416" s="154"/>
      <c r="AA416" s="154"/>
      <c r="AB416" s="154"/>
      <c r="AC416" s="154"/>
      <c r="AE416" s="154"/>
      <c r="AF416" s="154"/>
      <c r="AG416" s="154"/>
      <c r="AH416" s="154"/>
      <c r="AJ416" s="154"/>
      <c r="AK416" s="154"/>
      <c r="AL416" s="154"/>
      <c r="AM416" s="154"/>
      <c r="AN416" s="154"/>
      <c r="AO416" s="154"/>
    </row>
    <row r="417" spans="3:41" x14ac:dyDescent="0.2">
      <c r="C417" s="154"/>
      <c r="D417" s="154"/>
      <c r="E417" s="154"/>
      <c r="G417" s="154"/>
      <c r="H417" s="154"/>
      <c r="J417" s="154"/>
      <c r="K417" s="154"/>
      <c r="L417" s="154"/>
      <c r="M417" s="154"/>
      <c r="N417" s="154"/>
      <c r="O417" s="154"/>
      <c r="Q417" s="154"/>
      <c r="R417" s="154"/>
      <c r="S417" s="154"/>
      <c r="T417" s="154"/>
      <c r="U417" s="154"/>
      <c r="W417" s="154"/>
      <c r="X417" s="154"/>
      <c r="Y417" s="154"/>
      <c r="AA417" s="154"/>
      <c r="AB417" s="154"/>
      <c r="AC417" s="154"/>
      <c r="AE417" s="154"/>
      <c r="AF417" s="154"/>
      <c r="AG417" s="154"/>
      <c r="AH417" s="154"/>
      <c r="AJ417" s="154"/>
      <c r="AK417" s="154"/>
      <c r="AL417" s="154"/>
      <c r="AM417" s="154"/>
      <c r="AN417" s="154"/>
      <c r="AO417" s="154"/>
    </row>
    <row r="418" spans="3:41" x14ac:dyDescent="0.2">
      <c r="C418" s="154"/>
      <c r="D418" s="154"/>
      <c r="E418" s="154"/>
      <c r="G418" s="154"/>
      <c r="H418" s="154"/>
      <c r="J418" s="154"/>
      <c r="K418" s="154"/>
      <c r="L418" s="154"/>
      <c r="M418" s="154"/>
      <c r="N418" s="154"/>
      <c r="O418" s="154"/>
      <c r="Q418" s="154"/>
      <c r="R418" s="154"/>
      <c r="S418" s="154"/>
      <c r="T418" s="154"/>
      <c r="U418" s="154"/>
      <c r="W418" s="154"/>
      <c r="X418" s="154"/>
      <c r="Y418" s="154"/>
      <c r="AA418" s="154"/>
      <c r="AB418" s="154"/>
      <c r="AC418" s="154"/>
      <c r="AE418" s="154"/>
      <c r="AF418" s="154"/>
      <c r="AG418" s="154"/>
      <c r="AH418" s="154"/>
      <c r="AJ418" s="154"/>
      <c r="AK418" s="154"/>
      <c r="AL418" s="154"/>
      <c r="AM418" s="154"/>
      <c r="AN418" s="154"/>
      <c r="AO418" s="154"/>
    </row>
    <row r="419" spans="3:41" x14ac:dyDescent="0.2">
      <c r="C419" s="154"/>
      <c r="D419" s="154"/>
      <c r="E419" s="154"/>
      <c r="G419" s="154"/>
      <c r="H419" s="154"/>
      <c r="J419" s="154"/>
      <c r="K419" s="154"/>
      <c r="L419" s="154"/>
      <c r="M419" s="154"/>
      <c r="N419" s="154"/>
      <c r="O419" s="154"/>
      <c r="Q419" s="154"/>
      <c r="R419" s="154"/>
      <c r="S419" s="154"/>
      <c r="T419" s="154"/>
      <c r="U419" s="154"/>
      <c r="W419" s="154"/>
      <c r="X419" s="154"/>
      <c r="Y419" s="154"/>
      <c r="AA419" s="154"/>
      <c r="AB419" s="154"/>
      <c r="AC419" s="154"/>
      <c r="AE419" s="154"/>
      <c r="AF419" s="154"/>
      <c r="AG419" s="154"/>
      <c r="AH419" s="154"/>
      <c r="AJ419" s="154"/>
      <c r="AK419" s="154"/>
      <c r="AL419" s="154"/>
      <c r="AM419" s="154"/>
      <c r="AN419" s="154"/>
      <c r="AO419" s="154"/>
    </row>
    <row r="420" spans="3:41" x14ac:dyDescent="0.2">
      <c r="C420" s="154"/>
      <c r="D420" s="154"/>
      <c r="E420" s="154"/>
      <c r="G420" s="154"/>
      <c r="H420" s="154"/>
      <c r="J420" s="154"/>
      <c r="K420" s="154"/>
      <c r="L420" s="154"/>
      <c r="M420" s="154"/>
      <c r="N420" s="154"/>
      <c r="O420" s="154"/>
      <c r="Q420" s="154"/>
      <c r="R420" s="154"/>
      <c r="S420" s="154"/>
      <c r="T420" s="154"/>
      <c r="U420" s="154"/>
      <c r="W420" s="154"/>
      <c r="X420" s="154"/>
      <c r="Y420" s="154"/>
      <c r="AA420" s="154"/>
      <c r="AB420" s="154"/>
      <c r="AC420" s="154"/>
      <c r="AE420" s="154"/>
      <c r="AF420" s="154"/>
      <c r="AG420" s="154"/>
      <c r="AH420" s="154"/>
      <c r="AJ420" s="154"/>
      <c r="AK420" s="154"/>
      <c r="AL420" s="154"/>
      <c r="AM420" s="154"/>
      <c r="AN420" s="154"/>
      <c r="AO420" s="154"/>
    </row>
    <row r="421" spans="3:41" x14ac:dyDescent="0.2">
      <c r="C421" s="154"/>
      <c r="D421" s="154"/>
      <c r="E421" s="154"/>
      <c r="G421" s="154"/>
      <c r="H421" s="154"/>
      <c r="J421" s="154"/>
      <c r="K421" s="154"/>
      <c r="L421" s="154"/>
      <c r="M421" s="154"/>
      <c r="N421" s="154"/>
      <c r="O421" s="154"/>
      <c r="Q421" s="154"/>
      <c r="R421" s="154"/>
      <c r="S421" s="154"/>
      <c r="T421" s="154"/>
      <c r="U421" s="154"/>
      <c r="W421" s="154"/>
      <c r="X421" s="154"/>
      <c r="Y421" s="154"/>
      <c r="AA421" s="154"/>
      <c r="AB421" s="154"/>
      <c r="AC421" s="154"/>
      <c r="AE421" s="154"/>
      <c r="AF421" s="154"/>
      <c r="AG421" s="154"/>
      <c r="AH421" s="154"/>
      <c r="AJ421" s="154"/>
      <c r="AK421" s="154"/>
      <c r="AL421" s="154"/>
      <c r="AM421" s="154"/>
      <c r="AN421" s="154"/>
      <c r="AO421" s="154"/>
    </row>
    <row r="422" spans="3:41" x14ac:dyDescent="0.2">
      <c r="C422" s="154"/>
      <c r="D422" s="154"/>
      <c r="E422" s="154"/>
      <c r="G422" s="154"/>
      <c r="H422" s="154"/>
      <c r="J422" s="154"/>
      <c r="K422" s="154"/>
      <c r="L422" s="154"/>
      <c r="M422" s="154"/>
      <c r="N422" s="154"/>
      <c r="O422" s="154"/>
      <c r="Q422" s="154"/>
      <c r="R422" s="154"/>
      <c r="S422" s="154"/>
      <c r="T422" s="154"/>
      <c r="U422" s="154"/>
      <c r="W422" s="154"/>
      <c r="X422" s="154"/>
      <c r="Y422" s="154"/>
      <c r="AA422" s="154"/>
      <c r="AB422" s="154"/>
      <c r="AC422" s="154"/>
      <c r="AE422" s="154"/>
      <c r="AF422" s="154"/>
      <c r="AG422" s="154"/>
      <c r="AH422" s="154"/>
      <c r="AJ422" s="154"/>
      <c r="AK422" s="154"/>
      <c r="AL422" s="154"/>
      <c r="AM422" s="154"/>
      <c r="AN422" s="154"/>
      <c r="AO422" s="154"/>
    </row>
    <row r="423" spans="3:41" x14ac:dyDescent="0.2">
      <c r="C423" s="154"/>
      <c r="D423" s="154"/>
      <c r="E423" s="154"/>
      <c r="G423" s="154"/>
      <c r="H423" s="154"/>
      <c r="J423" s="154"/>
      <c r="K423" s="154"/>
      <c r="L423" s="154"/>
      <c r="M423" s="154"/>
      <c r="N423" s="154"/>
      <c r="O423" s="154"/>
      <c r="Q423" s="154"/>
      <c r="R423" s="154"/>
      <c r="S423" s="154"/>
      <c r="T423" s="154"/>
      <c r="U423" s="154"/>
      <c r="W423" s="154"/>
      <c r="X423" s="154"/>
      <c r="Y423" s="154"/>
      <c r="AA423" s="154"/>
      <c r="AB423" s="154"/>
      <c r="AC423" s="154"/>
      <c r="AE423" s="154"/>
      <c r="AF423" s="154"/>
      <c r="AG423" s="154"/>
      <c r="AH423" s="154"/>
      <c r="AJ423" s="154"/>
      <c r="AK423" s="154"/>
      <c r="AL423" s="154"/>
      <c r="AM423" s="154"/>
      <c r="AN423" s="154"/>
      <c r="AO423" s="154"/>
    </row>
    <row r="424" spans="3:41" x14ac:dyDescent="0.2">
      <c r="C424" s="154"/>
      <c r="D424" s="154"/>
      <c r="E424" s="154"/>
      <c r="G424" s="154"/>
      <c r="H424" s="154"/>
      <c r="J424" s="154"/>
      <c r="K424" s="154"/>
      <c r="L424" s="154"/>
      <c r="M424" s="154"/>
      <c r="N424" s="154"/>
      <c r="O424" s="154"/>
      <c r="Q424" s="154"/>
      <c r="R424" s="154"/>
      <c r="S424" s="154"/>
      <c r="T424" s="154"/>
      <c r="U424" s="154"/>
      <c r="W424" s="154"/>
      <c r="X424" s="154"/>
      <c r="Y424" s="154"/>
      <c r="AA424" s="154"/>
      <c r="AB424" s="154"/>
      <c r="AC424" s="154"/>
      <c r="AE424" s="154"/>
      <c r="AF424" s="154"/>
      <c r="AG424" s="154"/>
      <c r="AH424" s="154"/>
      <c r="AJ424" s="154"/>
      <c r="AK424" s="154"/>
      <c r="AL424" s="154"/>
      <c r="AM424" s="154"/>
      <c r="AN424" s="154"/>
      <c r="AO424" s="154"/>
    </row>
    <row r="425" spans="3:41" x14ac:dyDescent="0.2">
      <c r="C425" s="154"/>
      <c r="D425" s="154"/>
      <c r="E425" s="154"/>
      <c r="G425" s="154"/>
      <c r="H425" s="154"/>
      <c r="J425" s="154"/>
      <c r="K425" s="154"/>
      <c r="L425" s="154"/>
      <c r="M425" s="154"/>
      <c r="N425" s="154"/>
      <c r="O425" s="154"/>
      <c r="Q425" s="154"/>
      <c r="R425" s="154"/>
      <c r="S425" s="154"/>
      <c r="T425" s="154"/>
      <c r="U425" s="154"/>
      <c r="W425" s="154"/>
      <c r="X425" s="154"/>
      <c r="Y425" s="154"/>
      <c r="AA425" s="154"/>
      <c r="AB425" s="154"/>
      <c r="AC425" s="154"/>
      <c r="AE425" s="154"/>
      <c r="AF425" s="154"/>
      <c r="AG425" s="154"/>
      <c r="AH425" s="154"/>
      <c r="AJ425" s="154"/>
      <c r="AK425" s="154"/>
      <c r="AL425" s="154"/>
      <c r="AM425" s="154"/>
      <c r="AN425" s="154"/>
      <c r="AO425" s="154"/>
    </row>
    <row r="426" spans="3:41" x14ac:dyDescent="0.2">
      <c r="C426" s="154"/>
      <c r="D426" s="154"/>
      <c r="E426" s="154"/>
      <c r="G426" s="154"/>
      <c r="H426" s="154"/>
      <c r="J426" s="154"/>
      <c r="K426" s="154"/>
      <c r="L426" s="154"/>
      <c r="M426" s="154"/>
      <c r="N426" s="154"/>
      <c r="O426" s="154"/>
      <c r="Q426" s="154"/>
      <c r="R426" s="154"/>
      <c r="S426" s="154"/>
      <c r="T426" s="154"/>
      <c r="U426" s="154"/>
      <c r="W426" s="154"/>
      <c r="X426" s="154"/>
      <c r="Y426" s="154"/>
      <c r="AA426" s="154"/>
      <c r="AB426" s="154"/>
      <c r="AC426" s="154"/>
      <c r="AE426" s="154"/>
      <c r="AF426" s="154"/>
      <c r="AG426" s="154"/>
      <c r="AH426" s="154"/>
      <c r="AJ426" s="154"/>
      <c r="AK426" s="154"/>
      <c r="AL426" s="154"/>
      <c r="AM426" s="154"/>
      <c r="AN426" s="154"/>
      <c r="AO426" s="154"/>
    </row>
    <row r="427" spans="3:41" x14ac:dyDescent="0.2">
      <c r="C427" s="154"/>
      <c r="D427" s="154"/>
      <c r="E427" s="154"/>
      <c r="G427" s="154"/>
      <c r="H427" s="154"/>
      <c r="J427" s="154"/>
      <c r="K427" s="154"/>
      <c r="L427" s="154"/>
      <c r="M427" s="154"/>
      <c r="N427" s="154"/>
      <c r="O427" s="154"/>
      <c r="Q427" s="154"/>
      <c r="R427" s="154"/>
      <c r="S427" s="154"/>
      <c r="T427" s="154"/>
      <c r="U427" s="154"/>
      <c r="W427" s="154"/>
      <c r="X427" s="154"/>
      <c r="Y427" s="154"/>
      <c r="AA427" s="154"/>
      <c r="AB427" s="154"/>
      <c r="AC427" s="154"/>
      <c r="AE427" s="154"/>
      <c r="AF427" s="154"/>
      <c r="AG427" s="154"/>
      <c r="AH427" s="154"/>
      <c r="AJ427" s="154"/>
      <c r="AK427" s="154"/>
      <c r="AL427" s="154"/>
      <c r="AM427" s="154"/>
      <c r="AN427" s="154"/>
      <c r="AO427" s="154"/>
    </row>
    <row r="428" spans="3:41" x14ac:dyDescent="0.2">
      <c r="C428" s="154"/>
      <c r="D428" s="154"/>
      <c r="E428" s="154"/>
      <c r="G428" s="154"/>
      <c r="H428" s="154"/>
      <c r="J428" s="154"/>
      <c r="K428" s="154"/>
      <c r="L428" s="154"/>
      <c r="M428" s="154"/>
      <c r="N428" s="154"/>
      <c r="O428" s="154"/>
      <c r="Q428" s="154"/>
      <c r="R428" s="154"/>
      <c r="S428" s="154"/>
      <c r="T428" s="154"/>
      <c r="U428" s="154"/>
      <c r="W428" s="154"/>
      <c r="X428" s="154"/>
      <c r="Y428" s="154"/>
      <c r="AA428" s="154"/>
      <c r="AB428" s="154"/>
      <c r="AC428" s="154"/>
      <c r="AE428" s="154"/>
      <c r="AF428" s="154"/>
      <c r="AG428" s="154"/>
      <c r="AH428" s="154"/>
      <c r="AJ428" s="154"/>
      <c r="AK428" s="154"/>
      <c r="AL428" s="154"/>
      <c r="AM428" s="154"/>
      <c r="AN428" s="154"/>
      <c r="AO428" s="154"/>
    </row>
    <row r="429" spans="3:41" x14ac:dyDescent="0.2">
      <c r="C429" s="154"/>
      <c r="D429" s="154"/>
      <c r="E429" s="154"/>
      <c r="G429" s="154"/>
      <c r="H429" s="154"/>
      <c r="J429" s="154"/>
      <c r="K429" s="154"/>
      <c r="L429" s="154"/>
      <c r="M429" s="154"/>
      <c r="N429" s="154"/>
      <c r="O429" s="154"/>
      <c r="Q429" s="154"/>
      <c r="R429" s="154"/>
      <c r="S429" s="154"/>
      <c r="T429" s="154"/>
      <c r="U429" s="154"/>
      <c r="W429" s="154"/>
      <c r="X429" s="154"/>
      <c r="Y429" s="154"/>
      <c r="AA429" s="154"/>
      <c r="AB429" s="154"/>
      <c r="AC429" s="154"/>
      <c r="AE429" s="154"/>
      <c r="AF429" s="154"/>
      <c r="AG429" s="154"/>
      <c r="AH429" s="154"/>
      <c r="AJ429" s="154"/>
      <c r="AK429" s="154"/>
      <c r="AL429" s="154"/>
      <c r="AM429" s="154"/>
      <c r="AN429" s="154"/>
      <c r="AO429" s="154"/>
    </row>
    <row r="430" spans="3:41" x14ac:dyDescent="0.2">
      <c r="C430" s="154"/>
      <c r="D430" s="154"/>
      <c r="E430" s="154"/>
      <c r="G430" s="154"/>
      <c r="H430" s="154"/>
      <c r="J430" s="154"/>
      <c r="K430" s="154"/>
      <c r="L430" s="154"/>
      <c r="M430" s="154"/>
      <c r="N430" s="154"/>
      <c r="O430" s="154"/>
      <c r="Q430" s="154"/>
      <c r="R430" s="154"/>
      <c r="S430" s="154"/>
      <c r="T430" s="154"/>
      <c r="U430" s="154"/>
      <c r="W430" s="154"/>
      <c r="X430" s="154"/>
      <c r="Y430" s="154"/>
      <c r="AA430" s="154"/>
      <c r="AB430" s="154"/>
      <c r="AC430" s="154"/>
      <c r="AE430" s="154"/>
      <c r="AF430" s="154"/>
      <c r="AG430" s="154"/>
      <c r="AH430" s="154"/>
      <c r="AJ430" s="154"/>
      <c r="AK430" s="154"/>
      <c r="AL430" s="154"/>
      <c r="AM430" s="154"/>
      <c r="AN430" s="154"/>
      <c r="AO430" s="154"/>
    </row>
    <row r="431" spans="3:41" x14ac:dyDescent="0.2">
      <c r="C431" s="154"/>
      <c r="D431" s="154"/>
      <c r="E431" s="154"/>
      <c r="G431" s="154"/>
      <c r="H431" s="154"/>
      <c r="J431" s="154"/>
      <c r="K431" s="154"/>
      <c r="L431" s="154"/>
      <c r="M431" s="154"/>
      <c r="N431" s="154"/>
      <c r="O431" s="154"/>
      <c r="Q431" s="154"/>
      <c r="R431" s="154"/>
      <c r="S431" s="154"/>
      <c r="T431" s="154"/>
      <c r="U431" s="154"/>
      <c r="W431" s="154"/>
      <c r="X431" s="154"/>
      <c r="Y431" s="154"/>
      <c r="AA431" s="154"/>
      <c r="AB431" s="154"/>
      <c r="AC431" s="154"/>
      <c r="AE431" s="154"/>
      <c r="AF431" s="154"/>
      <c r="AG431" s="154"/>
      <c r="AH431" s="154"/>
      <c r="AJ431" s="154"/>
      <c r="AK431" s="154"/>
      <c r="AL431" s="154"/>
      <c r="AM431" s="154"/>
      <c r="AN431" s="154"/>
      <c r="AO431" s="154"/>
    </row>
    <row r="432" spans="3:41" x14ac:dyDescent="0.2">
      <c r="C432" s="154"/>
      <c r="D432" s="154"/>
      <c r="E432" s="154"/>
      <c r="G432" s="154"/>
      <c r="H432" s="154"/>
      <c r="J432" s="154"/>
      <c r="K432" s="154"/>
      <c r="L432" s="154"/>
      <c r="M432" s="154"/>
      <c r="N432" s="154"/>
      <c r="O432" s="154"/>
      <c r="Q432" s="154"/>
      <c r="R432" s="154"/>
      <c r="S432" s="154"/>
      <c r="T432" s="154"/>
      <c r="U432" s="154"/>
      <c r="W432" s="154"/>
      <c r="X432" s="154"/>
      <c r="Y432" s="154"/>
      <c r="AA432" s="154"/>
      <c r="AB432" s="154"/>
      <c r="AC432" s="154"/>
      <c r="AE432" s="154"/>
      <c r="AF432" s="154"/>
      <c r="AG432" s="154"/>
      <c r="AH432" s="154"/>
      <c r="AJ432" s="154"/>
      <c r="AK432" s="154"/>
      <c r="AL432" s="154"/>
      <c r="AM432" s="154"/>
      <c r="AN432" s="154"/>
      <c r="AO432" s="154"/>
    </row>
    <row r="433" spans="3:41" x14ac:dyDescent="0.2">
      <c r="C433" s="154"/>
      <c r="D433" s="154"/>
      <c r="E433" s="154"/>
      <c r="G433" s="154"/>
      <c r="H433" s="154"/>
      <c r="J433" s="154"/>
      <c r="K433" s="154"/>
      <c r="L433" s="154"/>
      <c r="M433" s="154"/>
      <c r="N433" s="154"/>
      <c r="O433" s="154"/>
      <c r="Q433" s="154"/>
      <c r="R433" s="154"/>
      <c r="S433" s="154"/>
      <c r="T433" s="154"/>
      <c r="U433" s="154"/>
      <c r="W433" s="154"/>
      <c r="X433" s="154"/>
      <c r="Y433" s="154"/>
      <c r="AA433" s="154"/>
      <c r="AB433" s="154"/>
      <c r="AC433" s="154"/>
      <c r="AE433" s="154"/>
      <c r="AF433" s="154"/>
      <c r="AG433" s="154"/>
      <c r="AH433" s="154"/>
      <c r="AJ433" s="154"/>
      <c r="AK433" s="154"/>
      <c r="AL433" s="154"/>
      <c r="AM433" s="154"/>
      <c r="AN433" s="154"/>
      <c r="AO433" s="154"/>
    </row>
    <row r="434" spans="3:41" x14ac:dyDescent="0.2">
      <c r="C434" s="154"/>
      <c r="D434" s="154"/>
      <c r="E434" s="154"/>
      <c r="G434" s="154"/>
      <c r="H434" s="154"/>
      <c r="J434" s="154"/>
      <c r="K434" s="154"/>
      <c r="L434" s="154"/>
      <c r="M434" s="154"/>
      <c r="N434" s="154"/>
      <c r="O434" s="154"/>
      <c r="Q434" s="154"/>
      <c r="R434" s="154"/>
      <c r="S434" s="154"/>
      <c r="T434" s="154"/>
      <c r="U434" s="154"/>
      <c r="W434" s="154"/>
      <c r="X434" s="154"/>
      <c r="Y434" s="154"/>
      <c r="AA434" s="154"/>
      <c r="AB434" s="154"/>
      <c r="AC434" s="154"/>
      <c r="AE434" s="154"/>
      <c r="AF434" s="154"/>
      <c r="AG434" s="154"/>
      <c r="AH434" s="154"/>
      <c r="AJ434" s="154"/>
      <c r="AK434" s="154"/>
      <c r="AL434" s="154"/>
      <c r="AM434" s="154"/>
      <c r="AN434" s="154"/>
      <c r="AO434" s="154"/>
    </row>
    <row r="435" spans="3:41" x14ac:dyDescent="0.2">
      <c r="C435" s="154"/>
      <c r="D435" s="154"/>
      <c r="E435" s="154"/>
      <c r="G435" s="154"/>
      <c r="H435" s="154"/>
      <c r="J435" s="154"/>
      <c r="K435" s="154"/>
      <c r="L435" s="154"/>
      <c r="M435" s="154"/>
      <c r="N435" s="154"/>
      <c r="O435" s="154"/>
      <c r="Q435" s="154"/>
      <c r="R435" s="154"/>
      <c r="S435" s="154"/>
      <c r="T435" s="154"/>
      <c r="U435" s="154"/>
      <c r="W435" s="154"/>
      <c r="X435" s="154"/>
      <c r="Y435" s="154"/>
      <c r="AA435" s="154"/>
      <c r="AB435" s="154"/>
      <c r="AC435" s="154"/>
      <c r="AE435" s="154"/>
      <c r="AF435" s="154"/>
      <c r="AG435" s="154"/>
      <c r="AH435" s="154"/>
      <c r="AJ435" s="154"/>
      <c r="AK435" s="154"/>
      <c r="AL435" s="154"/>
      <c r="AM435" s="154"/>
      <c r="AN435" s="154"/>
      <c r="AO435" s="154"/>
    </row>
    <row r="436" spans="3:41" x14ac:dyDescent="0.2">
      <c r="C436" s="154"/>
      <c r="D436" s="154"/>
      <c r="E436" s="154"/>
      <c r="G436" s="154"/>
      <c r="H436" s="154"/>
      <c r="J436" s="154"/>
      <c r="K436" s="154"/>
      <c r="L436" s="154"/>
      <c r="M436" s="154"/>
      <c r="N436" s="154"/>
      <c r="O436" s="154"/>
      <c r="Q436" s="154"/>
      <c r="R436" s="154"/>
      <c r="S436" s="154"/>
      <c r="T436" s="154"/>
      <c r="U436" s="154"/>
      <c r="W436" s="154"/>
      <c r="X436" s="154"/>
      <c r="Y436" s="154"/>
      <c r="AA436" s="154"/>
      <c r="AB436" s="154"/>
      <c r="AC436" s="154"/>
      <c r="AE436" s="154"/>
      <c r="AF436" s="154"/>
      <c r="AG436" s="154"/>
      <c r="AH436" s="154"/>
      <c r="AJ436" s="154"/>
      <c r="AK436" s="154"/>
      <c r="AL436" s="154"/>
      <c r="AM436" s="154"/>
      <c r="AN436" s="154"/>
      <c r="AO436" s="154"/>
    </row>
    <row r="437" spans="3:41" x14ac:dyDescent="0.2">
      <c r="C437" s="154"/>
      <c r="D437" s="154"/>
      <c r="E437" s="154"/>
      <c r="G437" s="154"/>
      <c r="H437" s="154"/>
      <c r="J437" s="154"/>
      <c r="K437" s="154"/>
      <c r="L437" s="154"/>
      <c r="M437" s="154"/>
      <c r="N437" s="154"/>
      <c r="O437" s="154"/>
      <c r="Q437" s="154"/>
      <c r="R437" s="154"/>
      <c r="S437" s="154"/>
      <c r="T437" s="154"/>
      <c r="U437" s="154"/>
      <c r="W437" s="154"/>
      <c r="X437" s="154"/>
      <c r="Y437" s="154"/>
      <c r="AA437" s="154"/>
      <c r="AB437" s="154"/>
      <c r="AC437" s="154"/>
      <c r="AE437" s="154"/>
      <c r="AF437" s="154"/>
      <c r="AG437" s="154"/>
      <c r="AH437" s="154"/>
      <c r="AJ437" s="154"/>
      <c r="AK437" s="154"/>
      <c r="AL437" s="154"/>
      <c r="AM437" s="154"/>
      <c r="AN437" s="154"/>
      <c r="AO437" s="154"/>
    </row>
    <row r="438" spans="3:41" x14ac:dyDescent="0.2">
      <c r="C438" s="154"/>
      <c r="D438" s="154"/>
      <c r="E438" s="154"/>
      <c r="G438" s="154"/>
      <c r="H438" s="154"/>
      <c r="J438" s="154"/>
      <c r="K438" s="154"/>
      <c r="L438" s="154"/>
      <c r="M438" s="154"/>
      <c r="N438" s="154"/>
      <c r="O438" s="154"/>
      <c r="Q438" s="154"/>
      <c r="R438" s="154"/>
      <c r="S438" s="154"/>
      <c r="T438" s="154"/>
      <c r="U438" s="154"/>
      <c r="W438" s="154"/>
      <c r="X438" s="154"/>
      <c r="Y438" s="154"/>
      <c r="AA438" s="154"/>
      <c r="AB438" s="154"/>
      <c r="AC438" s="154"/>
      <c r="AE438" s="154"/>
      <c r="AF438" s="154"/>
      <c r="AG438" s="154"/>
      <c r="AH438" s="154"/>
      <c r="AJ438" s="154"/>
      <c r="AK438" s="154"/>
      <c r="AL438" s="154"/>
      <c r="AM438" s="154"/>
      <c r="AN438" s="154"/>
      <c r="AO438" s="154"/>
    </row>
    <row r="439" spans="3:41" x14ac:dyDescent="0.2">
      <c r="C439" s="154"/>
      <c r="D439" s="154"/>
      <c r="E439" s="154"/>
      <c r="G439" s="154"/>
      <c r="H439" s="154"/>
      <c r="J439" s="154"/>
      <c r="K439" s="154"/>
      <c r="L439" s="154"/>
      <c r="M439" s="154"/>
      <c r="N439" s="154"/>
      <c r="O439" s="154"/>
      <c r="Q439" s="154"/>
      <c r="R439" s="154"/>
      <c r="S439" s="154"/>
      <c r="T439" s="154"/>
      <c r="U439" s="154"/>
      <c r="W439" s="154"/>
      <c r="X439" s="154"/>
      <c r="Y439" s="154"/>
      <c r="AA439" s="154"/>
      <c r="AB439" s="154"/>
      <c r="AC439" s="154"/>
      <c r="AE439" s="154"/>
      <c r="AF439" s="154"/>
      <c r="AG439" s="154"/>
      <c r="AH439" s="154"/>
      <c r="AJ439" s="154"/>
      <c r="AK439" s="154"/>
      <c r="AL439" s="154"/>
      <c r="AM439" s="154"/>
      <c r="AN439" s="154"/>
      <c r="AO439" s="154"/>
    </row>
    <row r="440" spans="3:41" x14ac:dyDescent="0.2">
      <c r="C440" s="154"/>
      <c r="D440" s="154"/>
      <c r="E440" s="154"/>
      <c r="G440" s="154"/>
      <c r="H440" s="154"/>
      <c r="J440" s="154"/>
      <c r="K440" s="154"/>
      <c r="L440" s="154"/>
      <c r="M440" s="154"/>
      <c r="N440" s="154"/>
      <c r="O440" s="154"/>
      <c r="Q440" s="154"/>
      <c r="R440" s="154"/>
      <c r="S440" s="154"/>
      <c r="T440" s="154"/>
      <c r="U440" s="154"/>
      <c r="W440" s="154"/>
      <c r="X440" s="154"/>
      <c r="Y440" s="154"/>
      <c r="AA440" s="154"/>
      <c r="AB440" s="154"/>
      <c r="AC440" s="154"/>
      <c r="AE440" s="154"/>
      <c r="AF440" s="154"/>
      <c r="AG440" s="154"/>
      <c r="AH440" s="154"/>
      <c r="AJ440" s="154"/>
      <c r="AK440" s="154"/>
      <c r="AL440" s="154"/>
      <c r="AM440" s="154"/>
      <c r="AN440" s="154"/>
      <c r="AO440" s="154"/>
    </row>
    <row r="441" spans="3:41" x14ac:dyDescent="0.2">
      <c r="C441" s="154"/>
      <c r="D441" s="154"/>
      <c r="E441" s="154"/>
      <c r="G441" s="154"/>
      <c r="H441" s="154"/>
      <c r="J441" s="154"/>
      <c r="K441" s="154"/>
      <c r="L441" s="154"/>
      <c r="M441" s="154"/>
      <c r="N441" s="154"/>
      <c r="O441" s="154"/>
      <c r="Q441" s="154"/>
      <c r="R441" s="154"/>
      <c r="S441" s="154"/>
      <c r="T441" s="154"/>
      <c r="U441" s="154"/>
      <c r="W441" s="154"/>
      <c r="X441" s="154"/>
      <c r="Y441" s="154"/>
      <c r="AA441" s="154"/>
      <c r="AB441" s="154"/>
      <c r="AC441" s="154"/>
      <c r="AE441" s="154"/>
      <c r="AF441" s="154"/>
      <c r="AG441" s="154"/>
      <c r="AH441" s="154"/>
      <c r="AJ441" s="154"/>
      <c r="AK441" s="154"/>
      <c r="AL441" s="154"/>
      <c r="AM441" s="154"/>
      <c r="AN441" s="154"/>
      <c r="AO441" s="154"/>
    </row>
    <row r="442" spans="3:41" x14ac:dyDescent="0.2">
      <c r="C442" s="154"/>
      <c r="D442" s="154"/>
      <c r="E442" s="154"/>
      <c r="G442" s="154"/>
      <c r="H442" s="154"/>
      <c r="J442" s="154"/>
      <c r="K442" s="154"/>
      <c r="L442" s="154"/>
      <c r="M442" s="154"/>
      <c r="N442" s="154"/>
      <c r="O442" s="154"/>
      <c r="Q442" s="154"/>
      <c r="R442" s="154"/>
      <c r="S442" s="154"/>
      <c r="T442" s="154"/>
      <c r="U442" s="154"/>
      <c r="W442" s="154"/>
      <c r="X442" s="154"/>
      <c r="Y442" s="154"/>
      <c r="AA442" s="154"/>
      <c r="AB442" s="154"/>
      <c r="AC442" s="154"/>
      <c r="AE442" s="154"/>
      <c r="AF442" s="154"/>
      <c r="AG442" s="154"/>
      <c r="AH442" s="154"/>
      <c r="AJ442" s="154"/>
      <c r="AK442" s="154"/>
      <c r="AL442" s="154"/>
      <c r="AM442" s="154"/>
      <c r="AN442" s="154"/>
      <c r="AO442" s="154"/>
    </row>
    <row r="443" spans="3:41" x14ac:dyDescent="0.2">
      <c r="C443" s="154"/>
      <c r="D443" s="154"/>
      <c r="E443" s="154"/>
      <c r="G443" s="154"/>
      <c r="H443" s="154"/>
      <c r="J443" s="154"/>
      <c r="K443" s="154"/>
      <c r="L443" s="154"/>
      <c r="M443" s="154"/>
      <c r="N443" s="154"/>
      <c r="O443" s="154"/>
      <c r="Q443" s="154"/>
      <c r="R443" s="154"/>
      <c r="S443" s="154"/>
      <c r="T443" s="154"/>
      <c r="U443" s="154"/>
      <c r="W443" s="154"/>
      <c r="X443" s="154"/>
      <c r="Y443" s="154"/>
      <c r="AA443" s="154"/>
      <c r="AB443" s="154"/>
      <c r="AC443" s="154"/>
      <c r="AE443" s="154"/>
      <c r="AF443" s="154"/>
      <c r="AG443" s="154"/>
      <c r="AH443" s="154"/>
      <c r="AJ443" s="154"/>
      <c r="AK443" s="154"/>
      <c r="AL443" s="154"/>
      <c r="AM443" s="154"/>
      <c r="AN443" s="154"/>
      <c r="AO443" s="154"/>
    </row>
    <row r="444" spans="3:41" x14ac:dyDescent="0.2">
      <c r="C444" s="154"/>
      <c r="D444" s="154"/>
      <c r="E444" s="154"/>
      <c r="G444" s="154"/>
      <c r="H444" s="154"/>
      <c r="J444" s="154"/>
      <c r="K444" s="154"/>
      <c r="L444" s="154"/>
      <c r="M444" s="154"/>
      <c r="N444" s="154"/>
      <c r="O444" s="154"/>
      <c r="Q444" s="154"/>
      <c r="R444" s="154"/>
      <c r="S444" s="154"/>
      <c r="T444" s="154"/>
      <c r="U444" s="154"/>
      <c r="W444" s="154"/>
      <c r="X444" s="154"/>
      <c r="Y444" s="154"/>
      <c r="AA444" s="154"/>
      <c r="AB444" s="154"/>
      <c r="AC444" s="154"/>
      <c r="AE444" s="154"/>
      <c r="AF444" s="154"/>
      <c r="AG444" s="154"/>
      <c r="AH444" s="154"/>
      <c r="AJ444" s="154"/>
      <c r="AK444" s="154"/>
      <c r="AL444" s="154"/>
      <c r="AM444" s="154"/>
      <c r="AN444" s="154"/>
      <c r="AO444" s="154"/>
    </row>
    <row r="445" spans="3:41" x14ac:dyDescent="0.2">
      <c r="C445" s="154"/>
      <c r="D445" s="154"/>
      <c r="E445" s="154"/>
      <c r="G445" s="154"/>
      <c r="H445" s="154"/>
      <c r="J445" s="154"/>
      <c r="K445" s="154"/>
      <c r="L445" s="154"/>
      <c r="M445" s="154"/>
      <c r="N445" s="154"/>
      <c r="O445" s="154"/>
      <c r="Q445" s="154"/>
      <c r="R445" s="154"/>
      <c r="S445" s="154"/>
      <c r="T445" s="154"/>
      <c r="U445" s="154"/>
      <c r="W445" s="154"/>
      <c r="X445" s="154"/>
      <c r="Y445" s="154"/>
      <c r="AA445" s="154"/>
      <c r="AB445" s="154"/>
      <c r="AC445" s="154"/>
      <c r="AE445" s="154"/>
      <c r="AF445" s="154"/>
      <c r="AG445" s="154"/>
      <c r="AH445" s="154"/>
      <c r="AJ445" s="154"/>
      <c r="AK445" s="154"/>
      <c r="AL445" s="154"/>
      <c r="AM445" s="154"/>
      <c r="AN445" s="154"/>
      <c r="AO445" s="154"/>
    </row>
    <row r="446" spans="3:41" x14ac:dyDescent="0.2">
      <c r="C446" s="154"/>
      <c r="D446" s="154"/>
      <c r="E446" s="154"/>
      <c r="G446" s="154"/>
      <c r="H446" s="154"/>
      <c r="J446" s="154"/>
      <c r="K446" s="154"/>
      <c r="L446" s="154"/>
      <c r="M446" s="154"/>
      <c r="N446" s="154"/>
      <c r="O446" s="154"/>
      <c r="Q446" s="154"/>
      <c r="R446" s="154"/>
      <c r="S446" s="154"/>
      <c r="T446" s="154"/>
      <c r="U446" s="154"/>
      <c r="W446" s="154"/>
      <c r="X446" s="154"/>
      <c r="Y446" s="154"/>
      <c r="AA446" s="154"/>
      <c r="AB446" s="154"/>
      <c r="AC446" s="154"/>
      <c r="AE446" s="154"/>
      <c r="AF446" s="154"/>
      <c r="AG446" s="154"/>
      <c r="AH446" s="154"/>
      <c r="AJ446" s="154"/>
      <c r="AK446" s="154"/>
      <c r="AL446" s="154"/>
      <c r="AM446" s="154"/>
      <c r="AN446" s="154"/>
      <c r="AO446" s="154"/>
    </row>
    <row r="447" spans="3:41" x14ac:dyDescent="0.2">
      <c r="C447" s="154"/>
      <c r="D447" s="154"/>
      <c r="E447" s="154"/>
      <c r="G447" s="154"/>
      <c r="H447" s="154"/>
      <c r="J447" s="154"/>
      <c r="K447" s="154"/>
      <c r="L447" s="154"/>
      <c r="M447" s="154"/>
      <c r="N447" s="154"/>
      <c r="O447" s="154"/>
      <c r="Q447" s="154"/>
      <c r="R447" s="154"/>
      <c r="S447" s="154"/>
      <c r="T447" s="154"/>
      <c r="U447" s="154"/>
      <c r="W447" s="154"/>
      <c r="X447" s="154"/>
      <c r="Y447" s="154"/>
      <c r="AA447" s="154"/>
      <c r="AB447" s="154"/>
      <c r="AC447" s="154"/>
      <c r="AE447" s="154"/>
      <c r="AF447" s="154"/>
      <c r="AG447" s="154"/>
      <c r="AH447" s="154"/>
      <c r="AJ447" s="154"/>
      <c r="AK447" s="154"/>
      <c r="AL447" s="154"/>
      <c r="AM447" s="154"/>
      <c r="AN447" s="154"/>
      <c r="AO447" s="154"/>
    </row>
    <row r="448" spans="3:41" x14ac:dyDescent="0.2">
      <c r="C448" s="154"/>
      <c r="D448" s="154"/>
      <c r="E448" s="154"/>
      <c r="G448" s="154"/>
      <c r="H448" s="154"/>
      <c r="J448" s="154"/>
      <c r="K448" s="154"/>
      <c r="L448" s="154"/>
      <c r="M448" s="154"/>
      <c r="N448" s="154"/>
      <c r="O448" s="154"/>
      <c r="Q448" s="154"/>
      <c r="R448" s="154"/>
      <c r="S448" s="154"/>
      <c r="T448" s="154"/>
      <c r="U448" s="154"/>
      <c r="W448" s="154"/>
      <c r="X448" s="154"/>
      <c r="Y448" s="154"/>
      <c r="AA448" s="154"/>
      <c r="AB448" s="154"/>
      <c r="AC448" s="154"/>
      <c r="AE448" s="154"/>
      <c r="AF448" s="154"/>
      <c r="AG448" s="154"/>
      <c r="AH448" s="154"/>
      <c r="AJ448" s="154"/>
      <c r="AK448" s="154"/>
      <c r="AL448" s="154"/>
      <c r="AM448" s="154"/>
      <c r="AN448" s="154"/>
      <c r="AO448" s="154"/>
    </row>
    <row r="449" spans="3:41" x14ac:dyDescent="0.2">
      <c r="C449" s="154"/>
      <c r="D449" s="154"/>
      <c r="E449" s="154"/>
      <c r="G449" s="154"/>
      <c r="H449" s="154"/>
      <c r="J449" s="154"/>
      <c r="K449" s="154"/>
      <c r="L449" s="154"/>
      <c r="M449" s="154"/>
      <c r="N449" s="154"/>
      <c r="O449" s="154"/>
      <c r="Q449" s="154"/>
      <c r="R449" s="154"/>
      <c r="S449" s="154"/>
      <c r="T449" s="154"/>
      <c r="U449" s="154"/>
      <c r="W449" s="154"/>
      <c r="X449" s="154"/>
      <c r="Y449" s="154"/>
      <c r="AA449" s="154"/>
      <c r="AB449" s="154"/>
      <c r="AC449" s="154"/>
      <c r="AE449" s="154"/>
      <c r="AF449" s="154"/>
      <c r="AG449" s="154"/>
      <c r="AH449" s="154"/>
      <c r="AJ449" s="154"/>
      <c r="AK449" s="154"/>
      <c r="AL449" s="154"/>
      <c r="AM449" s="154"/>
      <c r="AN449" s="154"/>
      <c r="AO449" s="154"/>
    </row>
    <row r="450" spans="3:41" x14ac:dyDescent="0.2">
      <c r="C450" s="154"/>
      <c r="D450" s="154"/>
      <c r="E450" s="154"/>
      <c r="G450" s="154"/>
      <c r="H450" s="154"/>
      <c r="J450" s="154"/>
      <c r="K450" s="154"/>
      <c r="L450" s="154"/>
      <c r="M450" s="154"/>
      <c r="N450" s="154"/>
      <c r="O450" s="154"/>
      <c r="Q450" s="154"/>
      <c r="R450" s="154"/>
      <c r="S450" s="154"/>
      <c r="T450" s="154"/>
      <c r="U450" s="154"/>
      <c r="W450" s="154"/>
      <c r="X450" s="154"/>
      <c r="Y450" s="154"/>
      <c r="AA450" s="154"/>
      <c r="AB450" s="154"/>
      <c r="AC450" s="154"/>
      <c r="AE450" s="154"/>
      <c r="AF450" s="154"/>
      <c r="AG450" s="154"/>
      <c r="AH450" s="154"/>
      <c r="AJ450" s="154"/>
      <c r="AK450" s="154"/>
      <c r="AL450" s="154"/>
      <c r="AM450" s="154"/>
      <c r="AN450" s="154"/>
      <c r="AO450" s="154"/>
    </row>
    <row r="451" spans="3:41" x14ac:dyDescent="0.2">
      <c r="C451" s="154"/>
      <c r="D451" s="154"/>
      <c r="E451" s="154"/>
      <c r="G451" s="154"/>
      <c r="H451" s="154"/>
      <c r="J451" s="154"/>
      <c r="K451" s="154"/>
      <c r="L451" s="154"/>
      <c r="M451" s="154"/>
      <c r="N451" s="154"/>
      <c r="O451" s="154"/>
      <c r="Q451" s="154"/>
      <c r="R451" s="154"/>
      <c r="S451" s="154"/>
      <c r="T451" s="154"/>
      <c r="U451" s="154"/>
      <c r="W451" s="154"/>
      <c r="X451" s="154"/>
      <c r="Y451" s="154"/>
      <c r="AA451" s="154"/>
      <c r="AB451" s="154"/>
      <c r="AC451" s="154"/>
      <c r="AE451" s="154"/>
      <c r="AF451" s="154"/>
      <c r="AG451" s="154"/>
      <c r="AH451" s="154"/>
      <c r="AJ451" s="154"/>
      <c r="AK451" s="154"/>
      <c r="AL451" s="154"/>
      <c r="AM451" s="154"/>
      <c r="AN451" s="154"/>
      <c r="AO451" s="154"/>
    </row>
    <row r="452" spans="3:41" x14ac:dyDescent="0.2">
      <c r="C452" s="154"/>
      <c r="D452" s="154"/>
      <c r="E452" s="154"/>
      <c r="G452" s="154"/>
      <c r="H452" s="154"/>
      <c r="J452" s="154"/>
      <c r="K452" s="154"/>
      <c r="L452" s="154"/>
      <c r="M452" s="154"/>
      <c r="N452" s="154"/>
      <c r="O452" s="154"/>
      <c r="Q452" s="154"/>
      <c r="R452" s="154"/>
      <c r="S452" s="154"/>
      <c r="T452" s="154"/>
      <c r="U452" s="154"/>
      <c r="W452" s="154"/>
      <c r="X452" s="154"/>
      <c r="Y452" s="154"/>
      <c r="AA452" s="154"/>
      <c r="AB452" s="154"/>
      <c r="AC452" s="154"/>
      <c r="AE452" s="154"/>
      <c r="AF452" s="154"/>
      <c r="AG452" s="154"/>
      <c r="AH452" s="154"/>
      <c r="AJ452" s="154"/>
      <c r="AK452" s="154"/>
      <c r="AL452" s="154"/>
      <c r="AM452" s="154"/>
      <c r="AN452" s="154"/>
      <c r="AO452" s="154"/>
    </row>
    <row r="453" spans="3:41" x14ac:dyDescent="0.2">
      <c r="C453" s="154"/>
      <c r="D453" s="154"/>
      <c r="E453" s="154"/>
      <c r="G453" s="154"/>
      <c r="H453" s="154"/>
      <c r="J453" s="154"/>
      <c r="K453" s="154"/>
      <c r="L453" s="154"/>
      <c r="M453" s="154"/>
      <c r="N453" s="154"/>
      <c r="O453" s="154"/>
      <c r="Q453" s="154"/>
      <c r="R453" s="154"/>
      <c r="S453" s="154"/>
      <c r="T453" s="154"/>
      <c r="U453" s="154"/>
      <c r="W453" s="154"/>
      <c r="X453" s="154"/>
      <c r="Y453" s="154"/>
      <c r="AA453" s="154"/>
      <c r="AB453" s="154"/>
      <c r="AC453" s="154"/>
      <c r="AE453" s="154"/>
      <c r="AF453" s="154"/>
      <c r="AG453" s="154"/>
      <c r="AH453" s="154"/>
      <c r="AJ453" s="154"/>
      <c r="AK453" s="154"/>
      <c r="AL453" s="154"/>
      <c r="AM453" s="154"/>
      <c r="AN453" s="154"/>
      <c r="AO453" s="154"/>
    </row>
    <row r="454" spans="3:41" x14ac:dyDescent="0.2">
      <c r="C454" s="154"/>
      <c r="D454" s="154"/>
      <c r="E454" s="154"/>
      <c r="G454" s="154"/>
      <c r="H454" s="154"/>
      <c r="J454" s="154"/>
      <c r="K454" s="154"/>
      <c r="L454" s="154"/>
      <c r="M454" s="154"/>
      <c r="N454" s="154"/>
      <c r="O454" s="154"/>
      <c r="Q454" s="154"/>
      <c r="R454" s="154"/>
      <c r="S454" s="154"/>
      <c r="T454" s="154"/>
      <c r="U454" s="154"/>
      <c r="W454" s="154"/>
      <c r="X454" s="154"/>
      <c r="Y454" s="154"/>
      <c r="AA454" s="154"/>
      <c r="AB454" s="154"/>
      <c r="AC454" s="154"/>
      <c r="AE454" s="154"/>
      <c r="AF454" s="154"/>
      <c r="AG454" s="154"/>
      <c r="AH454" s="154"/>
      <c r="AJ454" s="154"/>
      <c r="AK454" s="154"/>
      <c r="AL454" s="154"/>
      <c r="AM454" s="154"/>
      <c r="AN454" s="154"/>
      <c r="AO454" s="154"/>
    </row>
    <row r="455" spans="3:41" x14ac:dyDescent="0.2">
      <c r="C455" s="154"/>
      <c r="D455" s="154"/>
      <c r="E455" s="154"/>
      <c r="G455" s="154"/>
      <c r="H455" s="154"/>
      <c r="J455" s="154"/>
      <c r="K455" s="154"/>
      <c r="L455" s="154"/>
      <c r="M455" s="154"/>
      <c r="N455" s="154"/>
      <c r="O455" s="154"/>
      <c r="Q455" s="154"/>
      <c r="R455" s="154"/>
      <c r="S455" s="154"/>
      <c r="T455" s="154"/>
      <c r="U455" s="154"/>
      <c r="W455" s="154"/>
      <c r="X455" s="154"/>
      <c r="Y455" s="154"/>
      <c r="AA455" s="154"/>
      <c r="AB455" s="154"/>
      <c r="AC455" s="154"/>
      <c r="AE455" s="154"/>
      <c r="AF455" s="154"/>
      <c r="AG455" s="154"/>
      <c r="AH455" s="154"/>
      <c r="AJ455" s="154"/>
      <c r="AK455" s="154"/>
      <c r="AL455" s="154"/>
      <c r="AM455" s="154"/>
      <c r="AN455" s="154"/>
      <c r="AO455" s="154"/>
    </row>
    <row r="456" spans="3:41" x14ac:dyDescent="0.2">
      <c r="C456" s="154"/>
      <c r="D456" s="154"/>
      <c r="E456" s="154"/>
      <c r="G456" s="154"/>
      <c r="H456" s="154"/>
      <c r="J456" s="154"/>
      <c r="K456" s="154"/>
      <c r="L456" s="154"/>
      <c r="M456" s="154"/>
      <c r="N456" s="154"/>
      <c r="O456" s="154"/>
      <c r="Q456" s="154"/>
      <c r="R456" s="154"/>
      <c r="S456" s="154"/>
      <c r="T456" s="154"/>
      <c r="U456" s="154"/>
      <c r="W456" s="154"/>
      <c r="X456" s="154"/>
      <c r="Y456" s="154"/>
      <c r="AA456" s="154"/>
      <c r="AB456" s="154"/>
      <c r="AC456" s="154"/>
      <c r="AE456" s="154"/>
      <c r="AF456" s="154"/>
      <c r="AG456" s="154"/>
      <c r="AH456" s="154"/>
      <c r="AJ456" s="154"/>
      <c r="AK456" s="154"/>
      <c r="AL456" s="154"/>
      <c r="AM456" s="154"/>
      <c r="AN456" s="154"/>
      <c r="AO456" s="154"/>
    </row>
    <row r="457" spans="3:41" x14ac:dyDescent="0.2">
      <c r="C457" s="154"/>
      <c r="D457" s="154"/>
      <c r="E457" s="154"/>
      <c r="G457" s="154"/>
      <c r="H457" s="154"/>
      <c r="J457" s="154"/>
      <c r="K457" s="154"/>
      <c r="L457" s="154"/>
      <c r="M457" s="154"/>
      <c r="N457" s="154"/>
      <c r="O457" s="154"/>
      <c r="Q457" s="154"/>
      <c r="R457" s="154"/>
      <c r="S457" s="154"/>
      <c r="T457" s="154"/>
      <c r="U457" s="154"/>
      <c r="W457" s="154"/>
      <c r="X457" s="154"/>
      <c r="Y457" s="154"/>
      <c r="AA457" s="154"/>
      <c r="AB457" s="154"/>
      <c r="AC457" s="154"/>
      <c r="AE457" s="154"/>
      <c r="AF457" s="154"/>
      <c r="AG457" s="154"/>
      <c r="AH457" s="154"/>
      <c r="AJ457" s="154"/>
      <c r="AK457" s="154"/>
      <c r="AL457" s="154"/>
      <c r="AM457" s="154"/>
      <c r="AN457" s="154"/>
      <c r="AO457" s="154"/>
    </row>
    <row r="458" spans="3:41" x14ac:dyDescent="0.2">
      <c r="C458" s="154"/>
      <c r="D458" s="154"/>
      <c r="E458" s="154"/>
      <c r="G458" s="154"/>
      <c r="H458" s="154"/>
      <c r="J458" s="154"/>
      <c r="K458" s="154"/>
      <c r="L458" s="154"/>
      <c r="M458" s="154"/>
      <c r="N458" s="154"/>
      <c r="O458" s="154"/>
      <c r="Q458" s="154"/>
      <c r="R458" s="154"/>
      <c r="S458" s="154"/>
      <c r="T458" s="154"/>
      <c r="U458" s="154"/>
      <c r="W458" s="154"/>
      <c r="X458" s="154"/>
      <c r="Y458" s="154"/>
      <c r="AA458" s="154"/>
      <c r="AB458" s="154"/>
      <c r="AC458" s="154"/>
      <c r="AE458" s="154"/>
      <c r="AF458" s="154"/>
      <c r="AG458" s="154"/>
      <c r="AH458" s="154"/>
      <c r="AJ458" s="154"/>
      <c r="AK458" s="154"/>
      <c r="AL458" s="154"/>
      <c r="AM458" s="154"/>
      <c r="AN458" s="154"/>
      <c r="AO458" s="154"/>
    </row>
    <row r="459" spans="3:41" x14ac:dyDescent="0.2">
      <c r="C459" s="154"/>
      <c r="D459" s="154"/>
      <c r="E459" s="154"/>
      <c r="G459" s="154"/>
      <c r="H459" s="154"/>
      <c r="J459" s="154"/>
      <c r="K459" s="154"/>
      <c r="L459" s="154"/>
      <c r="M459" s="154"/>
      <c r="N459" s="154"/>
      <c r="O459" s="154"/>
      <c r="Q459" s="154"/>
      <c r="R459" s="154"/>
      <c r="S459" s="154"/>
      <c r="T459" s="154"/>
      <c r="U459" s="154"/>
      <c r="W459" s="154"/>
      <c r="X459" s="154"/>
      <c r="Y459" s="154"/>
      <c r="AA459" s="154"/>
      <c r="AB459" s="154"/>
      <c r="AC459" s="154"/>
      <c r="AE459" s="154"/>
      <c r="AF459" s="154"/>
      <c r="AG459" s="154"/>
      <c r="AH459" s="154"/>
      <c r="AJ459" s="154"/>
      <c r="AK459" s="154"/>
      <c r="AL459" s="154"/>
      <c r="AM459" s="154"/>
      <c r="AN459" s="154"/>
      <c r="AO459" s="154"/>
    </row>
    <row r="460" spans="3:41" x14ac:dyDescent="0.2">
      <c r="C460" s="154"/>
      <c r="D460" s="154"/>
      <c r="E460" s="154"/>
      <c r="G460" s="154"/>
      <c r="H460" s="154"/>
      <c r="J460" s="154"/>
      <c r="K460" s="154"/>
      <c r="L460" s="154"/>
      <c r="M460" s="154"/>
      <c r="N460" s="154"/>
      <c r="O460" s="154"/>
      <c r="Q460" s="154"/>
      <c r="R460" s="154"/>
      <c r="S460" s="154"/>
      <c r="T460" s="154"/>
      <c r="U460" s="154"/>
      <c r="W460" s="154"/>
      <c r="X460" s="154"/>
      <c r="Y460" s="154"/>
      <c r="AA460" s="154"/>
      <c r="AB460" s="154"/>
      <c r="AC460" s="154"/>
      <c r="AE460" s="154"/>
      <c r="AF460" s="154"/>
      <c r="AG460" s="154"/>
      <c r="AH460" s="154"/>
      <c r="AJ460" s="154"/>
      <c r="AK460" s="154"/>
      <c r="AL460" s="154"/>
      <c r="AM460" s="154"/>
      <c r="AN460" s="154"/>
      <c r="AO460" s="154"/>
    </row>
    <row r="461" spans="3:41" x14ac:dyDescent="0.2">
      <c r="C461" s="154"/>
      <c r="D461" s="154"/>
      <c r="E461" s="154"/>
      <c r="G461" s="154"/>
      <c r="H461" s="154"/>
      <c r="J461" s="154"/>
      <c r="K461" s="154"/>
      <c r="L461" s="154"/>
      <c r="M461" s="154"/>
      <c r="N461" s="154"/>
      <c r="O461" s="154"/>
      <c r="Q461" s="154"/>
      <c r="R461" s="154"/>
      <c r="S461" s="154"/>
      <c r="T461" s="154"/>
      <c r="U461" s="154"/>
      <c r="W461" s="154"/>
      <c r="X461" s="154"/>
      <c r="Y461" s="154"/>
      <c r="AA461" s="154"/>
      <c r="AB461" s="154"/>
      <c r="AC461" s="154"/>
      <c r="AE461" s="154"/>
      <c r="AF461" s="154"/>
      <c r="AG461" s="154"/>
      <c r="AH461" s="154"/>
      <c r="AJ461" s="154"/>
      <c r="AK461" s="154"/>
      <c r="AL461" s="154"/>
      <c r="AM461" s="154"/>
      <c r="AN461" s="154"/>
      <c r="AO461" s="154"/>
    </row>
    <row r="462" spans="3:41" x14ac:dyDescent="0.2">
      <c r="C462" s="154"/>
      <c r="D462" s="154"/>
      <c r="E462" s="154"/>
      <c r="G462" s="154"/>
      <c r="H462" s="154"/>
      <c r="J462" s="154"/>
      <c r="K462" s="154"/>
      <c r="L462" s="154"/>
      <c r="M462" s="154"/>
      <c r="N462" s="154"/>
      <c r="O462" s="154"/>
      <c r="Q462" s="154"/>
      <c r="R462" s="154"/>
      <c r="S462" s="154"/>
      <c r="T462" s="154"/>
      <c r="U462" s="154"/>
      <c r="W462" s="154"/>
      <c r="X462" s="154"/>
      <c r="Y462" s="154"/>
      <c r="AA462" s="154"/>
      <c r="AB462" s="154"/>
      <c r="AC462" s="154"/>
      <c r="AE462" s="154"/>
      <c r="AF462" s="154"/>
      <c r="AG462" s="154"/>
      <c r="AH462" s="154"/>
      <c r="AJ462" s="154"/>
      <c r="AK462" s="154"/>
      <c r="AL462" s="154"/>
      <c r="AM462" s="154"/>
      <c r="AN462" s="154"/>
      <c r="AO462" s="154"/>
    </row>
    <row r="463" spans="3:41" x14ac:dyDescent="0.2">
      <c r="C463" s="154"/>
      <c r="D463" s="154"/>
      <c r="E463" s="154"/>
      <c r="G463" s="154"/>
      <c r="H463" s="154"/>
      <c r="J463" s="154"/>
      <c r="K463" s="154"/>
      <c r="L463" s="154"/>
      <c r="M463" s="154"/>
      <c r="N463" s="154"/>
      <c r="O463" s="154"/>
      <c r="Q463" s="154"/>
      <c r="R463" s="154"/>
      <c r="S463" s="154"/>
      <c r="T463" s="154"/>
      <c r="U463" s="154"/>
      <c r="W463" s="154"/>
      <c r="X463" s="154"/>
      <c r="Y463" s="154"/>
      <c r="AA463" s="154"/>
      <c r="AB463" s="154"/>
      <c r="AC463" s="154"/>
      <c r="AE463" s="154"/>
      <c r="AF463" s="154"/>
      <c r="AG463" s="154"/>
      <c r="AH463" s="154"/>
      <c r="AJ463" s="154"/>
      <c r="AK463" s="154"/>
      <c r="AL463" s="154"/>
      <c r="AM463" s="154"/>
      <c r="AN463" s="154"/>
      <c r="AO463" s="154"/>
    </row>
    <row r="464" spans="3:41" x14ac:dyDescent="0.2">
      <c r="C464" s="154"/>
      <c r="D464" s="154"/>
      <c r="E464" s="154"/>
      <c r="G464" s="154"/>
      <c r="H464" s="154"/>
      <c r="J464" s="154"/>
      <c r="K464" s="154"/>
      <c r="L464" s="154"/>
      <c r="M464" s="154"/>
      <c r="N464" s="154"/>
      <c r="O464" s="154"/>
      <c r="Q464" s="154"/>
      <c r="R464" s="154"/>
      <c r="S464" s="154"/>
      <c r="T464" s="154"/>
      <c r="U464" s="154"/>
      <c r="W464" s="154"/>
      <c r="X464" s="154"/>
      <c r="Y464" s="154"/>
      <c r="AA464" s="154"/>
      <c r="AB464" s="154"/>
      <c r="AC464" s="154"/>
      <c r="AE464" s="154"/>
      <c r="AF464" s="154"/>
      <c r="AG464" s="154"/>
      <c r="AH464" s="154"/>
      <c r="AJ464" s="154"/>
      <c r="AK464" s="154"/>
      <c r="AL464" s="154"/>
      <c r="AM464" s="154"/>
      <c r="AN464" s="154"/>
      <c r="AO464" s="154"/>
    </row>
    <row r="465" spans="3:41" x14ac:dyDescent="0.2">
      <c r="C465" s="154"/>
      <c r="D465" s="154"/>
      <c r="E465" s="154"/>
      <c r="G465" s="154"/>
      <c r="H465" s="154"/>
      <c r="J465" s="154"/>
      <c r="K465" s="154"/>
      <c r="L465" s="154"/>
      <c r="M465" s="154"/>
      <c r="N465" s="154"/>
      <c r="O465" s="154"/>
      <c r="Q465" s="154"/>
      <c r="R465" s="154"/>
      <c r="S465" s="154"/>
      <c r="T465" s="154"/>
      <c r="U465" s="154"/>
      <c r="W465" s="154"/>
      <c r="X465" s="154"/>
      <c r="Y465" s="154"/>
      <c r="AA465" s="154"/>
      <c r="AB465" s="154"/>
      <c r="AC465" s="154"/>
      <c r="AE465" s="154"/>
      <c r="AF465" s="154"/>
      <c r="AG465" s="154"/>
      <c r="AH465" s="154"/>
      <c r="AJ465" s="154"/>
      <c r="AK465" s="154"/>
      <c r="AL465" s="154"/>
      <c r="AM465" s="154"/>
      <c r="AN465" s="154"/>
      <c r="AO465" s="154"/>
    </row>
    <row r="466" spans="3:41" x14ac:dyDescent="0.2">
      <c r="C466" s="154"/>
      <c r="D466" s="154"/>
      <c r="E466" s="154"/>
      <c r="G466" s="154"/>
      <c r="H466" s="154"/>
      <c r="J466" s="154"/>
      <c r="K466" s="154"/>
      <c r="L466" s="154"/>
      <c r="M466" s="154"/>
      <c r="N466" s="154"/>
      <c r="O466" s="154"/>
      <c r="Q466" s="154"/>
      <c r="R466" s="154"/>
      <c r="S466" s="154"/>
      <c r="T466" s="154"/>
      <c r="U466" s="154"/>
      <c r="W466" s="154"/>
      <c r="X466" s="154"/>
      <c r="Y466" s="154"/>
      <c r="AA466" s="154"/>
      <c r="AB466" s="154"/>
      <c r="AC466" s="154"/>
      <c r="AE466" s="154"/>
      <c r="AF466" s="154"/>
      <c r="AG466" s="154"/>
      <c r="AH466" s="154"/>
      <c r="AJ466" s="154"/>
      <c r="AK466" s="154"/>
      <c r="AL466" s="154"/>
      <c r="AM466" s="154"/>
      <c r="AN466" s="154"/>
      <c r="AO466" s="154"/>
    </row>
    <row r="467" spans="3:41" x14ac:dyDescent="0.2">
      <c r="C467" s="154"/>
      <c r="D467" s="154"/>
      <c r="E467" s="154"/>
      <c r="G467" s="154"/>
      <c r="H467" s="154"/>
      <c r="J467" s="154"/>
      <c r="K467" s="154"/>
      <c r="L467" s="154"/>
      <c r="M467" s="154"/>
      <c r="N467" s="154"/>
      <c r="O467" s="154"/>
      <c r="Q467" s="154"/>
      <c r="R467" s="154"/>
      <c r="S467" s="154"/>
      <c r="T467" s="154"/>
      <c r="U467" s="154"/>
      <c r="W467" s="154"/>
      <c r="X467" s="154"/>
      <c r="Y467" s="154"/>
      <c r="AA467" s="154"/>
      <c r="AB467" s="154"/>
      <c r="AC467" s="154"/>
      <c r="AE467" s="154"/>
      <c r="AF467" s="154"/>
      <c r="AG467" s="154"/>
      <c r="AH467" s="154"/>
      <c r="AJ467" s="154"/>
      <c r="AK467" s="154"/>
      <c r="AL467" s="154"/>
      <c r="AM467" s="154"/>
      <c r="AN467" s="154"/>
      <c r="AO467" s="154"/>
    </row>
    <row r="468" spans="3:41" x14ac:dyDescent="0.2">
      <c r="C468" s="154"/>
      <c r="D468" s="154"/>
      <c r="E468" s="154"/>
      <c r="G468" s="154"/>
      <c r="H468" s="154"/>
      <c r="J468" s="154"/>
      <c r="K468" s="154"/>
      <c r="L468" s="154"/>
      <c r="M468" s="154"/>
      <c r="N468" s="154"/>
      <c r="O468" s="154"/>
      <c r="Q468" s="154"/>
      <c r="R468" s="154"/>
      <c r="S468" s="154"/>
      <c r="T468" s="154"/>
      <c r="U468" s="154"/>
      <c r="W468" s="154"/>
      <c r="X468" s="154"/>
      <c r="Y468" s="154"/>
      <c r="AA468" s="154"/>
      <c r="AB468" s="154"/>
      <c r="AC468" s="154"/>
      <c r="AE468" s="154"/>
      <c r="AF468" s="154"/>
      <c r="AG468" s="154"/>
      <c r="AH468" s="154"/>
      <c r="AJ468" s="154"/>
      <c r="AK468" s="154"/>
      <c r="AL468" s="154"/>
      <c r="AM468" s="154"/>
      <c r="AN468" s="154"/>
      <c r="AO468" s="154"/>
    </row>
    <row r="469" spans="3:41" x14ac:dyDescent="0.2">
      <c r="C469" s="154"/>
      <c r="D469" s="154"/>
      <c r="E469" s="154"/>
      <c r="G469" s="154"/>
      <c r="H469" s="154"/>
      <c r="J469" s="154"/>
      <c r="K469" s="154"/>
      <c r="L469" s="154"/>
      <c r="M469" s="154"/>
      <c r="N469" s="154"/>
      <c r="O469" s="154"/>
      <c r="Q469" s="154"/>
      <c r="R469" s="154"/>
      <c r="S469" s="154"/>
      <c r="T469" s="154"/>
      <c r="U469" s="154"/>
      <c r="W469" s="154"/>
      <c r="X469" s="154"/>
      <c r="Y469" s="154"/>
      <c r="AA469" s="154"/>
      <c r="AB469" s="154"/>
      <c r="AC469" s="154"/>
      <c r="AE469" s="154"/>
      <c r="AF469" s="154"/>
      <c r="AG469" s="154"/>
      <c r="AH469" s="154"/>
      <c r="AJ469" s="154"/>
      <c r="AK469" s="154"/>
      <c r="AL469" s="154"/>
      <c r="AM469" s="154"/>
      <c r="AN469" s="154"/>
      <c r="AO469" s="154"/>
    </row>
    <row r="470" spans="3:41" x14ac:dyDescent="0.2">
      <c r="C470" s="154"/>
      <c r="D470" s="154"/>
      <c r="E470" s="154"/>
      <c r="G470" s="154"/>
      <c r="H470" s="154"/>
      <c r="J470" s="154"/>
      <c r="K470" s="154"/>
      <c r="L470" s="154"/>
      <c r="M470" s="154"/>
      <c r="N470" s="154"/>
      <c r="O470" s="154"/>
      <c r="Q470" s="154"/>
      <c r="R470" s="154"/>
      <c r="S470" s="154"/>
      <c r="T470" s="154"/>
      <c r="U470" s="154"/>
      <c r="W470" s="154"/>
      <c r="X470" s="154"/>
      <c r="Y470" s="154"/>
      <c r="AA470" s="154"/>
      <c r="AB470" s="154"/>
      <c r="AC470" s="154"/>
      <c r="AE470" s="154"/>
      <c r="AF470" s="154"/>
      <c r="AG470" s="154"/>
      <c r="AH470" s="154"/>
      <c r="AJ470" s="154"/>
      <c r="AK470" s="154"/>
      <c r="AL470" s="154"/>
      <c r="AM470" s="154"/>
      <c r="AN470" s="154"/>
      <c r="AO470" s="154"/>
    </row>
    <row r="471" spans="3:41" x14ac:dyDescent="0.2">
      <c r="C471" s="154"/>
      <c r="D471" s="154"/>
      <c r="E471" s="154"/>
      <c r="G471" s="154"/>
      <c r="H471" s="154"/>
      <c r="J471" s="154"/>
      <c r="K471" s="154"/>
      <c r="L471" s="154"/>
      <c r="M471" s="154"/>
      <c r="N471" s="154"/>
      <c r="O471" s="154"/>
      <c r="Q471" s="154"/>
      <c r="R471" s="154"/>
      <c r="S471" s="154"/>
      <c r="T471" s="154"/>
      <c r="U471" s="154"/>
      <c r="W471" s="154"/>
      <c r="X471" s="154"/>
      <c r="Y471" s="154"/>
      <c r="AA471" s="154"/>
      <c r="AB471" s="154"/>
      <c r="AC471" s="154"/>
      <c r="AE471" s="154"/>
      <c r="AF471" s="154"/>
      <c r="AG471" s="154"/>
      <c r="AH471" s="154"/>
      <c r="AJ471" s="154"/>
      <c r="AK471" s="154"/>
      <c r="AL471" s="154"/>
      <c r="AM471" s="154"/>
      <c r="AN471" s="154"/>
      <c r="AO471" s="154"/>
    </row>
    <row r="472" spans="3:41" x14ac:dyDescent="0.2">
      <c r="C472" s="154"/>
      <c r="D472" s="154"/>
      <c r="E472" s="154"/>
      <c r="G472" s="154"/>
      <c r="H472" s="154"/>
      <c r="J472" s="154"/>
      <c r="K472" s="154"/>
      <c r="L472" s="154"/>
      <c r="M472" s="154"/>
      <c r="N472" s="154"/>
      <c r="O472" s="154"/>
      <c r="Q472" s="154"/>
      <c r="R472" s="154"/>
      <c r="S472" s="154"/>
      <c r="T472" s="154"/>
      <c r="U472" s="154"/>
      <c r="W472" s="154"/>
      <c r="X472" s="154"/>
      <c r="Y472" s="154"/>
      <c r="AA472" s="154"/>
      <c r="AB472" s="154"/>
      <c r="AC472" s="154"/>
      <c r="AE472" s="154"/>
      <c r="AF472" s="154"/>
      <c r="AG472" s="154"/>
      <c r="AH472" s="154"/>
      <c r="AJ472" s="154"/>
      <c r="AK472" s="154"/>
      <c r="AL472" s="154"/>
      <c r="AM472" s="154"/>
      <c r="AN472" s="154"/>
      <c r="AO472" s="154"/>
    </row>
    <row r="473" spans="3:41" x14ac:dyDescent="0.2">
      <c r="C473" s="154"/>
      <c r="D473" s="154"/>
      <c r="E473" s="154"/>
      <c r="G473" s="154"/>
      <c r="H473" s="154"/>
      <c r="J473" s="154"/>
      <c r="K473" s="154"/>
      <c r="L473" s="154"/>
      <c r="M473" s="154"/>
      <c r="N473" s="154"/>
      <c r="O473" s="154"/>
      <c r="Q473" s="154"/>
      <c r="R473" s="154"/>
      <c r="S473" s="154"/>
      <c r="T473" s="154"/>
      <c r="U473" s="154"/>
      <c r="W473" s="154"/>
      <c r="X473" s="154"/>
      <c r="Y473" s="154"/>
      <c r="AA473" s="154"/>
      <c r="AB473" s="154"/>
      <c r="AC473" s="154"/>
      <c r="AE473" s="154"/>
      <c r="AF473" s="154"/>
      <c r="AG473" s="154"/>
      <c r="AH473" s="154"/>
      <c r="AJ473" s="154"/>
      <c r="AK473" s="154"/>
      <c r="AL473" s="154"/>
      <c r="AM473" s="154"/>
      <c r="AN473" s="154"/>
      <c r="AO473" s="154"/>
    </row>
    <row r="474" spans="3:41" x14ac:dyDescent="0.2">
      <c r="C474" s="154"/>
      <c r="D474" s="154"/>
      <c r="E474" s="154"/>
      <c r="G474" s="154"/>
      <c r="H474" s="154"/>
      <c r="J474" s="154"/>
      <c r="K474" s="154"/>
      <c r="L474" s="154"/>
      <c r="M474" s="154"/>
      <c r="N474" s="154"/>
      <c r="O474" s="154"/>
      <c r="Q474" s="154"/>
      <c r="R474" s="154"/>
      <c r="S474" s="154"/>
      <c r="T474" s="154"/>
      <c r="U474" s="154"/>
      <c r="W474" s="154"/>
      <c r="X474" s="154"/>
      <c r="Y474" s="154"/>
      <c r="AA474" s="154"/>
      <c r="AB474" s="154"/>
      <c r="AC474" s="154"/>
      <c r="AE474" s="154"/>
      <c r="AF474" s="154"/>
      <c r="AG474" s="154"/>
      <c r="AH474" s="154"/>
      <c r="AJ474" s="154"/>
      <c r="AK474" s="154"/>
      <c r="AL474" s="154"/>
      <c r="AM474" s="154"/>
      <c r="AN474" s="154"/>
      <c r="AO474" s="154"/>
    </row>
    <row r="475" spans="3:41" x14ac:dyDescent="0.2">
      <c r="C475" s="154"/>
      <c r="D475" s="154"/>
      <c r="E475" s="154"/>
      <c r="G475" s="154"/>
      <c r="H475" s="154"/>
      <c r="J475" s="154"/>
      <c r="K475" s="154"/>
      <c r="L475" s="154"/>
      <c r="M475" s="154"/>
      <c r="N475" s="154"/>
      <c r="O475" s="154"/>
      <c r="Q475" s="154"/>
      <c r="R475" s="154"/>
      <c r="S475" s="154"/>
      <c r="T475" s="154"/>
      <c r="U475" s="154"/>
      <c r="W475" s="154"/>
      <c r="X475" s="154"/>
      <c r="Y475" s="154"/>
      <c r="AA475" s="154"/>
      <c r="AB475" s="154"/>
      <c r="AC475" s="154"/>
      <c r="AE475" s="154"/>
      <c r="AF475" s="154"/>
      <c r="AG475" s="154"/>
      <c r="AH475" s="154"/>
      <c r="AJ475" s="154"/>
      <c r="AK475" s="154"/>
      <c r="AL475" s="154"/>
      <c r="AM475" s="154"/>
      <c r="AN475" s="154"/>
      <c r="AO475" s="154"/>
    </row>
    <row r="476" spans="3:41" x14ac:dyDescent="0.2">
      <c r="C476" s="154"/>
      <c r="D476" s="154"/>
      <c r="E476" s="154"/>
      <c r="G476" s="154"/>
      <c r="H476" s="154"/>
      <c r="J476" s="154"/>
      <c r="K476" s="154"/>
      <c r="L476" s="154"/>
      <c r="M476" s="154"/>
      <c r="N476" s="154"/>
      <c r="O476" s="154"/>
      <c r="Q476" s="154"/>
      <c r="R476" s="154"/>
      <c r="S476" s="154"/>
      <c r="T476" s="154"/>
      <c r="U476" s="154"/>
      <c r="W476" s="154"/>
      <c r="X476" s="154"/>
      <c r="Y476" s="154"/>
      <c r="AA476" s="154"/>
      <c r="AB476" s="154"/>
      <c r="AC476" s="154"/>
      <c r="AE476" s="154"/>
      <c r="AF476" s="154"/>
      <c r="AG476" s="154"/>
      <c r="AH476" s="154"/>
      <c r="AJ476" s="154"/>
      <c r="AK476" s="154"/>
      <c r="AL476" s="154"/>
      <c r="AM476" s="154"/>
      <c r="AN476" s="154"/>
      <c r="AO476" s="154"/>
    </row>
    <row r="477" spans="3:41" x14ac:dyDescent="0.2">
      <c r="C477" s="154"/>
      <c r="D477" s="154"/>
      <c r="E477" s="154"/>
      <c r="G477" s="154"/>
      <c r="H477" s="154"/>
      <c r="J477" s="154"/>
      <c r="K477" s="154"/>
      <c r="L477" s="154"/>
      <c r="M477" s="154"/>
      <c r="N477" s="154"/>
      <c r="O477" s="154"/>
      <c r="Q477" s="154"/>
      <c r="R477" s="154"/>
      <c r="S477" s="154"/>
      <c r="T477" s="154"/>
      <c r="U477" s="154"/>
      <c r="W477" s="154"/>
      <c r="X477" s="154"/>
      <c r="Y477" s="154"/>
      <c r="AA477" s="154"/>
      <c r="AB477" s="154"/>
      <c r="AC477" s="154"/>
      <c r="AE477" s="154"/>
      <c r="AF477" s="154"/>
      <c r="AG477" s="154"/>
      <c r="AH477" s="154"/>
      <c r="AJ477" s="154"/>
      <c r="AK477" s="154"/>
      <c r="AL477" s="154"/>
      <c r="AM477" s="154"/>
      <c r="AN477" s="154"/>
      <c r="AO477" s="154"/>
    </row>
    <row r="478" spans="3:41" x14ac:dyDescent="0.2">
      <c r="C478" s="154"/>
      <c r="D478" s="154"/>
      <c r="E478" s="154"/>
      <c r="G478" s="154"/>
      <c r="H478" s="154"/>
      <c r="J478" s="154"/>
      <c r="K478" s="154"/>
      <c r="L478" s="154"/>
      <c r="M478" s="154"/>
      <c r="N478" s="154"/>
      <c r="O478" s="154"/>
      <c r="Q478" s="154"/>
      <c r="R478" s="154"/>
      <c r="S478" s="154"/>
      <c r="T478" s="154"/>
      <c r="U478" s="154"/>
      <c r="W478" s="154"/>
      <c r="X478" s="154"/>
      <c r="Y478" s="154"/>
      <c r="AA478" s="154"/>
      <c r="AB478" s="154"/>
      <c r="AC478" s="154"/>
      <c r="AE478" s="154"/>
      <c r="AF478" s="154"/>
      <c r="AG478" s="154"/>
      <c r="AH478" s="154"/>
      <c r="AJ478" s="154"/>
      <c r="AK478" s="154"/>
      <c r="AL478" s="154"/>
      <c r="AM478" s="154"/>
      <c r="AN478" s="154"/>
      <c r="AO478" s="154"/>
    </row>
    <row r="479" spans="3:41" x14ac:dyDescent="0.2">
      <c r="C479" s="154"/>
      <c r="D479" s="154"/>
      <c r="E479" s="154"/>
      <c r="G479" s="154"/>
      <c r="H479" s="154"/>
      <c r="J479" s="154"/>
      <c r="K479" s="154"/>
      <c r="L479" s="154"/>
      <c r="M479" s="154"/>
      <c r="N479" s="154"/>
      <c r="O479" s="154"/>
      <c r="Q479" s="154"/>
      <c r="R479" s="154"/>
      <c r="S479" s="154"/>
      <c r="T479" s="154"/>
      <c r="U479" s="154"/>
      <c r="W479" s="154"/>
      <c r="X479" s="154"/>
      <c r="Y479" s="154"/>
      <c r="AA479" s="154"/>
      <c r="AB479" s="154"/>
      <c r="AC479" s="154"/>
      <c r="AE479" s="154"/>
      <c r="AF479" s="154"/>
      <c r="AG479" s="154"/>
      <c r="AH479" s="154"/>
      <c r="AJ479" s="154"/>
      <c r="AK479" s="154"/>
      <c r="AL479" s="154"/>
      <c r="AM479" s="154"/>
      <c r="AN479" s="154"/>
      <c r="AO479" s="154"/>
    </row>
    <row r="480" spans="3:41" x14ac:dyDescent="0.2">
      <c r="C480" s="154"/>
      <c r="D480" s="154"/>
      <c r="E480" s="154"/>
      <c r="G480" s="154"/>
      <c r="H480" s="154"/>
      <c r="J480" s="154"/>
      <c r="K480" s="154"/>
      <c r="L480" s="154"/>
      <c r="M480" s="154"/>
      <c r="N480" s="154"/>
      <c r="O480" s="154"/>
      <c r="Q480" s="154"/>
      <c r="R480" s="154"/>
      <c r="S480" s="154"/>
      <c r="T480" s="154"/>
      <c r="U480" s="154"/>
      <c r="W480" s="154"/>
      <c r="X480" s="154"/>
      <c r="Y480" s="154"/>
      <c r="AA480" s="154"/>
      <c r="AB480" s="154"/>
      <c r="AC480" s="154"/>
      <c r="AE480" s="154"/>
      <c r="AF480" s="154"/>
      <c r="AG480" s="154"/>
      <c r="AH480" s="154"/>
      <c r="AJ480" s="154"/>
      <c r="AK480" s="154"/>
      <c r="AL480" s="154"/>
      <c r="AM480" s="154"/>
      <c r="AN480" s="154"/>
      <c r="AO480" s="154"/>
    </row>
    <row r="481" spans="3:41" x14ac:dyDescent="0.2">
      <c r="C481" s="154"/>
      <c r="D481" s="154"/>
      <c r="E481" s="154"/>
      <c r="G481" s="154"/>
      <c r="H481" s="154"/>
      <c r="J481" s="154"/>
      <c r="K481" s="154"/>
      <c r="L481" s="154"/>
      <c r="M481" s="154"/>
      <c r="N481" s="154"/>
      <c r="O481" s="154"/>
      <c r="Q481" s="154"/>
      <c r="R481" s="154"/>
      <c r="S481" s="154"/>
      <c r="T481" s="154"/>
      <c r="U481" s="154"/>
      <c r="W481" s="154"/>
      <c r="X481" s="154"/>
      <c r="Y481" s="154"/>
      <c r="AA481" s="154"/>
      <c r="AB481" s="154"/>
      <c r="AC481" s="154"/>
      <c r="AE481" s="154"/>
      <c r="AF481" s="154"/>
      <c r="AG481" s="154"/>
      <c r="AH481" s="154"/>
      <c r="AJ481" s="154"/>
      <c r="AK481" s="154"/>
      <c r="AL481" s="154"/>
      <c r="AM481" s="154"/>
      <c r="AN481" s="154"/>
      <c r="AO481" s="154"/>
    </row>
    <row r="482" spans="3:41" x14ac:dyDescent="0.2">
      <c r="C482" s="154"/>
      <c r="D482" s="154"/>
      <c r="E482" s="154"/>
      <c r="G482" s="154"/>
      <c r="H482" s="154"/>
      <c r="J482" s="154"/>
      <c r="K482" s="154"/>
      <c r="L482" s="154"/>
      <c r="M482" s="154"/>
      <c r="N482" s="154"/>
      <c r="O482" s="154"/>
      <c r="Q482" s="154"/>
      <c r="R482" s="154"/>
      <c r="S482" s="154"/>
      <c r="T482" s="154"/>
      <c r="U482" s="154"/>
      <c r="W482" s="154"/>
      <c r="X482" s="154"/>
      <c r="Y482" s="154"/>
      <c r="AA482" s="154"/>
      <c r="AB482" s="154"/>
      <c r="AC482" s="154"/>
      <c r="AE482" s="154"/>
      <c r="AF482" s="154"/>
      <c r="AG482" s="154"/>
      <c r="AH482" s="154"/>
      <c r="AJ482" s="154"/>
      <c r="AK482" s="154"/>
      <c r="AL482" s="154"/>
      <c r="AM482" s="154"/>
      <c r="AN482" s="154"/>
      <c r="AO482" s="154"/>
    </row>
    <row r="483" spans="3:41" x14ac:dyDescent="0.2">
      <c r="C483" s="154"/>
      <c r="D483" s="154"/>
      <c r="E483" s="154"/>
      <c r="G483" s="154"/>
      <c r="H483" s="154"/>
      <c r="J483" s="154"/>
      <c r="K483" s="154"/>
      <c r="L483" s="154"/>
      <c r="M483" s="154"/>
      <c r="N483" s="154"/>
      <c r="O483" s="154"/>
      <c r="Q483" s="154"/>
      <c r="R483" s="154"/>
      <c r="S483" s="154"/>
      <c r="T483" s="154"/>
      <c r="U483" s="154"/>
      <c r="W483" s="154"/>
      <c r="X483" s="154"/>
      <c r="Y483" s="154"/>
      <c r="AA483" s="154"/>
      <c r="AB483" s="154"/>
      <c r="AC483" s="154"/>
      <c r="AE483" s="154"/>
      <c r="AF483" s="154"/>
      <c r="AG483" s="154"/>
      <c r="AH483" s="154"/>
      <c r="AJ483" s="154"/>
      <c r="AK483" s="154"/>
      <c r="AL483" s="154"/>
      <c r="AM483" s="154"/>
      <c r="AN483" s="154"/>
      <c r="AO483" s="154"/>
    </row>
    <row r="484" spans="3:41" x14ac:dyDescent="0.2">
      <c r="C484" s="154"/>
      <c r="D484" s="154"/>
      <c r="E484" s="154"/>
      <c r="G484" s="154"/>
      <c r="H484" s="154"/>
      <c r="J484" s="154"/>
      <c r="K484" s="154"/>
      <c r="L484" s="154"/>
      <c r="M484" s="154"/>
      <c r="N484" s="154"/>
      <c r="O484" s="154"/>
      <c r="Q484" s="154"/>
      <c r="R484" s="154"/>
      <c r="S484" s="154"/>
      <c r="T484" s="154"/>
      <c r="U484" s="154"/>
      <c r="W484" s="154"/>
      <c r="X484" s="154"/>
      <c r="Y484" s="154"/>
      <c r="AA484" s="154"/>
      <c r="AB484" s="154"/>
      <c r="AC484" s="154"/>
      <c r="AE484" s="154"/>
      <c r="AF484" s="154"/>
      <c r="AG484" s="154"/>
      <c r="AH484" s="154"/>
      <c r="AJ484" s="154"/>
      <c r="AK484" s="154"/>
      <c r="AL484" s="154"/>
      <c r="AM484" s="154"/>
      <c r="AN484" s="154"/>
      <c r="AO484" s="154"/>
    </row>
    <row r="485" spans="3:41" x14ac:dyDescent="0.2">
      <c r="C485" s="154"/>
      <c r="D485" s="154"/>
      <c r="E485" s="154"/>
      <c r="G485" s="154"/>
      <c r="H485" s="154"/>
      <c r="J485" s="154"/>
      <c r="K485" s="154"/>
      <c r="L485" s="154"/>
      <c r="M485" s="154"/>
      <c r="N485" s="154"/>
      <c r="O485" s="154"/>
      <c r="Q485" s="154"/>
      <c r="R485" s="154"/>
      <c r="S485" s="154"/>
      <c r="T485" s="154"/>
      <c r="U485" s="154"/>
      <c r="W485" s="154"/>
      <c r="X485" s="154"/>
      <c r="Y485" s="154"/>
      <c r="AA485" s="154"/>
      <c r="AB485" s="154"/>
      <c r="AC485" s="154"/>
      <c r="AE485" s="154"/>
      <c r="AF485" s="154"/>
      <c r="AG485" s="154"/>
      <c r="AH485" s="154"/>
      <c r="AJ485" s="154"/>
      <c r="AK485" s="154"/>
      <c r="AL485" s="154"/>
      <c r="AM485" s="154"/>
      <c r="AN485" s="154"/>
      <c r="AO485" s="154"/>
    </row>
    <row r="486" spans="3:41" x14ac:dyDescent="0.2">
      <c r="C486" s="154"/>
      <c r="D486" s="154"/>
      <c r="E486" s="154"/>
      <c r="G486" s="154"/>
      <c r="H486" s="154"/>
      <c r="J486" s="154"/>
      <c r="K486" s="154"/>
      <c r="L486" s="154"/>
      <c r="M486" s="154"/>
      <c r="N486" s="154"/>
      <c r="O486" s="154"/>
      <c r="Q486" s="154"/>
      <c r="R486" s="154"/>
      <c r="S486" s="154"/>
      <c r="T486" s="154"/>
      <c r="U486" s="154"/>
      <c r="W486" s="154"/>
      <c r="X486" s="154"/>
      <c r="Y486" s="154"/>
      <c r="AA486" s="154"/>
      <c r="AB486" s="154"/>
      <c r="AC486" s="154"/>
      <c r="AE486" s="154"/>
      <c r="AF486" s="154"/>
      <c r="AG486" s="154"/>
      <c r="AH486" s="154"/>
      <c r="AJ486" s="154"/>
      <c r="AK486" s="154"/>
      <c r="AL486" s="154"/>
      <c r="AM486" s="154"/>
      <c r="AN486" s="154"/>
      <c r="AO486" s="154"/>
    </row>
    <row r="487" spans="3:41" x14ac:dyDescent="0.2">
      <c r="C487" s="154"/>
      <c r="D487" s="154"/>
      <c r="E487" s="154"/>
      <c r="G487" s="154"/>
      <c r="H487" s="154"/>
      <c r="J487" s="154"/>
      <c r="K487" s="154"/>
      <c r="L487" s="154"/>
      <c r="M487" s="154"/>
      <c r="N487" s="154"/>
      <c r="O487" s="154"/>
      <c r="Q487" s="154"/>
      <c r="R487" s="154"/>
      <c r="S487" s="154"/>
      <c r="T487" s="154"/>
      <c r="U487" s="154"/>
      <c r="W487" s="154"/>
      <c r="X487" s="154"/>
      <c r="Y487" s="154"/>
      <c r="AA487" s="154"/>
      <c r="AB487" s="154"/>
      <c r="AC487" s="154"/>
      <c r="AE487" s="154"/>
      <c r="AF487" s="154"/>
      <c r="AG487" s="154"/>
      <c r="AH487" s="154"/>
      <c r="AJ487" s="154"/>
      <c r="AK487" s="154"/>
      <c r="AL487" s="154"/>
      <c r="AM487" s="154"/>
      <c r="AN487" s="154"/>
      <c r="AO487" s="154"/>
    </row>
    <row r="488" spans="3:41" x14ac:dyDescent="0.2">
      <c r="C488" s="154"/>
      <c r="D488" s="154"/>
      <c r="E488" s="154"/>
      <c r="G488" s="154"/>
      <c r="H488" s="154"/>
      <c r="J488" s="154"/>
      <c r="K488" s="154"/>
      <c r="L488" s="154"/>
      <c r="M488" s="154"/>
      <c r="N488" s="154"/>
      <c r="O488" s="154"/>
      <c r="Q488" s="154"/>
      <c r="R488" s="154"/>
      <c r="S488" s="154"/>
      <c r="T488" s="154"/>
      <c r="U488" s="154"/>
      <c r="W488" s="154"/>
      <c r="X488" s="154"/>
      <c r="Y488" s="154"/>
      <c r="AA488" s="154"/>
      <c r="AB488" s="154"/>
      <c r="AC488" s="154"/>
      <c r="AE488" s="154"/>
      <c r="AF488" s="154"/>
      <c r="AG488" s="154"/>
      <c r="AH488" s="154"/>
      <c r="AJ488" s="154"/>
      <c r="AK488" s="154"/>
      <c r="AL488" s="154"/>
      <c r="AM488" s="154"/>
      <c r="AN488" s="154"/>
      <c r="AO488" s="154"/>
    </row>
    <row r="489" spans="3:41" x14ac:dyDescent="0.2">
      <c r="C489" s="154"/>
      <c r="D489" s="154"/>
      <c r="E489" s="154"/>
      <c r="G489" s="154"/>
      <c r="H489" s="154"/>
      <c r="J489" s="154"/>
      <c r="K489" s="154"/>
      <c r="L489" s="154"/>
      <c r="M489" s="154"/>
      <c r="N489" s="154"/>
      <c r="O489" s="154"/>
      <c r="Q489" s="154"/>
      <c r="R489" s="154"/>
      <c r="S489" s="154"/>
      <c r="T489" s="154"/>
      <c r="U489" s="154"/>
      <c r="W489" s="154"/>
      <c r="X489" s="154"/>
      <c r="Y489" s="154"/>
      <c r="AA489" s="154"/>
      <c r="AB489" s="154"/>
      <c r="AC489" s="154"/>
      <c r="AE489" s="154"/>
      <c r="AF489" s="154"/>
      <c r="AG489" s="154"/>
      <c r="AH489" s="154"/>
      <c r="AJ489" s="154"/>
      <c r="AK489" s="154"/>
      <c r="AL489" s="154"/>
      <c r="AM489" s="154"/>
      <c r="AN489" s="154"/>
      <c r="AO489" s="154"/>
    </row>
    <row r="490" spans="3:41" x14ac:dyDescent="0.2">
      <c r="C490" s="154"/>
      <c r="D490" s="154"/>
      <c r="E490" s="154"/>
      <c r="G490" s="154"/>
      <c r="H490" s="154"/>
      <c r="J490" s="154"/>
      <c r="K490" s="154"/>
      <c r="L490" s="154"/>
      <c r="M490" s="154"/>
      <c r="N490" s="154"/>
      <c r="O490" s="154"/>
      <c r="Q490" s="154"/>
      <c r="R490" s="154"/>
      <c r="S490" s="154"/>
      <c r="T490" s="154"/>
      <c r="U490" s="154"/>
      <c r="W490" s="154"/>
      <c r="X490" s="154"/>
      <c r="Y490" s="154"/>
      <c r="AA490" s="154"/>
      <c r="AB490" s="154"/>
      <c r="AC490" s="154"/>
      <c r="AE490" s="154"/>
      <c r="AF490" s="154"/>
      <c r="AG490" s="154"/>
      <c r="AH490" s="154"/>
      <c r="AJ490" s="154"/>
      <c r="AK490" s="154"/>
      <c r="AL490" s="154"/>
      <c r="AM490" s="154"/>
      <c r="AN490" s="154"/>
      <c r="AO490" s="154"/>
    </row>
    <row r="491" spans="3:41" x14ac:dyDescent="0.2">
      <c r="C491" s="154"/>
      <c r="D491" s="154"/>
      <c r="E491" s="154"/>
      <c r="G491" s="154"/>
      <c r="H491" s="154"/>
      <c r="J491" s="154"/>
      <c r="K491" s="154"/>
      <c r="L491" s="154"/>
      <c r="M491" s="154"/>
      <c r="N491" s="154"/>
      <c r="O491" s="154"/>
      <c r="Q491" s="154"/>
      <c r="R491" s="154"/>
      <c r="S491" s="154"/>
      <c r="T491" s="154"/>
      <c r="U491" s="154"/>
      <c r="W491" s="154"/>
      <c r="X491" s="154"/>
      <c r="Y491" s="154"/>
      <c r="AA491" s="154"/>
      <c r="AB491" s="154"/>
      <c r="AC491" s="154"/>
      <c r="AE491" s="154"/>
      <c r="AF491" s="154"/>
      <c r="AG491" s="154"/>
      <c r="AH491" s="154"/>
      <c r="AJ491" s="154"/>
      <c r="AK491" s="154"/>
      <c r="AL491" s="154"/>
      <c r="AM491" s="154"/>
      <c r="AN491" s="154"/>
      <c r="AO491" s="154"/>
    </row>
    <row r="492" spans="3:41" x14ac:dyDescent="0.2">
      <c r="C492" s="154"/>
      <c r="D492" s="154"/>
      <c r="E492" s="154"/>
      <c r="G492" s="154"/>
      <c r="H492" s="154"/>
      <c r="J492" s="154"/>
      <c r="K492" s="154"/>
      <c r="L492" s="154"/>
      <c r="M492" s="154"/>
      <c r="N492" s="154"/>
      <c r="O492" s="154"/>
      <c r="Q492" s="154"/>
      <c r="R492" s="154"/>
      <c r="S492" s="154"/>
      <c r="T492" s="154"/>
      <c r="U492" s="154"/>
      <c r="W492" s="154"/>
      <c r="X492" s="154"/>
      <c r="Y492" s="154"/>
      <c r="AA492" s="154"/>
      <c r="AB492" s="154"/>
      <c r="AC492" s="154"/>
      <c r="AE492" s="154"/>
      <c r="AF492" s="154"/>
      <c r="AG492" s="154"/>
      <c r="AH492" s="154"/>
      <c r="AJ492" s="154"/>
      <c r="AK492" s="154"/>
      <c r="AL492" s="154"/>
      <c r="AM492" s="154"/>
      <c r="AN492" s="154"/>
      <c r="AO492" s="154"/>
    </row>
    <row r="493" spans="3:41" x14ac:dyDescent="0.2">
      <c r="C493" s="154"/>
      <c r="D493" s="154"/>
      <c r="E493" s="154"/>
      <c r="G493" s="154"/>
      <c r="H493" s="154"/>
      <c r="J493" s="154"/>
      <c r="K493" s="154"/>
      <c r="L493" s="154"/>
      <c r="M493" s="154"/>
      <c r="N493" s="154"/>
      <c r="O493" s="154"/>
      <c r="Q493" s="154"/>
      <c r="R493" s="154"/>
      <c r="S493" s="154"/>
      <c r="T493" s="154"/>
      <c r="U493" s="154"/>
      <c r="W493" s="154"/>
      <c r="X493" s="154"/>
      <c r="Y493" s="154"/>
      <c r="AA493" s="154"/>
      <c r="AB493" s="154"/>
      <c r="AC493" s="154"/>
      <c r="AE493" s="154"/>
      <c r="AF493" s="154"/>
      <c r="AG493" s="154"/>
      <c r="AH493" s="154"/>
      <c r="AJ493" s="154"/>
      <c r="AK493" s="154"/>
      <c r="AL493" s="154"/>
      <c r="AM493" s="154"/>
      <c r="AN493" s="154"/>
      <c r="AO493" s="154"/>
    </row>
    <row r="494" spans="3:41" x14ac:dyDescent="0.2">
      <c r="C494" s="154"/>
      <c r="D494" s="154"/>
      <c r="E494" s="154"/>
      <c r="G494" s="154"/>
      <c r="H494" s="154"/>
      <c r="J494" s="154"/>
      <c r="K494" s="154"/>
      <c r="L494" s="154"/>
      <c r="M494" s="154"/>
      <c r="N494" s="154"/>
      <c r="O494" s="154"/>
      <c r="Q494" s="154"/>
      <c r="R494" s="154"/>
      <c r="S494" s="154"/>
      <c r="T494" s="154"/>
      <c r="U494" s="154"/>
      <c r="W494" s="154"/>
      <c r="X494" s="154"/>
      <c r="Y494" s="154"/>
      <c r="AA494" s="154"/>
      <c r="AB494" s="154"/>
      <c r="AC494" s="154"/>
      <c r="AE494" s="154"/>
      <c r="AF494" s="154"/>
      <c r="AG494" s="154"/>
      <c r="AH494" s="154"/>
      <c r="AJ494" s="154"/>
      <c r="AK494" s="154"/>
      <c r="AL494" s="154"/>
      <c r="AM494" s="154"/>
      <c r="AN494" s="154"/>
      <c r="AO494" s="154"/>
    </row>
    <row r="495" spans="3:41" x14ac:dyDescent="0.2">
      <c r="C495" s="154"/>
      <c r="D495" s="154"/>
      <c r="E495" s="154"/>
      <c r="G495" s="154"/>
      <c r="H495" s="154"/>
      <c r="J495" s="154"/>
      <c r="K495" s="154"/>
      <c r="L495" s="154"/>
      <c r="M495" s="154"/>
      <c r="N495" s="154"/>
      <c r="O495" s="154"/>
      <c r="Q495" s="154"/>
      <c r="R495" s="154"/>
      <c r="S495" s="154"/>
      <c r="T495" s="154"/>
      <c r="U495" s="154"/>
      <c r="W495" s="154"/>
      <c r="X495" s="154"/>
      <c r="Y495" s="154"/>
      <c r="AA495" s="154"/>
      <c r="AB495" s="154"/>
      <c r="AC495" s="154"/>
      <c r="AE495" s="154"/>
      <c r="AF495" s="154"/>
      <c r="AG495" s="154"/>
      <c r="AH495" s="154"/>
      <c r="AJ495" s="154"/>
      <c r="AK495" s="154"/>
      <c r="AL495" s="154"/>
      <c r="AM495" s="154"/>
      <c r="AN495" s="154"/>
      <c r="AO495" s="154"/>
    </row>
    <row r="496" spans="3:41" x14ac:dyDescent="0.2">
      <c r="C496" s="154"/>
      <c r="D496" s="154"/>
      <c r="E496" s="154"/>
      <c r="G496" s="154"/>
      <c r="H496" s="154"/>
      <c r="J496" s="154"/>
      <c r="K496" s="154"/>
      <c r="L496" s="154"/>
      <c r="M496" s="154"/>
      <c r="N496" s="154"/>
      <c r="O496" s="154"/>
      <c r="Q496" s="154"/>
      <c r="R496" s="154"/>
      <c r="S496" s="154"/>
      <c r="T496" s="154"/>
      <c r="U496" s="154"/>
      <c r="W496" s="154"/>
      <c r="X496" s="154"/>
      <c r="Y496" s="154"/>
      <c r="AA496" s="154"/>
      <c r="AB496" s="154"/>
      <c r="AC496" s="154"/>
      <c r="AE496" s="154"/>
      <c r="AF496" s="154"/>
      <c r="AG496" s="154"/>
      <c r="AH496" s="154"/>
      <c r="AJ496" s="154"/>
      <c r="AK496" s="154"/>
      <c r="AL496" s="154"/>
      <c r="AM496" s="154"/>
      <c r="AN496" s="154"/>
      <c r="AO496" s="154"/>
    </row>
    <row r="497" spans="3:41" x14ac:dyDescent="0.2">
      <c r="C497" s="154"/>
      <c r="D497" s="154"/>
      <c r="E497" s="154"/>
      <c r="G497" s="154"/>
      <c r="H497" s="154"/>
      <c r="J497" s="154"/>
      <c r="K497" s="154"/>
      <c r="L497" s="154"/>
      <c r="M497" s="154"/>
      <c r="N497" s="154"/>
      <c r="O497" s="154"/>
      <c r="Q497" s="154"/>
      <c r="R497" s="154"/>
      <c r="S497" s="154"/>
      <c r="T497" s="154"/>
      <c r="U497" s="154"/>
      <c r="W497" s="154"/>
      <c r="X497" s="154"/>
      <c r="Y497" s="154"/>
      <c r="AA497" s="154"/>
      <c r="AB497" s="154"/>
      <c r="AC497" s="154"/>
      <c r="AE497" s="154"/>
      <c r="AF497" s="154"/>
      <c r="AG497" s="154"/>
      <c r="AH497" s="154"/>
      <c r="AJ497" s="154"/>
      <c r="AK497" s="154"/>
      <c r="AL497" s="154"/>
      <c r="AM497" s="154"/>
      <c r="AN497" s="154"/>
      <c r="AO497" s="154"/>
    </row>
    <row r="498" spans="3:41" x14ac:dyDescent="0.2">
      <c r="C498" s="154"/>
      <c r="D498" s="154"/>
      <c r="E498" s="154"/>
      <c r="G498" s="154"/>
      <c r="H498" s="154"/>
      <c r="J498" s="154"/>
      <c r="K498" s="154"/>
      <c r="L498" s="154"/>
      <c r="M498" s="154"/>
      <c r="N498" s="154"/>
      <c r="O498" s="154"/>
      <c r="Q498" s="154"/>
      <c r="R498" s="154"/>
      <c r="S498" s="154"/>
      <c r="T498" s="154"/>
      <c r="U498" s="154"/>
      <c r="W498" s="154"/>
      <c r="X498" s="154"/>
      <c r="Y498" s="154"/>
      <c r="AA498" s="154"/>
      <c r="AB498" s="154"/>
      <c r="AC498" s="154"/>
      <c r="AE498" s="154"/>
      <c r="AF498" s="154"/>
      <c r="AG498" s="154"/>
      <c r="AH498" s="154"/>
      <c r="AJ498" s="154"/>
      <c r="AK498" s="154"/>
      <c r="AL498" s="154"/>
      <c r="AM498" s="154"/>
      <c r="AN498" s="154"/>
      <c r="AO498" s="154"/>
    </row>
    <row r="499" spans="3:41" x14ac:dyDescent="0.2">
      <c r="C499" s="154"/>
      <c r="D499" s="154"/>
      <c r="E499" s="154"/>
      <c r="G499" s="154"/>
      <c r="H499" s="154"/>
      <c r="J499" s="154"/>
      <c r="K499" s="154"/>
      <c r="L499" s="154"/>
      <c r="M499" s="154"/>
      <c r="N499" s="154"/>
      <c r="O499" s="154"/>
      <c r="Q499" s="154"/>
      <c r="R499" s="154"/>
      <c r="S499" s="154"/>
      <c r="T499" s="154"/>
      <c r="U499" s="154"/>
      <c r="W499" s="154"/>
      <c r="X499" s="154"/>
      <c r="Y499" s="154"/>
      <c r="AA499" s="154"/>
      <c r="AB499" s="154"/>
      <c r="AC499" s="154"/>
      <c r="AE499" s="154"/>
      <c r="AF499" s="154"/>
      <c r="AG499" s="154"/>
      <c r="AH499" s="154"/>
      <c r="AJ499" s="154"/>
      <c r="AK499" s="154"/>
      <c r="AL499" s="154"/>
      <c r="AM499" s="154"/>
      <c r="AN499" s="154"/>
      <c r="AO499" s="154"/>
    </row>
    <row r="500" spans="3:41" x14ac:dyDescent="0.2">
      <c r="C500" s="154"/>
      <c r="D500" s="154"/>
      <c r="E500" s="154"/>
      <c r="G500" s="154"/>
      <c r="H500" s="154"/>
      <c r="J500" s="154"/>
      <c r="K500" s="154"/>
      <c r="L500" s="154"/>
      <c r="M500" s="154"/>
      <c r="N500" s="154"/>
      <c r="O500" s="154"/>
      <c r="Q500" s="154"/>
      <c r="R500" s="154"/>
      <c r="S500" s="154"/>
      <c r="T500" s="154"/>
      <c r="U500" s="154"/>
      <c r="W500" s="154"/>
      <c r="X500" s="154"/>
      <c r="Y500" s="154"/>
      <c r="AA500" s="154"/>
      <c r="AB500" s="154"/>
      <c r="AC500" s="154"/>
      <c r="AE500" s="154"/>
      <c r="AF500" s="154"/>
      <c r="AG500" s="154"/>
      <c r="AH500" s="154"/>
      <c r="AJ500" s="154"/>
      <c r="AK500" s="154"/>
      <c r="AL500" s="154"/>
      <c r="AM500" s="154"/>
      <c r="AN500" s="154"/>
      <c r="AO500" s="154"/>
    </row>
    <row r="501" spans="3:41" x14ac:dyDescent="0.2">
      <c r="C501" s="154"/>
      <c r="D501" s="154"/>
      <c r="E501" s="154"/>
      <c r="G501" s="154"/>
      <c r="H501" s="154"/>
      <c r="J501" s="154"/>
      <c r="K501" s="154"/>
      <c r="L501" s="154"/>
      <c r="M501" s="154"/>
      <c r="N501" s="154"/>
      <c r="O501" s="154"/>
      <c r="Q501" s="154"/>
      <c r="R501" s="154"/>
      <c r="S501" s="154"/>
      <c r="T501" s="154"/>
      <c r="U501" s="154"/>
      <c r="W501" s="154"/>
      <c r="X501" s="154"/>
      <c r="Y501" s="154"/>
      <c r="AA501" s="154"/>
      <c r="AB501" s="154"/>
      <c r="AC501" s="154"/>
      <c r="AE501" s="154"/>
      <c r="AF501" s="154"/>
      <c r="AG501" s="154"/>
      <c r="AH501" s="154"/>
      <c r="AJ501" s="154"/>
      <c r="AK501" s="154"/>
      <c r="AL501" s="154"/>
      <c r="AM501" s="154"/>
      <c r="AN501" s="154"/>
      <c r="AO501" s="154"/>
    </row>
    <row r="502" spans="3:41" x14ac:dyDescent="0.2">
      <c r="C502" s="154"/>
      <c r="D502" s="154"/>
      <c r="E502" s="154"/>
      <c r="G502" s="154"/>
      <c r="H502" s="154"/>
      <c r="J502" s="154"/>
      <c r="K502" s="154"/>
      <c r="L502" s="154"/>
      <c r="M502" s="154"/>
      <c r="N502" s="154"/>
      <c r="O502" s="154"/>
      <c r="Q502" s="154"/>
      <c r="R502" s="154"/>
      <c r="S502" s="154"/>
      <c r="T502" s="154"/>
      <c r="U502" s="154"/>
      <c r="W502" s="154"/>
      <c r="X502" s="154"/>
      <c r="Y502" s="154"/>
      <c r="AA502" s="154"/>
      <c r="AB502" s="154"/>
      <c r="AC502" s="154"/>
      <c r="AE502" s="154"/>
      <c r="AF502" s="154"/>
      <c r="AG502" s="154"/>
      <c r="AH502" s="154"/>
      <c r="AJ502" s="154"/>
      <c r="AK502" s="154"/>
      <c r="AL502" s="154"/>
      <c r="AM502" s="154"/>
      <c r="AN502" s="154"/>
      <c r="AO502" s="154"/>
    </row>
    <row r="503" spans="3:41" x14ac:dyDescent="0.2">
      <c r="C503" s="154"/>
      <c r="D503" s="154"/>
      <c r="E503" s="154"/>
      <c r="G503" s="154"/>
      <c r="H503" s="154"/>
      <c r="J503" s="154"/>
      <c r="K503" s="154"/>
      <c r="L503" s="154"/>
      <c r="M503" s="154"/>
      <c r="N503" s="154"/>
      <c r="O503" s="154"/>
      <c r="Q503" s="154"/>
      <c r="R503" s="154"/>
      <c r="S503" s="154"/>
      <c r="T503" s="154"/>
      <c r="U503" s="154"/>
      <c r="W503" s="154"/>
      <c r="X503" s="154"/>
      <c r="Y503" s="154"/>
      <c r="AA503" s="154"/>
      <c r="AB503" s="154"/>
      <c r="AC503" s="154"/>
      <c r="AE503" s="154"/>
      <c r="AF503" s="154"/>
      <c r="AG503" s="154"/>
      <c r="AH503" s="154"/>
      <c r="AJ503" s="154"/>
      <c r="AK503" s="154"/>
      <c r="AL503" s="154"/>
      <c r="AM503" s="154"/>
      <c r="AN503" s="154"/>
      <c r="AO503" s="154"/>
    </row>
    <row r="504" spans="3:41" x14ac:dyDescent="0.2">
      <c r="C504" s="154"/>
      <c r="D504" s="154"/>
      <c r="E504" s="154"/>
      <c r="G504" s="154"/>
      <c r="H504" s="154"/>
      <c r="J504" s="154"/>
      <c r="K504" s="154"/>
      <c r="L504" s="154"/>
      <c r="M504" s="154"/>
      <c r="N504" s="154"/>
      <c r="O504" s="154"/>
      <c r="Q504" s="154"/>
      <c r="R504" s="154"/>
      <c r="S504" s="154"/>
      <c r="T504" s="154"/>
      <c r="U504" s="154"/>
      <c r="W504" s="154"/>
      <c r="X504" s="154"/>
      <c r="Y504" s="154"/>
      <c r="AA504" s="154"/>
      <c r="AB504" s="154"/>
      <c r="AC504" s="154"/>
      <c r="AE504" s="154"/>
      <c r="AF504" s="154"/>
      <c r="AG504" s="154"/>
      <c r="AH504" s="154"/>
      <c r="AJ504" s="154"/>
      <c r="AK504" s="154"/>
      <c r="AL504" s="154"/>
      <c r="AM504" s="154"/>
      <c r="AN504" s="154"/>
      <c r="AO504" s="154"/>
    </row>
    <row r="505" spans="3:41" x14ac:dyDescent="0.2">
      <c r="C505" s="154"/>
      <c r="D505" s="154"/>
      <c r="E505" s="154"/>
      <c r="G505" s="154"/>
      <c r="H505" s="154"/>
      <c r="J505" s="154"/>
      <c r="K505" s="154"/>
      <c r="L505" s="154"/>
      <c r="M505" s="154"/>
      <c r="N505" s="154"/>
      <c r="O505" s="154"/>
      <c r="Q505" s="154"/>
      <c r="R505" s="154"/>
      <c r="S505" s="154"/>
      <c r="T505" s="154"/>
      <c r="U505" s="154"/>
      <c r="W505" s="154"/>
      <c r="X505" s="154"/>
      <c r="Y505" s="154"/>
      <c r="AA505" s="154"/>
      <c r="AB505" s="154"/>
      <c r="AC505" s="154"/>
      <c r="AE505" s="154"/>
      <c r="AF505" s="154"/>
      <c r="AG505" s="154"/>
      <c r="AH505" s="154"/>
      <c r="AJ505" s="154"/>
      <c r="AK505" s="154"/>
      <c r="AL505" s="154"/>
      <c r="AM505" s="154"/>
      <c r="AN505" s="154"/>
      <c r="AO505" s="154"/>
    </row>
    <row r="506" spans="3:41" x14ac:dyDescent="0.2">
      <c r="C506" s="154"/>
      <c r="D506" s="154"/>
      <c r="E506" s="154"/>
      <c r="G506" s="154"/>
      <c r="H506" s="154"/>
      <c r="J506" s="154"/>
      <c r="K506" s="154"/>
      <c r="L506" s="154"/>
      <c r="M506" s="154"/>
      <c r="N506" s="154"/>
      <c r="O506" s="154"/>
      <c r="Q506" s="154"/>
      <c r="R506" s="154"/>
      <c r="S506" s="154"/>
      <c r="T506" s="154"/>
      <c r="U506" s="154"/>
      <c r="W506" s="154"/>
      <c r="X506" s="154"/>
      <c r="Y506" s="154"/>
      <c r="AA506" s="154"/>
      <c r="AB506" s="154"/>
      <c r="AC506" s="154"/>
      <c r="AE506" s="154"/>
      <c r="AF506" s="154"/>
      <c r="AG506" s="154"/>
      <c r="AH506" s="154"/>
      <c r="AJ506" s="154"/>
      <c r="AK506" s="154"/>
      <c r="AL506" s="154"/>
      <c r="AM506" s="154"/>
      <c r="AN506" s="154"/>
      <c r="AO506" s="154"/>
    </row>
    <row r="507" spans="3:41" x14ac:dyDescent="0.2">
      <c r="C507" s="154"/>
      <c r="D507" s="154"/>
      <c r="E507" s="154"/>
      <c r="G507" s="154"/>
      <c r="H507" s="154"/>
      <c r="J507" s="154"/>
      <c r="K507" s="154"/>
      <c r="L507" s="154"/>
      <c r="M507" s="154"/>
      <c r="N507" s="154"/>
      <c r="O507" s="154"/>
      <c r="Q507" s="154"/>
      <c r="R507" s="154"/>
      <c r="S507" s="154"/>
      <c r="T507" s="154"/>
      <c r="U507" s="154"/>
      <c r="W507" s="154"/>
      <c r="X507" s="154"/>
      <c r="Y507" s="154"/>
      <c r="AA507" s="154"/>
      <c r="AB507" s="154"/>
      <c r="AC507" s="154"/>
      <c r="AE507" s="154"/>
      <c r="AF507" s="154"/>
      <c r="AG507" s="154"/>
      <c r="AH507" s="154"/>
      <c r="AJ507" s="154"/>
      <c r="AK507" s="154"/>
      <c r="AL507" s="154"/>
      <c r="AM507" s="154"/>
      <c r="AN507" s="154"/>
      <c r="AO507" s="154"/>
    </row>
    <row r="508" spans="3:41" x14ac:dyDescent="0.2">
      <c r="C508" s="154"/>
      <c r="D508" s="154"/>
      <c r="E508" s="154"/>
      <c r="G508" s="154"/>
      <c r="H508" s="154"/>
      <c r="J508" s="154"/>
      <c r="K508" s="154"/>
      <c r="L508" s="154"/>
      <c r="M508" s="154"/>
      <c r="N508" s="154"/>
      <c r="O508" s="154"/>
      <c r="Q508" s="154"/>
      <c r="R508" s="154"/>
      <c r="S508" s="154"/>
      <c r="T508" s="154"/>
      <c r="U508" s="154"/>
      <c r="W508" s="154"/>
      <c r="X508" s="154"/>
      <c r="Y508" s="154"/>
      <c r="AA508" s="154"/>
      <c r="AB508" s="154"/>
      <c r="AC508" s="154"/>
      <c r="AE508" s="154"/>
      <c r="AF508" s="154"/>
      <c r="AG508" s="154"/>
      <c r="AH508" s="154"/>
      <c r="AJ508" s="154"/>
      <c r="AK508" s="154"/>
      <c r="AL508" s="154"/>
      <c r="AM508" s="154"/>
      <c r="AN508" s="154"/>
      <c r="AO508" s="154"/>
    </row>
    <row r="509" spans="3:41" x14ac:dyDescent="0.2">
      <c r="C509" s="154"/>
      <c r="D509" s="154"/>
      <c r="E509" s="154"/>
      <c r="G509" s="154"/>
      <c r="H509" s="154"/>
      <c r="J509" s="154"/>
      <c r="K509" s="154"/>
      <c r="L509" s="154"/>
      <c r="M509" s="154"/>
      <c r="N509" s="154"/>
      <c r="O509" s="154"/>
      <c r="Q509" s="154"/>
      <c r="R509" s="154"/>
      <c r="S509" s="154"/>
      <c r="T509" s="154"/>
      <c r="U509" s="154"/>
      <c r="W509" s="154"/>
      <c r="X509" s="154"/>
      <c r="Y509" s="154"/>
      <c r="AA509" s="154"/>
      <c r="AB509" s="154"/>
      <c r="AC509" s="154"/>
      <c r="AE509" s="154"/>
      <c r="AF509" s="154"/>
      <c r="AG509" s="154"/>
      <c r="AH509" s="154"/>
      <c r="AJ509" s="154"/>
      <c r="AK509" s="154"/>
      <c r="AL509" s="154"/>
      <c r="AM509" s="154"/>
      <c r="AN509" s="154"/>
      <c r="AO509" s="154"/>
    </row>
    <row r="510" spans="3:41" x14ac:dyDescent="0.2">
      <c r="C510" s="154"/>
      <c r="D510" s="154"/>
      <c r="E510" s="154"/>
      <c r="G510" s="154"/>
      <c r="H510" s="154"/>
      <c r="J510" s="154"/>
      <c r="K510" s="154"/>
      <c r="L510" s="154"/>
      <c r="M510" s="154"/>
      <c r="N510" s="154"/>
      <c r="O510" s="154"/>
      <c r="Q510" s="154"/>
      <c r="R510" s="154"/>
      <c r="S510" s="154"/>
      <c r="T510" s="154"/>
      <c r="U510" s="154"/>
      <c r="W510" s="154"/>
      <c r="X510" s="154"/>
      <c r="Y510" s="154"/>
      <c r="AA510" s="154"/>
      <c r="AB510" s="154"/>
      <c r="AC510" s="154"/>
      <c r="AE510" s="154"/>
      <c r="AF510" s="154"/>
      <c r="AG510" s="154"/>
      <c r="AH510" s="154"/>
      <c r="AJ510" s="154"/>
      <c r="AK510" s="154"/>
      <c r="AL510" s="154"/>
      <c r="AM510" s="154"/>
      <c r="AN510" s="154"/>
      <c r="AO510" s="154"/>
    </row>
    <row r="511" spans="3:41" x14ac:dyDescent="0.2">
      <c r="C511" s="154"/>
      <c r="D511" s="154"/>
      <c r="E511" s="154"/>
      <c r="G511" s="154"/>
      <c r="H511" s="154"/>
      <c r="J511" s="154"/>
      <c r="K511" s="154"/>
      <c r="L511" s="154"/>
      <c r="M511" s="154"/>
      <c r="N511" s="154"/>
      <c r="O511" s="154"/>
      <c r="Q511" s="154"/>
      <c r="R511" s="154"/>
      <c r="S511" s="154"/>
      <c r="T511" s="154"/>
      <c r="U511" s="154"/>
      <c r="W511" s="154"/>
      <c r="X511" s="154"/>
      <c r="Y511" s="154"/>
      <c r="AA511" s="154"/>
      <c r="AB511" s="154"/>
      <c r="AC511" s="154"/>
      <c r="AE511" s="154"/>
      <c r="AF511" s="154"/>
      <c r="AG511" s="154"/>
      <c r="AH511" s="154"/>
      <c r="AJ511" s="154"/>
      <c r="AK511" s="154"/>
      <c r="AL511" s="154"/>
      <c r="AM511" s="154"/>
      <c r="AN511" s="154"/>
      <c r="AO511" s="154"/>
    </row>
    <row r="512" spans="3:41" x14ac:dyDescent="0.2">
      <c r="C512" s="154"/>
      <c r="D512" s="154"/>
      <c r="E512" s="154"/>
      <c r="G512" s="154"/>
      <c r="H512" s="154"/>
      <c r="J512" s="154"/>
      <c r="K512" s="154"/>
      <c r="L512" s="154"/>
      <c r="M512" s="154"/>
      <c r="N512" s="154"/>
      <c r="O512" s="154"/>
      <c r="Q512" s="154"/>
      <c r="R512" s="154"/>
      <c r="S512" s="154"/>
      <c r="T512" s="154"/>
      <c r="U512" s="154"/>
      <c r="W512" s="154"/>
      <c r="X512" s="154"/>
      <c r="Y512" s="154"/>
      <c r="AA512" s="154"/>
      <c r="AB512" s="154"/>
      <c r="AC512" s="154"/>
      <c r="AE512" s="154"/>
      <c r="AF512" s="154"/>
      <c r="AG512" s="154"/>
      <c r="AH512" s="154"/>
      <c r="AJ512" s="154"/>
      <c r="AK512" s="154"/>
      <c r="AL512" s="154"/>
      <c r="AM512" s="154"/>
      <c r="AN512" s="154"/>
      <c r="AO512" s="154"/>
    </row>
    <row r="513" spans="3:41" x14ac:dyDescent="0.2">
      <c r="C513" s="154"/>
      <c r="D513" s="154"/>
      <c r="E513" s="154"/>
      <c r="G513" s="154"/>
      <c r="H513" s="154"/>
      <c r="J513" s="154"/>
      <c r="K513" s="154"/>
      <c r="L513" s="154"/>
      <c r="M513" s="154"/>
      <c r="N513" s="154"/>
      <c r="O513" s="154"/>
      <c r="Q513" s="154"/>
      <c r="R513" s="154"/>
      <c r="S513" s="154"/>
      <c r="T513" s="154"/>
      <c r="U513" s="154"/>
      <c r="W513" s="154"/>
      <c r="X513" s="154"/>
      <c r="Y513" s="154"/>
      <c r="AA513" s="154"/>
      <c r="AB513" s="154"/>
      <c r="AC513" s="154"/>
      <c r="AE513" s="154"/>
      <c r="AF513" s="154"/>
      <c r="AG513" s="154"/>
      <c r="AH513" s="154"/>
      <c r="AJ513" s="154"/>
      <c r="AK513" s="154"/>
      <c r="AL513" s="154"/>
      <c r="AM513" s="154"/>
      <c r="AN513" s="154"/>
      <c r="AO513" s="154"/>
    </row>
    <row r="514" spans="3:41" x14ac:dyDescent="0.2">
      <c r="C514" s="154"/>
      <c r="D514" s="154"/>
      <c r="E514" s="154"/>
      <c r="G514" s="154"/>
      <c r="H514" s="154"/>
      <c r="J514" s="154"/>
      <c r="K514" s="154"/>
      <c r="L514" s="154"/>
      <c r="M514" s="154"/>
      <c r="N514" s="154"/>
      <c r="O514" s="154"/>
      <c r="Q514" s="154"/>
      <c r="R514" s="154"/>
      <c r="S514" s="154"/>
      <c r="T514" s="154"/>
      <c r="U514" s="154"/>
      <c r="W514" s="154"/>
      <c r="X514" s="154"/>
      <c r="Y514" s="154"/>
      <c r="AA514" s="154"/>
      <c r="AB514" s="154"/>
      <c r="AC514" s="154"/>
      <c r="AE514" s="154"/>
      <c r="AF514" s="154"/>
      <c r="AG514" s="154"/>
      <c r="AH514" s="154"/>
      <c r="AJ514" s="154"/>
      <c r="AK514" s="154"/>
      <c r="AL514" s="154"/>
      <c r="AM514" s="154"/>
      <c r="AN514" s="154"/>
      <c r="AO514" s="154"/>
    </row>
    <row r="515" spans="3:41" x14ac:dyDescent="0.2">
      <c r="C515" s="154"/>
      <c r="D515" s="154"/>
      <c r="E515" s="154"/>
      <c r="G515" s="154"/>
      <c r="H515" s="154"/>
      <c r="J515" s="154"/>
      <c r="K515" s="154"/>
      <c r="L515" s="154"/>
      <c r="M515" s="154"/>
      <c r="N515" s="154"/>
      <c r="O515" s="154"/>
      <c r="Q515" s="154"/>
      <c r="R515" s="154"/>
      <c r="S515" s="154"/>
      <c r="T515" s="154"/>
      <c r="U515" s="154"/>
      <c r="W515" s="154"/>
      <c r="X515" s="154"/>
      <c r="Y515" s="154"/>
      <c r="AA515" s="154"/>
      <c r="AB515" s="154"/>
      <c r="AC515" s="154"/>
      <c r="AE515" s="154"/>
      <c r="AF515" s="154"/>
      <c r="AG515" s="154"/>
      <c r="AH515" s="154"/>
      <c r="AJ515" s="154"/>
      <c r="AK515" s="154"/>
      <c r="AL515" s="154"/>
      <c r="AM515" s="154"/>
      <c r="AN515" s="154"/>
      <c r="AO515" s="154"/>
    </row>
    <row r="516" spans="3:41" x14ac:dyDescent="0.2">
      <c r="C516" s="154"/>
      <c r="D516" s="154"/>
      <c r="E516" s="154"/>
      <c r="G516" s="154"/>
      <c r="H516" s="154"/>
      <c r="J516" s="154"/>
      <c r="K516" s="154"/>
      <c r="L516" s="154"/>
      <c r="M516" s="154"/>
      <c r="N516" s="154"/>
      <c r="O516" s="154"/>
      <c r="Q516" s="154"/>
      <c r="R516" s="154"/>
      <c r="S516" s="154"/>
      <c r="T516" s="154"/>
      <c r="U516" s="154"/>
      <c r="W516" s="154"/>
      <c r="X516" s="154"/>
      <c r="Y516" s="154"/>
      <c r="AA516" s="154"/>
      <c r="AB516" s="154"/>
      <c r="AC516" s="154"/>
      <c r="AE516" s="154"/>
      <c r="AF516" s="154"/>
      <c r="AG516" s="154"/>
      <c r="AH516" s="154"/>
      <c r="AJ516" s="154"/>
      <c r="AK516" s="154"/>
      <c r="AL516" s="154"/>
      <c r="AM516" s="154"/>
      <c r="AN516" s="154"/>
      <c r="AO516" s="154"/>
    </row>
    <row r="517" spans="3:41" x14ac:dyDescent="0.2">
      <c r="C517" s="154"/>
      <c r="D517" s="154"/>
      <c r="E517" s="154"/>
      <c r="G517" s="154"/>
      <c r="H517" s="154"/>
      <c r="J517" s="154"/>
      <c r="K517" s="154"/>
      <c r="L517" s="154"/>
      <c r="M517" s="154"/>
      <c r="N517" s="154"/>
      <c r="O517" s="154"/>
      <c r="Q517" s="154"/>
      <c r="R517" s="154"/>
      <c r="S517" s="154"/>
      <c r="T517" s="154"/>
      <c r="U517" s="154"/>
      <c r="W517" s="154"/>
      <c r="X517" s="154"/>
      <c r="Y517" s="154"/>
      <c r="AA517" s="154"/>
      <c r="AB517" s="154"/>
      <c r="AC517" s="154"/>
      <c r="AE517" s="154"/>
      <c r="AF517" s="154"/>
      <c r="AG517" s="154"/>
      <c r="AH517" s="154"/>
      <c r="AJ517" s="154"/>
      <c r="AK517" s="154"/>
      <c r="AL517" s="154"/>
      <c r="AM517" s="154"/>
      <c r="AN517" s="154"/>
      <c r="AO517" s="154"/>
    </row>
    <row r="518" spans="3:41" x14ac:dyDescent="0.2">
      <c r="C518" s="154"/>
      <c r="D518" s="154"/>
      <c r="E518" s="154"/>
      <c r="G518" s="154"/>
      <c r="H518" s="154"/>
      <c r="J518" s="154"/>
      <c r="K518" s="154"/>
      <c r="L518" s="154"/>
      <c r="M518" s="154"/>
      <c r="N518" s="154"/>
      <c r="O518" s="154"/>
      <c r="Q518" s="154"/>
      <c r="R518" s="154"/>
      <c r="S518" s="154"/>
      <c r="T518" s="154"/>
      <c r="U518" s="154"/>
      <c r="W518" s="154"/>
      <c r="X518" s="154"/>
      <c r="Y518" s="154"/>
      <c r="AA518" s="154"/>
      <c r="AB518" s="154"/>
      <c r="AC518" s="154"/>
      <c r="AE518" s="154"/>
      <c r="AF518" s="154"/>
      <c r="AG518" s="154"/>
      <c r="AH518" s="154"/>
      <c r="AJ518" s="154"/>
      <c r="AK518" s="154"/>
      <c r="AL518" s="154"/>
      <c r="AM518" s="154"/>
      <c r="AN518" s="154"/>
      <c r="AO518" s="154"/>
    </row>
    <row r="519" spans="3:41" x14ac:dyDescent="0.2">
      <c r="C519" s="154"/>
      <c r="D519" s="154"/>
      <c r="E519" s="154"/>
      <c r="G519" s="154"/>
      <c r="H519" s="154"/>
      <c r="J519" s="154"/>
      <c r="K519" s="154"/>
      <c r="L519" s="154"/>
      <c r="M519" s="154"/>
      <c r="N519" s="154"/>
      <c r="O519" s="154"/>
      <c r="Q519" s="154"/>
      <c r="R519" s="154"/>
      <c r="S519" s="154"/>
      <c r="T519" s="154"/>
      <c r="U519" s="154"/>
      <c r="W519" s="154"/>
      <c r="X519" s="154"/>
      <c r="Y519" s="154"/>
      <c r="AA519" s="154"/>
      <c r="AB519" s="154"/>
      <c r="AC519" s="154"/>
      <c r="AE519" s="154"/>
      <c r="AF519" s="154"/>
      <c r="AG519" s="154"/>
      <c r="AH519" s="154"/>
      <c r="AJ519" s="154"/>
      <c r="AK519" s="154"/>
      <c r="AL519" s="154"/>
      <c r="AM519" s="154"/>
      <c r="AN519" s="154"/>
      <c r="AO519" s="154"/>
    </row>
    <row r="520" spans="3:41" x14ac:dyDescent="0.2">
      <c r="C520" s="154"/>
      <c r="D520" s="154"/>
      <c r="E520" s="154"/>
      <c r="G520" s="154"/>
      <c r="H520" s="154"/>
      <c r="J520" s="154"/>
      <c r="K520" s="154"/>
      <c r="L520" s="154"/>
      <c r="M520" s="154"/>
      <c r="N520" s="154"/>
      <c r="O520" s="154"/>
      <c r="Q520" s="154"/>
      <c r="R520" s="154"/>
      <c r="S520" s="154"/>
      <c r="T520" s="154"/>
      <c r="U520" s="154"/>
      <c r="W520" s="154"/>
      <c r="X520" s="154"/>
      <c r="Y520" s="154"/>
      <c r="AA520" s="154"/>
      <c r="AB520" s="154"/>
      <c r="AC520" s="154"/>
      <c r="AE520" s="154"/>
      <c r="AF520" s="154"/>
      <c r="AG520" s="154"/>
      <c r="AH520" s="154"/>
      <c r="AJ520" s="154"/>
      <c r="AK520" s="154"/>
      <c r="AL520" s="154"/>
      <c r="AM520" s="154"/>
      <c r="AN520" s="154"/>
      <c r="AO520" s="154"/>
    </row>
    <row r="521" spans="3:41" x14ac:dyDescent="0.2">
      <c r="C521" s="154"/>
      <c r="D521" s="154"/>
      <c r="E521" s="154"/>
      <c r="G521" s="154"/>
      <c r="H521" s="154"/>
      <c r="J521" s="154"/>
      <c r="K521" s="154"/>
      <c r="L521" s="154"/>
      <c r="M521" s="154"/>
      <c r="N521" s="154"/>
      <c r="O521" s="154"/>
      <c r="Q521" s="154"/>
      <c r="R521" s="154"/>
      <c r="S521" s="154"/>
      <c r="T521" s="154"/>
      <c r="U521" s="154"/>
      <c r="W521" s="154"/>
      <c r="X521" s="154"/>
      <c r="Y521" s="154"/>
      <c r="AA521" s="154"/>
      <c r="AB521" s="154"/>
      <c r="AC521" s="154"/>
      <c r="AE521" s="154"/>
      <c r="AF521" s="154"/>
      <c r="AG521" s="154"/>
      <c r="AH521" s="154"/>
      <c r="AJ521" s="154"/>
      <c r="AK521" s="154"/>
      <c r="AL521" s="154"/>
      <c r="AM521" s="154"/>
      <c r="AN521" s="154"/>
      <c r="AO521" s="154"/>
    </row>
    <row r="522" spans="3:41" x14ac:dyDescent="0.2">
      <c r="C522" s="154"/>
      <c r="D522" s="154"/>
      <c r="E522" s="154"/>
      <c r="G522" s="154"/>
      <c r="H522" s="154"/>
      <c r="J522" s="154"/>
      <c r="K522" s="154"/>
      <c r="L522" s="154"/>
      <c r="M522" s="154"/>
      <c r="N522" s="154"/>
      <c r="O522" s="154"/>
      <c r="Q522" s="154"/>
      <c r="R522" s="154"/>
      <c r="S522" s="154"/>
      <c r="T522" s="154"/>
      <c r="U522" s="154"/>
      <c r="W522" s="154"/>
      <c r="X522" s="154"/>
      <c r="Y522" s="154"/>
      <c r="AA522" s="154"/>
      <c r="AB522" s="154"/>
      <c r="AC522" s="154"/>
      <c r="AE522" s="154"/>
      <c r="AF522" s="154"/>
      <c r="AG522" s="154"/>
      <c r="AH522" s="154"/>
      <c r="AJ522" s="154"/>
      <c r="AK522" s="154"/>
      <c r="AL522" s="154"/>
      <c r="AM522" s="154"/>
      <c r="AN522" s="154"/>
      <c r="AO522" s="154"/>
    </row>
    <row r="523" spans="3:41" x14ac:dyDescent="0.2">
      <c r="C523" s="154"/>
      <c r="D523" s="154"/>
      <c r="E523" s="154"/>
      <c r="G523" s="154"/>
      <c r="H523" s="154"/>
      <c r="J523" s="154"/>
      <c r="K523" s="154"/>
      <c r="L523" s="154"/>
      <c r="M523" s="154"/>
      <c r="N523" s="154"/>
      <c r="O523" s="154"/>
      <c r="Q523" s="154"/>
      <c r="R523" s="154"/>
      <c r="S523" s="154"/>
      <c r="T523" s="154"/>
      <c r="U523" s="154"/>
      <c r="W523" s="154"/>
      <c r="X523" s="154"/>
      <c r="Y523" s="154"/>
      <c r="AA523" s="154"/>
      <c r="AB523" s="154"/>
      <c r="AC523" s="154"/>
      <c r="AE523" s="154"/>
      <c r="AF523" s="154"/>
      <c r="AG523" s="154"/>
      <c r="AH523" s="154"/>
      <c r="AJ523" s="154"/>
      <c r="AK523" s="154"/>
      <c r="AL523" s="154"/>
      <c r="AM523" s="154"/>
      <c r="AN523" s="154"/>
      <c r="AO523" s="154"/>
    </row>
    <row r="524" spans="3:41" x14ac:dyDescent="0.2">
      <c r="C524" s="154"/>
      <c r="D524" s="154"/>
      <c r="E524" s="154"/>
      <c r="G524" s="154"/>
      <c r="H524" s="154"/>
      <c r="J524" s="154"/>
      <c r="K524" s="154"/>
      <c r="L524" s="154"/>
      <c r="M524" s="154"/>
      <c r="N524" s="154"/>
      <c r="O524" s="154"/>
      <c r="Q524" s="154"/>
      <c r="R524" s="154"/>
      <c r="S524" s="154"/>
      <c r="T524" s="154"/>
      <c r="U524" s="154"/>
      <c r="W524" s="154"/>
      <c r="X524" s="154"/>
      <c r="Y524" s="154"/>
      <c r="AA524" s="154"/>
      <c r="AB524" s="154"/>
      <c r="AC524" s="154"/>
      <c r="AE524" s="154"/>
      <c r="AF524" s="154"/>
      <c r="AG524" s="154"/>
      <c r="AH524" s="154"/>
      <c r="AJ524" s="154"/>
      <c r="AK524" s="154"/>
      <c r="AL524" s="154"/>
      <c r="AM524" s="154"/>
      <c r="AN524" s="154"/>
      <c r="AO524" s="154"/>
    </row>
    <row r="525" spans="3:41" x14ac:dyDescent="0.2">
      <c r="C525" s="154"/>
      <c r="D525" s="154"/>
      <c r="E525" s="154"/>
      <c r="G525" s="154"/>
      <c r="H525" s="154"/>
      <c r="J525" s="154"/>
      <c r="K525" s="154"/>
      <c r="L525" s="154"/>
      <c r="M525" s="154"/>
      <c r="N525" s="154"/>
      <c r="O525" s="154"/>
      <c r="Q525" s="154"/>
      <c r="R525" s="154"/>
      <c r="S525" s="154"/>
      <c r="T525" s="154"/>
      <c r="U525" s="154"/>
      <c r="W525" s="154"/>
      <c r="X525" s="154"/>
      <c r="Y525" s="154"/>
      <c r="AA525" s="154"/>
      <c r="AB525" s="154"/>
      <c r="AC525" s="154"/>
      <c r="AE525" s="154"/>
      <c r="AF525" s="154"/>
      <c r="AG525" s="154"/>
      <c r="AH525" s="154"/>
      <c r="AJ525" s="154"/>
      <c r="AK525" s="154"/>
      <c r="AL525" s="154"/>
      <c r="AM525" s="154"/>
      <c r="AN525" s="154"/>
      <c r="AO525" s="154"/>
    </row>
    <row r="526" spans="3:41" x14ac:dyDescent="0.2">
      <c r="C526" s="154"/>
      <c r="D526" s="154"/>
      <c r="E526" s="154"/>
      <c r="G526" s="154"/>
      <c r="H526" s="154"/>
      <c r="J526" s="154"/>
      <c r="K526" s="154"/>
      <c r="L526" s="154"/>
      <c r="M526" s="154"/>
      <c r="N526" s="154"/>
      <c r="O526" s="154"/>
      <c r="Q526" s="154"/>
      <c r="R526" s="154"/>
      <c r="S526" s="154"/>
      <c r="T526" s="154"/>
      <c r="U526" s="154"/>
      <c r="W526" s="154"/>
      <c r="X526" s="154"/>
      <c r="Y526" s="154"/>
      <c r="AA526" s="154"/>
      <c r="AB526" s="154"/>
      <c r="AC526" s="154"/>
      <c r="AE526" s="154"/>
      <c r="AF526" s="154"/>
      <c r="AG526" s="154"/>
      <c r="AH526" s="154"/>
      <c r="AJ526" s="154"/>
      <c r="AK526" s="154"/>
      <c r="AL526" s="154"/>
      <c r="AM526" s="154"/>
      <c r="AN526" s="154"/>
      <c r="AO526" s="154"/>
    </row>
    <row r="527" spans="3:41" x14ac:dyDescent="0.2">
      <c r="C527" s="154"/>
      <c r="D527" s="154"/>
      <c r="E527" s="154"/>
      <c r="G527" s="154"/>
      <c r="H527" s="154"/>
      <c r="J527" s="154"/>
      <c r="K527" s="154"/>
      <c r="L527" s="154"/>
      <c r="M527" s="154"/>
      <c r="N527" s="154"/>
      <c r="O527" s="154"/>
      <c r="Q527" s="154"/>
      <c r="R527" s="154"/>
      <c r="S527" s="154"/>
      <c r="T527" s="154"/>
      <c r="U527" s="154"/>
      <c r="W527" s="154"/>
      <c r="X527" s="154"/>
      <c r="Y527" s="154"/>
      <c r="AA527" s="154"/>
      <c r="AB527" s="154"/>
      <c r="AC527" s="154"/>
      <c r="AE527" s="154"/>
      <c r="AF527" s="154"/>
      <c r="AG527" s="154"/>
      <c r="AH527" s="154"/>
      <c r="AJ527" s="154"/>
      <c r="AK527" s="154"/>
      <c r="AL527" s="154"/>
      <c r="AM527" s="154"/>
      <c r="AN527" s="154"/>
      <c r="AO527" s="154"/>
    </row>
    <row r="528" spans="3:41" x14ac:dyDescent="0.2">
      <c r="C528" s="154"/>
      <c r="D528" s="154"/>
      <c r="E528" s="154"/>
      <c r="G528" s="154"/>
      <c r="H528" s="154"/>
      <c r="J528" s="154"/>
      <c r="K528" s="154"/>
      <c r="L528" s="154"/>
      <c r="M528" s="154"/>
      <c r="N528" s="154"/>
      <c r="O528" s="154"/>
      <c r="Q528" s="154"/>
      <c r="R528" s="154"/>
      <c r="S528" s="154"/>
      <c r="T528" s="154"/>
      <c r="U528" s="154"/>
      <c r="W528" s="154"/>
      <c r="X528" s="154"/>
      <c r="Y528" s="154"/>
      <c r="AA528" s="154"/>
      <c r="AB528" s="154"/>
      <c r="AC528" s="154"/>
      <c r="AE528" s="154"/>
      <c r="AF528" s="154"/>
      <c r="AG528" s="154"/>
      <c r="AH528" s="154"/>
      <c r="AJ528" s="154"/>
      <c r="AK528" s="154"/>
      <c r="AL528" s="154"/>
      <c r="AM528" s="154"/>
      <c r="AN528" s="154"/>
      <c r="AO528" s="154"/>
    </row>
    <row r="529" spans="3:41" x14ac:dyDescent="0.2">
      <c r="C529" s="154"/>
      <c r="D529" s="154"/>
      <c r="E529" s="154"/>
      <c r="G529" s="154"/>
      <c r="H529" s="154"/>
      <c r="J529" s="154"/>
      <c r="K529" s="154"/>
      <c r="L529" s="154"/>
      <c r="M529" s="154"/>
      <c r="N529" s="154"/>
      <c r="O529" s="154"/>
      <c r="Q529" s="154"/>
      <c r="R529" s="154"/>
      <c r="S529" s="154"/>
      <c r="T529" s="154"/>
      <c r="U529" s="154"/>
      <c r="W529" s="154"/>
      <c r="X529" s="154"/>
      <c r="Y529" s="154"/>
      <c r="AA529" s="154"/>
      <c r="AB529" s="154"/>
      <c r="AC529" s="154"/>
      <c r="AE529" s="154"/>
      <c r="AF529" s="154"/>
      <c r="AG529" s="154"/>
      <c r="AH529" s="154"/>
      <c r="AJ529" s="154"/>
      <c r="AK529" s="154"/>
      <c r="AL529" s="154"/>
      <c r="AM529" s="154"/>
      <c r="AN529" s="154"/>
      <c r="AO529" s="154"/>
    </row>
    <row r="530" spans="3:41" x14ac:dyDescent="0.2">
      <c r="C530" s="154"/>
      <c r="D530" s="154"/>
      <c r="E530" s="154"/>
      <c r="G530" s="154"/>
      <c r="H530" s="154"/>
      <c r="J530" s="154"/>
      <c r="K530" s="154"/>
      <c r="L530" s="154"/>
      <c r="M530" s="154"/>
      <c r="N530" s="154"/>
      <c r="O530" s="154"/>
      <c r="Q530" s="154"/>
      <c r="R530" s="154"/>
      <c r="S530" s="154"/>
      <c r="T530" s="154"/>
      <c r="U530" s="154"/>
      <c r="W530" s="154"/>
      <c r="X530" s="154"/>
      <c r="Y530" s="154"/>
      <c r="AA530" s="154"/>
      <c r="AB530" s="154"/>
      <c r="AC530" s="154"/>
      <c r="AE530" s="154"/>
      <c r="AF530" s="154"/>
      <c r="AG530" s="154"/>
      <c r="AH530" s="154"/>
      <c r="AJ530" s="154"/>
      <c r="AK530" s="154"/>
      <c r="AL530" s="154"/>
      <c r="AM530" s="154"/>
      <c r="AN530" s="154"/>
      <c r="AO530" s="154"/>
    </row>
    <row r="531" spans="3:41" x14ac:dyDescent="0.2">
      <c r="C531" s="154"/>
      <c r="D531" s="154"/>
      <c r="E531" s="154"/>
      <c r="G531" s="154"/>
      <c r="H531" s="154"/>
      <c r="J531" s="154"/>
      <c r="K531" s="154"/>
      <c r="L531" s="154"/>
      <c r="M531" s="154"/>
      <c r="N531" s="154"/>
      <c r="O531" s="154"/>
      <c r="Q531" s="154"/>
      <c r="R531" s="154"/>
      <c r="S531" s="154"/>
      <c r="T531" s="154"/>
      <c r="U531" s="154"/>
      <c r="W531" s="154"/>
      <c r="X531" s="154"/>
      <c r="Y531" s="154"/>
      <c r="AA531" s="154"/>
      <c r="AB531" s="154"/>
      <c r="AC531" s="154"/>
      <c r="AE531" s="154"/>
      <c r="AF531" s="154"/>
      <c r="AG531" s="154"/>
      <c r="AH531" s="154"/>
      <c r="AJ531" s="154"/>
      <c r="AK531" s="154"/>
      <c r="AL531" s="154"/>
      <c r="AM531" s="154"/>
      <c r="AN531" s="154"/>
      <c r="AO531" s="154"/>
    </row>
    <row r="532" spans="3:41" x14ac:dyDescent="0.2">
      <c r="C532" s="154"/>
      <c r="D532" s="154"/>
      <c r="E532" s="154"/>
      <c r="G532" s="154"/>
      <c r="H532" s="154"/>
      <c r="J532" s="154"/>
      <c r="K532" s="154"/>
      <c r="L532" s="154"/>
      <c r="M532" s="154"/>
      <c r="N532" s="154"/>
      <c r="O532" s="154"/>
      <c r="Q532" s="154"/>
      <c r="R532" s="154"/>
      <c r="S532" s="154"/>
      <c r="T532" s="154"/>
      <c r="U532" s="154"/>
      <c r="W532" s="154"/>
      <c r="X532" s="154"/>
      <c r="Y532" s="154"/>
      <c r="AA532" s="154"/>
      <c r="AB532" s="154"/>
      <c r="AC532" s="154"/>
      <c r="AE532" s="154"/>
      <c r="AF532" s="154"/>
      <c r="AG532" s="154"/>
      <c r="AH532" s="154"/>
      <c r="AJ532" s="154"/>
      <c r="AK532" s="154"/>
      <c r="AL532" s="154"/>
      <c r="AM532" s="154"/>
      <c r="AN532" s="154"/>
      <c r="AO532" s="154"/>
    </row>
    <row r="533" spans="3:41" x14ac:dyDescent="0.2">
      <c r="C533" s="154"/>
      <c r="D533" s="154"/>
      <c r="E533" s="154"/>
      <c r="G533" s="154"/>
      <c r="H533" s="154"/>
      <c r="J533" s="154"/>
      <c r="K533" s="154"/>
      <c r="L533" s="154"/>
      <c r="M533" s="154"/>
      <c r="N533" s="154"/>
      <c r="O533" s="154"/>
      <c r="Q533" s="154"/>
      <c r="R533" s="154"/>
      <c r="S533" s="154"/>
      <c r="T533" s="154"/>
      <c r="U533" s="154"/>
      <c r="W533" s="154"/>
      <c r="X533" s="154"/>
      <c r="Y533" s="154"/>
      <c r="AA533" s="154"/>
      <c r="AB533" s="154"/>
      <c r="AC533" s="154"/>
      <c r="AE533" s="154"/>
      <c r="AF533" s="154"/>
      <c r="AG533" s="154"/>
      <c r="AH533" s="154"/>
      <c r="AJ533" s="154"/>
      <c r="AK533" s="154"/>
      <c r="AL533" s="154"/>
      <c r="AM533" s="154"/>
      <c r="AN533" s="154"/>
      <c r="AO533" s="154"/>
    </row>
    <row r="534" spans="3:41" x14ac:dyDescent="0.2">
      <c r="C534" s="154"/>
      <c r="D534" s="154"/>
      <c r="E534" s="154"/>
      <c r="G534" s="154"/>
      <c r="H534" s="154"/>
      <c r="J534" s="154"/>
      <c r="K534" s="154"/>
      <c r="L534" s="154"/>
      <c r="M534" s="154"/>
      <c r="N534" s="154"/>
      <c r="O534" s="154"/>
      <c r="Q534" s="154"/>
      <c r="R534" s="154"/>
      <c r="S534" s="154"/>
      <c r="T534" s="154"/>
      <c r="U534" s="154"/>
      <c r="W534" s="154"/>
      <c r="X534" s="154"/>
      <c r="Y534" s="154"/>
      <c r="AA534" s="154"/>
      <c r="AB534" s="154"/>
      <c r="AC534" s="154"/>
      <c r="AE534" s="154"/>
      <c r="AF534" s="154"/>
      <c r="AG534" s="154"/>
      <c r="AH534" s="154"/>
      <c r="AJ534" s="154"/>
      <c r="AK534" s="154"/>
      <c r="AL534" s="154"/>
      <c r="AM534" s="154"/>
      <c r="AN534" s="154"/>
      <c r="AO534" s="154"/>
    </row>
    <row r="535" spans="3:41" x14ac:dyDescent="0.2">
      <c r="C535" s="154"/>
      <c r="D535" s="154"/>
      <c r="E535" s="154"/>
      <c r="G535" s="154"/>
      <c r="H535" s="154"/>
      <c r="J535" s="154"/>
      <c r="K535" s="154"/>
      <c r="L535" s="154"/>
      <c r="M535" s="154"/>
      <c r="N535" s="154"/>
      <c r="O535" s="154"/>
      <c r="Q535" s="154"/>
      <c r="R535" s="154"/>
      <c r="S535" s="154"/>
      <c r="T535" s="154"/>
      <c r="U535" s="154"/>
      <c r="W535" s="154"/>
      <c r="X535" s="154"/>
      <c r="Y535" s="154"/>
      <c r="AA535" s="154"/>
      <c r="AB535" s="154"/>
      <c r="AC535" s="154"/>
      <c r="AE535" s="154"/>
      <c r="AF535" s="154"/>
      <c r="AG535" s="154"/>
      <c r="AH535" s="154"/>
      <c r="AJ535" s="154"/>
      <c r="AK535" s="154"/>
      <c r="AL535" s="154"/>
      <c r="AM535" s="154"/>
      <c r="AN535" s="154"/>
      <c r="AO535" s="154"/>
    </row>
    <row r="536" spans="3:41" x14ac:dyDescent="0.2">
      <c r="C536" s="154"/>
      <c r="D536" s="154"/>
      <c r="E536" s="154"/>
      <c r="G536" s="154"/>
      <c r="H536" s="154"/>
      <c r="J536" s="154"/>
      <c r="K536" s="154"/>
      <c r="L536" s="154"/>
      <c r="M536" s="154"/>
      <c r="N536" s="154"/>
      <c r="O536" s="154"/>
      <c r="Q536" s="154"/>
      <c r="R536" s="154"/>
      <c r="S536" s="154"/>
      <c r="T536" s="154"/>
      <c r="U536" s="154"/>
      <c r="W536" s="154"/>
      <c r="X536" s="154"/>
      <c r="Y536" s="154"/>
      <c r="AA536" s="154"/>
      <c r="AB536" s="154"/>
      <c r="AC536" s="154"/>
      <c r="AE536" s="154"/>
      <c r="AF536" s="154"/>
      <c r="AG536" s="154"/>
      <c r="AH536" s="154"/>
      <c r="AJ536" s="154"/>
      <c r="AK536" s="154"/>
      <c r="AL536" s="154"/>
      <c r="AM536" s="154"/>
      <c r="AN536" s="154"/>
      <c r="AO536" s="154"/>
    </row>
    <row r="537" spans="3:41" x14ac:dyDescent="0.2">
      <c r="C537" s="154"/>
      <c r="D537" s="154"/>
      <c r="E537" s="154"/>
      <c r="G537" s="154"/>
      <c r="H537" s="154"/>
      <c r="J537" s="154"/>
      <c r="K537" s="154"/>
      <c r="L537" s="154"/>
      <c r="M537" s="154"/>
      <c r="N537" s="154"/>
      <c r="O537" s="154"/>
      <c r="Q537" s="154"/>
      <c r="R537" s="154"/>
      <c r="S537" s="154"/>
      <c r="T537" s="154"/>
      <c r="U537" s="154"/>
      <c r="W537" s="154"/>
      <c r="X537" s="154"/>
      <c r="Y537" s="154"/>
      <c r="AA537" s="154"/>
      <c r="AB537" s="154"/>
      <c r="AC537" s="154"/>
      <c r="AE537" s="154"/>
      <c r="AF537" s="154"/>
      <c r="AG537" s="154"/>
      <c r="AH537" s="154"/>
      <c r="AJ537" s="154"/>
      <c r="AK537" s="154"/>
      <c r="AL537" s="154"/>
      <c r="AM537" s="154"/>
      <c r="AN537" s="154"/>
      <c r="AO537" s="154"/>
    </row>
    <row r="538" spans="3:41" x14ac:dyDescent="0.2">
      <c r="C538" s="154"/>
      <c r="D538" s="154"/>
      <c r="E538" s="154"/>
      <c r="G538" s="154"/>
      <c r="H538" s="154"/>
      <c r="J538" s="154"/>
      <c r="K538" s="154"/>
      <c r="L538" s="154"/>
      <c r="M538" s="154"/>
      <c r="N538" s="154"/>
      <c r="O538" s="154"/>
      <c r="Q538" s="154"/>
      <c r="R538" s="154"/>
      <c r="S538" s="154"/>
      <c r="T538" s="154"/>
      <c r="U538" s="154"/>
      <c r="W538" s="154"/>
      <c r="X538" s="154"/>
      <c r="Y538" s="154"/>
      <c r="AA538" s="154"/>
      <c r="AB538" s="154"/>
      <c r="AC538" s="154"/>
      <c r="AE538" s="154"/>
      <c r="AF538" s="154"/>
      <c r="AG538" s="154"/>
      <c r="AH538" s="154"/>
      <c r="AJ538" s="154"/>
      <c r="AK538" s="154"/>
      <c r="AL538" s="154"/>
      <c r="AM538" s="154"/>
      <c r="AN538" s="154"/>
      <c r="AO538" s="154"/>
    </row>
    <row r="539" spans="3:41" x14ac:dyDescent="0.2">
      <c r="C539" s="154"/>
      <c r="D539" s="154"/>
      <c r="E539" s="154"/>
      <c r="G539" s="154"/>
      <c r="H539" s="154"/>
      <c r="J539" s="154"/>
      <c r="K539" s="154"/>
      <c r="L539" s="154"/>
      <c r="M539" s="154"/>
      <c r="N539" s="154"/>
      <c r="O539" s="154"/>
      <c r="Q539" s="154"/>
      <c r="R539" s="154"/>
      <c r="S539" s="154"/>
      <c r="T539" s="154"/>
      <c r="U539" s="154"/>
      <c r="W539" s="154"/>
      <c r="X539" s="154"/>
      <c r="Y539" s="154"/>
      <c r="AA539" s="154"/>
      <c r="AB539" s="154"/>
      <c r="AC539" s="154"/>
      <c r="AE539" s="154"/>
      <c r="AF539" s="154"/>
      <c r="AG539" s="154"/>
      <c r="AH539" s="154"/>
      <c r="AJ539" s="154"/>
      <c r="AK539" s="154"/>
      <c r="AL539" s="154"/>
      <c r="AM539" s="154"/>
      <c r="AN539" s="154"/>
      <c r="AO539" s="154"/>
    </row>
    <row r="540" spans="3:41" x14ac:dyDescent="0.2">
      <c r="C540" s="154"/>
      <c r="D540" s="154"/>
      <c r="E540" s="154"/>
      <c r="G540" s="154"/>
      <c r="H540" s="154"/>
      <c r="J540" s="154"/>
      <c r="K540" s="154"/>
      <c r="L540" s="154"/>
      <c r="M540" s="154"/>
      <c r="N540" s="154"/>
      <c r="O540" s="154"/>
      <c r="Q540" s="154"/>
      <c r="R540" s="154"/>
      <c r="S540" s="154"/>
      <c r="T540" s="154"/>
      <c r="U540" s="154"/>
      <c r="W540" s="154"/>
      <c r="X540" s="154"/>
      <c r="Y540" s="154"/>
      <c r="AA540" s="154"/>
      <c r="AB540" s="154"/>
      <c r="AC540" s="154"/>
      <c r="AE540" s="154"/>
      <c r="AF540" s="154"/>
      <c r="AG540" s="154"/>
      <c r="AH540" s="154"/>
      <c r="AJ540" s="154"/>
      <c r="AK540" s="154"/>
      <c r="AL540" s="154"/>
      <c r="AM540" s="154"/>
      <c r="AN540" s="154"/>
      <c r="AO540" s="154"/>
    </row>
    <row r="541" spans="3:41" x14ac:dyDescent="0.2">
      <c r="C541" s="154"/>
      <c r="D541" s="154"/>
      <c r="E541" s="154"/>
      <c r="G541" s="154"/>
      <c r="H541" s="154"/>
      <c r="J541" s="154"/>
      <c r="K541" s="154"/>
      <c r="L541" s="154"/>
      <c r="M541" s="154"/>
      <c r="N541" s="154"/>
      <c r="O541" s="154"/>
      <c r="Q541" s="154"/>
      <c r="R541" s="154"/>
      <c r="S541" s="154"/>
      <c r="T541" s="154"/>
      <c r="U541" s="154"/>
      <c r="W541" s="154"/>
      <c r="X541" s="154"/>
      <c r="Y541" s="154"/>
      <c r="AA541" s="154"/>
      <c r="AB541" s="154"/>
      <c r="AC541" s="154"/>
      <c r="AE541" s="154"/>
      <c r="AF541" s="154"/>
      <c r="AG541" s="154"/>
      <c r="AH541" s="154"/>
      <c r="AJ541" s="154"/>
      <c r="AK541" s="154"/>
      <c r="AL541" s="154"/>
      <c r="AM541" s="154"/>
      <c r="AN541" s="154"/>
      <c r="AO541" s="154"/>
    </row>
    <row r="542" spans="3:41" x14ac:dyDescent="0.2">
      <c r="C542" s="154"/>
      <c r="D542" s="154"/>
      <c r="E542" s="154"/>
      <c r="G542" s="154"/>
      <c r="H542" s="154"/>
      <c r="J542" s="154"/>
      <c r="K542" s="154"/>
      <c r="L542" s="154"/>
      <c r="M542" s="154"/>
      <c r="N542" s="154"/>
      <c r="O542" s="154"/>
      <c r="Q542" s="154"/>
      <c r="R542" s="154"/>
      <c r="S542" s="154"/>
      <c r="T542" s="154"/>
      <c r="U542" s="154"/>
      <c r="W542" s="154"/>
      <c r="X542" s="154"/>
      <c r="Y542" s="154"/>
      <c r="AA542" s="154"/>
      <c r="AB542" s="154"/>
      <c r="AC542" s="154"/>
      <c r="AE542" s="154"/>
      <c r="AF542" s="154"/>
      <c r="AG542" s="154"/>
      <c r="AH542" s="154"/>
      <c r="AJ542" s="154"/>
      <c r="AK542" s="154"/>
      <c r="AL542" s="154"/>
      <c r="AM542" s="154"/>
      <c r="AN542" s="154"/>
      <c r="AO542" s="154"/>
    </row>
    <row r="543" spans="3:41" x14ac:dyDescent="0.2">
      <c r="C543" s="154"/>
      <c r="D543" s="154"/>
      <c r="E543" s="154"/>
      <c r="G543" s="154"/>
      <c r="H543" s="154"/>
      <c r="J543" s="154"/>
      <c r="K543" s="154"/>
      <c r="L543" s="154"/>
      <c r="M543" s="154"/>
      <c r="N543" s="154"/>
      <c r="O543" s="154"/>
      <c r="Q543" s="154"/>
      <c r="R543" s="154"/>
      <c r="S543" s="154"/>
      <c r="T543" s="154"/>
      <c r="U543" s="154"/>
      <c r="W543" s="154"/>
      <c r="X543" s="154"/>
      <c r="Y543" s="154"/>
      <c r="AA543" s="154"/>
      <c r="AB543" s="154"/>
      <c r="AC543" s="154"/>
      <c r="AE543" s="154"/>
      <c r="AF543" s="154"/>
      <c r="AG543" s="154"/>
      <c r="AH543" s="154"/>
      <c r="AJ543" s="154"/>
      <c r="AK543" s="154"/>
      <c r="AL543" s="154"/>
      <c r="AM543" s="154"/>
      <c r="AN543" s="154"/>
      <c r="AO543" s="154"/>
    </row>
    <row r="544" spans="3:41" x14ac:dyDescent="0.2">
      <c r="C544" s="154"/>
      <c r="D544" s="154"/>
      <c r="E544" s="154"/>
      <c r="G544" s="154"/>
      <c r="H544" s="154"/>
      <c r="J544" s="154"/>
      <c r="K544" s="154"/>
      <c r="L544" s="154"/>
      <c r="M544" s="154"/>
      <c r="N544" s="154"/>
      <c r="O544" s="154"/>
      <c r="Q544" s="154"/>
      <c r="R544" s="154"/>
      <c r="S544" s="154"/>
      <c r="T544" s="154"/>
      <c r="U544" s="154"/>
      <c r="W544" s="154"/>
      <c r="X544" s="154"/>
      <c r="Y544" s="154"/>
      <c r="AA544" s="154"/>
      <c r="AB544" s="154"/>
      <c r="AC544" s="154"/>
      <c r="AE544" s="154"/>
      <c r="AF544" s="154"/>
      <c r="AG544" s="154"/>
      <c r="AH544" s="154"/>
      <c r="AJ544" s="154"/>
      <c r="AK544" s="154"/>
      <c r="AL544" s="154"/>
      <c r="AM544" s="154"/>
      <c r="AN544" s="154"/>
      <c r="AO544" s="154"/>
    </row>
    <row r="545" spans="3:41" x14ac:dyDescent="0.2">
      <c r="C545" s="154"/>
      <c r="D545" s="154"/>
      <c r="E545" s="154"/>
      <c r="G545" s="154"/>
      <c r="H545" s="154"/>
      <c r="J545" s="154"/>
      <c r="K545" s="154"/>
      <c r="L545" s="154"/>
      <c r="M545" s="154"/>
      <c r="N545" s="154"/>
      <c r="O545" s="154"/>
      <c r="Q545" s="154"/>
      <c r="R545" s="154"/>
      <c r="S545" s="154"/>
      <c r="T545" s="154"/>
      <c r="U545" s="154"/>
      <c r="W545" s="154"/>
      <c r="X545" s="154"/>
      <c r="Y545" s="154"/>
      <c r="AA545" s="154"/>
      <c r="AB545" s="154"/>
      <c r="AC545" s="154"/>
      <c r="AE545" s="154"/>
      <c r="AF545" s="154"/>
      <c r="AG545" s="154"/>
      <c r="AH545" s="154"/>
      <c r="AJ545" s="154"/>
      <c r="AK545" s="154"/>
      <c r="AL545" s="154"/>
      <c r="AM545" s="154"/>
      <c r="AN545" s="154"/>
      <c r="AO545" s="154"/>
    </row>
    <row r="546" spans="3:41" x14ac:dyDescent="0.2">
      <c r="C546" s="154"/>
      <c r="D546" s="154"/>
      <c r="E546" s="154"/>
      <c r="G546" s="154"/>
      <c r="H546" s="154"/>
      <c r="J546" s="154"/>
      <c r="K546" s="154"/>
      <c r="L546" s="154"/>
      <c r="M546" s="154"/>
      <c r="N546" s="154"/>
      <c r="O546" s="154"/>
      <c r="Q546" s="154"/>
      <c r="R546" s="154"/>
      <c r="S546" s="154"/>
      <c r="T546" s="154"/>
      <c r="U546" s="154"/>
      <c r="W546" s="154"/>
      <c r="X546" s="154"/>
      <c r="Y546" s="154"/>
      <c r="AA546" s="154"/>
      <c r="AB546" s="154"/>
      <c r="AC546" s="154"/>
      <c r="AE546" s="154"/>
      <c r="AF546" s="154"/>
      <c r="AG546" s="154"/>
      <c r="AH546" s="154"/>
      <c r="AJ546" s="154"/>
      <c r="AK546" s="154"/>
      <c r="AL546" s="154"/>
      <c r="AM546" s="154"/>
      <c r="AN546" s="154"/>
      <c r="AO546" s="154"/>
    </row>
    <row r="547" spans="3:41" x14ac:dyDescent="0.2">
      <c r="C547" s="154"/>
      <c r="D547" s="154"/>
      <c r="E547" s="154"/>
      <c r="G547" s="154"/>
      <c r="H547" s="154"/>
      <c r="J547" s="154"/>
      <c r="K547" s="154"/>
      <c r="L547" s="154"/>
      <c r="M547" s="154"/>
      <c r="N547" s="154"/>
      <c r="O547" s="154"/>
      <c r="Q547" s="154"/>
      <c r="R547" s="154"/>
      <c r="S547" s="154"/>
      <c r="T547" s="154"/>
      <c r="U547" s="154"/>
      <c r="W547" s="154"/>
      <c r="X547" s="154"/>
      <c r="Y547" s="154"/>
      <c r="AA547" s="154"/>
      <c r="AB547" s="154"/>
      <c r="AC547" s="154"/>
      <c r="AE547" s="154"/>
      <c r="AF547" s="154"/>
      <c r="AG547" s="154"/>
      <c r="AH547" s="154"/>
      <c r="AJ547" s="154"/>
      <c r="AK547" s="154"/>
      <c r="AL547" s="154"/>
      <c r="AM547" s="154"/>
      <c r="AN547" s="154"/>
      <c r="AO547" s="154"/>
    </row>
    <row r="548" spans="3:41" x14ac:dyDescent="0.2">
      <c r="C548" s="154"/>
      <c r="D548" s="154"/>
      <c r="E548" s="154"/>
      <c r="G548" s="154"/>
      <c r="H548" s="154"/>
      <c r="J548" s="154"/>
      <c r="K548" s="154"/>
      <c r="L548" s="154"/>
      <c r="M548" s="154"/>
      <c r="N548" s="154"/>
      <c r="O548" s="154"/>
      <c r="Q548" s="154"/>
      <c r="R548" s="154"/>
      <c r="S548" s="154"/>
      <c r="T548" s="154"/>
      <c r="U548" s="154"/>
      <c r="W548" s="154"/>
      <c r="X548" s="154"/>
      <c r="Y548" s="154"/>
      <c r="AA548" s="154"/>
      <c r="AB548" s="154"/>
      <c r="AC548" s="154"/>
      <c r="AE548" s="154"/>
      <c r="AF548" s="154"/>
      <c r="AG548" s="154"/>
      <c r="AH548" s="154"/>
      <c r="AJ548" s="154"/>
      <c r="AK548" s="154"/>
      <c r="AL548" s="154"/>
      <c r="AM548" s="154"/>
      <c r="AN548" s="154"/>
      <c r="AO548" s="154"/>
    </row>
    <row r="549" spans="3:41" x14ac:dyDescent="0.2">
      <c r="C549" s="154"/>
      <c r="D549" s="154"/>
      <c r="E549" s="154"/>
      <c r="G549" s="154"/>
      <c r="H549" s="154"/>
      <c r="J549" s="154"/>
      <c r="K549" s="154"/>
      <c r="L549" s="154"/>
      <c r="M549" s="154"/>
      <c r="N549" s="154"/>
      <c r="O549" s="154"/>
      <c r="Q549" s="154"/>
      <c r="R549" s="154"/>
      <c r="S549" s="154"/>
      <c r="T549" s="154"/>
      <c r="U549" s="154"/>
      <c r="W549" s="154"/>
      <c r="X549" s="154"/>
      <c r="Y549" s="154"/>
      <c r="AA549" s="154"/>
      <c r="AB549" s="154"/>
      <c r="AC549" s="154"/>
      <c r="AE549" s="154"/>
      <c r="AF549" s="154"/>
      <c r="AG549" s="154"/>
      <c r="AH549" s="154"/>
      <c r="AJ549" s="154"/>
      <c r="AK549" s="154"/>
      <c r="AL549" s="154"/>
      <c r="AM549" s="154"/>
      <c r="AN549" s="154"/>
      <c r="AO549" s="154"/>
    </row>
    <row r="550" spans="3:41" x14ac:dyDescent="0.2">
      <c r="C550" s="154"/>
      <c r="D550" s="154"/>
      <c r="E550" s="154"/>
      <c r="G550" s="154"/>
      <c r="H550" s="154"/>
      <c r="J550" s="154"/>
      <c r="K550" s="154"/>
      <c r="L550" s="154"/>
      <c r="M550" s="154"/>
      <c r="N550" s="154"/>
      <c r="O550" s="154"/>
      <c r="Q550" s="154"/>
      <c r="R550" s="154"/>
      <c r="S550" s="154"/>
      <c r="T550" s="154"/>
      <c r="U550" s="154"/>
      <c r="W550" s="154"/>
      <c r="X550" s="154"/>
      <c r="Y550" s="154"/>
      <c r="AA550" s="154"/>
      <c r="AB550" s="154"/>
      <c r="AC550" s="154"/>
      <c r="AE550" s="154"/>
      <c r="AF550" s="154"/>
      <c r="AG550" s="154"/>
      <c r="AH550" s="154"/>
      <c r="AJ550" s="154"/>
      <c r="AK550" s="154"/>
      <c r="AL550" s="154"/>
      <c r="AM550" s="154"/>
      <c r="AN550" s="154"/>
      <c r="AO550" s="154"/>
    </row>
    <row r="551" spans="3:41" x14ac:dyDescent="0.2">
      <c r="C551" s="154"/>
      <c r="D551" s="154"/>
      <c r="E551" s="154"/>
      <c r="G551" s="154"/>
      <c r="H551" s="154"/>
      <c r="J551" s="154"/>
      <c r="K551" s="154"/>
      <c r="L551" s="154"/>
      <c r="M551" s="154"/>
      <c r="N551" s="154"/>
      <c r="O551" s="154"/>
      <c r="Q551" s="154"/>
      <c r="R551" s="154"/>
      <c r="S551" s="154"/>
      <c r="T551" s="154"/>
      <c r="U551" s="154"/>
      <c r="W551" s="154"/>
      <c r="X551" s="154"/>
      <c r="Y551" s="154"/>
      <c r="AA551" s="154"/>
      <c r="AB551" s="154"/>
      <c r="AC551" s="154"/>
      <c r="AE551" s="154"/>
      <c r="AF551" s="154"/>
      <c r="AG551" s="154"/>
      <c r="AH551" s="154"/>
      <c r="AJ551" s="154"/>
      <c r="AK551" s="154"/>
      <c r="AL551" s="154"/>
      <c r="AM551" s="154"/>
      <c r="AN551" s="154"/>
      <c r="AO551" s="154"/>
    </row>
    <row r="552" spans="3:41" x14ac:dyDescent="0.2">
      <c r="C552" s="154"/>
      <c r="D552" s="154"/>
      <c r="E552" s="154"/>
      <c r="G552" s="154"/>
      <c r="H552" s="154"/>
      <c r="J552" s="154"/>
      <c r="K552" s="154"/>
      <c r="L552" s="154"/>
      <c r="M552" s="154"/>
      <c r="N552" s="154"/>
      <c r="O552" s="154"/>
      <c r="Q552" s="154"/>
      <c r="R552" s="154"/>
      <c r="S552" s="154"/>
      <c r="T552" s="154"/>
      <c r="U552" s="154"/>
      <c r="W552" s="154"/>
      <c r="X552" s="154"/>
      <c r="Y552" s="154"/>
      <c r="AA552" s="154"/>
      <c r="AB552" s="154"/>
      <c r="AC552" s="154"/>
      <c r="AE552" s="154"/>
      <c r="AF552" s="154"/>
      <c r="AG552" s="154"/>
      <c r="AH552" s="154"/>
      <c r="AJ552" s="154"/>
      <c r="AK552" s="154"/>
      <c r="AL552" s="154"/>
      <c r="AM552" s="154"/>
      <c r="AN552" s="154"/>
      <c r="AO552" s="154"/>
    </row>
    <row r="553" spans="3:41" x14ac:dyDescent="0.2">
      <c r="C553" s="154"/>
      <c r="D553" s="154"/>
      <c r="E553" s="154"/>
      <c r="G553" s="154"/>
      <c r="H553" s="154"/>
      <c r="J553" s="154"/>
      <c r="K553" s="154"/>
      <c r="L553" s="154"/>
      <c r="M553" s="154"/>
      <c r="N553" s="154"/>
      <c r="O553" s="154"/>
      <c r="Q553" s="154"/>
      <c r="R553" s="154"/>
      <c r="S553" s="154"/>
      <c r="T553" s="154"/>
      <c r="U553" s="154"/>
      <c r="W553" s="154"/>
      <c r="X553" s="154"/>
      <c r="Y553" s="154"/>
      <c r="AA553" s="154"/>
      <c r="AB553" s="154"/>
      <c r="AC553" s="154"/>
      <c r="AE553" s="154"/>
      <c r="AF553" s="154"/>
      <c r="AG553" s="154"/>
      <c r="AH553" s="154"/>
      <c r="AJ553" s="154"/>
      <c r="AK553" s="154"/>
      <c r="AL553" s="154"/>
      <c r="AM553" s="154"/>
      <c r="AN553" s="154"/>
      <c r="AO553" s="154"/>
    </row>
    <row r="554" spans="3:41" x14ac:dyDescent="0.2">
      <c r="C554" s="154"/>
      <c r="D554" s="154"/>
      <c r="E554" s="154"/>
      <c r="G554" s="154"/>
      <c r="H554" s="154"/>
      <c r="J554" s="154"/>
      <c r="K554" s="154"/>
      <c r="L554" s="154"/>
      <c r="M554" s="154"/>
      <c r="N554" s="154"/>
      <c r="O554" s="154"/>
      <c r="Q554" s="154"/>
      <c r="R554" s="154"/>
      <c r="S554" s="154"/>
      <c r="T554" s="154"/>
      <c r="U554" s="154"/>
      <c r="W554" s="154"/>
      <c r="X554" s="154"/>
      <c r="Y554" s="154"/>
      <c r="AA554" s="154"/>
      <c r="AB554" s="154"/>
      <c r="AC554" s="154"/>
      <c r="AE554" s="154"/>
      <c r="AF554" s="154"/>
      <c r="AG554" s="154"/>
      <c r="AH554" s="154"/>
      <c r="AJ554" s="154"/>
      <c r="AK554" s="154"/>
      <c r="AL554" s="154"/>
      <c r="AM554" s="154"/>
      <c r="AN554" s="154"/>
      <c r="AO554" s="154"/>
    </row>
    <row r="555" spans="3:41" x14ac:dyDescent="0.2">
      <c r="C555" s="154"/>
      <c r="D555" s="154"/>
      <c r="E555" s="154"/>
      <c r="G555" s="154"/>
      <c r="H555" s="154"/>
      <c r="J555" s="154"/>
      <c r="K555" s="154"/>
      <c r="L555" s="154"/>
      <c r="M555" s="154"/>
      <c r="N555" s="154"/>
      <c r="O555" s="154"/>
      <c r="Q555" s="154"/>
      <c r="R555" s="154"/>
      <c r="S555" s="154"/>
      <c r="T555" s="154"/>
      <c r="U555" s="154"/>
      <c r="W555" s="154"/>
      <c r="X555" s="154"/>
      <c r="Y555" s="154"/>
      <c r="AA555" s="154"/>
      <c r="AB555" s="154"/>
      <c r="AC555" s="154"/>
      <c r="AE555" s="154"/>
      <c r="AF555" s="154"/>
      <c r="AG555" s="154"/>
      <c r="AH555" s="154"/>
      <c r="AJ555" s="154"/>
      <c r="AK555" s="154"/>
      <c r="AL555" s="154"/>
      <c r="AM555" s="154"/>
      <c r="AN555" s="154"/>
      <c r="AO555" s="154"/>
    </row>
    <row r="556" spans="3:41" x14ac:dyDescent="0.2">
      <c r="C556" s="154"/>
      <c r="D556" s="154"/>
      <c r="E556" s="154"/>
      <c r="G556" s="154"/>
      <c r="H556" s="154"/>
      <c r="J556" s="154"/>
      <c r="K556" s="154"/>
      <c r="L556" s="154"/>
      <c r="M556" s="154"/>
      <c r="N556" s="154"/>
      <c r="O556" s="154"/>
      <c r="Q556" s="154"/>
      <c r="R556" s="154"/>
      <c r="S556" s="154"/>
      <c r="T556" s="154"/>
      <c r="U556" s="154"/>
      <c r="W556" s="154"/>
      <c r="X556" s="154"/>
      <c r="Y556" s="154"/>
      <c r="AA556" s="154"/>
      <c r="AB556" s="154"/>
      <c r="AC556" s="154"/>
      <c r="AE556" s="154"/>
      <c r="AF556" s="154"/>
      <c r="AG556" s="154"/>
      <c r="AH556" s="154"/>
      <c r="AJ556" s="154"/>
      <c r="AK556" s="154"/>
      <c r="AL556" s="154"/>
      <c r="AM556" s="154"/>
      <c r="AN556" s="154"/>
      <c r="AO556" s="154"/>
    </row>
    <row r="557" spans="3:41" x14ac:dyDescent="0.2">
      <c r="C557" s="154"/>
      <c r="D557" s="154"/>
      <c r="E557" s="154"/>
      <c r="G557" s="154"/>
      <c r="H557" s="154"/>
      <c r="J557" s="154"/>
      <c r="K557" s="154"/>
      <c r="L557" s="154"/>
      <c r="M557" s="154"/>
      <c r="N557" s="154"/>
      <c r="O557" s="154"/>
      <c r="Q557" s="154"/>
      <c r="R557" s="154"/>
      <c r="S557" s="154"/>
      <c r="T557" s="154"/>
      <c r="U557" s="154"/>
      <c r="W557" s="154"/>
      <c r="X557" s="154"/>
      <c r="Y557" s="154"/>
      <c r="AA557" s="154"/>
      <c r="AB557" s="154"/>
      <c r="AC557" s="154"/>
      <c r="AE557" s="154"/>
      <c r="AF557" s="154"/>
      <c r="AG557" s="154"/>
      <c r="AH557" s="154"/>
      <c r="AJ557" s="154"/>
      <c r="AK557" s="154"/>
      <c r="AL557" s="154"/>
      <c r="AM557" s="154"/>
      <c r="AN557" s="154"/>
      <c r="AO557" s="154"/>
    </row>
    <row r="558" spans="3:41" x14ac:dyDescent="0.2">
      <c r="C558" s="154"/>
      <c r="D558" s="154"/>
      <c r="E558" s="154"/>
      <c r="G558" s="154"/>
      <c r="H558" s="154"/>
      <c r="J558" s="154"/>
      <c r="K558" s="154"/>
      <c r="L558" s="154"/>
      <c r="M558" s="154"/>
      <c r="N558" s="154"/>
      <c r="O558" s="154"/>
      <c r="Q558" s="154"/>
      <c r="R558" s="154"/>
      <c r="S558" s="154"/>
      <c r="T558" s="154"/>
      <c r="U558" s="154"/>
      <c r="W558" s="154"/>
      <c r="X558" s="154"/>
      <c r="Y558" s="154"/>
      <c r="AA558" s="154"/>
      <c r="AB558" s="154"/>
      <c r="AC558" s="154"/>
      <c r="AE558" s="154"/>
      <c r="AF558" s="154"/>
      <c r="AG558" s="154"/>
      <c r="AH558" s="154"/>
      <c r="AJ558" s="154"/>
      <c r="AK558" s="154"/>
      <c r="AL558" s="154"/>
      <c r="AM558" s="154"/>
      <c r="AN558" s="154"/>
      <c r="AO558" s="154"/>
    </row>
    <row r="559" spans="3:41" x14ac:dyDescent="0.2">
      <c r="C559" s="154"/>
      <c r="D559" s="154"/>
      <c r="E559" s="154"/>
      <c r="G559" s="154"/>
      <c r="H559" s="154"/>
      <c r="J559" s="154"/>
      <c r="K559" s="154"/>
      <c r="L559" s="154"/>
      <c r="M559" s="154"/>
      <c r="N559" s="154"/>
      <c r="O559" s="154"/>
      <c r="Q559" s="154"/>
      <c r="R559" s="154"/>
      <c r="S559" s="154"/>
      <c r="T559" s="154"/>
      <c r="U559" s="154"/>
      <c r="W559" s="154"/>
      <c r="X559" s="154"/>
      <c r="Y559" s="154"/>
      <c r="AA559" s="154"/>
      <c r="AB559" s="154"/>
      <c r="AC559" s="154"/>
      <c r="AE559" s="154"/>
      <c r="AF559" s="154"/>
      <c r="AG559" s="154"/>
      <c r="AH559" s="154"/>
      <c r="AJ559" s="154"/>
      <c r="AK559" s="154"/>
      <c r="AL559" s="154"/>
      <c r="AM559" s="154"/>
      <c r="AN559" s="154"/>
      <c r="AO559" s="154"/>
    </row>
    <row r="560" spans="3:41" x14ac:dyDescent="0.2">
      <c r="C560" s="154"/>
      <c r="D560" s="154"/>
      <c r="E560" s="154"/>
      <c r="G560" s="154"/>
      <c r="H560" s="154"/>
      <c r="J560" s="154"/>
      <c r="K560" s="154"/>
      <c r="L560" s="154"/>
      <c r="M560" s="154"/>
      <c r="N560" s="154"/>
      <c r="O560" s="154"/>
      <c r="Q560" s="154"/>
      <c r="R560" s="154"/>
      <c r="S560" s="154"/>
      <c r="T560" s="154"/>
      <c r="U560" s="154"/>
      <c r="W560" s="154"/>
      <c r="X560" s="154"/>
      <c r="Y560" s="154"/>
      <c r="AA560" s="154"/>
      <c r="AB560" s="154"/>
      <c r="AC560" s="154"/>
      <c r="AE560" s="154"/>
      <c r="AF560" s="154"/>
      <c r="AG560" s="154"/>
      <c r="AH560" s="154"/>
      <c r="AJ560" s="154"/>
      <c r="AK560" s="154"/>
      <c r="AL560" s="154"/>
      <c r="AM560" s="154"/>
      <c r="AN560" s="154"/>
      <c r="AO560" s="154"/>
    </row>
    <row r="561" spans="3:41" x14ac:dyDescent="0.2">
      <c r="C561" s="154"/>
      <c r="D561" s="154"/>
      <c r="E561" s="154"/>
      <c r="G561" s="154"/>
      <c r="H561" s="154"/>
      <c r="J561" s="154"/>
      <c r="K561" s="154"/>
      <c r="L561" s="154"/>
      <c r="M561" s="154"/>
      <c r="N561" s="154"/>
      <c r="O561" s="154"/>
      <c r="Q561" s="154"/>
      <c r="R561" s="154"/>
      <c r="S561" s="154"/>
      <c r="T561" s="154"/>
      <c r="U561" s="154"/>
      <c r="W561" s="154"/>
      <c r="X561" s="154"/>
      <c r="Y561" s="154"/>
      <c r="AA561" s="154"/>
      <c r="AB561" s="154"/>
      <c r="AC561" s="154"/>
      <c r="AE561" s="154"/>
      <c r="AF561" s="154"/>
      <c r="AG561" s="154"/>
      <c r="AH561" s="154"/>
      <c r="AJ561" s="154"/>
      <c r="AK561" s="154"/>
      <c r="AL561" s="154"/>
      <c r="AM561" s="154"/>
      <c r="AN561" s="154"/>
      <c r="AO561" s="154"/>
    </row>
    <row r="562" spans="3:41" x14ac:dyDescent="0.2">
      <c r="C562" s="154"/>
      <c r="D562" s="154"/>
      <c r="E562" s="154"/>
      <c r="G562" s="154"/>
      <c r="H562" s="154"/>
      <c r="J562" s="154"/>
      <c r="K562" s="154"/>
      <c r="L562" s="154"/>
      <c r="M562" s="154"/>
      <c r="N562" s="154"/>
      <c r="O562" s="154"/>
      <c r="Q562" s="154"/>
      <c r="R562" s="154"/>
      <c r="S562" s="154"/>
      <c r="T562" s="154"/>
      <c r="U562" s="154"/>
      <c r="W562" s="154"/>
      <c r="X562" s="154"/>
      <c r="Y562" s="154"/>
      <c r="AA562" s="154"/>
      <c r="AB562" s="154"/>
      <c r="AC562" s="154"/>
      <c r="AE562" s="154"/>
      <c r="AF562" s="154"/>
      <c r="AG562" s="154"/>
      <c r="AH562" s="154"/>
      <c r="AJ562" s="154"/>
      <c r="AK562" s="154"/>
      <c r="AL562" s="154"/>
      <c r="AM562" s="154"/>
      <c r="AN562" s="154"/>
      <c r="AO562" s="154"/>
    </row>
    <row r="563" spans="3:41" x14ac:dyDescent="0.2">
      <c r="C563" s="154"/>
      <c r="D563" s="154"/>
      <c r="E563" s="154"/>
      <c r="G563" s="154"/>
      <c r="H563" s="154"/>
      <c r="J563" s="154"/>
      <c r="K563" s="154"/>
      <c r="L563" s="154"/>
      <c r="M563" s="154"/>
      <c r="N563" s="154"/>
      <c r="O563" s="154"/>
      <c r="Q563" s="154"/>
      <c r="R563" s="154"/>
      <c r="S563" s="154"/>
      <c r="T563" s="154"/>
      <c r="U563" s="154"/>
      <c r="W563" s="154"/>
      <c r="X563" s="154"/>
      <c r="Y563" s="154"/>
      <c r="AA563" s="154"/>
      <c r="AB563" s="154"/>
      <c r="AC563" s="154"/>
      <c r="AE563" s="154"/>
      <c r="AF563" s="154"/>
      <c r="AG563" s="154"/>
      <c r="AH563" s="154"/>
      <c r="AJ563" s="154"/>
      <c r="AK563" s="154"/>
      <c r="AL563" s="154"/>
      <c r="AM563" s="154"/>
      <c r="AN563" s="154"/>
      <c r="AO563" s="154"/>
    </row>
    <row r="564" spans="3:41" x14ac:dyDescent="0.2">
      <c r="C564" s="154"/>
      <c r="D564" s="154"/>
      <c r="E564" s="154"/>
      <c r="G564" s="154"/>
      <c r="H564" s="154"/>
      <c r="J564" s="154"/>
      <c r="K564" s="154"/>
      <c r="L564" s="154"/>
      <c r="M564" s="154"/>
      <c r="N564" s="154"/>
      <c r="O564" s="154"/>
      <c r="Q564" s="154"/>
      <c r="R564" s="154"/>
      <c r="S564" s="154"/>
      <c r="T564" s="154"/>
      <c r="U564" s="154"/>
      <c r="W564" s="154"/>
      <c r="X564" s="154"/>
      <c r="Y564" s="154"/>
      <c r="AA564" s="154"/>
      <c r="AB564" s="154"/>
      <c r="AC564" s="154"/>
      <c r="AE564" s="154"/>
      <c r="AF564" s="154"/>
      <c r="AG564" s="154"/>
      <c r="AH564" s="154"/>
      <c r="AJ564" s="154"/>
      <c r="AK564" s="154"/>
      <c r="AL564" s="154"/>
      <c r="AM564" s="154"/>
      <c r="AN564" s="154"/>
      <c r="AO564" s="154"/>
    </row>
    <row r="565" spans="3:41" x14ac:dyDescent="0.2">
      <c r="C565" s="154"/>
      <c r="D565" s="154"/>
      <c r="E565" s="154"/>
      <c r="G565" s="154"/>
      <c r="H565" s="154"/>
      <c r="J565" s="154"/>
      <c r="K565" s="154"/>
      <c r="L565" s="154"/>
      <c r="M565" s="154"/>
      <c r="N565" s="154"/>
      <c r="O565" s="154"/>
      <c r="Q565" s="154"/>
      <c r="R565" s="154"/>
      <c r="S565" s="154"/>
      <c r="T565" s="154"/>
      <c r="U565" s="154"/>
      <c r="W565" s="154"/>
      <c r="X565" s="154"/>
      <c r="Y565" s="154"/>
      <c r="AA565" s="154"/>
      <c r="AB565" s="154"/>
      <c r="AC565" s="154"/>
      <c r="AE565" s="154"/>
      <c r="AF565" s="154"/>
      <c r="AG565" s="154"/>
      <c r="AH565" s="154"/>
      <c r="AJ565" s="154"/>
      <c r="AK565" s="154"/>
      <c r="AL565" s="154"/>
      <c r="AM565" s="154"/>
      <c r="AN565" s="154"/>
      <c r="AO565" s="154"/>
    </row>
    <row r="566" spans="3:41" x14ac:dyDescent="0.2">
      <c r="C566" s="154"/>
      <c r="D566" s="154"/>
      <c r="E566" s="154"/>
      <c r="G566" s="154"/>
      <c r="H566" s="154"/>
      <c r="J566" s="154"/>
      <c r="K566" s="154"/>
      <c r="L566" s="154"/>
      <c r="M566" s="154"/>
      <c r="N566" s="154"/>
      <c r="O566" s="154"/>
      <c r="Q566" s="154"/>
      <c r="R566" s="154"/>
      <c r="S566" s="154"/>
      <c r="T566" s="154"/>
      <c r="U566" s="154"/>
      <c r="W566" s="154"/>
      <c r="X566" s="154"/>
      <c r="Y566" s="154"/>
      <c r="AA566" s="154"/>
      <c r="AB566" s="154"/>
      <c r="AC566" s="154"/>
      <c r="AE566" s="154"/>
      <c r="AF566" s="154"/>
      <c r="AG566" s="154"/>
      <c r="AH566" s="154"/>
      <c r="AJ566" s="154"/>
      <c r="AK566" s="154"/>
      <c r="AL566" s="154"/>
      <c r="AM566" s="154"/>
      <c r="AN566" s="154"/>
      <c r="AO566" s="154"/>
    </row>
    <row r="567" spans="3:41" x14ac:dyDescent="0.2">
      <c r="C567" s="154"/>
      <c r="D567" s="154"/>
      <c r="E567" s="154"/>
      <c r="G567" s="154"/>
      <c r="H567" s="154"/>
      <c r="J567" s="154"/>
      <c r="K567" s="154"/>
      <c r="L567" s="154"/>
      <c r="M567" s="154"/>
      <c r="N567" s="154"/>
      <c r="O567" s="154"/>
      <c r="Q567" s="154"/>
      <c r="R567" s="154"/>
      <c r="S567" s="154"/>
      <c r="T567" s="154"/>
      <c r="U567" s="154"/>
      <c r="W567" s="154"/>
      <c r="X567" s="154"/>
      <c r="Y567" s="154"/>
      <c r="AA567" s="154"/>
      <c r="AB567" s="154"/>
      <c r="AC567" s="154"/>
      <c r="AE567" s="154"/>
      <c r="AF567" s="154"/>
      <c r="AG567" s="154"/>
      <c r="AH567" s="154"/>
      <c r="AJ567" s="154"/>
      <c r="AK567" s="154"/>
      <c r="AL567" s="154"/>
      <c r="AM567" s="154"/>
      <c r="AN567" s="154"/>
      <c r="AO567" s="154"/>
    </row>
    <row r="568" spans="3:41" x14ac:dyDescent="0.2">
      <c r="C568" s="154"/>
      <c r="D568" s="154"/>
      <c r="E568" s="154"/>
      <c r="G568" s="154"/>
      <c r="H568" s="154"/>
      <c r="J568" s="154"/>
      <c r="K568" s="154"/>
      <c r="L568" s="154"/>
      <c r="M568" s="154"/>
      <c r="N568" s="154"/>
      <c r="O568" s="154"/>
      <c r="Q568" s="154"/>
      <c r="R568" s="154"/>
      <c r="S568" s="154"/>
      <c r="T568" s="154"/>
      <c r="U568" s="154"/>
      <c r="W568" s="154"/>
      <c r="X568" s="154"/>
      <c r="Y568" s="154"/>
      <c r="AA568" s="154"/>
      <c r="AB568" s="154"/>
      <c r="AC568" s="154"/>
      <c r="AE568" s="154"/>
      <c r="AF568" s="154"/>
      <c r="AG568" s="154"/>
      <c r="AH568" s="154"/>
      <c r="AJ568" s="154"/>
      <c r="AK568" s="154"/>
      <c r="AL568" s="154"/>
      <c r="AM568" s="154"/>
      <c r="AN568" s="154"/>
      <c r="AO568" s="154"/>
    </row>
    <row r="569" spans="3:41" x14ac:dyDescent="0.2">
      <c r="C569" s="154"/>
      <c r="D569" s="154"/>
      <c r="E569" s="154"/>
      <c r="G569" s="154"/>
      <c r="H569" s="154"/>
      <c r="J569" s="154"/>
      <c r="K569" s="154"/>
      <c r="L569" s="154"/>
      <c r="M569" s="154"/>
      <c r="N569" s="154"/>
      <c r="O569" s="154"/>
      <c r="Q569" s="154"/>
      <c r="R569" s="154"/>
      <c r="S569" s="154"/>
      <c r="T569" s="154"/>
      <c r="U569" s="154"/>
      <c r="W569" s="154"/>
      <c r="X569" s="154"/>
      <c r="Y569" s="154"/>
      <c r="AA569" s="154"/>
      <c r="AB569" s="154"/>
      <c r="AC569" s="154"/>
      <c r="AE569" s="154"/>
      <c r="AF569" s="154"/>
      <c r="AG569" s="154"/>
      <c r="AH569" s="154"/>
      <c r="AJ569" s="154"/>
      <c r="AK569" s="154"/>
      <c r="AL569" s="154"/>
      <c r="AM569" s="154"/>
      <c r="AN569" s="154"/>
      <c r="AO569" s="154"/>
    </row>
    <row r="570" spans="3:41" x14ac:dyDescent="0.2">
      <c r="C570" s="154"/>
      <c r="D570" s="154"/>
      <c r="E570" s="154"/>
      <c r="G570" s="154"/>
      <c r="H570" s="154"/>
      <c r="J570" s="154"/>
      <c r="K570" s="154"/>
      <c r="L570" s="154"/>
      <c r="M570" s="154"/>
      <c r="N570" s="154"/>
      <c r="O570" s="154"/>
      <c r="Q570" s="154"/>
      <c r="R570" s="154"/>
      <c r="S570" s="154"/>
      <c r="T570" s="154"/>
      <c r="U570" s="154"/>
      <c r="W570" s="154"/>
      <c r="X570" s="154"/>
      <c r="Y570" s="154"/>
      <c r="AA570" s="154"/>
      <c r="AB570" s="154"/>
      <c r="AC570" s="154"/>
      <c r="AE570" s="154"/>
      <c r="AF570" s="154"/>
      <c r="AG570" s="154"/>
      <c r="AH570" s="154"/>
      <c r="AJ570" s="154"/>
      <c r="AK570" s="154"/>
      <c r="AL570" s="154"/>
      <c r="AM570" s="154"/>
      <c r="AN570" s="154"/>
      <c r="AO570" s="154"/>
    </row>
    <row r="571" spans="3:41" x14ac:dyDescent="0.2">
      <c r="C571" s="154"/>
      <c r="D571" s="154"/>
      <c r="E571" s="154"/>
      <c r="G571" s="154"/>
      <c r="H571" s="154"/>
      <c r="J571" s="154"/>
      <c r="K571" s="154"/>
      <c r="L571" s="154"/>
      <c r="M571" s="154"/>
      <c r="N571" s="154"/>
      <c r="O571" s="154"/>
      <c r="Q571" s="154"/>
      <c r="R571" s="154"/>
      <c r="S571" s="154"/>
      <c r="T571" s="154"/>
      <c r="U571" s="154"/>
      <c r="W571" s="154"/>
      <c r="X571" s="154"/>
      <c r="Y571" s="154"/>
      <c r="AA571" s="154"/>
      <c r="AB571" s="154"/>
      <c r="AC571" s="154"/>
      <c r="AE571" s="154"/>
      <c r="AF571" s="154"/>
      <c r="AG571" s="154"/>
      <c r="AH571" s="154"/>
      <c r="AJ571" s="154"/>
      <c r="AK571" s="154"/>
      <c r="AL571" s="154"/>
      <c r="AM571" s="154"/>
      <c r="AN571" s="154"/>
      <c r="AO571" s="154"/>
    </row>
    <row r="572" spans="3:41" x14ac:dyDescent="0.2">
      <c r="C572" s="154"/>
      <c r="D572" s="154"/>
      <c r="E572" s="154"/>
      <c r="G572" s="154"/>
      <c r="H572" s="154"/>
      <c r="J572" s="154"/>
      <c r="K572" s="154"/>
      <c r="L572" s="154"/>
      <c r="M572" s="154"/>
      <c r="N572" s="154"/>
      <c r="O572" s="154"/>
      <c r="Q572" s="154"/>
      <c r="R572" s="154"/>
      <c r="S572" s="154"/>
      <c r="T572" s="154"/>
      <c r="U572" s="154"/>
      <c r="W572" s="154"/>
      <c r="X572" s="154"/>
      <c r="Y572" s="154"/>
      <c r="AA572" s="154"/>
      <c r="AB572" s="154"/>
      <c r="AC572" s="154"/>
      <c r="AE572" s="154"/>
      <c r="AF572" s="154"/>
      <c r="AG572" s="154"/>
      <c r="AH572" s="154"/>
      <c r="AJ572" s="154"/>
      <c r="AK572" s="154"/>
      <c r="AL572" s="154"/>
      <c r="AM572" s="154"/>
      <c r="AN572" s="154"/>
      <c r="AO572" s="154"/>
    </row>
    <row r="573" spans="3:41" x14ac:dyDescent="0.2">
      <c r="C573" s="154"/>
      <c r="D573" s="154"/>
      <c r="E573" s="154"/>
      <c r="G573" s="154"/>
      <c r="H573" s="154"/>
      <c r="J573" s="154"/>
      <c r="K573" s="154"/>
      <c r="L573" s="154"/>
      <c r="M573" s="154"/>
      <c r="N573" s="154"/>
      <c r="O573" s="154"/>
      <c r="Q573" s="154"/>
      <c r="R573" s="154"/>
      <c r="S573" s="154"/>
      <c r="T573" s="154"/>
      <c r="U573" s="154"/>
      <c r="W573" s="154"/>
      <c r="X573" s="154"/>
      <c r="Y573" s="154"/>
      <c r="AA573" s="154"/>
      <c r="AB573" s="154"/>
      <c r="AC573" s="154"/>
      <c r="AE573" s="154"/>
      <c r="AF573" s="154"/>
      <c r="AG573" s="154"/>
      <c r="AH573" s="154"/>
      <c r="AJ573" s="154"/>
      <c r="AK573" s="154"/>
      <c r="AL573" s="154"/>
      <c r="AM573" s="154"/>
      <c r="AN573" s="154"/>
      <c r="AO573" s="154"/>
    </row>
    <row r="574" spans="3:41" x14ac:dyDescent="0.2">
      <c r="C574" s="154"/>
      <c r="D574" s="154"/>
      <c r="E574" s="154"/>
      <c r="G574" s="154"/>
      <c r="H574" s="154"/>
      <c r="J574" s="154"/>
      <c r="K574" s="154"/>
      <c r="L574" s="154"/>
      <c r="M574" s="154"/>
      <c r="N574" s="154"/>
      <c r="O574" s="154"/>
      <c r="Q574" s="154"/>
      <c r="R574" s="154"/>
      <c r="S574" s="154"/>
      <c r="T574" s="154"/>
      <c r="U574" s="154"/>
      <c r="W574" s="154"/>
      <c r="X574" s="154"/>
      <c r="Y574" s="154"/>
      <c r="AA574" s="154"/>
      <c r="AB574" s="154"/>
      <c r="AC574" s="154"/>
      <c r="AE574" s="154"/>
      <c r="AF574" s="154"/>
      <c r="AG574" s="154"/>
      <c r="AH574" s="154"/>
      <c r="AJ574" s="154"/>
      <c r="AK574" s="154"/>
      <c r="AL574" s="154"/>
      <c r="AM574" s="154"/>
      <c r="AN574" s="154"/>
      <c r="AO574" s="154"/>
    </row>
    <row r="575" spans="3:41" x14ac:dyDescent="0.2">
      <c r="C575" s="154"/>
      <c r="D575" s="154"/>
      <c r="E575" s="154"/>
      <c r="G575" s="154"/>
      <c r="H575" s="154"/>
      <c r="J575" s="154"/>
      <c r="K575" s="154"/>
      <c r="L575" s="154"/>
      <c r="M575" s="154"/>
      <c r="N575" s="154"/>
      <c r="O575" s="154"/>
      <c r="Q575" s="154"/>
      <c r="R575" s="154"/>
      <c r="S575" s="154"/>
      <c r="T575" s="154"/>
      <c r="U575" s="154"/>
      <c r="W575" s="154"/>
      <c r="X575" s="154"/>
      <c r="Y575" s="154"/>
      <c r="AA575" s="154"/>
      <c r="AB575" s="154"/>
      <c r="AC575" s="154"/>
      <c r="AE575" s="154"/>
      <c r="AF575" s="154"/>
      <c r="AG575" s="154"/>
      <c r="AH575" s="154"/>
      <c r="AJ575" s="154"/>
      <c r="AK575" s="154"/>
      <c r="AL575" s="154"/>
      <c r="AM575" s="154"/>
      <c r="AN575" s="154"/>
      <c r="AO575" s="154"/>
    </row>
    <row r="576" spans="3:41" x14ac:dyDescent="0.2">
      <c r="C576" s="154"/>
      <c r="D576" s="154"/>
      <c r="E576" s="154"/>
      <c r="G576" s="154"/>
      <c r="H576" s="154"/>
      <c r="J576" s="154"/>
      <c r="K576" s="154"/>
      <c r="L576" s="154"/>
      <c r="M576" s="154"/>
      <c r="N576" s="154"/>
      <c r="O576" s="154"/>
      <c r="Q576" s="154"/>
      <c r="R576" s="154"/>
      <c r="S576" s="154"/>
      <c r="T576" s="154"/>
      <c r="U576" s="154"/>
      <c r="W576" s="154"/>
      <c r="X576" s="154"/>
      <c r="Y576" s="154"/>
      <c r="AA576" s="154"/>
      <c r="AB576" s="154"/>
      <c r="AC576" s="154"/>
      <c r="AE576" s="154"/>
      <c r="AF576" s="154"/>
      <c r="AG576" s="154"/>
      <c r="AH576" s="154"/>
      <c r="AJ576" s="154"/>
      <c r="AK576" s="154"/>
      <c r="AL576" s="154"/>
      <c r="AM576" s="154"/>
      <c r="AN576" s="154"/>
      <c r="AO576" s="154"/>
    </row>
    <row r="577" spans="3:41" x14ac:dyDescent="0.2">
      <c r="C577" s="154"/>
      <c r="D577" s="154"/>
      <c r="E577" s="154"/>
      <c r="G577" s="154"/>
      <c r="H577" s="154"/>
      <c r="J577" s="154"/>
      <c r="K577" s="154"/>
      <c r="L577" s="154"/>
      <c r="M577" s="154"/>
      <c r="N577" s="154"/>
      <c r="O577" s="154"/>
      <c r="Q577" s="154"/>
      <c r="R577" s="154"/>
      <c r="S577" s="154"/>
      <c r="T577" s="154"/>
      <c r="U577" s="154"/>
      <c r="W577" s="154"/>
      <c r="X577" s="154"/>
      <c r="Y577" s="154"/>
      <c r="AA577" s="154"/>
      <c r="AB577" s="154"/>
      <c r="AC577" s="154"/>
      <c r="AE577" s="154"/>
      <c r="AF577" s="154"/>
      <c r="AG577" s="154"/>
      <c r="AH577" s="154"/>
      <c r="AJ577" s="154"/>
      <c r="AK577" s="154"/>
      <c r="AL577" s="154"/>
      <c r="AM577" s="154"/>
      <c r="AN577" s="154"/>
      <c r="AO577" s="154"/>
    </row>
  </sheetData>
  <mergeCells count="15">
    <mergeCell ref="A1:B1"/>
    <mergeCell ref="AK1:AL1"/>
    <mergeCell ref="AM1:AN1"/>
    <mergeCell ref="R1:S1"/>
    <mergeCell ref="U1:W1"/>
    <mergeCell ref="Y1:AA1"/>
    <mergeCell ref="AC1:AE1"/>
    <mergeCell ref="AF1:AG1"/>
    <mergeCell ref="AH1:AJ1"/>
    <mergeCell ref="O1:Q1"/>
    <mergeCell ref="C1:D1"/>
    <mergeCell ref="E1:G1"/>
    <mergeCell ref="H1:J1"/>
    <mergeCell ref="K1:L1"/>
    <mergeCell ref="M1:N1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P577"/>
  <sheetViews>
    <sheetView workbookViewId="0">
      <selection activeCell="F17" sqref="F17"/>
    </sheetView>
  </sheetViews>
  <sheetFormatPr baseColWidth="10" defaultColWidth="11.5" defaultRowHeight="15" x14ac:dyDescent="0.2"/>
  <cols>
    <col min="1" max="1" width="11.5" style="122"/>
    <col min="2" max="2" width="11.5" style="126"/>
    <col min="3" max="3" width="11.5" style="137"/>
    <col min="4" max="4" width="11.5" style="122"/>
    <col min="5" max="5" width="11.5" style="137"/>
    <col min="6" max="6" width="11.5" style="44"/>
    <col min="7" max="7" width="11.5" style="122"/>
    <col min="8" max="8" width="11.5" style="137"/>
    <col min="9" max="9" width="11.5" style="44"/>
    <col min="10" max="10" width="11.5" style="122"/>
    <col min="11" max="11" width="11.5" style="137"/>
    <col min="12" max="12" width="11.5" style="122"/>
    <col min="13" max="13" width="11.5" style="137"/>
    <col min="14" max="14" width="11.5" style="122"/>
    <col min="15" max="15" width="11.5" style="137"/>
    <col min="16" max="16" width="11.5" style="44"/>
    <col min="17" max="17" width="11.5" style="122"/>
    <col min="18" max="18" width="11.5" style="137"/>
    <col min="19" max="19" width="11.5" style="122"/>
    <col min="20" max="20" width="11.5" style="138"/>
    <col min="21" max="21" width="11.5" style="137"/>
    <col min="22" max="22" width="11.5" style="44"/>
    <col min="23" max="23" width="11.5" style="122"/>
    <col min="24" max="24" width="11.5" style="138"/>
    <col min="25" max="25" width="11.5" style="137"/>
    <col min="26" max="26" width="11.5" style="44"/>
    <col min="27" max="27" width="11.5" style="122"/>
    <col min="28" max="28" width="11.5" style="138"/>
    <col min="29" max="29" width="11.5" style="137"/>
    <col min="30" max="30" width="11.5" style="44"/>
    <col min="31" max="31" width="11.5" style="122"/>
    <col min="32" max="32" width="11.5" style="137"/>
    <col min="33" max="33" width="11.5" style="122"/>
    <col min="34" max="34" width="11.5" style="137"/>
    <col min="35" max="35" width="11.5" style="44"/>
    <col min="36" max="36" width="11.5" style="122"/>
    <col min="37" max="37" width="11.5" style="137"/>
    <col min="38" max="38" width="11.5" style="122"/>
    <col min="39" max="39" width="11.5" style="137"/>
    <col min="40" max="40" width="11.5" style="122"/>
    <col min="41" max="41" width="11.5" style="137"/>
    <col min="42" max="16384" width="11.5" style="44"/>
  </cols>
  <sheetData>
    <row r="1" spans="1:94" s="113" customFormat="1" x14ac:dyDescent="0.2">
      <c r="A1" s="200" t="s">
        <v>126</v>
      </c>
      <c r="B1" s="201"/>
      <c r="C1" s="202" t="s">
        <v>44</v>
      </c>
      <c r="D1" s="201"/>
      <c r="E1" s="202" t="s">
        <v>45</v>
      </c>
      <c r="F1" s="200"/>
      <c r="G1" s="201"/>
      <c r="H1" s="202" t="s">
        <v>46</v>
      </c>
      <c r="I1" s="200"/>
      <c r="J1" s="201"/>
      <c r="K1" s="202" t="s">
        <v>47</v>
      </c>
      <c r="L1" s="201"/>
      <c r="M1" s="202" t="s">
        <v>48</v>
      </c>
      <c r="N1" s="201"/>
      <c r="O1" s="202" t="s">
        <v>49</v>
      </c>
      <c r="P1" s="200"/>
      <c r="Q1" s="201"/>
      <c r="R1" s="202" t="s">
        <v>50</v>
      </c>
      <c r="S1" s="201"/>
      <c r="T1" s="128" t="s">
        <v>51</v>
      </c>
      <c r="U1" s="202" t="s">
        <v>52</v>
      </c>
      <c r="V1" s="200"/>
      <c r="W1" s="201"/>
      <c r="X1" s="128" t="s">
        <v>53</v>
      </c>
      <c r="Y1" s="202" t="s">
        <v>54</v>
      </c>
      <c r="Z1" s="200"/>
      <c r="AA1" s="201"/>
      <c r="AB1" s="128" t="s">
        <v>1</v>
      </c>
      <c r="AC1" s="202" t="s">
        <v>55</v>
      </c>
      <c r="AD1" s="200"/>
      <c r="AE1" s="201"/>
      <c r="AF1" s="202" t="s">
        <v>56</v>
      </c>
      <c r="AG1" s="201"/>
      <c r="AH1" s="202" t="s">
        <v>57</v>
      </c>
      <c r="AI1" s="200"/>
      <c r="AJ1" s="201"/>
      <c r="AK1" s="202" t="s">
        <v>58</v>
      </c>
      <c r="AL1" s="201"/>
      <c r="AM1" s="202" t="s">
        <v>59</v>
      </c>
      <c r="AN1" s="201"/>
      <c r="AO1" s="129" t="s">
        <v>60</v>
      </c>
      <c r="AP1" s="112"/>
      <c r="AQ1" s="112"/>
      <c r="AR1" s="112"/>
      <c r="AS1" s="112"/>
      <c r="AT1" s="112"/>
      <c r="AU1" s="112"/>
      <c r="AV1" s="112"/>
      <c r="AW1" s="112"/>
      <c r="AX1" s="112"/>
      <c r="AY1" s="112"/>
      <c r="AZ1" s="112"/>
      <c r="BA1" s="112"/>
      <c r="BB1" s="112"/>
      <c r="BC1" s="112"/>
      <c r="BD1" s="112"/>
      <c r="BE1" s="112"/>
      <c r="BF1" s="112"/>
      <c r="BG1" s="112"/>
      <c r="BH1" s="112"/>
      <c r="BI1" s="112"/>
      <c r="BJ1" s="112"/>
      <c r="BK1" s="112"/>
      <c r="BL1" s="112"/>
      <c r="BM1" s="112"/>
      <c r="BN1" s="112"/>
      <c r="BO1" s="112"/>
      <c r="BP1" s="112"/>
      <c r="BQ1" s="112"/>
      <c r="BR1" s="112"/>
      <c r="BS1" s="112"/>
      <c r="BT1" s="112"/>
      <c r="BU1" s="112"/>
      <c r="BV1" s="112"/>
      <c r="BW1" s="112"/>
      <c r="BX1" s="112"/>
      <c r="BY1" s="112"/>
      <c r="BZ1" s="112"/>
      <c r="CA1" s="112"/>
      <c r="CB1" s="112"/>
      <c r="CC1" s="112"/>
      <c r="CD1" s="112"/>
      <c r="CE1" s="112"/>
      <c r="CF1" s="112"/>
      <c r="CG1" s="112"/>
      <c r="CH1" s="112"/>
      <c r="CI1" s="112"/>
      <c r="CJ1" s="112"/>
      <c r="CK1" s="112"/>
      <c r="CL1" s="112"/>
      <c r="CM1" s="112"/>
      <c r="CN1" s="112"/>
      <c r="CO1" s="112"/>
      <c r="CP1" s="112"/>
    </row>
    <row r="2" spans="1:94" s="115" customFormat="1" x14ac:dyDescent="0.2">
      <c r="A2" s="114" t="s">
        <v>124</v>
      </c>
      <c r="B2" s="162" t="s">
        <v>123</v>
      </c>
      <c r="C2" s="130" t="s">
        <v>61</v>
      </c>
      <c r="D2" s="114" t="s">
        <v>62</v>
      </c>
      <c r="E2" s="130" t="s">
        <v>2</v>
      </c>
      <c r="F2" s="115" t="s">
        <v>5</v>
      </c>
      <c r="G2" s="114" t="s">
        <v>6</v>
      </c>
      <c r="H2" s="130" t="s">
        <v>7</v>
      </c>
      <c r="I2" s="115" t="s">
        <v>8</v>
      </c>
      <c r="J2" s="114" t="s">
        <v>9</v>
      </c>
      <c r="K2" s="130" t="s">
        <v>10</v>
      </c>
      <c r="L2" s="114" t="s">
        <v>11</v>
      </c>
      <c r="M2" s="130" t="s">
        <v>12</v>
      </c>
      <c r="N2" s="114" t="s">
        <v>13</v>
      </c>
      <c r="O2" s="130" t="s">
        <v>14</v>
      </c>
      <c r="P2" s="115" t="s">
        <v>15</v>
      </c>
      <c r="Q2" s="114" t="s">
        <v>16</v>
      </c>
      <c r="R2" s="130" t="s">
        <v>17</v>
      </c>
      <c r="S2" s="114" t="s">
        <v>18</v>
      </c>
      <c r="T2" s="131" t="s">
        <v>19</v>
      </c>
      <c r="U2" s="130" t="s">
        <v>21</v>
      </c>
      <c r="V2" s="115" t="s">
        <v>22</v>
      </c>
      <c r="W2" s="114" t="s">
        <v>23</v>
      </c>
      <c r="X2" s="131" t="s">
        <v>24</v>
      </c>
      <c r="Y2" s="130" t="s">
        <v>63</v>
      </c>
      <c r="Z2" s="115" t="s">
        <v>64</v>
      </c>
      <c r="AA2" s="114" t="s">
        <v>26</v>
      </c>
      <c r="AB2" s="131" t="s">
        <v>27</v>
      </c>
      <c r="AC2" s="130" t="s">
        <v>28</v>
      </c>
      <c r="AD2" s="115" t="s">
        <v>29</v>
      </c>
      <c r="AE2" s="114" t="s">
        <v>30</v>
      </c>
      <c r="AF2" s="130" t="s">
        <v>32</v>
      </c>
      <c r="AG2" s="114" t="s">
        <v>34</v>
      </c>
      <c r="AH2" s="130" t="s">
        <v>35</v>
      </c>
      <c r="AI2" s="115" t="s">
        <v>37</v>
      </c>
      <c r="AJ2" s="114" t="s">
        <v>38</v>
      </c>
      <c r="AK2" s="130" t="s">
        <v>39</v>
      </c>
      <c r="AL2" s="114" t="s">
        <v>40</v>
      </c>
      <c r="AM2" s="130" t="s">
        <v>41</v>
      </c>
      <c r="AN2" s="114" t="s">
        <v>42</v>
      </c>
      <c r="AO2" s="130" t="s">
        <v>43</v>
      </c>
      <c r="AP2" s="112"/>
      <c r="AQ2" s="112"/>
      <c r="AR2" s="112"/>
      <c r="AS2" s="112"/>
      <c r="AT2" s="112"/>
      <c r="AU2" s="112"/>
      <c r="AV2" s="112"/>
      <c r="AW2" s="112"/>
      <c r="AX2" s="112"/>
      <c r="AY2" s="112"/>
      <c r="AZ2" s="112"/>
      <c r="BA2" s="112"/>
      <c r="BB2" s="112"/>
      <c r="BC2" s="112"/>
      <c r="BD2" s="112"/>
      <c r="BE2" s="112"/>
      <c r="BF2" s="112"/>
      <c r="BG2" s="112"/>
      <c r="BH2" s="112"/>
      <c r="BI2" s="112"/>
      <c r="BJ2" s="112"/>
      <c r="BK2" s="112"/>
      <c r="BL2" s="112"/>
      <c r="BM2" s="112"/>
      <c r="BN2" s="112"/>
      <c r="BO2" s="112"/>
      <c r="BP2" s="112"/>
      <c r="BQ2" s="112"/>
      <c r="BR2" s="112"/>
      <c r="BS2" s="112"/>
      <c r="BT2" s="112"/>
      <c r="BU2" s="112"/>
      <c r="BV2" s="112"/>
      <c r="BW2" s="112"/>
      <c r="BX2" s="112"/>
      <c r="BY2" s="112"/>
      <c r="BZ2" s="112"/>
      <c r="CA2" s="112"/>
      <c r="CB2" s="112"/>
      <c r="CC2" s="112"/>
      <c r="CD2" s="112"/>
      <c r="CE2" s="112"/>
      <c r="CF2" s="112"/>
      <c r="CG2" s="112"/>
      <c r="CH2" s="112"/>
      <c r="CI2" s="112"/>
      <c r="CJ2" s="112"/>
      <c r="CK2" s="112"/>
      <c r="CL2" s="112"/>
      <c r="CM2" s="112"/>
      <c r="CN2" s="112"/>
      <c r="CO2" s="112"/>
      <c r="CP2" s="112"/>
    </row>
    <row r="3" spans="1:94" s="117" customFormat="1" x14ac:dyDescent="0.2">
      <c r="A3" s="116" t="s">
        <v>82</v>
      </c>
      <c r="B3" s="163">
        <v>1</v>
      </c>
      <c r="C3" s="132">
        <v>101.14919</v>
      </c>
      <c r="D3" s="116">
        <v>112.1524</v>
      </c>
      <c r="E3" s="132">
        <v>188.06961000000001</v>
      </c>
      <c r="F3" s="117">
        <v>189.85335000000001</v>
      </c>
      <c r="G3" s="116">
        <v>189.15002999999999</v>
      </c>
      <c r="H3" s="133"/>
      <c r="I3" s="118"/>
      <c r="J3" s="119"/>
      <c r="K3" s="132">
        <v>96.392660000000006</v>
      </c>
      <c r="L3" s="116">
        <v>129.26024000000001</v>
      </c>
      <c r="M3" s="132">
        <v>138.23706000000001</v>
      </c>
      <c r="N3" s="116">
        <v>218.81908999999999</v>
      </c>
      <c r="O3" s="133"/>
      <c r="P3" s="118"/>
      <c r="Q3" s="119"/>
      <c r="R3" s="133"/>
      <c r="S3" s="119"/>
      <c r="T3" s="134"/>
      <c r="U3" s="132">
        <v>189.94002278213301</v>
      </c>
      <c r="V3" s="117">
        <v>188.81754809659299</v>
      </c>
      <c r="W3" s="116">
        <v>177.719260998354</v>
      </c>
      <c r="X3" s="134"/>
      <c r="Y3" s="132">
        <v>187.20301000000001</v>
      </c>
      <c r="Z3" s="117">
        <v>179.47343000000001</v>
      </c>
      <c r="AA3" s="116">
        <v>176.85464999999999</v>
      </c>
      <c r="AB3" s="134"/>
      <c r="AC3" s="132">
        <v>190.67018999999999</v>
      </c>
      <c r="AD3" s="117">
        <v>188.45908</v>
      </c>
      <c r="AE3" s="116">
        <v>194.63659000000001</v>
      </c>
      <c r="AF3" s="132">
        <v>187.58394999999999</v>
      </c>
      <c r="AG3" s="116">
        <v>179.2946</v>
      </c>
      <c r="AH3" s="132">
        <v>115.60567</v>
      </c>
      <c r="AI3" s="117">
        <v>126.96331000000001</v>
      </c>
      <c r="AJ3" s="116">
        <v>116.26728</v>
      </c>
      <c r="AK3" s="132">
        <v>170.81992</v>
      </c>
      <c r="AL3" s="116">
        <v>169.75193999999999</v>
      </c>
      <c r="AM3" s="132">
        <v>71.191630000000004</v>
      </c>
      <c r="AN3" s="116">
        <v>89.662959999999998</v>
      </c>
      <c r="AO3" s="133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4"/>
      <c r="CK3" s="44"/>
      <c r="CL3" s="44"/>
      <c r="CM3" s="44"/>
      <c r="CN3" s="44"/>
      <c r="CO3" s="44"/>
      <c r="CP3" s="44"/>
    </row>
    <row r="4" spans="1:94" s="117" customFormat="1" x14ac:dyDescent="0.2">
      <c r="A4" s="116" t="s">
        <v>82</v>
      </c>
      <c r="B4" s="163">
        <v>2</v>
      </c>
      <c r="C4" s="132">
        <v>64.390990000000002</v>
      </c>
      <c r="D4" s="116">
        <v>69.376149999999996</v>
      </c>
      <c r="E4" s="132">
        <v>143.06478000000001</v>
      </c>
      <c r="F4" s="117">
        <v>144.11959999999999</v>
      </c>
      <c r="G4" s="116">
        <v>144.22393</v>
      </c>
      <c r="H4" s="133"/>
      <c r="I4" s="118"/>
      <c r="J4" s="119"/>
      <c r="K4" s="132">
        <v>53.229309999999998</v>
      </c>
      <c r="L4" s="116">
        <v>90.805300000000003</v>
      </c>
      <c r="M4" s="132">
        <v>95.314030000000002</v>
      </c>
      <c r="N4" s="116">
        <v>160.51</v>
      </c>
      <c r="O4" s="133"/>
      <c r="P4" s="118"/>
      <c r="Q4" s="119"/>
      <c r="R4" s="133"/>
      <c r="S4" s="119"/>
      <c r="T4" s="134"/>
      <c r="U4" s="132">
        <v>149.83110407815801</v>
      </c>
      <c r="V4" s="117">
        <v>230.43579922255299</v>
      </c>
      <c r="W4" s="116">
        <v>140.44502445423601</v>
      </c>
      <c r="X4" s="134"/>
      <c r="Y4" s="132">
        <v>147.97497000000001</v>
      </c>
      <c r="Z4" s="117">
        <v>138.76564999999999</v>
      </c>
      <c r="AA4" s="116">
        <v>139.66256999999999</v>
      </c>
      <c r="AB4" s="134"/>
      <c r="AC4" s="132">
        <v>148.45453000000001</v>
      </c>
      <c r="AD4" s="117">
        <v>147.78592</v>
      </c>
      <c r="AE4" s="116">
        <v>153.02964</v>
      </c>
      <c r="AF4" s="132">
        <v>144.24435</v>
      </c>
      <c r="AG4" s="116">
        <v>136.92374000000001</v>
      </c>
      <c r="AH4" s="132">
        <v>89.126620000000003</v>
      </c>
      <c r="AI4" s="117">
        <v>94.303669999999997</v>
      </c>
      <c r="AJ4" s="116">
        <v>82.439520000000002</v>
      </c>
      <c r="AK4" s="132">
        <v>135.50877</v>
      </c>
      <c r="AL4" s="116">
        <v>134.61365000000001</v>
      </c>
      <c r="AM4" s="132">
        <v>53.6126</v>
      </c>
      <c r="AN4" s="116">
        <v>60.877859999999998</v>
      </c>
      <c r="AO4" s="133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4"/>
      <c r="CP4" s="44"/>
    </row>
    <row r="5" spans="1:94" s="121" customFormat="1" x14ac:dyDescent="0.2">
      <c r="A5" s="120" t="s">
        <v>122</v>
      </c>
      <c r="B5" s="164">
        <v>1</v>
      </c>
      <c r="C5" s="135">
        <v>38.844180000000001</v>
      </c>
      <c r="D5" s="120">
        <v>54.89817</v>
      </c>
      <c r="E5" s="135">
        <v>136.07366999999999</v>
      </c>
      <c r="F5" s="121">
        <v>136.94041000000001</v>
      </c>
      <c r="G5" s="120">
        <v>137.13767000000001</v>
      </c>
      <c r="H5" s="135">
        <v>137.4</v>
      </c>
      <c r="I5" s="121">
        <v>120.4</v>
      </c>
      <c r="J5" s="120">
        <v>102.6</v>
      </c>
      <c r="K5" s="135">
        <v>27.710249999999998</v>
      </c>
      <c r="L5" s="120">
        <v>67.918989999999994</v>
      </c>
      <c r="M5" s="135">
        <v>80.978430000000003</v>
      </c>
      <c r="N5" s="120">
        <v>148.53726</v>
      </c>
      <c r="O5" s="135">
        <v>115.692217363136</v>
      </c>
      <c r="P5" s="121">
        <v>104.131528417819</v>
      </c>
      <c r="Q5" s="120">
        <v>106.88315696649001</v>
      </c>
      <c r="R5" s="135">
        <v>148.10531371428601</v>
      </c>
      <c r="S5" s="120">
        <v>150.28341998214299</v>
      </c>
      <c r="T5" s="136">
        <v>93.427487408177299</v>
      </c>
      <c r="U5" s="135">
        <v>141.64160125606699</v>
      </c>
      <c r="V5" s="121">
        <v>143.49382811637699</v>
      </c>
      <c r="W5" s="120">
        <v>134.35730630385001</v>
      </c>
      <c r="X5" s="136">
        <v>114.205</v>
      </c>
      <c r="Y5" s="135">
        <v>140.49815000000001</v>
      </c>
      <c r="Z5" s="121">
        <v>129.28693000000001</v>
      </c>
      <c r="AA5" s="120">
        <v>131.21008</v>
      </c>
      <c r="AB5" s="136">
        <v>49.1878804116254</v>
      </c>
      <c r="AC5" s="135">
        <v>141.75230999999999</v>
      </c>
      <c r="AD5" s="121">
        <v>140.85500999999999</v>
      </c>
      <c r="AE5" s="120">
        <v>146.18385000000001</v>
      </c>
      <c r="AF5" s="135">
        <v>138.35247000000001</v>
      </c>
      <c r="AG5" s="120">
        <v>130.53717</v>
      </c>
      <c r="AH5" s="135">
        <v>80.410510000000002</v>
      </c>
      <c r="AI5" s="121">
        <v>84.140020000000007</v>
      </c>
      <c r="AJ5" s="120">
        <v>71.749049999999997</v>
      </c>
      <c r="AK5" s="135">
        <v>126.49396</v>
      </c>
      <c r="AL5" s="120">
        <v>128.52576999999999</v>
      </c>
      <c r="AM5" s="135">
        <v>31.902650000000001</v>
      </c>
      <c r="AN5" s="120">
        <v>40.525709999999997</v>
      </c>
      <c r="AO5" s="135">
        <v>87.455087719298305</v>
      </c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4"/>
      <c r="BX5" s="44"/>
      <c r="BY5" s="44"/>
      <c r="BZ5" s="44"/>
      <c r="CA5" s="44"/>
      <c r="CB5" s="44"/>
      <c r="CC5" s="44"/>
      <c r="CD5" s="44"/>
      <c r="CE5" s="44"/>
      <c r="CF5" s="44"/>
      <c r="CG5" s="44"/>
      <c r="CH5" s="44"/>
      <c r="CI5" s="44"/>
      <c r="CJ5" s="44"/>
      <c r="CK5" s="44"/>
      <c r="CL5" s="44"/>
      <c r="CM5" s="44"/>
      <c r="CN5" s="44"/>
      <c r="CO5" s="44"/>
      <c r="CP5" s="44"/>
    </row>
    <row r="6" spans="1:94" s="121" customFormat="1" x14ac:dyDescent="0.2">
      <c r="A6" s="120" t="s">
        <v>122</v>
      </c>
      <c r="B6" s="164">
        <v>2</v>
      </c>
      <c r="C6" s="135">
        <v>37.735390000000002</v>
      </c>
      <c r="D6" s="120">
        <v>53.06467</v>
      </c>
      <c r="E6" s="135">
        <v>124.30513000000001</v>
      </c>
      <c r="F6" s="121">
        <v>124.15940000000001</v>
      </c>
      <c r="G6" s="120">
        <v>123.84010000000001</v>
      </c>
      <c r="H6" s="135">
        <v>133.4</v>
      </c>
      <c r="I6" s="121">
        <v>108.9</v>
      </c>
      <c r="J6" s="120">
        <v>81.099999999999994</v>
      </c>
      <c r="K6" s="135">
        <v>25.635999999999999</v>
      </c>
      <c r="L6" s="120">
        <v>61.679760000000002</v>
      </c>
      <c r="M6" s="135">
        <v>79.623199999999997</v>
      </c>
      <c r="N6" s="120">
        <v>141.08824999999999</v>
      </c>
      <c r="O6" s="135">
        <v>107.010447035957</v>
      </c>
      <c r="P6" s="121">
        <v>96.054147465437794</v>
      </c>
      <c r="Q6" s="120">
        <v>92.837081128747798</v>
      </c>
      <c r="R6" s="135">
        <v>143.095061081647</v>
      </c>
      <c r="S6" s="120">
        <v>144.13347316461699</v>
      </c>
      <c r="T6" s="136">
        <v>70.680502305374603</v>
      </c>
      <c r="U6" s="135">
        <v>133.70906495146301</v>
      </c>
      <c r="V6" s="121">
        <v>136.90670632138</v>
      </c>
      <c r="W6" s="120">
        <v>128.059005113072</v>
      </c>
      <c r="X6" s="136">
        <v>110.74119</v>
      </c>
      <c r="Y6" s="135">
        <v>133.2885</v>
      </c>
      <c r="Z6" s="121">
        <v>120.89462</v>
      </c>
      <c r="AA6" s="120">
        <v>124.34866</v>
      </c>
      <c r="AB6" s="136">
        <v>48.829046847407703</v>
      </c>
      <c r="AC6" s="135">
        <v>134.13462999999999</v>
      </c>
      <c r="AD6" s="121">
        <v>134.16423</v>
      </c>
      <c r="AE6" s="120">
        <v>138.57158999999999</v>
      </c>
      <c r="AF6" s="135">
        <v>129.99373</v>
      </c>
      <c r="AG6" s="120">
        <v>121.57555000000001</v>
      </c>
      <c r="AH6" s="135">
        <v>76.385760000000005</v>
      </c>
      <c r="AI6" s="121">
        <v>78.342519999999993</v>
      </c>
      <c r="AJ6" s="120">
        <v>67.526009999999999</v>
      </c>
      <c r="AK6" s="135">
        <v>121.0119</v>
      </c>
      <c r="AL6" s="120">
        <v>123.67778</v>
      </c>
      <c r="AM6" s="135">
        <v>27.544740000000001</v>
      </c>
      <c r="AN6" s="120">
        <v>36.471739999999997</v>
      </c>
      <c r="AO6" s="135">
        <v>84.798533834586493</v>
      </c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4"/>
      <c r="CP6" s="44"/>
    </row>
    <row r="7" spans="1:94" s="121" customFormat="1" x14ac:dyDescent="0.2">
      <c r="A7" s="120" t="s">
        <v>122</v>
      </c>
      <c r="B7" s="164">
        <v>3</v>
      </c>
      <c r="C7" s="135">
        <v>38.964410000000001</v>
      </c>
      <c r="D7" s="120">
        <v>54.520780000000002</v>
      </c>
      <c r="E7" s="135">
        <v>123.88806</v>
      </c>
      <c r="F7" s="121">
        <v>123.60345</v>
      </c>
      <c r="G7" s="120">
        <v>124.68377</v>
      </c>
      <c r="H7" s="135">
        <v>132.1</v>
      </c>
      <c r="I7" s="121">
        <v>105.4</v>
      </c>
      <c r="J7" s="120">
        <v>68.2</v>
      </c>
      <c r="K7" s="135">
        <v>26.340730000000001</v>
      </c>
      <c r="L7" s="120">
        <v>61.102420000000002</v>
      </c>
      <c r="M7" s="135">
        <v>79.720560000000006</v>
      </c>
      <c r="N7" s="120">
        <v>141.15382</v>
      </c>
      <c r="O7" s="135">
        <v>103.18270165208899</v>
      </c>
      <c r="P7" s="121">
        <v>97.670506912442406</v>
      </c>
      <c r="Q7" s="120">
        <v>87.794900058788997</v>
      </c>
      <c r="R7" s="135">
        <v>143.878337265873</v>
      </c>
      <c r="S7" s="120">
        <v>144.239158890212</v>
      </c>
      <c r="T7" s="136">
        <v>69.754381726411495</v>
      </c>
      <c r="U7" s="135">
        <v>132.23524117801401</v>
      </c>
      <c r="V7" s="121">
        <v>136.43774820961301</v>
      </c>
      <c r="W7" s="120">
        <v>127.92333925475801</v>
      </c>
      <c r="X7" s="136">
        <v>110.67393</v>
      </c>
      <c r="Y7" s="135">
        <v>133.06502</v>
      </c>
      <c r="Z7" s="121">
        <v>120.18221</v>
      </c>
      <c r="AA7" s="120">
        <v>123.84086000000001</v>
      </c>
      <c r="AB7" s="136">
        <v>47.660987959820702</v>
      </c>
      <c r="AC7" s="135">
        <v>133.88661999999999</v>
      </c>
      <c r="AD7" s="121">
        <v>134.06146000000001</v>
      </c>
      <c r="AE7" s="120">
        <v>136.89661000000001</v>
      </c>
      <c r="AF7" s="135">
        <v>129.83362</v>
      </c>
      <c r="AG7" s="120">
        <v>121.81398</v>
      </c>
      <c r="AH7" s="135">
        <v>75.451419999999999</v>
      </c>
      <c r="AI7" s="121">
        <v>78.512100000000004</v>
      </c>
      <c r="AJ7" s="120">
        <v>67.62106</v>
      </c>
      <c r="AK7" s="135">
        <v>121.65172</v>
      </c>
      <c r="AL7" s="120">
        <v>124.05275</v>
      </c>
      <c r="AM7" s="135">
        <v>27.053889999999999</v>
      </c>
      <c r="AN7" s="120">
        <v>36.220320000000001</v>
      </c>
      <c r="AO7" s="135">
        <v>84.598458646616606</v>
      </c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  <c r="BF7" s="44"/>
      <c r="BG7" s="44"/>
      <c r="BH7" s="44"/>
      <c r="BI7" s="44"/>
      <c r="BJ7" s="44"/>
      <c r="BK7" s="44"/>
      <c r="BL7" s="44"/>
      <c r="BM7" s="44"/>
      <c r="BN7" s="44"/>
      <c r="BO7" s="44"/>
      <c r="BP7" s="44"/>
      <c r="BQ7" s="44"/>
      <c r="BR7" s="44"/>
      <c r="BS7" s="44"/>
      <c r="BT7" s="44"/>
      <c r="BU7" s="44"/>
      <c r="BV7" s="44"/>
      <c r="BW7" s="44"/>
      <c r="BX7" s="44"/>
      <c r="BY7" s="44"/>
      <c r="BZ7" s="44"/>
      <c r="CA7" s="44"/>
      <c r="CB7" s="44"/>
      <c r="CC7" s="44"/>
      <c r="CD7" s="44"/>
      <c r="CE7" s="44"/>
      <c r="CF7" s="44"/>
      <c r="CG7" s="44"/>
      <c r="CH7" s="44"/>
      <c r="CI7" s="44"/>
      <c r="CJ7" s="44"/>
      <c r="CK7" s="44"/>
      <c r="CL7" s="44"/>
      <c r="CM7" s="44"/>
      <c r="CN7" s="44"/>
      <c r="CO7" s="44"/>
      <c r="CP7" s="44"/>
    </row>
    <row r="8" spans="1:94" s="121" customFormat="1" x14ac:dyDescent="0.2">
      <c r="A8" s="120" t="s">
        <v>122</v>
      </c>
      <c r="B8" s="164">
        <v>4</v>
      </c>
      <c r="C8" s="135">
        <v>40.630920000000003</v>
      </c>
      <c r="D8" s="120">
        <v>56.190640000000002</v>
      </c>
      <c r="E8" s="135">
        <v>124.09954</v>
      </c>
      <c r="F8" s="121">
        <v>123.75379</v>
      </c>
      <c r="G8" s="120">
        <v>124.9957</v>
      </c>
      <c r="H8" s="135">
        <v>129.80000000000001</v>
      </c>
      <c r="I8" s="121">
        <v>104</v>
      </c>
      <c r="J8" s="120">
        <v>58.2</v>
      </c>
      <c r="K8" s="135">
        <v>26.81268</v>
      </c>
      <c r="L8" s="120">
        <v>60.731000000000002</v>
      </c>
      <c r="M8" s="135">
        <v>79.441760000000002</v>
      </c>
      <c r="N8" s="120">
        <v>141.87200999999999</v>
      </c>
      <c r="O8" s="135">
        <v>99.465905409783005</v>
      </c>
      <c r="P8" s="121">
        <v>92.747823860727095</v>
      </c>
      <c r="Q8" s="120">
        <v>83.002057613168702</v>
      </c>
      <c r="R8" s="135">
        <v>143.82054056217001</v>
      </c>
      <c r="S8" s="120">
        <v>143.633465719246</v>
      </c>
      <c r="T8" s="136">
        <v>73.017176834771405</v>
      </c>
      <c r="U8" s="135">
        <v>131.324597500984</v>
      </c>
      <c r="V8" s="121">
        <v>135.64839555049099</v>
      </c>
      <c r="W8" s="120">
        <v>127.655813754326</v>
      </c>
      <c r="X8" s="136">
        <v>108.81086999999999</v>
      </c>
      <c r="Y8" s="135">
        <v>132.65553</v>
      </c>
      <c r="Z8" s="121">
        <v>119.24328</v>
      </c>
      <c r="AA8" s="120">
        <v>122.93494</v>
      </c>
      <c r="AB8" s="136">
        <v>46.8524769699888</v>
      </c>
      <c r="AC8" s="135">
        <v>133.22558000000001</v>
      </c>
      <c r="AD8" s="121">
        <v>133.80571</v>
      </c>
      <c r="AE8" s="120">
        <v>136.85012</v>
      </c>
      <c r="AF8" s="135">
        <v>128.82024999999999</v>
      </c>
      <c r="AG8" s="120">
        <v>119.62194</v>
      </c>
      <c r="AH8" s="135">
        <v>75.745170000000002</v>
      </c>
      <c r="AI8" s="121">
        <v>78.557940000000002</v>
      </c>
      <c r="AJ8" s="120">
        <v>67.703530000000001</v>
      </c>
      <c r="AK8" s="135">
        <v>122.36302999999999</v>
      </c>
      <c r="AL8" s="120">
        <v>124.48215</v>
      </c>
      <c r="AM8" s="135">
        <v>26.837910000000001</v>
      </c>
      <c r="AN8" s="120">
        <v>36.226019999999998</v>
      </c>
      <c r="AO8" s="135">
        <v>84.498421052631599</v>
      </c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44"/>
      <c r="CP8" s="44"/>
    </row>
    <row r="9" spans="1:94" s="121" customFormat="1" x14ac:dyDescent="0.2">
      <c r="A9" s="120" t="s">
        <v>122</v>
      </c>
      <c r="B9" s="164">
        <v>5</v>
      </c>
      <c r="C9" s="135">
        <v>42.404310000000002</v>
      </c>
      <c r="D9" s="120">
        <v>57.740259999999999</v>
      </c>
      <c r="E9" s="135">
        <v>124.05828</v>
      </c>
      <c r="F9" s="121">
        <v>123.70310000000001</v>
      </c>
      <c r="G9" s="120">
        <v>124.9808</v>
      </c>
      <c r="H9" s="135">
        <v>120.5</v>
      </c>
      <c r="I9" s="121">
        <v>99.8</v>
      </c>
      <c r="J9" s="120">
        <v>51.5</v>
      </c>
      <c r="K9" s="135">
        <v>27.113520000000001</v>
      </c>
      <c r="L9" s="120">
        <v>60.370420000000003</v>
      </c>
      <c r="M9" s="135">
        <v>79.949579999999997</v>
      </c>
      <c r="N9" s="120">
        <v>141.33664999999999</v>
      </c>
      <c r="O9" s="135">
        <v>95.4162617427924</v>
      </c>
      <c r="P9" s="121">
        <v>82.231182795698899</v>
      </c>
      <c r="Q9" s="120">
        <v>78.763300999412095</v>
      </c>
      <c r="R9" s="135">
        <v>144.44141510449799</v>
      </c>
      <c r="S9" s="120">
        <v>144.223623238095</v>
      </c>
      <c r="T9" s="136">
        <v>70.232774779998906</v>
      </c>
      <c r="U9" s="135">
        <v>130.38568170339801</v>
      </c>
      <c r="V9" s="121">
        <v>135.25276877227799</v>
      </c>
      <c r="W9" s="120">
        <v>127.66748598531299</v>
      </c>
      <c r="X9" s="136">
        <v>111.11784</v>
      </c>
      <c r="Y9" s="135">
        <v>132.30885000000001</v>
      </c>
      <c r="Z9" s="121">
        <v>118.83749</v>
      </c>
      <c r="AA9" s="120">
        <v>122.72441000000001</v>
      </c>
      <c r="AB9" s="136">
        <v>46.279484368784502</v>
      </c>
      <c r="AC9" s="135">
        <v>132.34978000000001</v>
      </c>
      <c r="AD9" s="121">
        <v>132.38133999999999</v>
      </c>
      <c r="AE9" s="120">
        <v>136.57539</v>
      </c>
      <c r="AF9" s="135">
        <v>129.42264</v>
      </c>
      <c r="AG9" s="120">
        <v>120.57062999999999</v>
      </c>
      <c r="AH9" s="135">
        <v>76.127039999999994</v>
      </c>
      <c r="AI9" s="121">
        <v>78.750050000000002</v>
      </c>
      <c r="AJ9" s="120">
        <v>68.482429999999994</v>
      </c>
      <c r="AK9" s="135">
        <v>122.99239</v>
      </c>
      <c r="AL9" s="120">
        <v>124.80371</v>
      </c>
      <c r="AM9" s="135">
        <v>26.63119</v>
      </c>
      <c r="AN9" s="120">
        <v>36.127479999999998</v>
      </c>
      <c r="AO9" s="135">
        <v>84.526209273182999</v>
      </c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  <c r="BZ9" s="44"/>
      <c r="CA9" s="44"/>
      <c r="CB9" s="44"/>
      <c r="CC9" s="44"/>
      <c r="CD9" s="44"/>
      <c r="CE9" s="44"/>
      <c r="CF9" s="44"/>
      <c r="CG9" s="44"/>
      <c r="CH9" s="44"/>
      <c r="CI9" s="44"/>
      <c r="CJ9" s="44"/>
      <c r="CK9" s="44"/>
      <c r="CL9" s="44"/>
      <c r="CM9" s="44"/>
      <c r="CN9" s="44"/>
      <c r="CO9" s="44"/>
      <c r="CP9" s="44"/>
    </row>
    <row r="10" spans="1:94" s="121" customFormat="1" x14ac:dyDescent="0.2">
      <c r="A10" s="120" t="s">
        <v>122</v>
      </c>
      <c r="B10" s="164">
        <v>6</v>
      </c>
      <c r="C10" s="135">
        <v>43.977310000000003</v>
      </c>
      <c r="D10" s="120">
        <v>59.092840000000002</v>
      </c>
      <c r="E10" s="135">
        <v>124.12278000000001</v>
      </c>
      <c r="F10" s="121">
        <v>123.55937</v>
      </c>
      <c r="G10" s="120">
        <v>124.89001</v>
      </c>
      <c r="H10" s="135">
        <v>110.9</v>
      </c>
      <c r="I10" s="121">
        <v>93.5</v>
      </c>
      <c r="J10" s="120">
        <v>47.6</v>
      </c>
      <c r="K10" s="135">
        <v>27.11102</v>
      </c>
      <c r="L10" s="120">
        <v>60.119120000000002</v>
      </c>
      <c r="M10" s="135">
        <v>79.717370000000003</v>
      </c>
      <c r="N10" s="120">
        <v>141.70651000000001</v>
      </c>
      <c r="O10" s="135">
        <v>92.087787495950806</v>
      </c>
      <c r="P10" s="121">
        <v>73.669354838709694</v>
      </c>
      <c r="Q10" s="120">
        <v>74.1388888888889</v>
      </c>
      <c r="R10" s="135">
        <v>144.448269952381</v>
      </c>
      <c r="S10" s="120">
        <v>143.57158300760599</v>
      </c>
      <c r="T10" s="136">
        <v>67.655436803222898</v>
      </c>
      <c r="U10" s="135">
        <v>130.02109185360101</v>
      </c>
      <c r="V10" s="121">
        <v>134.78400835622</v>
      </c>
      <c r="W10" s="120">
        <v>127.10863577721901</v>
      </c>
      <c r="X10" s="136">
        <v>108.52166</v>
      </c>
      <c r="Y10" s="135">
        <v>132.18799000000001</v>
      </c>
      <c r="Z10" s="121">
        <v>117.59345999999999</v>
      </c>
      <c r="AA10" s="120">
        <v>121.55215</v>
      </c>
      <c r="AB10" s="136">
        <v>45.851194940612999</v>
      </c>
      <c r="AC10" s="135">
        <v>132.35946999999999</v>
      </c>
      <c r="AD10" s="121">
        <v>133.11399</v>
      </c>
      <c r="AE10" s="120">
        <v>136.01902000000001</v>
      </c>
      <c r="AF10" s="135">
        <v>129.94968</v>
      </c>
      <c r="AG10" s="120">
        <v>119.40482</v>
      </c>
      <c r="AH10" s="135">
        <v>76.306610000000006</v>
      </c>
      <c r="AI10" s="121">
        <v>78.985600000000005</v>
      </c>
      <c r="AJ10" s="120">
        <v>68.665629999999993</v>
      </c>
      <c r="AK10" s="135">
        <v>123.8159</v>
      </c>
      <c r="AL10" s="120">
        <v>125.23786</v>
      </c>
      <c r="AM10" s="135">
        <v>26.5669</v>
      </c>
      <c r="AN10" s="120">
        <v>35.982599999999998</v>
      </c>
      <c r="AO10" s="135">
        <v>84.403941102756903</v>
      </c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  <c r="BF10" s="44"/>
      <c r="BG10" s="44"/>
      <c r="BH10" s="44"/>
      <c r="BI10" s="44"/>
      <c r="BJ10" s="44"/>
      <c r="BK10" s="44"/>
      <c r="BL10" s="44"/>
      <c r="BM10" s="44"/>
      <c r="BN10" s="44"/>
      <c r="BO10" s="44"/>
      <c r="BP10" s="44"/>
      <c r="BQ10" s="44"/>
      <c r="BR10" s="44"/>
      <c r="BS10" s="44"/>
      <c r="BT10" s="44"/>
      <c r="BU10" s="44"/>
      <c r="BV10" s="44"/>
      <c r="BW10" s="44"/>
      <c r="BX10" s="44"/>
      <c r="BY10" s="44"/>
      <c r="BZ10" s="44"/>
      <c r="CA10" s="44"/>
      <c r="CB10" s="44"/>
      <c r="CC10" s="44"/>
      <c r="CD10" s="44"/>
      <c r="CE10" s="44"/>
      <c r="CF10" s="44"/>
      <c r="CG10" s="44"/>
      <c r="CH10" s="44"/>
      <c r="CI10" s="44"/>
      <c r="CJ10" s="44"/>
      <c r="CK10" s="44"/>
      <c r="CL10" s="44"/>
      <c r="CM10" s="44"/>
      <c r="CN10" s="44"/>
      <c r="CO10" s="44"/>
      <c r="CP10" s="44"/>
    </row>
    <row r="11" spans="1:94" s="121" customFormat="1" x14ac:dyDescent="0.2">
      <c r="A11" s="120" t="s">
        <v>122</v>
      </c>
      <c r="B11" s="164">
        <v>7</v>
      </c>
      <c r="C11" s="135">
        <v>45.553660000000001</v>
      </c>
      <c r="D11" s="120">
        <v>60.308500000000002</v>
      </c>
      <c r="E11" s="135">
        <v>124.10509999999999</v>
      </c>
      <c r="F11" s="121">
        <v>123.43838</v>
      </c>
      <c r="G11" s="120">
        <v>125.04174</v>
      </c>
      <c r="H11" s="135">
        <v>101.5</v>
      </c>
      <c r="I11" s="121">
        <v>85</v>
      </c>
      <c r="J11" s="120">
        <v>43.2</v>
      </c>
      <c r="K11" s="135">
        <v>27.16873</v>
      </c>
      <c r="L11" s="120">
        <v>59.908900000000003</v>
      </c>
      <c r="M11" s="135">
        <v>79.676329999999993</v>
      </c>
      <c r="N11" s="120">
        <v>142.47268</v>
      </c>
      <c r="O11" s="135">
        <v>88.0104065435698</v>
      </c>
      <c r="P11" s="121">
        <v>67.643625192012294</v>
      </c>
      <c r="Q11" s="120">
        <v>69.5555555555556</v>
      </c>
      <c r="R11" s="135">
        <v>144.44626543518501</v>
      </c>
      <c r="S11" s="120">
        <v>143.559941104497</v>
      </c>
      <c r="T11" s="136">
        <v>70.703307281741402</v>
      </c>
      <c r="U11" s="135">
        <v>129.25684230617901</v>
      </c>
      <c r="V11" s="121">
        <v>134.19242764759699</v>
      </c>
      <c r="W11" s="120">
        <v>126.800235766182</v>
      </c>
      <c r="X11" s="136">
        <v>109.2884</v>
      </c>
      <c r="Y11" s="135">
        <v>131.59983</v>
      </c>
      <c r="Z11" s="121">
        <v>117.10267</v>
      </c>
      <c r="AA11" s="120">
        <v>121.35877000000001</v>
      </c>
      <c r="AB11" s="136">
        <v>45.570556421533603</v>
      </c>
      <c r="AC11" s="135">
        <v>131.47397000000001</v>
      </c>
      <c r="AD11" s="121">
        <v>132.38579999999999</v>
      </c>
      <c r="AE11" s="120">
        <v>135.7449</v>
      </c>
      <c r="AF11" s="135">
        <v>127.7637</v>
      </c>
      <c r="AG11" s="120">
        <v>120.83562999999999</v>
      </c>
      <c r="AH11" s="135">
        <v>76.43947</v>
      </c>
      <c r="AI11" s="121">
        <v>79.626410000000007</v>
      </c>
      <c r="AJ11" s="120">
        <v>68.542789999999997</v>
      </c>
      <c r="AK11" s="135">
        <v>124.12757000000001</v>
      </c>
      <c r="AL11" s="120">
        <v>125.27012999999999</v>
      </c>
      <c r="AM11" s="135">
        <v>26.443819999999999</v>
      </c>
      <c r="AN11" s="120">
        <v>35.834400000000002</v>
      </c>
      <c r="AO11" s="135">
        <v>84.415056390977497</v>
      </c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  <c r="BF11" s="44"/>
      <c r="BG11" s="4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44"/>
      <c r="BX11" s="44"/>
      <c r="BY11" s="44"/>
      <c r="BZ11" s="44"/>
      <c r="CA11" s="44"/>
      <c r="CB11" s="44"/>
      <c r="CC11" s="44"/>
      <c r="CD11" s="44"/>
      <c r="CE11" s="44"/>
      <c r="CF11" s="44"/>
      <c r="CG11" s="44"/>
      <c r="CH11" s="44"/>
      <c r="CI11" s="44"/>
      <c r="CJ11" s="44"/>
      <c r="CK11" s="44"/>
      <c r="CL11" s="44"/>
      <c r="CM11" s="44"/>
      <c r="CN11" s="44"/>
      <c r="CO11" s="44"/>
      <c r="CP11" s="44"/>
    </row>
    <row r="12" spans="1:94" s="121" customFormat="1" x14ac:dyDescent="0.2">
      <c r="A12" s="120" t="s">
        <v>122</v>
      </c>
      <c r="B12" s="164">
        <v>8</v>
      </c>
      <c r="C12" s="135">
        <v>46.999749999999999</v>
      </c>
      <c r="D12" s="120">
        <v>61.357170000000004</v>
      </c>
      <c r="E12" s="135">
        <v>124.14456</v>
      </c>
      <c r="F12" s="121">
        <v>123.30166</v>
      </c>
      <c r="G12" s="120">
        <v>125.08835999999999</v>
      </c>
      <c r="H12" s="135">
        <v>92.6</v>
      </c>
      <c r="I12" s="121">
        <v>80.099999999999994</v>
      </c>
      <c r="J12" s="120">
        <v>39.9</v>
      </c>
      <c r="K12" s="135">
        <v>27.21529</v>
      </c>
      <c r="L12" s="120">
        <v>59.916330000000002</v>
      </c>
      <c r="M12" s="135">
        <v>56.174680000000002</v>
      </c>
      <c r="N12" s="120">
        <v>141.69116</v>
      </c>
      <c r="O12" s="135">
        <v>84.127186588921305</v>
      </c>
      <c r="P12" s="121">
        <v>62.031490015361001</v>
      </c>
      <c r="Q12" s="120">
        <v>66.047031158142303</v>
      </c>
      <c r="R12" s="135">
        <v>144.43882768915401</v>
      </c>
      <c r="S12" s="120">
        <v>143.58968741071399</v>
      </c>
      <c r="T12" s="136">
        <v>74.442480981710304</v>
      </c>
      <c r="U12" s="135">
        <v>128.93898486816201</v>
      </c>
      <c r="V12" s="121">
        <v>133.97801723186399</v>
      </c>
      <c r="W12" s="120">
        <v>126.204254111559</v>
      </c>
      <c r="X12" s="136">
        <v>110.47888</v>
      </c>
      <c r="Y12" s="135">
        <v>131.37967</v>
      </c>
      <c r="Z12" s="121">
        <v>116.05275</v>
      </c>
      <c r="AA12" s="120">
        <v>119.96687</v>
      </c>
      <c r="AB12" s="136">
        <v>45.356250399098101</v>
      </c>
      <c r="AC12" s="135">
        <v>132.14784</v>
      </c>
      <c r="AD12" s="121">
        <v>132.38625999999999</v>
      </c>
      <c r="AE12" s="120">
        <v>135.12406999999999</v>
      </c>
      <c r="AF12" s="135">
        <v>128.55999</v>
      </c>
      <c r="AG12" s="120">
        <v>117.28588999999999</v>
      </c>
      <c r="AH12" s="135">
        <v>76.708389999999994</v>
      </c>
      <c r="AI12" s="121">
        <v>78.767899999999997</v>
      </c>
      <c r="AJ12" s="120">
        <v>68.901340000000005</v>
      </c>
      <c r="AK12" s="135">
        <v>124.51401</v>
      </c>
      <c r="AL12" s="120">
        <v>125.50167999999999</v>
      </c>
      <c r="AM12" s="135">
        <v>26.360859999999999</v>
      </c>
      <c r="AN12" s="120">
        <v>35.508569999999999</v>
      </c>
      <c r="AO12" s="135">
        <v>84.137174185463707</v>
      </c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  <c r="BF12" s="44"/>
      <c r="BG12" s="44"/>
      <c r="BH12" s="44"/>
      <c r="BI12" s="44"/>
      <c r="BJ12" s="44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/>
      <c r="BZ12" s="44"/>
      <c r="CA12" s="44"/>
      <c r="CB12" s="44"/>
      <c r="CC12" s="44"/>
      <c r="CD12" s="44"/>
      <c r="CE12" s="44"/>
      <c r="CF12" s="44"/>
      <c r="CG12" s="44"/>
      <c r="CH12" s="44"/>
      <c r="CI12" s="44"/>
      <c r="CJ12" s="44"/>
      <c r="CK12" s="44"/>
      <c r="CL12" s="44"/>
      <c r="CM12" s="44"/>
      <c r="CN12" s="44"/>
      <c r="CO12" s="44"/>
      <c r="CP12" s="44"/>
    </row>
    <row r="13" spans="1:94" s="121" customFormat="1" x14ac:dyDescent="0.2">
      <c r="A13" s="120" t="s">
        <v>122</v>
      </c>
      <c r="B13" s="164">
        <v>9</v>
      </c>
      <c r="C13" s="135">
        <v>48.345649999999999</v>
      </c>
      <c r="D13" s="120">
        <v>62.322339999999997</v>
      </c>
      <c r="E13" s="135">
        <v>124.00693</v>
      </c>
      <c r="F13" s="121">
        <v>123.15044</v>
      </c>
      <c r="G13" s="120">
        <v>125.08102</v>
      </c>
      <c r="H13" s="135">
        <v>85.6</v>
      </c>
      <c r="I13" s="121">
        <v>74.7</v>
      </c>
      <c r="J13" s="120">
        <v>37.700000000000003</v>
      </c>
      <c r="K13" s="135">
        <v>27.064879999999999</v>
      </c>
      <c r="L13" s="120">
        <v>59.743830000000003</v>
      </c>
      <c r="M13" s="135">
        <v>76.641329999999996</v>
      </c>
      <c r="N13" s="120">
        <v>140.53563</v>
      </c>
      <c r="O13" s="135">
        <v>80.826449627470097</v>
      </c>
      <c r="P13" s="121">
        <v>56.2859703020994</v>
      </c>
      <c r="Q13" s="120">
        <v>61.8333333333334</v>
      </c>
      <c r="R13" s="135">
        <v>144.441008191799</v>
      </c>
      <c r="S13" s="120">
        <v>143.569111699736</v>
      </c>
      <c r="T13" s="136">
        <v>72.242804390514806</v>
      </c>
      <c r="U13" s="135">
        <v>128.24063541912599</v>
      </c>
      <c r="V13" s="121">
        <v>133.379668030153</v>
      </c>
      <c r="W13" s="120">
        <v>125.78656956699599</v>
      </c>
      <c r="X13" s="136">
        <v>107.58676</v>
      </c>
      <c r="Y13" s="135">
        <v>130.67505</v>
      </c>
      <c r="Z13" s="121">
        <v>115.52370000000001</v>
      </c>
      <c r="AA13" s="120">
        <v>119.20329</v>
      </c>
      <c r="AB13" s="136">
        <v>45.147016627112698</v>
      </c>
      <c r="AC13" s="135">
        <v>131.20875000000001</v>
      </c>
      <c r="AD13" s="121">
        <v>132.17158000000001</v>
      </c>
      <c r="AE13" s="120">
        <v>135.12013999999999</v>
      </c>
      <c r="AF13" s="135">
        <v>127.19533</v>
      </c>
      <c r="AG13" s="120">
        <v>119.13338</v>
      </c>
      <c r="AH13" s="135">
        <v>76.697580000000002</v>
      </c>
      <c r="AI13" s="121">
        <v>78.767349999999993</v>
      </c>
      <c r="AJ13" s="120">
        <v>69.421310000000005</v>
      </c>
      <c r="AK13" s="135">
        <v>124.84135999999999</v>
      </c>
      <c r="AL13" s="120">
        <v>125.6602</v>
      </c>
      <c r="AM13" s="135">
        <v>26.21003</v>
      </c>
      <c r="AN13" s="120">
        <v>35.203440000000001</v>
      </c>
      <c r="AO13" s="135">
        <v>84.018680033416899</v>
      </c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  <c r="BF13" s="44"/>
      <c r="BG13" s="44"/>
      <c r="BH13" s="44"/>
      <c r="BI13" s="44"/>
      <c r="BJ13" s="44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/>
      <c r="BZ13" s="44"/>
      <c r="CA13" s="44"/>
      <c r="CB13" s="44"/>
      <c r="CC13" s="44"/>
      <c r="CD13" s="44"/>
      <c r="CE13" s="44"/>
      <c r="CF13" s="44"/>
      <c r="CG13" s="44"/>
      <c r="CH13" s="44"/>
      <c r="CI13" s="44"/>
      <c r="CJ13" s="44"/>
      <c r="CK13" s="44"/>
      <c r="CL13" s="44"/>
      <c r="CM13" s="44"/>
      <c r="CN13" s="44"/>
      <c r="CO13" s="44"/>
      <c r="CP13" s="44"/>
    </row>
    <row r="14" spans="1:94" s="121" customFormat="1" x14ac:dyDescent="0.2">
      <c r="A14" s="120" t="s">
        <v>122</v>
      </c>
      <c r="B14" s="164">
        <v>10</v>
      </c>
      <c r="C14" s="135">
        <v>49.68488</v>
      </c>
      <c r="D14" s="120">
        <v>63.200690000000002</v>
      </c>
      <c r="E14" s="135">
        <v>123.85644000000001</v>
      </c>
      <c r="F14" s="121">
        <v>123.07589</v>
      </c>
      <c r="G14" s="120">
        <v>124.83795000000001</v>
      </c>
      <c r="H14" s="135">
        <v>78.3</v>
      </c>
      <c r="I14" s="121">
        <v>67.900000000000006</v>
      </c>
      <c r="J14" s="120">
        <v>35</v>
      </c>
      <c r="K14" s="135">
        <v>26.833690000000001</v>
      </c>
      <c r="L14" s="120">
        <v>59.797890000000002</v>
      </c>
      <c r="M14" s="135">
        <v>76.468000000000004</v>
      </c>
      <c r="N14" s="120">
        <v>139.98003</v>
      </c>
      <c r="O14" s="135">
        <v>76.749068675089106</v>
      </c>
      <c r="P14" s="121">
        <v>51.368087557603701</v>
      </c>
      <c r="Q14" s="120">
        <v>56.8611111111111</v>
      </c>
      <c r="R14" s="135">
        <v>144.43680256878301</v>
      </c>
      <c r="S14" s="120">
        <v>142.96659077381</v>
      </c>
      <c r="T14" s="136">
        <v>73.746332122066804</v>
      </c>
      <c r="U14" s="135">
        <v>127.833405726092</v>
      </c>
      <c r="V14" s="121">
        <v>132.932146847426</v>
      </c>
      <c r="W14" s="120">
        <v>125.319770648695</v>
      </c>
      <c r="X14" s="136">
        <v>109.92063</v>
      </c>
      <c r="Y14" s="135">
        <v>130.50019</v>
      </c>
      <c r="Z14" s="121">
        <v>114.34596000000001</v>
      </c>
      <c r="AA14" s="120">
        <v>117.84155</v>
      </c>
      <c r="AB14" s="136">
        <v>45.022333871496301</v>
      </c>
      <c r="AC14" s="135">
        <v>131.47060999999999</v>
      </c>
      <c r="AD14" s="121">
        <v>130.55803</v>
      </c>
      <c r="AE14" s="120">
        <v>134.23998</v>
      </c>
      <c r="AF14" s="135">
        <v>128.44292999999999</v>
      </c>
      <c r="AG14" s="120">
        <v>116.96523999999999</v>
      </c>
      <c r="AH14" s="135">
        <v>76.276629999999997</v>
      </c>
      <c r="AI14" s="121">
        <v>78.931039999999996</v>
      </c>
      <c r="AJ14" s="120">
        <v>69.044110000000003</v>
      </c>
      <c r="AK14" s="135">
        <v>125.03549</v>
      </c>
      <c r="AL14" s="120">
        <v>125.67466</v>
      </c>
      <c r="AM14" s="135">
        <v>26.02496</v>
      </c>
      <c r="AN14" s="120">
        <v>34.743870000000001</v>
      </c>
      <c r="AO14" s="135">
        <v>83.881522556391005</v>
      </c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44"/>
      <c r="CJ14" s="44"/>
      <c r="CK14" s="44"/>
      <c r="CL14" s="44"/>
      <c r="CM14" s="44"/>
      <c r="CN14" s="44"/>
      <c r="CO14" s="44"/>
      <c r="CP14" s="44"/>
    </row>
    <row r="15" spans="1:94" s="121" customFormat="1" x14ac:dyDescent="0.2">
      <c r="A15" s="120" t="s">
        <v>122</v>
      </c>
      <c r="B15" s="164">
        <v>11</v>
      </c>
      <c r="C15" s="135">
        <v>50.94061</v>
      </c>
      <c r="D15" s="120">
        <v>63.988860000000003</v>
      </c>
      <c r="E15" s="135">
        <v>123.83289000000001</v>
      </c>
      <c r="F15" s="121">
        <v>122.9363</v>
      </c>
      <c r="G15" s="120">
        <v>124.70838999999999</v>
      </c>
      <c r="H15" s="135">
        <v>72.900000000000006</v>
      </c>
      <c r="I15" s="121">
        <v>63</v>
      </c>
      <c r="J15" s="120">
        <v>32.5</v>
      </c>
      <c r="K15" s="135">
        <v>26.558920000000001</v>
      </c>
      <c r="L15" s="120">
        <v>59.656089999999999</v>
      </c>
      <c r="M15" s="135">
        <v>77.561499999999995</v>
      </c>
      <c r="N15" s="120">
        <v>138.85244</v>
      </c>
      <c r="O15" s="135">
        <v>72.921323291221299</v>
      </c>
      <c r="P15" s="121">
        <v>47.2444956477215</v>
      </c>
      <c r="Q15" s="120">
        <v>51.6111111111111</v>
      </c>
      <c r="R15" s="135">
        <v>144.43648837037</v>
      </c>
      <c r="S15" s="120">
        <v>142.97318664881001</v>
      </c>
      <c r="T15" s="136">
        <v>76.437947691408695</v>
      </c>
      <c r="U15" s="135">
        <v>127.323743683589</v>
      </c>
      <c r="V15" s="121">
        <v>132.560875195595</v>
      </c>
      <c r="W15" s="120">
        <v>124.930884415357</v>
      </c>
      <c r="X15" s="136">
        <v>107.95668999999999</v>
      </c>
      <c r="Y15" s="135">
        <v>129.89689999999999</v>
      </c>
      <c r="Z15" s="121">
        <v>114.04342</v>
      </c>
      <c r="AA15" s="120">
        <v>117.95749000000001</v>
      </c>
      <c r="AB15" s="136">
        <v>45.000838234190702</v>
      </c>
      <c r="AC15" s="135">
        <v>130.58945</v>
      </c>
      <c r="AD15" s="121">
        <v>131.17108999999999</v>
      </c>
      <c r="AE15" s="120">
        <v>134.24046000000001</v>
      </c>
      <c r="AF15" s="135">
        <v>126.22709999999999</v>
      </c>
      <c r="AG15" s="120">
        <v>118.40333</v>
      </c>
      <c r="AH15" s="135">
        <v>76.329340000000002</v>
      </c>
      <c r="AI15" s="121">
        <v>78.427840000000003</v>
      </c>
      <c r="AJ15" s="120">
        <v>68.637060000000005</v>
      </c>
      <c r="AK15" s="135">
        <v>125.18476</v>
      </c>
      <c r="AL15" s="120">
        <v>125.76723</v>
      </c>
      <c r="AM15" s="135">
        <v>25.810929999999999</v>
      </c>
      <c r="AN15" s="120">
        <v>34.208739999999999</v>
      </c>
      <c r="AO15" s="135">
        <v>83.586967418546394</v>
      </c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/>
      <c r="BZ15" s="44"/>
      <c r="CA15" s="44"/>
      <c r="CB15" s="44"/>
      <c r="CC15" s="44"/>
      <c r="CD15" s="44"/>
      <c r="CE15" s="44"/>
      <c r="CF15" s="44"/>
      <c r="CG15" s="44"/>
      <c r="CH15" s="44"/>
      <c r="CI15" s="44"/>
      <c r="CJ15" s="44"/>
      <c r="CK15" s="44"/>
      <c r="CL15" s="44"/>
      <c r="CM15" s="44"/>
      <c r="CN15" s="44"/>
      <c r="CO15" s="44"/>
      <c r="CP15" s="44"/>
    </row>
    <row r="16" spans="1:94" s="121" customFormat="1" x14ac:dyDescent="0.2">
      <c r="A16" s="120" t="s">
        <v>122</v>
      </c>
      <c r="B16" s="164">
        <v>12</v>
      </c>
      <c r="C16" s="135">
        <v>52.07611</v>
      </c>
      <c r="D16" s="120">
        <v>64.683520000000001</v>
      </c>
      <c r="E16" s="135">
        <v>123.74539</v>
      </c>
      <c r="F16" s="121">
        <v>122.78939</v>
      </c>
      <c r="G16" s="120">
        <v>124.78037</v>
      </c>
      <c r="H16" s="135">
        <v>67.5</v>
      </c>
      <c r="I16" s="121">
        <v>61</v>
      </c>
      <c r="J16" s="120">
        <v>30.9</v>
      </c>
      <c r="K16" s="135">
        <v>26.560500000000001</v>
      </c>
      <c r="L16" s="120">
        <v>58.762459999999997</v>
      </c>
      <c r="M16" s="135">
        <v>77.127840000000006</v>
      </c>
      <c r="N16" s="120">
        <v>138.67689999999999</v>
      </c>
      <c r="O16" s="135">
        <v>69.787010042112101</v>
      </c>
      <c r="P16" s="121">
        <v>43.182603686636</v>
      </c>
      <c r="Q16" s="120">
        <v>46.25</v>
      </c>
      <c r="R16" s="135">
        <v>145.05223598511901</v>
      </c>
      <c r="S16" s="120">
        <v>143.59626702215601</v>
      </c>
      <c r="T16" s="136">
        <v>72.172874055287593</v>
      </c>
      <c r="U16" s="135">
        <v>126.83607904368399</v>
      </c>
      <c r="V16" s="121">
        <v>132.080466182305</v>
      </c>
      <c r="W16" s="120">
        <v>124.43605294220799</v>
      </c>
      <c r="X16" s="136">
        <v>106.90073</v>
      </c>
      <c r="Y16" s="135">
        <v>129.59097</v>
      </c>
      <c r="Z16" s="121">
        <v>112.89228</v>
      </c>
      <c r="AA16" s="120">
        <v>117.12361</v>
      </c>
      <c r="AB16" s="136">
        <v>44.8698076276482</v>
      </c>
      <c r="AC16" s="135">
        <v>130.58277000000001</v>
      </c>
      <c r="AD16" s="121">
        <v>131.22391999999999</v>
      </c>
      <c r="AE16" s="120">
        <v>133.8509</v>
      </c>
      <c r="AF16" s="135">
        <v>126.45183</v>
      </c>
      <c r="AG16" s="120">
        <v>115.64785000000001</v>
      </c>
      <c r="AH16" s="135">
        <v>76.246650000000002</v>
      </c>
      <c r="AI16" s="121">
        <v>78.71951</v>
      </c>
      <c r="AJ16" s="120">
        <v>68.955849999999998</v>
      </c>
      <c r="AK16" s="135">
        <v>125.38088</v>
      </c>
      <c r="AL16" s="120">
        <v>125.82571</v>
      </c>
      <c r="AM16" s="135">
        <v>25.514330000000001</v>
      </c>
      <c r="AN16" s="120">
        <v>33.714939999999999</v>
      </c>
      <c r="AO16" s="135">
        <v>83.509160401002504</v>
      </c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4"/>
      <c r="BL16" s="44"/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4"/>
      <c r="BY16" s="44"/>
      <c r="BZ16" s="44"/>
      <c r="CA16" s="44"/>
      <c r="CB16" s="44"/>
      <c r="CC16" s="44"/>
      <c r="CD16" s="44"/>
      <c r="CE16" s="44"/>
      <c r="CF16" s="44"/>
      <c r="CG16" s="44"/>
      <c r="CH16" s="44"/>
      <c r="CI16" s="44"/>
      <c r="CJ16" s="44"/>
      <c r="CK16" s="44"/>
      <c r="CL16" s="44"/>
      <c r="CM16" s="44"/>
      <c r="CN16" s="44"/>
      <c r="CO16" s="44"/>
      <c r="CP16" s="44"/>
    </row>
    <row r="17" spans="1:94" s="121" customFormat="1" x14ac:dyDescent="0.2">
      <c r="A17" s="120" t="s">
        <v>122</v>
      </c>
      <c r="B17" s="164">
        <v>13</v>
      </c>
      <c r="C17" s="135">
        <v>53.221629999999998</v>
      </c>
      <c r="D17" s="120">
        <v>65.324740000000006</v>
      </c>
      <c r="E17" s="135">
        <v>123.79559999999999</v>
      </c>
      <c r="F17" s="121">
        <v>122.61049</v>
      </c>
      <c r="G17" s="120">
        <v>124.6521</v>
      </c>
      <c r="H17" s="135">
        <v>62</v>
      </c>
      <c r="I17" s="121">
        <v>57.9</v>
      </c>
      <c r="J17" s="120">
        <v>29.6</v>
      </c>
      <c r="K17" s="135">
        <v>26.687100000000001</v>
      </c>
      <c r="L17" s="120">
        <v>57.575569999999999</v>
      </c>
      <c r="M17" s="135">
        <v>76.886799999999994</v>
      </c>
      <c r="N17" s="120">
        <v>138.36956000000001</v>
      </c>
      <c r="O17" s="135">
        <v>65.376781665047005</v>
      </c>
      <c r="P17" s="121">
        <v>39.988991295442901</v>
      </c>
      <c r="Q17" s="120">
        <v>41.6111111111111</v>
      </c>
      <c r="R17" s="135">
        <v>144.963792038691</v>
      </c>
      <c r="S17" s="120">
        <v>143.011087607143</v>
      </c>
      <c r="T17" s="136">
        <v>71.1889028805777</v>
      </c>
      <c r="U17" s="135">
        <v>126.165474632691</v>
      </c>
      <c r="V17" s="121">
        <v>131.5514576313</v>
      </c>
      <c r="W17" s="120">
        <v>123.812243693878</v>
      </c>
      <c r="X17" s="136">
        <v>110.22329999999999</v>
      </c>
      <c r="Y17" s="135">
        <v>129.16783000000001</v>
      </c>
      <c r="Z17" s="121">
        <v>112.68084</v>
      </c>
      <c r="AA17" s="120">
        <v>116.45052</v>
      </c>
      <c r="AB17" s="136">
        <v>44.8989346712453</v>
      </c>
      <c r="AC17" s="135">
        <v>130.31555</v>
      </c>
      <c r="AD17" s="121">
        <v>130.60703000000001</v>
      </c>
      <c r="AE17" s="120">
        <v>134.06943000000001</v>
      </c>
      <c r="AF17" s="135">
        <v>125.42877</v>
      </c>
      <c r="AG17" s="120">
        <v>115.93044999999999</v>
      </c>
      <c r="AH17" s="135">
        <v>76.010810000000006</v>
      </c>
      <c r="AI17" s="121">
        <v>79.187449999999998</v>
      </c>
      <c r="AJ17" s="120">
        <v>69.281769999999995</v>
      </c>
      <c r="AK17" s="135">
        <v>125.59907</v>
      </c>
      <c r="AL17" s="120">
        <v>126.04997</v>
      </c>
      <c r="AM17" s="135">
        <v>25.217009999999998</v>
      </c>
      <c r="AN17" s="120">
        <v>33.318010000000001</v>
      </c>
      <c r="AO17" s="135">
        <v>83.362631578947401</v>
      </c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4"/>
      <c r="BW17" s="44"/>
      <c r="BX17" s="44"/>
      <c r="BY17" s="44"/>
      <c r="BZ17" s="44"/>
      <c r="CA17" s="44"/>
      <c r="CB17" s="44"/>
      <c r="CC17" s="44"/>
      <c r="CD17" s="44"/>
      <c r="CE17" s="44"/>
      <c r="CF17" s="44"/>
      <c r="CG17" s="44"/>
      <c r="CH17" s="44"/>
      <c r="CI17" s="44"/>
      <c r="CJ17" s="44"/>
      <c r="CK17" s="44"/>
      <c r="CL17" s="44"/>
      <c r="CM17" s="44"/>
      <c r="CN17" s="44"/>
      <c r="CO17" s="44"/>
      <c r="CP17" s="44"/>
    </row>
    <row r="18" spans="1:94" s="121" customFormat="1" x14ac:dyDescent="0.2">
      <c r="A18" s="120" t="s">
        <v>122</v>
      </c>
      <c r="B18" s="164">
        <v>14</v>
      </c>
      <c r="C18" s="135">
        <v>54.21687</v>
      </c>
      <c r="D18" s="120">
        <v>65.929230000000004</v>
      </c>
      <c r="E18" s="135">
        <v>123.71232999999999</v>
      </c>
      <c r="F18" s="121">
        <v>122.63688</v>
      </c>
      <c r="G18" s="120">
        <v>124.68044999999999</v>
      </c>
      <c r="H18" s="135">
        <v>57.8</v>
      </c>
      <c r="I18" s="121">
        <v>55.3</v>
      </c>
      <c r="J18" s="120">
        <v>28.8</v>
      </c>
      <c r="K18" s="135">
        <v>26.555599999999998</v>
      </c>
      <c r="L18" s="120">
        <v>56.097189999999998</v>
      </c>
      <c r="M18" s="135">
        <v>76.832189999999997</v>
      </c>
      <c r="N18" s="120">
        <v>138.29910000000001</v>
      </c>
      <c r="O18" s="135">
        <v>61.354875283446702</v>
      </c>
      <c r="P18" s="121">
        <v>37.589093701996902</v>
      </c>
      <c r="Q18" s="120">
        <v>35.8055555555556</v>
      </c>
      <c r="R18" s="135">
        <v>145.04915396627001</v>
      </c>
      <c r="S18" s="120">
        <v>142.86588456018501</v>
      </c>
      <c r="T18" s="136">
        <v>71.894185807717307</v>
      </c>
      <c r="U18" s="135">
        <v>126.00762580348901</v>
      </c>
      <c r="V18" s="121">
        <v>131.29008544511299</v>
      </c>
      <c r="W18" s="120">
        <v>123.40110572858801</v>
      </c>
      <c r="X18" s="136">
        <v>107.78854</v>
      </c>
      <c r="Y18" s="135">
        <v>128.20065</v>
      </c>
      <c r="Z18" s="121">
        <v>111.56921</v>
      </c>
      <c r="AA18" s="120">
        <v>115.5005</v>
      </c>
      <c r="AB18" s="136">
        <v>44.8287279197069</v>
      </c>
      <c r="AC18" s="135">
        <v>129.69065000000001</v>
      </c>
      <c r="AD18" s="121">
        <v>130.60479000000001</v>
      </c>
      <c r="AE18" s="120">
        <v>133.12597</v>
      </c>
      <c r="AF18" s="135">
        <v>125.58176</v>
      </c>
      <c r="AG18" s="120">
        <v>114.51312</v>
      </c>
      <c r="AH18" s="135">
        <v>76.604740000000007</v>
      </c>
      <c r="AI18" s="121">
        <v>78.481009999999998</v>
      </c>
      <c r="AJ18" s="120">
        <v>68.576310000000007</v>
      </c>
      <c r="AK18" s="135">
        <v>125.82153</v>
      </c>
      <c r="AL18" s="120">
        <v>125.99523000000001</v>
      </c>
      <c r="AM18" s="135">
        <v>24.99624</v>
      </c>
      <c r="AN18" s="120">
        <v>32.835900000000002</v>
      </c>
      <c r="AO18" s="135">
        <v>83.079085213032599</v>
      </c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  <c r="BF18" s="44"/>
      <c r="BG18" s="44"/>
      <c r="BH18" s="44"/>
      <c r="BI18" s="44"/>
      <c r="BJ18" s="44"/>
      <c r="BK18" s="44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V18" s="44"/>
      <c r="BW18" s="44"/>
      <c r="BX18" s="44"/>
      <c r="BY18" s="44"/>
      <c r="BZ18" s="44"/>
      <c r="CA18" s="44"/>
      <c r="CB18" s="44"/>
      <c r="CC18" s="44"/>
      <c r="CD18" s="44"/>
      <c r="CE18" s="44"/>
      <c r="CF18" s="44"/>
      <c r="CG18" s="44"/>
      <c r="CH18" s="44"/>
      <c r="CI18" s="44"/>
      <c r="CJ18" s="44"/>
      <c r="CK18" s="44"/>
      <c r="CL18" s="44"/>
      <c r="CM18" s="44"/>
      <c r="CN18" s="44"/>
      <c r="CO18" s="44"/>
      <c r="CP18" s="44"/>
    </row>
    <row r="19" spans="1:94" s="121" customFormat="1" x14ac:dyDescent="0.2">
      <c r="A19" s="120" t="s">
        <v>122</v>
      </c>
      <c r="B19" s="164">
        <v>15</v>
      </c>
      <c r="C19" s="135">
        <v>55.215440000000001</v>
      </c>
      <c r="D19" s="120">
        <v>66.486959999999996</v>
      </c>
      <c r="E19" s="135">
        <v>123.78019999999999</v>
      </c>
      <c r="F19" s="121">
        <v>122.63605</v>
      </c>
      <c r="G19" s="120">
        <v>124.72450000000001</v>
      </c>
      <c r="H19" s="135">
        <v>54.2</v>
      </c>
      <c r="I19" s="121">
        <v>53</v>
      </c>
      <c r="J19" s="120">
        <v>28.9</v>
      </c>
      <c r="K19" s="135">
        <v>26.437629999999999</v>
      </c>
      <c r="L19" s="120">
        <v>54.65502</v>
      </c>
      <c r="M19" s="135">
        <v>76.767570000000006</v>
      </c>
      <c r="N19" s="120">
        <v>138.35408000000001</v>
      </c>
      <c r="O19" s="135">
        <v>57.6103417557499</v>
      </c>
      <c r="P19" s="121">
        <v>36.5565796210958</v>
      </c>
      <c r="Q19" s="120">
        <v>29.5555555555556</v>
      </c>
      <c r="R19" s="135">
        <v>145.05216356845199</v>
      </c>
      <c r="S19" s="120">
        <v>142.33139089947099</v>
      </c>
      <c r="T19" s="136">
        <v>70.066483219933303</v>
      </c>
      <c r="U19" s="135">
        <v>125.529187327824</v>
      </c>
      <c r="V19" s="121">
        <v>130.808943412091</v>
      </c>
      <c r="W19" s="120">
        <v>122.927694793432</v>
      </c>
      <c r="X19" s="136">
        <v>108.90503</v>
      </c>
      <c r="Y19" s="135">
        <v>128.43117000000001</v>
      </c>
      <c r="Z19" s="121">
        <v>111.0835</v>
      </c>
      <c r="AA19" s="120">
        <v>114.80943000000001</v>
      </c>
      <c r="AB19" s="136">
        <v>44.742379887592101</v>
      </c>
      <c r="AC19" s="135">
        <v>130.47864000000001</v>
      </c>
      <c r="AD19" s="121">
        <v>130.59944999999999</v>
      </c>
      <c r="AE19" s="120">
        <v>133.29007999999999</v>
      </c>
      <c r="AF19" s="135">
        <v>124.98472</v>
      </c>
      <c r="AG19" s="120">
        <v>112.88495</v>
      </c>
      <c r="AH19" s="135">
        <v>76.091239999999999</v>
      </c>
      <c r="AI19" s="121">
        <v>78.607439999999997</v>
      </c>
      <c r="AJ19" s="120">
        <v>68.642129999999995</v>
      </c>
      <c r="AK19" s="135">
        <v>125.89854</v>
      </c>
      <c r="AL19" s="120">
        <v>126.12269000000001</v>
      </c>
      <c r="AM19" s="135">
        <v>24.72118</v>
      </c>
      <c r="AN19" s="120">
        <v>32.241100000000003</v>
      </c>
      <c r="AO19" s="135">
        <v>82.917852965747699</v>
      </c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  <c r="BF19" s="44"/>
      <c r="BG19" s="44"/>
      <c r="BH19" s="44"/>
      <c r="BI19" s="44"/>
      <c r="BJ19" s="44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  <c r="CJ19" s="44"/>
      <c r="CK19" s="44"/>
      <c r="CL19" s="44"/>
      <c r="CM19" s="44"/>
      <c r="CN19" s="44"/>
      <c r="CO19" s="44"/>
      <c r="CP19" s="44"/>
    </row>
    <row r="20" spans="1:94" s="121" customFormat="1" x14ac:dyDescent="0.2">
      <c r="A20" s="120" t="s">
        <v>122</v>
      </c>
      <c r="B20" s="164">
        <v>16</v>
      </c>
      <c r="C20" s="135">
        <v>56.1706</v>
      </c>
      <c r="D20" s="120">
        <v>67.01464</v>
      </c>
      <c r="E20" s="135">
        <v>123.90688</v>
      </c>
      <c r="F20" s="121">
        <v>122.39839000000001</v>
      </c>
      <c r="G20" s="120">
        <v>124.50089</v>
      </c>
      <c r="H20" s="135">
        <v>51.4</v>
      </c>
      <c r="I20" s="121">
        <v>50.3</v>
      </c>
      <c r="J20" s="120">
        <v>28.9</v>
      </c>
      <c r="K20" s="135">
        <v>26.383040000000001</v>
      </c>
      <c r="L20" s="120">
        <v>53.717779999999998</v>
      </c>
      <c r="M20" s="135">
        <v>76.289709999999999</v>
      </c>
      <c r="N20" s="120">
        <v>138.75541000000001</v>
      </c>
      <c r="O20" s="135">
        <v>54.365079365079403</v>
      </c>
      <c r="P20" s="121">
        <v>36.027265745007703</v>
      </c>
      <c r="Q20" s="120">
        <v>24.0277777777778</v>
      </c>
      <c r="R20" s="135">
        <v>145.643265268519</v>
      </c>
      <c r="S20" s="120">
        <v>142.379428503307</v>
      </c>
      <c r="T20" s="136">
        <v>69.400711109955495</v>
      </c>
      <c r="U20" s="135">
        <v>125.04625036074999</v>
      </c>
      <c r="V20" s="121">
        <v>130.59376400007801</v>
      </c>
      <c r="W20" s="120">
        <v>122.735748154425</v>
      </c>
      <c r="X20" s="136">
        <v>109.73904</v>
      </c>
      <c r="Y20" s="135">
        <v>127.74553</v>
      </c>
      <c r="Z20" s="121">
        <v>110.23947</v>
      </c>
      <c r="AA20" s="120">
        <v>113.89333000000001</v>
      </c>
      <c r="AB20" s="136">
        <v>44.636822765132102</v>
      </c>
      <c r="AC20" s="135">
        <v>130.24397999999999</v>
      </c>
      <c r="AD20" s="121">
        <v>130.60525000000001</v>
      </c>
      <c r="AE20" s="120">
        <v>132.90769</v>
      </c>
      <c r="AF20" s="135">
        <v>125.83269</v>
      </c>
      <c r="AG20" s="120">
        <v>113.80497</v>
      </c>
      <c r="AH20" s="135">
        <v>75.764120000000005</v>
      </c>
      <c r="AI20" s="121">
        <v>78.639030000000005</v>
      </c>
      <c r="AJ20" s="120">
        <v>68.824219999999997</v>
      </c>
      <c r="AK20" s="135">
        <v>126.08835999999999</v>
      </c>
      <c r="AL20" s="120">
        <v>126.15486</v>
      </c>
      <c r="AM20" s="135">
        <v>24.41207</v>
      </c>
      <c r="AN20" s="120">
        <v>31.628689999999999</v>
      </c>
      <c r="AO20" s="135">
        <v>82.653283208020099</v>
      </c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44"/>
      <c r="BH20" s="44"/>
      <c r="BI20" s="44"/>
      <c r="BJ20" s="44"/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4"/>
      <c r="BW20" s="44"/>
      <c r="BX20" s="44"/>
      <c r="BY20" s="44"/>
      <c r="BZ20" s="44"/>
      <c r="CA20" s="44"/>
      <c r="CB20" s="44"/>
      <c r="CC20" s="44"/>
      <c r="CD20" s="44"/>
      <c r="CE20" s="44"/>
      <c r="CF20" s="44"/>
      <c r="CG20" s="44"/>
      <c r="CH20" s="44"/>
      <c r="CI20" s="44"/>
      <c r="CJ20" s="44"/>
      <c r="CK20" s="44"/>
      <c r="CL20" s="44"/>
      <c r="CM20" s="44"/>
      <c r="CN20" s="44"/>
      <c r="CO20" s="44"/>
      <c r="CP20" s="44"/>
    </row>
    <row r="21" spans="1:94" s="121" customFormat="1" x14ac:dyDescent="0.2">
      <c r="A21" s="120" t="s">
        <v>122</v>
      </c>
      <c r="B21" s="164">
        <v>17</v>
      </c>
      <c r="C21" s="135">
        <v>57.065640000000002</v>
      </c>
      <c r="D21" s="120">
        <v>67.495559999999998</v>
      </c>
      <c r="E21" s="135">
        <v>123.84343</v>
      </c>
      <c r="F21" s="121">
        <v>122.30023</v>
      </c>
      <c r="G21" s="120">
        <v>124.485</v>
      </c>
      <c r="H21" s="135">
        <v>48.9</v>
      </c>
      <c r="I21" s="121">
        <v>48.6</v>
      </c>
      <c r="J21" s="120">
        <v>29</v>
      </c>
      <c r="K21" s="135">
        <v>26.27214</v>
      </c>
      <c r="L21" s="120">
        <v>52.674329999999998</v>
      </c>
      <c r="M21" s="135">
        <v>76.74194</v>
      </c>
      <c r="N21" s="120">
        <v>138.59406999999999</v>
      </c>
      <c r="O21" s="135">
        <v>50.676020408163303</v>
      </c>
      <c r="P21" s="121">
        <v>35.5798771121352</v>
      </c>
      <c r="Q21" s="120">
        <v>19.3888888888889</v>
      </c>
      <c r="R21" s="135">
        <v>145.64599235185301</v>
      </c>
      <c r="S21" s="120">
        <v>142.377671526124</v>
      </c>
      <c r="T21" s="136">
        <v>70.821843939761607</v>
      </c>
      <c r="U21" s="135">
        <v>124.77993021120299</v>
      </c>
      <c r="V21" s="121">
        <v>130.23045595616099</v>
      </c>
      <c r="W21" s="120">
        <v>122.14940847438901</v>
      </c>
      <c r="X21" s="136">
        <v>107.39843999999999</v>
      </c>
      <c r="Y21" s="135">
        <v>127.28713999999999</v>
      </c>
      <c r="Z21" s="121">
        <v>110.02318</v>
      </c>
      <c r="AA21" s="120">
        <v>112.90297</v>
      </c>
      <c r="AB21" s="136">
        <v>44.572175289464198</v>
      </c>
      <c r="AC21" s="135">
        <v>129.63990000000001</v>
      </c>
      <c r="AD21" s="121">
        <v>130.50261</v>
      </c>
      <c r="AE21" s="120">
        <v>132.45616000000001</v>
      </c>
      <c r="AF21" s="135">
        <v>125.56287</v>
      </c>
      <c r="AG21" s="120">
        <v>115.47723000000001</v>
      </c>
      <c r="AH21" s="135">
        <v>76.497609999999995</v>
      </c>
      <c r="AI21" s="121">
        <v>78.00273</v>
      </c>
      <c r="AJ21" s="120">
        <v>68.278459999999995</v>
      </c>
      <c r="AK21" s="135">
        <v>126.13233</v>
      </c>
      <c r="AL21" s="120">
        <v>126.2551</v>
      </c>
      <c r="AM21" s="135">
        <v>24.112020000000001</v>
      </c>
      <c r="AN21" s="120">
        <v>31.06514</v>
      </c>
      <c r="AO21" s="135">
        <v>82.417477025898094</v>
      </c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4"/>
      <c r="BW21" s="44"/>
      <c r="BX21" s="44"/>
      <c r="BY21" s="44"/>
      <c r="BZ21" s="44"/>
      <c r="CA21" s="44"/>
      <c r="CB21" s="44"/>
      <c r="CC21" s="44"/>
      <c r="CD21" s="44"/>
      <c r="CE21" s="44"/>
      <c r="CF21" s="44"/>
      <c r="CG21" s="44"/>
      <c r="CH21" s="44"/>
      <c r="CI21" s="44"/>
      <c r="CJ21" s="44"/>
      <c r="CK21" s="44"/>
      <c r="CL21" s="44"/>
      <c r="CM21" s="44"/>
      <c r="CN21" s="44"/>
      <c r="CO21" s="44"/>
      <c r="CP21" s="44"/>
    </row>
    <row r="22" spans="1:94" s="121" customFormat="1" x14ac:dyDescent="0.2">
      <c r="A22" s="120" t="s">
        <v>122</v>
      </c>
      <c r="B22" s="164">
        <v>18</v>
      </c>
      <c r="C22" s="135">
        <v>57.997419999999998</v>
      </c>
      <c r="D22" s="120">
        <v>67.943079999999995</v>
      </c>
      <c r="E22" s="135">
        <v>123.84471000000001</v>
      </c>
      <c r="F22" s="121">
        <v>122.36654</v>
      </c>
      <c r="G22" s="120">
        <v>124.58788</v>
      </c>
      <c r="H22" s="135">
        <v>47</v>
      </c>
      <c r="I22" s="121">
        <v>47.7</v>
      </c>
      <c r="J22" s="120">
        <v>28.8</v>
      </c>
      <c r="K22" s="135">
        <v>25.160299999999999</v>
      </c>
      <c r="L22" s="120">
        <v>51.694279999999999</v>
      </c>
      <c r="M22" s="135">
        <v>76.965860000000006</v>
      </c>
      <c r="N22" s="120">
        <v>137.29191</v>
      </c>
      <c r="O22" s="135">
        <v>47.1811224489796</v>
      </c>
      <c r="P22" s="121">
        <v>34.742703533026102</v>
      </c>
      <c r="Q22" s="120">
        <v>15.6388888888889</v>
      </c>
      <c r="R22" s="135">
        <v>145.665656787036</v>
      </c>
      <c r="S22" s="120">
        <v>142.389977146825</v>
      </c>
      <c r="T22" s="136">
        <v>70.549396718871606</v>
      </c>
      <c r="U22" s="135">
        <v>124.363029417552</v>
      </c>
      <c r="V22" s="121">
        <v>129.818242330392</v>
      </c>
      <c r="W22" s="120">
        <v>121.651792821572</v>
      </c>
      <c r="X22" s="136">
        <v>108.97229</v>
      </c>
      <c r="Y22" s="135">
        <v>126.93658000000001</v>
      </c>
      <c r="Z22" s="121">
        <v>109.55968</v>
      </c>
      <c r="AA22" s="120">
        <v>111.37439999999999</v>
      </c>
      <c r="AB22" s="136">
        <v>44.629744573152799</v>
      </c>
      <c r="AC22" s="135">
        <v>129.36627999999999</v>
      </c>
      <c r="AD22" s="121">
        <v>129.61242999999999</v>
      </c>
      <c r="AE22" s="120">
        <v>132.46194</v>
      </c>
      <c r="AF22" s="135">
        <v>126.15515000000001</v>
      </c>
      <c r="AG22" s="120">
        <v>113.99397</v>
      </c>
      <c r="AH22" s="135">
        <v>76.348960000000005</v>
      </c>
      <c r="AI22" s="121">
        <v>77.916690000000003</v>
      </c>
      <c r="AJ22" s="120">
        <v>68.229569999999995</v>
      </c>
      <c r="AK22" s="135">
        <v>126.25454999999999</v>
      </c>
      <c r="AL22" s="120">
        <v>126.19273</v>
      </c>
      <c r="AM22" s="135">
        <v>23.854690000000002</v>
      </c>
      <c r="AN22" s="120">
        <v>30.534680000000002</v>
      </c>
      <c r="AO22" s="135">
        <v>82.191998746867199</v>
      </c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4"/>
      <c r="BK22" s="44"/>
      <c r="BL22" s="44"/>
      <c r="BM22" s="44"/>
      <c r="BN22" s="44"/>
      <c r="BO22" s="44"/>
      <c r="BP22" s="44"/>
      <c r="BQ22" s="44"/>
      <c r="BR22" s="44"/>
      <c r="BS22" s="44"/>
      <c r="BT22" s="44"/>
      <c r="BU22" s="44"/>
      <c r="BV22" s="44"/>
      <c r="BW22" s="44"/>
      <c r="BX22" s="44"/>
      <c r="BY22" s="44"/>
      <c r="BZ22" s="44"/>
      <c r="CA22" s="44"/>
      <c r="CB22" s="44"/>
      <c r="CC22" s="44"/>
      <c r="CD22" s="44"/>
      <c r="CE22" s="44"/>
      <c r="CF22" s="44"/>
      <c r="CG22" s="44"/>
      <c r="CH22" s="44"/>
      <c r="CI22" s="44"/>
      <c r="CJ22" s="44"/>
      <c r="CK22" s="44"/>
      <c r="CL22" s="44"/>
      <c r="CM22" s="44"/>
      <c r="CN22" s="44"/>
      <c r="CO22" s="44"/>
      <c r="CP22" s="44"/>
    </row>
    <row r="23" spans="1:94" s="121" customFormat="1" x14ac:dyDescent="0.2">
      <c r="A23" s="120" t="s">
        <v>122</v>
      </c>
      <c r="B23" s="164">
        <v>19</v>
      </c>
      <c r="C23" s="135">
        <v>58.872419999999998</v>
      </c>
      <c r="D23" s="120">
        <v>68.387259999999998</v>
      </c>
      <c r="E23" s="135">
        <v>123.80643999999999</v>
      </c>
      <c r="F23" s="121">
        <v>122.17913</v>
      </c>
      <c r="G23" s="120">
        <v>124.40457000000001</v>
      </c>
      <c r="H23" s="135">
        <v>44.4</v>
      </c>
      <c r="I23" s="121">
        <v>47</v>
      </c>
      <c r="J23" s="120">
        <v>28.4</v>
      </c>
      <c r="K23" s="135">
        <v>25.036180000000002</v>
      </c>
      <c r="L23" s="120">
        <v>50.774160000000002</v>
      </c>
      <c r="M23" s="135">
        <v>76.773309999999995</v>
      </c>
      <c r="N23" s="120">
        <v>137.53943000000001</v>
      </c>
      <c r="O23" s="135">
        <v>43.935860058309103</v>
      </c>
      <c r="P23" s="121">
        <v>33.9391321044547</v>
      </c>
      <c r="Q23" s="120">
        <v>12.8055555555556</v>
      </c>
      <c r="R23" s="135">
        <v>146.182890202381</v>
      </c>
      <c r="S23" s="120">
        <v>142.36094761210299</v>
      </c>
      <c r="T23" s="136">
        <v>68.178796486296505</v>
      </c>
      <c r="U23" s="135">
        <v>123.865485360094</v>
      </c>
      <c r="V23" s="121">
        <v>129.536168117805</v>
      </c>
      <c r="W23" s="120">
        <v>121.08007395936799</v>
      </c>
      <c r="X23" s="136">
        <v>106.98815999999999</v>
      </c>
      <c r="Y23" s="135">
        <v>126.25936</v>
      </c>
      <c r="Z23" s="121">
        <v>108.84667</v>
      </c>
      <c r="AA23" s="120">
        <v>110.95768</v>
      </c>
      <c r="AB23" s="136">
        <v>44.535013387077697</v>
      </c>
      <c r="AC23" s="135">
        <v>129.40929</v>
      </c>
      <c r="AD23" s="121">
        <v>129.71231</v>
      </c>
      <c r="AE23" s="120">
        <v>132.46048999999999</v>
      </c>
      <c r="AF23" s="135">
        <v>126.47060999999999</v>
      </c>
      <c r="AG23" s="120">
        <v>115.54496</v>
      </c>
      <c r="AH23" s="135">
        <v>75.596130000000002</v>
      </c>
      <c r="AI23" s="121">
        <v>78.347189999999998</v>
      </c>
      <c r="AJ23" s="120">
        <v>69.175640000000001</v>
      </c>
      <c r="AK23" s="135">
        <v>126.2834</v>
      </c>
      <c r="AL23" s="120">
        <v>126.32885</v>
      </c>
      <c r="AM23" s="135">
        <v>23.580210000000001</v>
      </c>
      <c r="AN23" s="120">
        <v>29.973490000000002</v>
      </c>
      <c r="AO23" s="135">
        <v>82.078333333333305</v>
      </c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4"/>
      <c r="BZ23" s="44"/>
      <c r="CA23" s="44"/>
      <c r="CB23" s="44"/>
      <c r="CC23" s="44"/>
      <c r="CD23" s="44"/>
      <c r="CE23" s="44"/>
      <c r="CF23" s="44"/>
      <c r="CG23" s="44"/>
      <c r="CH23" s="44"/>
      <c r="CI23" s="44"/>
      <c r="CJ23" s="44"/>
      <c r="CK23" s="44"/>
      <c r="CL23" s="44"/>
      <c r="CM23" s="44"/>
      <c r="CN23" s="44"/>
      <c r="CO23" s="44"/>
      <c r="CP23" s="44"/>
    </row>
    <row r="24" spans="1:94" s="121" customFormat="1" x14ac:dyDescent="0.2">
      <c r="A24" s="120" t="s">
        <v>122</v>
      </c>
      <c r="B24" s="164">
        <v>20</v>
      </c>
      <c r="C24" s="135">
        <v>59.667270000000002</v>
      </c>
      <c r="D24" s="120">
        <v>68.79804</v>
      </c>
      <c r="E24" s="135">
        <v>123.84945</v>
      </c>
      <c r="F24" s="121">
        <v>122.16134</v>
      </c>
      <c r="G24" s="120">
        <v>124.43589</v>
      </c>
      <c r="H24" s="135">
        <v>42.7</v>
      </c>
      <c r="I24" s="121">
        <v>47</v>
      </c>
      <c r="J24" s="120">
        <v>28.2</v>
      </c>
      <c r="K24" s="135">
        <v>24.802630000000001</v>
      </c>
      <c r="L24" s="120">
        <v>50.100290000000001</v>
      </c>
      <c r="M24" s="135">
        <v>76.619489999999999</v>
      </c>
      <c r="N24" s="120">
        <v>138.07525999999999</v>
      </c>
      <c r="O24" s="135">
        <v>40.995707806932302</v>
      </c>
      <c r="P24" s="121">
        <v>33.347414234511</v>
      </c>
      <c r="Q24" s="120">
        <v>10.6111111111111</v>
      </c>
      <c r="R24" s="135">
        <v>146.32831571428599</v>
      </c>
      <c r="S24" s="120">
        <v>142.97337220833401</v>
      </c>
      <c r="T24" s="136">
        <v>69.183202744598702</v>
      </c>
      <c r="U24" s="135">
        <v>123.47786446281</v>
      </c>
      <c r="V24" s="121">
        <v>129.175575293636</v>
      </c>
      <c r="W24" s="120">
        <v>120.67014732139999</v>
      </c>
      <c r="X24" s="136">
        <v>105.99274</v>
      </c>
      <c r="Y24" s="135">
        <v>125.60657999999999</v>
      </c>
      <c r="Z24" s="121">
        <v>108.248</v>
      </c>
      <c r="AA24" s="120">
        <v>109.69848</v>
      </c>
      <c r="AB24" s="136">
        <v>44.492823256396498</v>
      </c>
      <c r="AC24" s="135">
        <v>128.80139</v>
      </c>
      <c r="AD24" s="121">
        <v>127.55756</v>
      </c>
      <c r="AE24" s="120">
        <v>131.95877999999999</v>
      </c>
      <c r="AF24" s="135">
        <v>124.44377</v>
      </c>
      <c r="AG24" s="120">
        <v>114.82144</v>
      </c>
      <c r="AH24" s="135">
        <v>76.006550000000004</v>
      </c>
      <c r="AI24" s="121">
        <v>77.338399999999993</v>
      </c>
      <c r="AJ24" s="120">
        <v>68.907070000000004</v>
      </c>
      <c r="AK24" s="135">
        <v>126.4742</v>
      </c>
      <c r="AL24" s="120">
        <v>126.17944</v>
      </c>
      <c r="AM24" s="135">
        <v>23.323060000000002</v>
      </c>
      <c r="AN24" s="120">
        <v>29.35718</v>
      </c>
      <c r="AO24" s="135">
        <v>81.911541353383498</v>
      </c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4"/>
      <c r="BJ24" s="44"/>
      <c r="BK24" s="44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V24" s="44"/>
      <c r="BW24" s="44"/>
      <c r="BX24" s="44"/>
      <c r="BY24" s="44"/>
      <c r="BZ24" s="44"/>
      <c r="CA24" s="44"/>
      <c r="CB24" s="44"/>
      <c r="CC24" s="44"/>
      <c r="CD24" s="44"/>
      <c r="CE24" s="44"/>
      <c r="CF24" s="44"/>
      <c r="CG24" s="44"/>
      <c r="CH24" s="44"/>
      <c r="CI24" s="44"/>
      <c r="CJ24" s="44"/>
      <c r="CK24" s="44"/>
      <c r="CL24" s="44"/>
      <c r="CM24" s="44"/>
      <c r="CN24" s="44"/>
      <c r="CO24" s="44"/>
      <c r="CP24" s="44"/>
    </row>
    <row r="25" spans="1:94" s="121" customFormat="1" x14ac:dyDescent="0.2">
      <c r="A25" s="120" t="s">
        <v>122</v>
      </c>
      <c r="B25" s="164">
        <v>21</v>
      </c>
      <c r="C25" s="135">
        <v>60.422049999999999</v>
      </c>
      <c r="D25" s="120">
        <v>69.188789999999997</v>
      </c>
      <c r="E25" s="135">
        <v>123.94723999999999</v>
      </c>
      <c r="F25" s="121">
        <v>122.20654</v>
      </c>
      <c r="G25" s="120">
        <v>124.49274</v>
      </c>
      <c r="H25" s="135">
        <v>41.4</v>
      </c>
      <c r="I25" s="121">
        <v>46.4</v>
      </c>
      <c r="J25" s="120">
        <v>27.4</v>
      </c>
      <c r="K25" s="135">
        <v>24.234829999999999</v>
      </c>
      <c r="L25" s="120">
        <v>49.518239999999999</v>
      </c>
      <c r="M25" s="135">
        <v>76.714590000000001</v>
      </c>
      <c r="N25" s="120">
        <v>136.57889</v>
      </c>
      <c r="O25" s="135">
        <v>38.665775834143197</v>
      </c>
      <c r="P25" s="121">
        <v>32.8055555555556</v>
      </c>
      <c r="Q25" s="120">
        <v>9</v>
      </c>
      <c r="R25" s="135">
        <v>145.76983239418001</v>
      </c>
      <c r="S25" s="120">
        <v>142.77118535383599</v>
      </c>
      <c r="T25" s="136">
        <v>73.163526049363</v>
      </c>
      <c r="U25" s="135">
        <v>123.178901219992</v>
      </c>
      <c r="V25" s="121">
        <v>128.84348416083901</v>
      </c>
      <c r="W25" s="120">
        <v>120.01853787568901</v>
      </c>
      <c r="X25" s="136">
        <v>107.23029</v>
      </c>
      <c r="Y25" s="135">
        <v>124.8956</v>
      </c>
      <c r="Z25" s="121">
        <v>107.57225</v>
      </c>
      <c r="AA25" s="120">
        <v>109.65372000000001</v>
      </c>
      <c r="AB25" s="136">
        <v>44.487158834176299</v>
      </c>
      <c r="AC25" s="135">
        <v>129.43324000000001</v>
      </c>
      <c r="AD25" s="121">
        <v>129.63905</v>
      </c>
      <c r="AE25" s="120">
        <v>131.57196999999999</v>
      </c>
      <c r="AF25" s="135">
        <v>124.04707999999999</v>
      </c>
      <c r="AG25" s="120">
        <v>117.06156</v>
      </c>
      <c r="AH25" s="135">
        <v>75.924239999999998</v>
      </c>
      <c r="AI25" s="121">
        <v>76.995999999999995</v>
      </c>
      <c r="AJ25" s="120">
        <v>68.710570000000004</v>
      </c>
      <c r="AK25" s="135">
        <v>126.3389</v>
      </c>
      <c r="AL25" s="120">
        <v>126.08172999999999</v>
      </c>
      <c r="AM25" s="135">
        <v>23.056730000000002</v>
      </c>
      <c r="AN25" s="120">
        <v>28.813359999999999</v>
      </c>
      <c r="AO25" s="135">
        <v>81.678032581453607</v>
      </c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  <c r="BQ25" s="44"/>
      <c r="BR25" s="44"/>
      <c r="BS25" s="44"/>
      <c r="BT25" s="44"/>
      <c r="BU25" s="44"/>
      <c r="BV25" s="44"/>
      <c r="BW25" s="44"/>
      <c r="BX25" s="44"/>
      <c r="BY25" s="44"/>
      <c r="BZ25" s="44"/>
      <c r="CA25" s="44"/>
      <c r="CB25" s="44"/>
      <c r="CC25" s="44"/>
      <c r="CD25" s="44"/>
      <c r="CE25" s="44"/>
      <c r="CF25" s="44"/>
      <c r="CG25" s="44"/>
      <c r="CH25" s="44"/>
      <c r="CI25" s="44"/>
      <c r="CJ25" s="44"/>
      <c r="CK25" s="44"/>
      <c r="CL25" s="44"/>
      <c r="CM25" s="44"/>
      <c r="CN25" s="44"/>
      <c r="CO25" s="44"/>
      <c r="CP25" s="44"/>
    </row>
    <row r="26" spans="1:94" s="121" customFormat="1" x14ac:dyDescent="0.2">
      <c r="A26" s="120" t="s">
        <v>122</v>
      </c>
      <c r="B26" s="164">
        <v>22</v>
      </c>
      <c r="C26" s="135">
        <v>61.173479999999998</v>
      </c>
      <c r="D26" s="120">
        <v>69.569519999999997</v>
      </c>
      <c r="E26" s="135">
        <v>123.89819</v>
      </c>
      <c r="F26" s="121">
        <v>122.11972</v>
      </c>
      <c r="G26" s="120">
        <v>124.40969</v>
      </c>
      <c r="H26" s="135">
        <v>39.799999999999997</v>
      </c>
      <c r="I26" s="121">
        <v>46.3</v>
      </c>
      <c r="J26" s="120">
        <v>27.4</v>
      </c>
      <c r="K26" s="135">
        <v>23.45158</v>
      </c>
      <c r="L26" s="120">
        <v>49.0379</v>
      </c>
      <c r="M26" s="135">
        <v>75.657089999999997</v>
      </c>
      <c r="N26" s="120">
        <v>135.36079000000001</v>
      </c>
      <c r="O26" s="135">
        <v>36.668691286038197</v>
      </c>
      <c r="P26" s="121">
        <v>32.231182795698899</v>
      </c>
      <c r="Q26" s="120">
        <v>7.6388888888888902</v>
      </c>
      <c r="R26" s="135">
        <v>146.32388106811999</v>
      </c>
      <c r="S26" s="120">
        <v>142.232498624339</v>
      </c>
      <c r="T26" s="136">
        <v>68.390641364274202</v>
      </c>
      <c r="U26" s="135">
        <v>122.529498209366</v>
      </c>
      <c r="V26" s="121">
        <v>128.71546737697801</v>
      </c>
      <c r="W26" s="120">
        <v>119.441988020803</v>
      </c>
      <c r="X26" s="136">
        <v>105.91875</v>
      </c>
      <c r="Y26" s="135">
        <v>124.18161000000001</v>
      </c>
      <c r="Z26" s="121">
        <v>107.06265</v>
      </c>
      <c r="AA26" s="120">
        <v>108.67140999999999</v>
      </c>
      <c r="AB26" s="136">
        <v>44.437499997606203</v>
      </c>
      <c r="AC26" s="135">
        <v>128.80704</v>
      </c>
      <c r="AD26" s="121">
        <v>129.32968</v>
      </c>
      <c r="AE26" s="120">
        <v>131.80546000000001</v>
      </c>
      <c r="AF26" s="135">
        <v>121.73559</v>
      </c>
      <c r="AG26" s="120">
        <v>112.7632</v>
      </c>
      <c r="AH26" s="135">
        <v>75.393659999999997</v>
      </c>
      <c r="AI26" s="121">
        <v>77.22927</v>
      </c>
      <c r="AJ26" s="120">
        <v>69.046279999999996</v>
      </c>
      <c r="AK26" s="135">
        <v>126.33054</v>
      </c>
      <c r="AL26" s="120">
        <v>126.22526000000001</v>
      </c>
      <c r="AM26" s="135">
        <v>22.78548</v>
      </c>
      <c r="AN26" s="120">
        <v>28.317810000000001</v>
      </c>
      <c r="AO26" s="135">
        <v>81.286102756892305</v>
      </c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4"/>
      <c r="BK26" s="44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4"/>
      <c r="BW26" s="44"/>
      <c r="BX26" s="44"/>
      <c r="BY26" s="44"/>
      <c r="BZ26" s="44"/>
      <c r="CA26" s="44"/>
      <c r="CB26" s="44"/>
      <c r="CC26" s="44"/>
      <c r="CD26" s="44"/>
      <c r="CE26" s="44"/>
      <c r="CF26" s="44"/>
      <c r="CG26" s="44"/>
      <c r="CH26" s="44"/>
      <c r="CI26" s="44"/>
      <c r="CJ26" s="44"/>
      <c r="CK26" s="44"/>
      <c r="CL26" s="44"/>
      <c r="CM26" s="44"/>
      <c r="CN26" s="44"/>
      <c r="CO26" s="44"/>
      <c r="CP26" s="44"/>
    </row>
    <row r="27" spans="1:94" s="121" customFormat="1" x14ac:dyDescent="0.2">
      <c r="A27" s="120" t="s">
        <v>122</v>
      </c>
      <c r="B27" s="164">
        <v>23</v>
      </c>
      <c r="C27" s="135">
        <v>61.90822</v>
      </c>
      <c r="D27" s="120">
        <v>69.913510000000002</v>
      </c>
      <c r="E27" s="135">
        <v>123.88244</v>
      </c>
      <c r="F27" s="121">
        <v>122.09730999999999</v>
      </c>
      <c r="G27" s="120">
        <v>124.50382999999999</v>
      </c>
      <c r="H27" s="135">
        <v>38.799999999999997</v>
      </c>
      <c r="I27" s="121">
        <v>45.5</v>
      </c>
      <c r="J27" s="120">
        <v>27.4</v>
      </c>
      <c r="K27" s="135">
        <v>22.864000000000001</v>
      </c>
      <c r="L27" s="120">
        <v>48.371049999999997</v>
      </c>
      <c r="M27" s="135">
        <v>75.891229999999993</v>
      </c>
      <c r="N27" s="120">
        <v>135.29432</v>
      </c>
      <c r="O27" s="135">
        <v>34.505183025591201</v>
      </c>
      <c r="P27" s="121">
        <v>31.0992703533026</v>
      </c>
      <c r="Q27" s="120">
        <v>6.5833333333333401</v>
      </c>
      <c r="R27" s="135">
        <v>146.86704388888899</v>
      </c>
      <c r="S27" s="120">
        <v>141.69835109127001</v>
      </c>
      <c r="T27" s="136">
        <v>67.5939853790249</v>
      </c>
      <c r="U27" s="135">
        <v>122.28506086186501</v>
      </c>
      <c r="V27" s="121">
        <v>128.48463002460801</v>
      </c>
      <c r="W27" s="120">
        <v>119.032509164573</v>
      </c>
      <c r="X27" s="136">
        <v>108.02394</v>
      </c>
      <c r="Y27" s="135">
        <v>123.76819</v>
      </c>
      <c r="Z27" s="121">
        <v>106.39506</v>
      </c>
      <c r="AA27" s="120">
        <v>108.38943</v>
      </c>
      <c r="AB27" s="136">
        <v>44.411282643025601</v>
      </c>
      <c r="AC27" s="135">
        <v>127.88411000000001</v>
      </c>
      <c r="AD27" s="121">
        <v>129.62129999999999</v>
      </c>
      <c r="AE27" s="120">
        <v>131.1842</v>
      </c>
      <c r="AF27" s="135">
        <v>124.18680999999999</v>
      </c>
      <c r="AG27" s="120">
        <v>113.1125</v>
      </c>
      <c r="AH27" s="135">
        <v>75.715350000000001</v>
      </c>
      <c r="AI27" s="121">
        <v>77.139889999999994</v>
      </c>
      <c r="AJ27" s="120">
        <v>68.912090000000006</v>
      </c>
      <c r="AK27" s="135">
        <v>126.35724999999999</v>
      </c>
      <c r="AL27" s="120">
        <v>126.45106</v>
      </c>
      <c r="AM27" s="135">
        <v>22.541789999999999</v>
      </c>
      <c r="AN27" s="120">
        <v>27.815529999999999</v>
      </c>
      <c r="AO27" s="135">
        <v>81.155417710943993</v>
      </c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44"/>
      <c r="BK27" s="44"/>
      <c r="BL27" s="44"/>
      <c r="BM27" s="44"/>
      <c r="BN27" s="44"/>
      <c r="BO27" s="44"/>
      <c r="BP27" s="44"/>
      <c r="BQ27" s="44"/>
      <c r="BR27" s="44"/>
      <c r="BS27" s="44"/>
      <c r="BT27" s="44"/>
      <c r="BU27" s="44"/>
      <c r="BV27" s="44"/>
      <c r="BW27" s="44"/>
      <c r="BX27" s="44"/>
      <c r="BY27" s="44"/>
      <c r="BZ27" s="44"/>
      <c r="CA27" s="44"/>
      <c r="CB27" s="44"/>
      <c r="CC27" s="44"/>
      <c r="CD27" s="44"/>
      <c r="CE27" s="44"/>
      <c r="CF27" s="44"/>
      <c r="CG27" s="44"/>
      <c r="CH27" s="44"/>
      <c r="CI27" s="44"/>
      <c r="CJ27" s="44"/>
      <c r="CK27" s="44"/>
      <c r="CL27" s="44"/>
      <c r="CM27" s="44"/>
      <c r="CN27" s="44"/>
      <c r="CO27" s="44"/>
      <c r="CP27" s="44"/>
    </row>
    <row r="28" spans="1:94" s="121" customFormat="1" x14ac:dyDescent="0.2">
      <c r="A28" s="120" t="s">
        <v>122</v>
      </c>
      <c r="B28" s="164">
        <v>24</v>
      </c>
      <c r="C28" s="135">
        <v>62.599539999999998</v>
      </c>
      <c r="D28" s="120">
        <v>70.244140000000002</v>
      </c>
      <c r="E28" s="135">
        <v>123.97315</v>
      </c>
      <c r="F28" s="121">
        <v>121.97126</v>
      </c>
      <c r="G28" s="120">
        <v>124.4991</v>
      </c>
      <c r="H28" s="135">
        <v>37.6</v>
      </c>
      <c r="I28" s="121">
        <v>44.1</v>
      </c>
      <c r="J28" s="120">
        <v>29.7</v>
      </c>
      <c r="K28" s="135">
        <v>22.251159999999999</v>
      </c>
      <c r="L28" s="120">
        <v>47.916350000000001</v>
      </c>
      <c r="M28" s="135">
        <v>75.487909999999999</v>
      </c>
      <c r="N28" s="120">
        <v>135.41229999999999</v>
      </c>
      <c r="O28" s="135">
        <v>32.397149335924901</v>
      </c>
      <c r="P28" s="121">
        <v>30.305683563748101</v>
      </c>
      <c r="Q28" s="120">
        <v>5.75</v>
      </c>
      <c r="R28" s="135">
        <v>146.347273630952</v>
      </c>
      <c r="S28" s="120">
        <v>142.23731555555599</v>
      </c>
      <c r="T28" s="136">
        <v>69.553466901968406</v>
      </c>
      <c r="U28" s="135">
        <v>121.766743014561</v>
      </c>
      <c r="V28" s="121">
        <v>128.181324866735</v>
      </c>
      <c r="W28" s="120">
        <v>118.539268606712</v>
      </c>
      <c r="X28" s="136">
        <v>107.33790999999999</v>
      </c>
      <c r="Y28" s="135">
        <v>123.107</v>
      </c>
      <c r="Z28" s="121">
        <v>23.08755</v>
      </c>
      <c r="AA28" s="120">
        <v>107.5896</v>
      </c>
      <c r="AB28" s="136">
        <v>44.389112223603703</v>
      </c>
      <c r="AC28" s="135">
        <v>128.77512999999999</v>
      </c>
      <c r="AD28" s="121">
        <v>129.38428999999999</v>
      </c>
      <c r="AE28" s="120">
        <v>130.29875000000001</v>
      </c>
      <c r="AF28" s="135">
        <v>123.02160000000001</v>
      </c>
      <c r="AG28" s="120">
        <v>110.64767999999999</v>
      </c>
      <c r="AH28" s="135">
        <v>75.832629999999995</v>
      </c>
      <c r="AI28" s="121">
        <v>76.908450000000002</v>
      </c>
      <c r="AJ28" s="120">
        <v>68.561610000000002</v>
      </c>
      <c r="AK28" s="135">
        <v>126.55367</v>
      </c>
      <c r="AL28" s="120">
        <v>126.38527000000001</v>
      </c>
      <c r="AM28" s="135">
        <v>22.296589999999998</v>
      </c>
      <c r="AN28" s="120">
        <v>27.278030000000001</v>
      </c>
      <c r="AO28" s="135">
        <v>81.016424394319202</v>
      </c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  <c r="BM28" s="44"/>
      <c r="BN28" s="44"/>
      <c r="BO28" s="44"/>
      <c r="BP28" s="44"/>
      <c r="BQ28" s="44"/>
      <c r="BR28" s="44"/>
      <c r="BS28" s="44"/>
      <c r="BT28" s="44"/>
      <c r="BU28" s="44"/>
      <c r="BV28" s="44"/>
      <c r="BW28" s="44"/>
      <c r="BX28" s="44"/>
      <c r="BY28" s="44"/>
      <c r="BZ28" s="44"/>
      <c r="CA28" s="44"/>
      <c r="CB28" s="44"/>
      <c r="CC28" s="44"/>
      <c r="CD28" s="44"/>
      <c r="CE28" s="44"/>
      <c r="CF28" s="44"/>
      <c r="CG28" s="44"/>
      <c r="CH28" s="44"/>
      <c r="CI28" s="44"/>
      <c r="CJ28" s="44"/>
      <c r="CK28" s="44"/>
      <c r="CL28" s="44"/>
      <c r="CM28" s="44"/>
      <c r="CN28" s="44"/>
      <c r="CO28" s="44"/>
      <c r="CP28" s="44"/>
    </row>
    <row r="29" spans="1:94" s="121" customFormat="1" x14ac:dyDescent="0.2">
      <c r="A29" s="120" t="s">
        <v>122</v>
      </c>
      <c r="B29" s="164">
        <v>25</v>
      </c>
      <c r="C29" s="135">
        <v>63.244109999999999</v>
      </c>
      <c r="D29" s="120">
        <v>70.561409999999995</v>
      </c>
      <c r="E29" s="135">
        <v>123.96736</v>
      </c>
      <c r="F29" s="121">
        <v>122.02764000000001</v>
      </c>
      <c r="G29" s="120">
        <v>124.47156</v>
      </c>
      <c r="H29" s="135">
        <v>36.700000000000003</v>
      </c>
      <c r="I29" s="121">
        <v>47.6</v>
      </c>
      <c r="J29" s="120">
        <v>31.4</v>
      </c>
      <c r="K29" s="135">
        <v>21.79982</v>
      </c>
      <c r="L29" s="120">
        <v>47.53848</v>
      </c>
      <c r="M29" s="135">
        <v>74.522120000000001</v>
      </c>
      <c r="N29" s="120">
        <v>132.82901000000001</v>
      </c>
      <c r="O29" s="135">
        <v>30.649700356333</v>
      </c>
      <c r="P29" s="121">
        <v>29.484447004608299</v>
      </c>
      <c r="Q29" s="120">
        <v>5.0833333333333304</v>
      </c>
      <c r="R29" s="135">
        <v>146.351022946429</v>
      </c>
      <c r="S29" s="120">
        <v>141.59756622023801</v>
      </c>
      <c r="T29" s="136">
        <v>67.758520299428596</v>
      </c>
      <c r="U29" s="135">
        <v>121.373835123967</v>
      </c>
      <c r="V29" s="121">
        <v>127.648565057753</v>
      </c>
      <c r="W29" s="120">
        <v>118.04041287650099</v>
      </c>
      <c r="X29" s="136">
        <v>105.9053</v>
      </c>
      <c r="Y29" s="135">
        <v>122.67404999999999</v>
      </c>
      <c r="Z29" s="121">
        <v>105.9442</v>
      </c>
      <c r="AA29" s="120">
        <v>106.91551</v>
      </c>
      <c r="AB29" s="136">
        <v>44.354186430645498</v>
      </c>
      <c r="AC29" s="135">
        <v>128.81081</v>
      </c>
      <c r="AD29" s="121">
        <v>129.66323</v>
      </c>
      <c r="AE29" s="120">
        <v>130.66786999999999</v>
      </c>
      <c r="AF29" s="135">
        <v>123.47735</v>
      </c>
      <c r="AG29" s="120">
        <v>112.20413000000001</v>
      </c>
      <c r="AH29" s="135">
        <v>75.203450000000004</v>
      </c>
      <c r="AI29" s="121">
        <v>76.636129999999994</v>
      </c>
      <c r="AJ29" s="120">
        <v>68.433430000000001</v>
      </c>
      <c r="AK29" s="135">
        <v>126.58376</v>
      </c>
      <c r="AL29" s="120">
        <v>126.42504</v>
      </c>
      <c r="AM29" s="135">
        <v>22.030750000000001</v>
      </c>
      <c r="AN29" s="120">
        <v>26.749790000000001</v>
      </c>
      <c r="AO29" s="135">
        <v>80.782915622389297</v>
      </c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44"/>
      <c r="BK29" s="44"/>
      <c r="BL29" s="44"/>
      <c r="BM29" s="44"/>
      <c r="BN29" s="44"/>
      <c r="BO29" s="44"/>
      <c r="BP29" s="44"/>
      <c r="BQ29" s="44"/>
      <c r="BR29" s="44"/>
      <c r="BS29" s="44"/>
      <c r="BT29" s="44"/>
      <c r="BU29" s="44"/>
      <c r="BV29" s="44"/>
      <c r="BW29" s="44"/>
      <c r="BX29" s="44"/>
      <c r="BY29" s="44"/>
      <c r="BZ29" s="44"/>
      <c r="CA29" s="44"/>
      <c r="CB29" s="44"/>
      <c r="CC29" s="44"/>
      <c r="CD29" s="44"/>
      <c r="CE29" s="44"/>
      <c r="CF29" s="44"/>
      <c r="CG29" s="44"/>
      <c r="CH29" s="44"/>
      <c r="CI29" s="44"/>
      <c r="CJ29" s="44"/>
      <c r="CK29" s="44"/>
      <c r="CL29" s="44"/>
      <c r="CM29" s="44"/>
      <c r="CN29" s="44"/>
      <c r="CO29" s="44"/>
      <c r="CP29" s="44"/>
    </row>
    <row r="30" spans="1:94" s="121" customFormat="1" x14ac:dyDescent="0.2">
      <c r="A30" s="120" t="s">
        <v>122</v>
      </c>
      <c r="B30" s="164">
        <v>26</v>
      </c>
      <c r="C30" s="135">
        <v>63.855269999999997</v>
      </c>
      <c r="D30" s="120">
        <v>70.875339999999994</v>
      </c>
      <c r="E30" s="135">
        <v>124.05627</v>
      </c>
      <c r="F30" s="121">
        <v>121.86466</v>
      </c>
      <c r="G30" s="120">
        <v>124.60146</v>
      </c>
      <c r="H30" s="135">
        <v>35.700000000000003</v>
      </c>
      <c r="I30" s="121">
        <v>53.6</v>
      </c>
      <c r="J30" s="120">
        <v>32.700000000000003</v>
      </c>
      <c r="K30" s="135">
        <v>21.377859999999998</v>
      </c>
      <c r="L30" s="120">
        <v>47.015329999999999</v>
      </c>
      <c r="M30" s="135">
        <v>74.549729999999997</v>
      </c>
      <c r="N30" s="120">
        <v>130.74118000000001</v>
      </c>
      <c r="O30" s="135">
        <v>29.040937803692898</v>
      </c>
      <c r="P30" s="121">
        <v>28.910394265232998</v>
      </c>
      <c r="Q30" s="120">
        <v>4.5277777777777803</v>
      </c>
      <c r="R30" s="135">
        <v>146.35088118386199</v>
      </c>
      <c r="S30" s="120">
        <v>141.13928713624199</v>
      </c>
      <c r="T30" s="136">
        <v>66.363447208526395</v>
      </c>
      <c r="U30" s="135">
        <v>121.059053443526</v>
      </c>
      <c r="V30" s="121">
        <v>127.47749027055499</v>
      </c>
      <c r="W30" s="120">
        <v>117.550571573268</v>
      </c>
      <c r="X30" s="136">
        <v>108.32661</v>
      </c>
      <c r="Y30" s="135">
        <v>122.14046</v>
      </c>
      <c r="Z30" s="121">
        <v>104.88291</v>
      </c>
      <c r="AA30" s="120">
        <v>106.78937999999999</v>
      </c>
      <c r="AB30" s="136">
        <v>44.328107166055702</v>
      </c>
      <c r="AC30" s="135">
        <v>127.91732</v>
      </c>
      <c r="AD30" s="121">
        <v>129.3887</v>
      </c>
      <c r="AE30" s="120">
        <v>129.79114000000001</v>
      </c>
      <c r="AF30" s="135">
        <v>122.66162</v>
      </c>
      <c r="AG30" s="120">
        <v>112.26567</v>
      </c>
      <c r="AH30" s="135">
        <v>75.130070000000003</v>
      </c>
      <c r="AI30" s="121">
        <v>74.942430000000002</v>
      </c>
      <c r="AJ30" s="120">
        <v>68.488280000000003</v>
      </c>
      <c r="AK30" s="135">
        <v>126.53986999999999</v>
      </c>
      <c r="AL30" s="120">
        <v>126.52422</v>
      </c>
      <c r="AM30" s="135">
        <v>21.79111</v>
      </c>
      <c r="AN30" s="120">
        <v>26.258179999999999</v>
      </c>
      <c r="AO30" s="135">
        <v>80.585839598997495</v>
      </c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N30" s="44"/>
      <c r="BO30" s="44"/>
      <c r="BP30" s="44"/>
      <c r="BQ30" s="44"/>
      <c r="BR30" s="44"/>
      <c r="BS30" s="44"/>
      <c r="BT30" s="44"/>
      <c r="BU30" s="44"/>
      <c r="BV30" s="44"/>
      <c r="BW30" s="44"/>
      <c r="BX30" s="44"/>
      <c r="BY30" s="44"/>
      <c r="BZ30" s="44"/>
      <c r="CA30" s="44"/>
      <c r="CB30" s="44"/>
      <c r="CC30" s="44"/>
      <c r="CD30" s="44"/>
      <c r="CE30" s="44"/>
      <c r="CF30" s="44"/>
      <c r="CG30" s="44"/>
      <c r="CH30" s="44"/>
      <c r="CI30" s="44"/>
      <c r="CJ30" s="44"/>
      <c r="CK30" s="44"/>
      <c r="CL30" s="44"/>
      <c r="CM30" s="44"/>
      <c r="CN30" s="44"/>
      <c r="CO30" s="44"/>
      <c r="CP30" s="44"/>
    </row>
    <row r="31" spans="1:94" s="121" customFormat="1" x14ac:dyDescent="0.2">
      <c r="A31" s="120" t="s">
        <v>122</v>
      </c>
      <c r="B31" s="164">
        <v>27</v>
      </c>
      <c r="C31" s="135">
        <v>64.433040000000005</v>
      </c>
      <c r="D31" s="120">
        <v>71.169240000000002</v>
      </c>
      <c r="E31" s="135">
        <v>124.08306</v>
      </c>
      <c r="F31" s="121">
        <v>121.91744</v>
      </c>
      <c r="G31" s="120">
        <v>124.54089999999999</v>
      </c>
      <c r="H31" s="135">
        <v>35.1</v>
      </c>
      <c r="I31" s="121">
        <v>44.7</v>
      </c>
      <c r="J31" s="120">
        <v>33.200000000000003</v>
      </c>
      <c r="K31" s="135">
        <v>21.177510000000002</v>
      </c>
      <c r="L31" s="120">
        <v>46.485039999999998</v>
      </c>
      <c r="M31" s="135">
        <v>74.645480000000006</v>
      </c>
      <c r="N31" s="120">
        <v>128.27755999999999</v>
      </c>
      <c r="O31" s="135">
        <v>27.765022675737001</v>
      </c>
      <c r="P31" s="121">
        <v>28.268561187915999</v>
      </c>
      <c r="Q31" s="120">
        <v>4.1111111111111098</v>
      </c>
      <c r="R31" s="135">
        <v>146.33530382605801</v>
      </c>
      <c r="S31" s="120">
        <v>141.654387202381</v>
      </c>
      <c r="T31" s="136">
        <v>67.282998376309095</v>
      </c>
      <c r="U31" s="135">
        <v>120.48237413091999</v>
      </c>
      <c r="V31" s="121">
        <v>127.24791435361</v>
      </c>
      <c r="W31" s="120">
        <v>117.19456115234</v>
      </c>
      <c r="X31" s="136">
        <v>107.09578</v>
      </c>
      <c r="Y31" s="135">
        <v>121.64831</v>
      </c>
      <c r="Z31" s="121">
        <v>104.51551000000001</v>
      </c>
      <c r="AA31" s="120">
        <v>106.33741000000001</v>
      </c>
      <c r="AB31" s="136">
        <v>44.325923439811497</v>
      </c>
      <c r="AC31" s="135">
        <v>128.47065000000001</v>
      </c>
      <c r="AD31" s="121">
        <v>128.83223000000001</v>
      </c>
      <c r="AE31" s="120">
        <v>130.51929000000001</v>
      </c>
      <c r="AF31" s="135">
        <v>123.48486</v>
      </c>
      <c r="AG31" s="120">
        <v>112.30327</v>
      </c>
      <c r="AH31" s="135">
        <v>74.903210000000001</v>
      </c>
      <c r="AI31" s="121">
        <v>74.614769999999993</v>
      </c>
      <c r="AJ31" s="120">
        <v>68.140309999999999</v>
      </c>
      <c r="AK31" s="135">
        <v>126.58261</v>
      </c>
      <c r="AL31" s="120">
        <v>126.42949</v>
      </c>
      <c r="AM31" s="135">
        <v>21.538630000000001</v>
      </c>
      <c r="AN31" s="120">
        <v>25.779330000000002</v>
      </c>
      <c r="AO31" s="135">
        <v>80.527167919799496</v>
      </c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4"/>
      <c r="BM31" s="44"/>
      <c r="BN31" s="44"/>
      <c r="BO31" s="44"/>
      <c r="BP31" s="44"/>
      <c r="BQ31" s="44"/>
      <c r="BR31" s="44"/>
      <c r="BS31" s="44"/>
      <c r="BT31" s="44"/>
      <c r="BU31" s="44"/>
      <c r="BV31" s="44"/>
      <c r="BW31" s="44"/>
      <c r="BX31" s="44"/>
      <c r="BY31" s="44"/>
      <c r="BZ31" s="44"/>
      <c r="CA31" s="44"/>
      <c r="CB31" s="44"/>
      <c r="CC31" s="44"/>
      <c r="CD31" s="44"/>
      <c r="CE31" s="44"/>
      <c r="CF31" s="44"/>
      <c r="CG31" s="44"/>
      <c r="CH31" s="44"/>
      <c r="CI31" s="44"/>
      <c r="CJ31" s="44"/>
      <c r="CK31" s="44"/>
      <c r="CL31" s="44"/>
      <c r="CM31" s="44"/>
      <c r="CN31" s="44"/>
      <c r="CO31" s="44"/>
      <c r="CP31" s="44"/>
    </row>
    <row r="32" spans="1:94" s="121" customFormat="1" x14ac:dyDescent="0.2">
      <c r="A32" s="120" t="s">
        <v>122</v>
      </c>
      <c r="B32" s="164">
        <v>28</v>
      </c>
      <c r="C32" s="135">
        <v>65.037530000000004</v>
      </c>
      <c r="D32" s="120">
        <v>71.449770000000001</v>
      </c>
      <c r="E32" s="135">
        <v>124.20123</v>
      </c>
      <c r="F32" s="121">
        <v>121.89943</v>
      </c>
      <c r="G32" s="120">
        <v>124.65416</v>
      </c>
      <c r="H32" s="135">
        <v>34.6</v>
      </c>
      <c r="I32" s="121">
        <v>43.3</v>
      </c>
      <c r="J32" s="120">
        <v>33.4</v>
      </c>
      <c r="K32" s="135">
        <v>20.860029999999998</v>
      </c>
      <c r="L32" s="120">
        <v>45.89855</v>
      </c>
      <c r="M32" s="135">
        <v>74.033479999999997</v>
      </c>
      <c r="N32" s="120">
        <v>125.96122</v>
      </c>
      <c r="O32" s="135">
        <v>26.711005830903801</v>
      </c>
      <c r="P32" s="121">
        <v>27.6111111111111</v>
      </c>
      <c r="Q32" s="120">
        <v>3.75</v>
      </c>
      <c r="R32" s="135">
        <v>145.217618244048</v>
      </c>
      <c r="S32" s="120">
        <v>141.666792311508</v>
      </c>
      <c r="T32" s="136">
        <v>69.736185354909097</v>
      </c>
      <c r="U32" s="135">
        <v>120.295723009314</v>
      </c>
      <c r="V32" s="121">
        <v>127.00107988079201</v>
      </c>
      <c r="W32" s="120">
        <v>116.639824337573</v>
      </c>
      <c r="X32" s="136">
        <v>107.30428000000001</v>
      </c>
      <c r="Y32" s="135">
        <v>121.15945000000001</v>
      </c>
      <c r="Z32" s="121">
        <v>103.48164</v>
      </c>
      <c r="AA32" s="120">
        <v>105.86591</v>
      </c>
      <c r="AB32" s="136">
        <v>44.279924848494304</v>
      </c>
      <c r="AC32" s="135">
        <v>127.91685</v>
      </c>
      <c r="AD32" s="121">
        <v>129.38640000000001</v>
      </c>
      <c r="AE32" s="120">
        <v>129.62501</v>
      </c>
      <c r="AF32" s="135">
        <v>122.88564</v>
      </c>
      <c r="AG32" s="120">
        <v>111.84375</v>
      </c>
      <c r="AH32" s="135">
        <v>74.966229999999996</v>
      </c>
      <c r="AI32" s="121">
        <v>75.636189999999999</v>
      </c>
      <c r="AJ32" s="120">
        <v>67.879599999999996</v>
      </c>
      <c r="AK32" s="135">
        <v>126.58593999999999</v>
      </c>
      <c r="AL32" s="120">
        <v>126.49366999999999</v>
      </c>
      <c r="AM32" s="135">
        <v>21.310849999999999</v>
      </c>
      <c r="AN32" s="120">
        <v>25.356999999999999</v>
      </c>
      <c r="AO32" s="135">
        <v>80.382614870509599</v>
      </c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  <c r="BG32" s="44"/>
      <c r="BH32" s="44"/>
      <c r="BI32" s="44"/>
      <c r="BJ32" s="44"/>
      <c r="BK32" s="44"/>
      <c r="BL32" s="44"/>
      <c r="BM32" s="44"/>
      <c r="BN32" s="44"/>
      <c r="BO32" s="44"/>
      <c r="BP32" s="44"/>
      <c r="BQ32" s="44"/>
      <c r="BR32" s="44"/>
      <c r="BS32" s="44"/>
      <c r="BT32" s="44"/>
      <c r="BU32" s="44"/>
      <c r="BV32" s="44"/>
      <c r="BW32" s="44"/>
      <c r="BX32" s="44"/>
      <c r="BY32" s="44"/>
      <c r="BZ32" s="44"/>
      <c r="CA32" s="44"/>
      <c r="CB32" s="44"/>
      <c r="CC32" s="44"/>
      <c r="CD32" s="44"/>
      <c r="CE32" s="44"/>
      <c r="CF32" s="44"/>
      <c r="CG32" s="44"/>
      <c r="CH32" s="44"/>
      <c r="CI32" s="44"/>
      <c r="CJ32" s="44"/>
      <c r="CK32" s="44"/>
      <c r="CL32" s="44"/>
      <c r="CM32" s="44"/>
      <c r="CN32" s="44"/>
      <c r="CO32" s="44"/>
      <c r="CP32" s="44"/>
    </row>
    <row r="33" spans="1:94" s="121" customFormat="1" x14ac:dyDescent="0.2">
      <c r="A33" s="120" t="s">
        <v>122</v>
      </c>
      <c r="B33" s="164">
        <v>29</v>
      </c>
      <c r="C33" s="135">
        <v>65.555179999999993</v>
      </c>
      <c r="D33" s="120">
        <v>71.713610000000003</v>
      </c>
      <c r="E33" s="135">
        <v>124.33059</v>
      </c>
      <c r="F33" s="121">
        <v>121.88145</v>
      </c>
      <c r="G33" s="120">
        <v>124.60021</v>
      </c>
      <c r="H33" s="135">
        <v>33.799999999999997</v>
      </c>
      <c r="I33" s="121">
        <v>43.3</v>
      </c>
      <c r="J33" s="120">
        <v>33.4</v>
      </c>
      <c r="K33" s="135">
        <v>20.605869999999999</v>
      </c>
      <c r="L33" s="120">
        <v>45.569499999999998</v>
      </c>
      <c r="M33" s="135">
        <v>72.987939999999995</v>
      </c>
      <c r="N33" s="120">
        <v>122.53376</v>
      </c>
      <c r="O33" s="135">
        <v>25.767938127632</v>
      </c>
      <c r="P33" s="121">
        <v>27.1944444444445</v>
      </c>
      <c r="Q33" s="120">
        <v>3.4166666666666701</v>
      </c>
      <c r="R33" s="135">
        <v>146.31817490740599</v>
      </c>
      <c r="S33" s="120">
        <v>141.70974092261901</v>
      </c>
      <c r="T33" s="136">
        <v>64.707770222085301</v>
      </c>
      <c r="U33" s="135">
        <v>120.07070731667299</v>
      </c>
      <c r="V33" s="121">
        <v>126.632404864398</v>
      </c>
      <c r="W33" s="120">
        <v>116.0640240428</v>
      </c>
      <c r="X33" s="136">
        <v>108.38041</v>
      </c>
      <c r="Y33" s="135">
        <v>120.86302999999999</v>
      </c>
      <c r="Z33" s="121">
        <v>103.49670999999999</v>
      </c>
      <c r="AA33" s="120">
        <v>105.33725</v>
      </c>
      <c r="AB33" s="136">
        <v>44.329356568921703</v>
      </c>
      <c r="AC33" s="135">
        <v>127.91638</v>
      </c>
      <c r="AD33" s="121">
        <v>128.83134999999999</v>
      </c>
      <c r="AE33" s="120">
        <v>129.30058</v>
      </c>
      <c r="AF33" s="135">
        <v>126.13214000000001</v>
      </c>
      <c r="AG33" s="120">
        <v>111.84663</v>
      </c>
      <c r="AH33" s="135">
        <v>75.40231</v>
      </c>
      <c r="AI33" s="121">
        <v>75.153620000000004</v>
      </c>
      <c r="AJ33" s="120">
        <v>67.991579999999999</v>
      </c>
      <c r="AK33" s="135">
        <v>126.56276</v>
      </c>
      <c r="AL33" s="120">
        <v>126.46701</v>
      </c>
      <c r="AM33" s="135">
        <v>21.060890000000001</v>
      </c>
      <c r="AN33" s="120">
        <v>24.946570000000001</v>
      </c>
      <c r="AO33" s="135">
        <v>80.191246867168005</v>
      </c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4"/>
      <c r="BJ33" s="44"/>
      <c r="BK33" s="44"/>
      <c r="BL33" s="44"/>
      <c r="BM33" s="44"/>
      <c r="BN33" s="44"/>
      <c r="BO33" s="44"/>
      <c r="BP33" s="44"/>
      <c r="BQ33" s="44"/>
      <c r="BR33" s="44"/>
      <c r="BS33" s="44"/>
      <c r="BT33" s="44"/>
      <c r="BU33" s="44"/>
      <c r="BV33" s="44"/>
      <c r="BW33" s="44"/>
      <c r="BX33" s="44"/>
      <c r="BY33" s="44"/>
      <c r="BZ33" s="44"/>
      <c r="CA33" s="44"/>
      <c r="CB33" s="44"/>
      <c r="CC33" s="44"/>
      <c r="CD33" s="44"/>
      <c r="CE33" s="44"/>
      <c r="CF33" s="44"/>
      <c r="CG33" s="44"/>
      <c r="CH33" s="44"/>
      <c r="CI33" s="44"/>
      <c r="CJ33" s="44"/>
      <c r="CK33" s="44"/>
      <c r="CL33" s="44"/>
      <c r="CM33" s="44"/>
      <c r="CN33" s="44"/>
      <c r="CO33" s="44"/>
      <c r="CP33" s="44"/>
    </row>
    <row r="34" spans="1:94" s="121" customFormat="1" x14ac:dyDescent="0.2">
      <c r="A34" s="120" t="s">
        <v>122</v>
      </c>
      <c r="B34" s="164">
        <v>30</v>
      </c>
      <c r="C34" s="135">
        <v>66.112920000000003</v>
      </c>
      <c r="D34" s="120">
        <v>71.970770000000002</v>
      </c>
      <c r="E34" s="135">
        <v>124.27133000000001</v>
      </c>
      <c r="F34" s="121">
        <v>121.97768000000001</v>
      </c>
      <c r="G34" s="120">
        <v>124.69965999999999</v>
      </c>
      <c r="H34" s="135">
        <v>32.9</v>
      </c>
      <c r="I34" s="121">
        <v>45</v>
      </c>
      <c r="J34" s="120">
        <v>32.9</v>
      </c>
      <c r="K34" s="135">
        <v>20.316130000000001</v>
      </c>
      <c r="L34" s="120">
        <v>45.29759</v>
      </c>
      <c r="M34" s="135">
        <v>72.269949999999994</v>
      </c>
      <c r="N34" s="120">
        <v>119.45009</v>
      </c>
      <c r="O34" s="135">
        <v>24.824870424360199</v>
      </c>
      <c r="P34" s="121">
        <v>26.8611111111111</v>
      </c>
      <c r="Q34" s="120">
        <v>3.1388888888888902</v>
      </c>
      <c r="R34" s="135">
        <v>146.33049346560799</v>
      </c>
      <c r="S34" s="120">
        <v>141.116055039683</v>
      </c>
      <c r="T34" s="136">
        <v>63.841714054360899</v>
      </c>
      <c r="U34" s="135">
        <v>119.828792837466</v>
      </c>
      <c r="V34" s="121">
        <v>126.316377870625</v>
      </c>
      <c r="W34" s="120">
        <v>115.629415583994</v>
      </c>
      <c r="X34" s="136">
        <v>106.76621</v>
      </c>
      <c r="Y34" s="135">
        <v>120.37808</v>
      </c>
      <c r="Z34" s="121">
        <v>102.36619</v>
      </c>
      <c r="AA34" s="120">
        <v>104.93013999999999</v>
      </c>
      <c r="AB34" s="136">
        <v>44.363604040632197</v>
      </c>
      <c r="AC34" s="135">
        <v>127.91030000000001</v>
      </c>
      <c r="AD34" s="121">
        <v>127.81287</v>
      </c>
      <c r="AE34" s="120">
        <v>129.46761000000001</v>
      </c>
      <c r="AF34" s="135">
        <v>123.88789</v>
      </c>
      <c r="AG34" s="120">
        <v>112.37836</v>
      </c>
      <c r="AH34" s="135">
        <v>76.137129999999999</v>
      </c>
      <c r="AI34" s="121">
        <v>74.293170000000003</v>
      </c>
      <c r="AJ34" s="120">
        <v>67.824079999999995</v>
      </c>
      <c r="AK34" s="135">
        <v>126.53865</v>
      </c>
      <c r="AL34" s="120">
        <v>126.50364</v>
      </c>
      <c r="AM34" s="135">
        <v>20.855499999999999</v>
      </c>
      <c r="AN34" s="120">
        <v>24.546150000000001</v>
      </c>
      <c r="AO34" s="135">
        <v>80.087949039264799</v>
      </c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  <c r="BK34" s="44"/>
      <c r="BL34" s="44"/>
      <c r="BM34" s="44"/>
      <c r="BN34" s="44"/>
      <c r="BO34" s="44"/>
      <c r="BP34" s="44"/>
      <c r="BQ34" s="44"/>
      <c r="BR34" s="44"/>
      <c r="BS34" s="44"/>
      <c r="BT34" s="44"/>
      <c r="BU34" s="44"/>
      <c r="BV34" s="44"/>
      <c r="BW34" s="44"/>
      <c r="BX34" s="44"/>
      <c r="BY34" s="44"/>
      <c r="BZ34" s="44"/>
      <c r="CA34" s="44"/>
      <c r="CB34" s="44"/>
      <c r="CC34" s="44"/>
      <c r="CD34" s="44"/>
      <c r="CE34" s="44"/>
      <c r="CF34" s="44"/>
      <c r="CG34" s="44"/>
      <c r="CH34" s="44"/>
      <c r="CI34" s="44"/>
      <c r="CJ34" s="44"/>
      <c r="CK34" s="44"/>
      <c r="CL34" s="44"/>
      <c r="CM34" s="44"/>
      <c r="CN34" s="44"/>
      <c r="CO34" s="44"/>
      <c r="CP34" s="44"/>
    </row>
    <row r="35" spans="1:94" s="121" customFormat="1" x14ac:dyDescent="0.2">
      <c r="A35" s="120" t="s">
        <v>122</v>
      </c>
      <c r="B35" s="164">
        <v>31</v>
      </c>
      <c r="C35" s="135">
        <v>66.627229999999997</v>
      </c>
      <c r="D35" s="120">
        <v>72.237949999999998</v>
      </c>
      <c r="E35" s="135">
        <v>124.37737</v>
      </c>
      <c r="F35" s="121">
        <v>121.87855999999999</v>
      </c>
      <c r="G35" s="120">
        <v>124.86530999999999</v>
      </c>
      <c r="H35" s="135">
        <v>32.5</v>
      </c>
      <c r="I35" s="121">
        <v>45.4</v>
      </c>
      <c r="J35" s="120">
        <v>32.5</v>
      </c>
      <c r="K35" s="135">
        <v>20.16375</v>
      </c>
      <c r="L35" s="120">
        <v>45.063270000000003</v>
      </c>
      <c r="M35" s="135">
        <v>72.053349999999995</v>
      </c>
      <c r="N35" s="120">
        <v>115.72777000000001</v>
      </c>
      <c r="O35" s="135">
        <v>23.937277291869101</v>
      </c>
      <c r="P35" s="121">
        <v>26.4166666666667</v>
      </c>
      <c r="Q35" s="120">
        <v>2.9166666666666701</v>
      </c>
      <c r="R35" s="135">
        <v>146.94479817460501</v>
      </c>
      <c r="S35" s="120">
        <v>141.72147901785601</v>
      </c>
      <c r="T35" s="136">
        <v>67.595998631709705</v>
      </c>
      <c r="U35" s="135">
        <v>119.33776882461</v>
      </c>
      <c r="V35" s="121">
        <v>126.006103030834</v>
      </c>
      <c r="W35" s="120">
        <v>115.123403026939</v>
      </c>
      <c r="X35" s="136">
        <v>107.00161</v>
      </c>
      <c r="Y35" s="135">
        <v>119.88475</v>
      </c>
      <c r="Z35" s="121">
        <v>102.15937</v>
      </c>
      <c r="AA35" s="120">
        <v>104.30135</v>
      </c>
      <c r="AB35" s="136">
        <v>44.299650240391003</v>
      </c>
      <c r="AC35" s="135">
        <v>127.92621</v>
      </c>
      <c r="AD35" s="121">
        <v>128.61365000000001</v>
      </c>
      <c r="AE35" s="120">
        <v>128.90122</v>
      </c>
      <c r="AF35" s="135">
        <v>124.9392</v>
      </c>
      <c r="AG35" s="120">
        <v>113.57340000000001</v>
      </c>
      <c r="AH35" s="135">
        <v>75.369500000000002</v>
      </c>
      <c r="AI35" s="121">
        <v>74.571550000000002</v>
      </c>
      <c r="AJ35" s="120">
        <v>67.508250000000004</v>
      </c>
      <c r="AK35" s="135">
        <v>126.54665</v>
      </c>
      <c r="AL35" s="120">
        <v>126.53738</v>
      </c>
      <c r="AM35" s="135">
        <v>20.624939999999999</v>
      </c>
      <c r="AN35" s="120">
        <v>24.17876</v>
      </c>
      <c r="AO35" s="135">
        <v>79.863345864661696</v>
      </c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  <c r="BO35" s="44"/>
      <c r="BP35" s="44"/>
      <c r="BQ35" s="44"/>
      <c r="BR35" s="44"/>
      <c r="BS35" s="44"/>
      <c r="BT35" s="44"/>
      <c r="BU35" s="44"/>
      <c r="BV35" s="44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  <c r="CL35" s="44"/>
      <c r="CM35" s="44"/>
      <c r="CN35" s="44"/>
      <c r="CO35" s="44"/>
      <c r="CP35" s="44"/>
    </row>
    <row r="36" spans="1:94" s="121" customFormat="1" x14ac:dyDescent="0.2">
      <c r="A36" s="120" t="s">
        <v>122</v>
      </c>
      <c r="B36" s="164">
        <v>32</v>
      </c>
      <c r="C36" s="135">
        <v>67.111490000000003</v>
      </c>
      <c r="D36" s="120">
        <v>72.481750000000005</v>
      </c>
      <c r="E36" s="135">
        <v>124.40872</v>
      </c>
      <c r="F36" s="121">
        <v>121.90685000000001</v>
      </c>
      <c r="G36" s="120">
        <v>124.81841</v>
      </c>
      <c r="H36" s="135">
        <v>32</v>
      </c>
      <c r="I36" s="121">
        <v>47.2</v>
      </c>
      <c r="J36" s="120">
        <v>31.8</v>
      </c>
      <c r="K36" s="135">
        <v>19.970980000000001</v>
      </c>
      <c r="L36" s="120">
        <v>44.639099999999999</v>
      </c>
      <c r="M36" s="135">
        <v>71.441839999999999</v>
      </c>
      <c r="N36" s="120">
        <v>110.69601</v>
      </c>
      <c r="O36" s="135">
        <v>23.021946873987702</v>
      </c>
      <c r="P36" s="121">
        <v>25.920698924731202</v>
      </c>
      <c r="Q36" s="120">
        <v>2.69444444444445</v>
      </c>
      <c r="R36" s="135">
        <v>146.331493630952</v>
      </c>
      <c r="S36" s="120">
        <v>141.10631165343901</v>
      </c>
      <c r="T36" s="136">
        <v>66.128572604026601</v>
      </c>
      <c r="U36" s="135">
        <v>118.925513105077</v>
      </c>
      <c r="V36" s="121">
        <v>125.786842199238</v>
      </c>
      <c r="W36" s="120">
        <v>114.790303180818</v>
      </c>
      <c r="X36" s="136">
        <v>107.76836</v>
      </c>
      <c r="Y36" s="135">
        <v>119.50022</v>
      </c>
      <c r="Z36" s="121">
        <v>101.2936</v>
      </c>
      <c r="AA36" s="120">
        <v>103.75243</v>
      </c>
      <c r="AB36" s="136">
        <v>44.224820935524797</v>
      </c>
      <c r="AC36" s="135">
        <v>127.69354</v>
      </c>
      <c r="AD36" s="121">
        <v>128.61395999999999</v>
      </c>
      <c r="AE36" s="120">
        <v>128.89795000000001</v>
      </c>
      <c r="AF36" s="135">
        <v>123.4675</v>
      </c>
      <c r="AG36" s="120">
        <v>112.3374</v>
      </c>
      <c r="AH36" s="135">
        <v>75.694059999999993</v>
      </c>
      <c r="AI36" s="121">
        <v>75.007900000000006</v>
      </c>
      <c r="AJ36" s="120">
        <v>67.509190000000004</v>
      </c>
      <c r="AK36" s="135">
        <v>126.53197</v>
      </c>
      <c r="AL36" s="120">
        <v>126.55543</v>
      </c>
      <c r="AM36" s="135">
        <v>20.41432</v>
      </c>
      <c r="AN36" s="120">
        <v>23.838170000000002</v>
      </c>
      <c r="AO36" s="135">
        <v>79.759924812030107</v>
      </c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4"/>
      <c r="BW36" s="44"/>
      <c r="BX36" s="44"/>
      <c r="BY36" s="44"/>
      <c r="BZ36" s="44"/>
      <c r="CA36" s="44"/>
      <c r="CB36" s="44"/>
      <c r="CC36" s="44"/>
      <c r="CD36" s="44"/>
      <c r="CE36" s="44"/>
      <c r="CF36" s="44"/>
      <c r="CG36" s="44"/>
      <c r="CH36" s="44"/>
      <c r="CI36" s="44"/>
      <c r="CJ36" s="44"/>
      <c r="CK36" s="44"/>
      <c r="CL36" s="44"/>
      <c r="CM36" s="44"/>
      <c r="CN36" s="44"/>
      <c r="CO36" s="44"/>
      <c r="CP36" s="44"/>
    </row>
    <row r="37" spans="1:94" s="121" customFormat="1" x14ac:dyDescent="0.2">
      <c r="A37" s="120" t="s">
        <v>122</v>
      </c>
      <c r="B37" s="164">
        <v>33</v>
      </c>
      <c r="C37" s="135">
        <v>67.622470000000007</v>
      </c>
      <c r="D37" s="120">
        <v>72.705510000000004</v>
      </c>
      <c r="E37" s="135">
        <v>124.40389</v>
      </c>
      <c r="F37" s="121">
        <v>121.92547</v>
      </c>
      <c r="G37" s="120">
        <v>124.9346</v>
      </c>
      <c r="H37" s="135">
        <v>31.5</v>
      </c>
      <c r="I37" s="121">
        <v>45</v>
      </c>
      <c r="J37" s="120">
        <v>31.3</v>
      </c>
      <c r="K37" s="135">
        <v>19.72475</v>
      </c>
      <c r="L37" s="120">
        <v>44.267710000000001</v>
      </c>
      <c r="M37" s="135">
        <v>70.344890000000007</v>
      </c>
      <c r="N37" s="120">
        <v>108.52679999999999</v>
      </c>
      <c r="O37" s="135">
        <v>22.189828312277299</v>
      </c>
      <c r="P37" s="121">
        <v>25.477982590885802</v>
      </c>
      <c r="Q37" s="120">
        <v>2.5210905349794199</v>
      </c>
      <c r="R37" s="135">
        <v>146.333556580688</v>
      </c>
      <c r="S37" s="120">
        <v>140.56165298941801</v>
      </c>
      <c r="T37" s="136">
        <v>63.696677872327299</v>
      </c>
      <c r="U37" s="135">
        <v>118.433688272334</v>
      </c>
      <c r="V37" s="121">
        <v>125.506299872741</v>
      </c>
      <c r="W37" s="120">
        <v>114.107376341573</v>
      </c>
      <c r="X37" s="136">
        <v>105.85822</v>
      </c>
      <c r="Y37" s="135">
        <v>119.01473</v>
      </c>
      <c r="Z37" s="121">
        <v>100.86833</v>
      </c>
      <c r="AA37" s="120">
        <v>103.02439</v>
      </c>
      <c r="AB37" s="136">
        <v>44.248305913056903</v>
      </c>
      <c r="AC37" s="135">
        <v>127.54025</v>
      </c>
      <c r="AD37" s="121">
        <v>128.75308999999999</v>
      </c>
      <c r="AE37" s="120">
        <v>128.90170000000001</v>
      </c>
      <c r="AF37" s="135">
        <v>124.50362</v>
      </c>
      <c r="AG37" s="120">
        <v>112.37527</v>
      </c>
      <c r="AH37" s="135">
        <v>75.878069999999994</v>
      </c>
      <c r="AI37" s="121">
        <v>73.807050000000004</v>
      </c>
      <c r="AJ37" s="120">
        <v>67.577020000000005</v>
      </c>
      <c r="AK37" s="135">
        <v>126.56083</v>
      </c>
      <c r="AL37" s="120">
        <v>126.54677</v>
      </c>
      <c r="AM37" s="135">
        <v>20.205190000000002</v>
      </c>
      <c r="AN37" s="120">
        <v>23.462779999999999</v>
      </c>
      <c r="AO37" s="135">
        <v>79.618809523809503</v>
      </c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/>
      <c r="BG37" s="44"/>
      <c r="BH37" s="44"/>
      <c r="BI37" s="44"/>
      <c r="BJ37" s="44"/>
      <c r="BK37" s="44"/>
      <c r="BL37" s="44"/>
      <c r="BM37" s="44"/>
      <c r="BN37" s="44"/>
      <c r="BO37" s="44"/>
      <c r="BP37" s="44"/>
      <c r="BQ37" s="44"/>
      <c r="BR37" s="44"/>
      <c r="BS37" s="44"/>
      <c r="BT37" s="44"/>
      <c r="BU37" s="44"/>
      <c r="BV37" s="44"/>
      <c r="BW37" s="44"/>
      <c r="BX37" s="44"/>
      <c r="BY37" s="44"/>
      <c r="BZ37" s="44"/>
      <c r="CA37" s="44"/>
      <c r="CB37" s="44"/>
      <c r="CC37" s="44"/>
      <c r="CD37" s="44"/>
      <c r="CE37" s="44"/>
      <c r="CF37" s="44"/>
      <c r="CG37" s="44"/>
      <c r="CH37" s="44"/>
      <c r="CI37" s="44"/>
      <c r="CJ37" s="44"/>
      <c r="CK37" s="44"/>
      <c r="CL37" s="44"/>
      <c r="CM37" s="44"/>
      <c r="CN37" s="44"/>
      <c r="CO37" s="44"/>
      <c r="CP37" s="44"/>
    </row>
    <row r="38" spans="1:94" s="121" customFormat="1" x14ac:dyDescent="0.2">
      <c r="A38" s="120" t="s">
        <v>122</v>
      </c>
      <c r="B38" s="164">
        <v>34</v>
      </c>
      <c r="C38" s="135">
        <v>68.069990000000004</v>
      </c>
      <c r="D38" s="120">
        <v>72.93929</v>
      </c>
      <c r="E38" s="135">
        <v>124.51039</v>
      </c>
      <c r="F38" s="121">
        <v>122.01052</v>
      </c>
      <c r="G38" s="120">
        <v>124.82844</v>
      </c>
      <c r="H38" s="135">
        <v>31.5</v>
      </c>
      <c r="I38" s="121">
        <v>47</v>
      </c>
      <c r="J38" s="120">
        <v>31.3</v>
      </c>
      <c r="K38" s="135">
        <v>19.456510000000002</v>
      </c>
      <c r="L38" s="120">
        <v>44.085610000000003</v>
      </c>
      <c r="M38" s="135">
        <v>30.126670000000001</v>
      </c>
      <c r="N38" s="120">
        <v>105.82201000000001</v>
      </c>
      <c r="O38" s="135">
        <v>21.4686588921283</v>
      </c>
      <c r="P38" s="121">
        <v>24.8611111111111</v>
      </c>
      <c r="Q38" s="120">
        <v>2.3548647854203399</v>
      </c>
      <c r="R38" s="135">
        <v>146.32103624999999</v>
      </c>
      <c r="S38" s="120">
        <v>140.57174872685201</v>
      </c>
      <c r="T38" s="136">
        <v>63.714958099310799</v>
      </c>
      <c r="U38" s="135">
        <v>118.147602945035</v>
      </c>
      <c r="V38" s="121">
        <v>125.332658602622</v>
      </c>
      <c r="W38" s="120">
        <v>113.74056728802699</v>
      </c>
      <c r="X38" s="136">
        <v>107.12268</v>
      </c>
      <c r="Y38" s="135">
        <v>118.53796</v>
      </c>
      <c r="Z38" s="121">
        <v>100.68206000000001</v>
      </c>
      <c r="AA38" s="120">
        <v>102.69806</v>
      </c>
      <c r="AB38" s="136">
        <v>44.2603859018542</v>
      </c>
      <c r="AC38" s="135">
        <v>127.51542999999999</v>
      </c>
      <c r="AD38" s="121">
        <v>127.93762</v>
      </c>
      <c r="AE38" s="120">
        <v>128.57401999999999</v>
      </c>
      <c r="AF38" s="135">
        <v>123.07241999999999</v>
      </c>
      <c r="AG38" s="120">
        <v>111.51161</v>
      </c>
      <c r="AH38" s="135">
        <v>75.46217</v>
      </c>
      <c r="AI38" s="121">
        <v>74.15034</v>
      </c>
      <c r="AJ38" s="120">
        <v>67.200479999999999</v>
      </c>
      <c r="AK38" s="135">
        <v>126.49645</v>
      </c>
      <c r="AL38" s="120">
        <v>126.59050999999999</v>
      </c>
      <c r="AM38" s="135">
        <v>20.024519999999999</v>
      </c>
      <c r="AN38" s="120">
        <v>23.14837</v>
      </c>
      <c r="AO38" s="135">
        <v>79.404101921470399</v>
      </c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  <c r="BF38" s="44"/>
      <c r="BG38" s="44"/>
      <c r="BH38" s="44"/>
      <c r="BI38" s="44"/>
      <c r="BJ38" s="44"/>
      <c r="BK38" s="44"/>
      <c r="BL38" s="44"/>
      <c r="BM38" s="44"/>
      <c r="BN38" s="44"/>
      <c r="BO38" s="44"/>
      <c r="BP38" s="44"/>
      <c r="BQ38" s="44"/>
      <c r="BR38" s="44"/>
      <c r="BS38" s="44"/>
      <c r="BT38" s="44"/>
      <c r="BU38" s="44"/>
      <c r="BV38" s="44"/>
      <c r="BW38" s="44"/>
      <c r="BX38" s="44"/>
      <c r="BY38" s="44"/>
      <c r="BZ38" s="44"/>
      <c r="CA38" s="44"/>
      <c r="CB38" s="44"/>
      <c r="CC38" s="44"/>
      <c r="CD38" s="44"/>
      <c r="CE38" s="44"/>
      <c r="CF38" s="44"/>
      <c r="CG38" s="44"/>
      <c r="CH38" s="44"/>
      <c r="CI38" s="44"/>
      <c r="CJ38" s="44"/>
      <c r="CK38" s="44"/>
      <c r="CL38" s="44"/>
      <c r="CM38" s="44"/>
      <c r="CN38" s="44"/>
      <c r="CO38" s="44"/>
      <c r="CP38" s="44"/>
    </row>
    <row r="39" spans="1:94" s="121" customFormat="1" x14ac:dyDescent="0.2">
      <c r="A39" s="120" t="s">
        <v>122</v>
      </c>
      <c r="B39" s="164">
        <v>35</v>
      </c>
      <c r="C39" s="135">
        <v>68.514169999999993</v>
      </c>
      <c r="D39" s="120">
        <v>73.169730000000001</v>
      </c>
      <c r="E39" s="135">
        <v>124.75790000000001</v>
      </c>
      <c r="F39" s="121">
        <v>122.04255000000001</v>
      </c>
      <c r="G39" s="120">
        <v>124.91525</v>
      </c>
      <c r="H39" s="135">
        <v>31.4</v>
      </c>
      <c r="I39" s="121">
        <v>47.7</v>
      </c>
      <c r="J39" s="120">
        <v>31.7</v>
      </c>
      <c r="K39" s="135">
        <v>19.23366</v>
      </c>
      <c r="L39" s="120">
        <v>43.896659999999997</v>
      </c>
      <c r="M39" s="135">
        <v>70.007890000000003</v>
      </c>
      <c r="N39" s="120">
        <v>102.81265999999999</v>
      </c>
      <c r="O39" s="135">
        <v>20.830701328150301</v>
      </c>
      <c r="P39" s="121">
        <v>24.529185867895599</v>
      </c>
      <c r="Q39" s="120">
        <v>2.2163433274544402</v>
      </c>
      <c r="R39" s="135">
        <v>146.332740793651</v>
      </c>
      <c r="S39" s="120">
        <v>140.53115494378301</v>
      </c>
      <c r="T39" s="136">
        <v>69.099407350963503</v>
      </c>
      <c r="U39" s="135">
        <v>117.872169700249</v>
      </c>
      <c r="V39" s="121">
        <v>124.983241703838</v>
      </c>
      <c r="W39" s="120">
        <v>113.27424809598899</v>
      </c>
      <c r="X39" s="136">
        <v>106.42319000000001</v>
      </c>
      <c r="Y39" s="135">
        <v>118.04209</v>
      </c>
      <c r="Z39" s="121">
        <v>99.973889999999997</v>
      </c>
      <c r="AA39" s="120">
        <v>102.25771</v>
      </c>
      <c r="AB39" s="136">
        <v>44.273409807996799</v>
      </c>
      <c r="AC39" s="135">
        <v>127.80318</v>
      </c>
      <c r="AD39" s="121">
        <v>128.64687000000001</v>
      </c>
      <c r="AE39" s="120">
        <v>128.51805999999999</v>
      </c>
      <c r="AF39" s="135">
        <v>123.10075999999999</v>
      </c>
      <c r="AG39" s="120">
        <v>112.41413</v>
      </c>
      <c r="AH39" s="135">
        <v>75.743229999999997</v>
      </c>
      <c r="AI39" s="121">
        <v>73.892420000000001</v>
      </c>
      <c r="AJ39" s="120">
        <v>66.949690000000004</v>
      </c>
      <c r="AK39" s="135">
        <v>126.6031</v>
      </c>
      <c r="AL39" s="120">
        <v>126.58677</v>
      </c>
      <c r="AM39" s="135">
        <v>19.82413</v>
      </c>
      <c r="AN39" s="120">
        <v>22.84085</v>
      </c>
      <c r="AO39" s="135">
        <v>79.229774436090295</v>
      </c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  <c r="BM39" s="44"/>
      <c r="BN39" s="44"/>
      <c r="BO39" s="44"/>
      <c r="BP39" s="44"/>
      <c r="BQ39" s="44"/>
      <c r="BR39" s="44"/>
      <c r="BS39" s="44"/>
      <c r="BT39" s="44"/>
      <c r="BU39" s="44"/>
      <c r="BV39" s="44"/>
      <c r="BW39" s="44"/>
      <c r="BX39" s="44"/>
      <c r="BY39" s="44"/>
      <c r="BZ39" s="44"/>
      <c r="CA39" s="44"/>
      <c r="CB39" s="44"/>
      <c r="CC39" s="44"/>
      <c r="CD39" s="44"/>
      <c r="CE39" s="44"/>
      <c r="CF39" s="44"/>
      <c r="CG39" s="44"/>
      <c r="CH39" s="44"/>
      <c r="CI39" s="44"/>
      <c r="CJ39" s="44"/>
      <c r="CK39" s="44"/>
      <c r="CL39" s="44"/>
      <c r="CM39" s="44"/>
      <c r="CN39" s="44"/>
      <c r="CO39" s="44"/>
      <c r="CP39" s="44"/>
    </row>
    <row r="40" spans="1:94" s="121" customFormat="1" x14ac:dyDescent="0.2">
      <c r="A40" s="120" t="s">
        <v>122</v>
      </c>
      <c r="B40" s="164">
        <v>36</v>
      </c>
      <c r="C40" s="135">
        <v>68.948329999999999</v>
      </c>
      <c r="D40" s="120">
        <v>73.380129999999994</v>
      </c>
      <c r="E40" s="135">
        <v>124.51199</v>
      </c>
      <c r="F40" s="121">
        <v>122.01461999999999</v>
      </c>
      <c r="G40" s="120">
        <v>124.88345</v>
      </c>
      <c r="H40" s="135">
        <v>31.1</v>
      </c>
      <c r="I40" s="121">
        <v>49.1</v>
      </c>
      <c r="J40" s="120">
        <v>32</v>
      </c>
      <c r="K40" s="135">
        <v>19.0533</v>
      </c>
      <c r="L40" s="120">
        <v>43.748570000000001</v>
      </c>
      <c r="M40" s="135">
        <v>67.679360000000003</v>
      </c>
      <c r="N40" s="120">
        <v>100.6315</v>
      </c>
      <c r="O40" s="135">
        <v>20.275955620343399</v>
      </c>
      <c r="P40" s="121">
        <v>24.026881720430101</v>
      </c>
      <c r="Q40" s="120">
        <v>2.1055261610817202</v>
      </c>
      <c r="R40" s="135">
        <v>146.30805758267201</v>
      </c>
      <c r="S40" s="120">
        <v>140.031880000001</v>
      </c>
      <c r="T40" s="136">
        <v>64.059189405361593</v>
      </c>
      <c r="U40" s="135">
        <v>117.646047422275</v>
      </c>
      <c r="V40" s="121">
        <v>124.838979313972</v>
      </c>
      <c r="W40" s="120">
        <v>112.749189232357</v>
      </c>
      <c r="X40" s="136">
        <v>106.57789</v>
      </c>
      <c r="Y40" s="135">
        <v>117.6996</v>
      </c>
      <c r="Z40" s="121">
        <v>99.555310000000006</v>
      </c>
      <c r="AA40" s="120">
        <v>101.62502000000001</v>
      </c>
      <c r="AB40" s="136">
        <v>44.286044561013597</v>
      </c>
      <c r="AC40" s="135">
        <v>127.01182</v>
      </c>
      <c r="AD40" s="121">
        <v>127.93413</v>
      </c>
      <c r="AE40" s="120">
        <v>128.02200999999999</v>
      </c>
      <c r="AF40" s="135">
        <v>123.09003</v>
      </c>
      <c r="AG40" s="120">
        <v>110.76511000000001</v>
      </c>
      <c r="AH40" s="135">
        <v>76.198089999999993</v>
      </c>
      <c r="AI40" s="121">
        <v>73.905050000000003</v>
      </c>
      <c r="AJ40" s="120">
        <v>67.103039999999993</v>
      </c>
      <c r="AK40" s="135">
        <v>126.46132</v>
      </c>
      <c r="AL40" s="120">
        <v>126.73626</v>
      </c>
      <c r="AM40" s="135">
        <v>19.590240000000001</v>
      </c>
      <c r="AN40" s="120">
        <v>22.546890000000001</v>
      </c>
      <c r="AO40" s="135">
        <v>79.263120300751893</v>
      </c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4"/>
      <c r="BK40" s="44"/>
      <c r="BL40" s="44"/>
      <c r="BM40" s="44"/>
      <c r="BN40" s="44"/>
      <c r="BO40" s="44"/>
      <c r="BP40" s="44"/>
      <c r="BQ40" s="44"/>
      <c r="BR40" s="44"/>
      <c r="BS40" s="44"/>
      <c r="BT40" s="44"/>
      <c r="BU40" s="44"/>
      <c r="BV40" s="44"/>
      <c r="BW40" s="44"/>
      <c r="BX40" s="44"/>
      <c r="BY40" s="44"/>
      <c r="BZ40" s="44"/>
      <c r="CA40" s="44"/>
      <c r="CB40" s="44"/>
      <c r="CC40" s="44"/>
      <c r="CD40" s="44"/>
      <c r="CE40" s="44"/>
      <c r="CF40" s="44"/>
      <c r="CG40" s="44"/>
      <c r="CH40" s="44"/>
      <c r="CI40" s="44"/>
      <c r="CJ40" s="44"/>
      <c r="CK40" s="44"/>
      <c r="CL40" s="44"/>
      <c r="CM40" s="44"/>
      <c r="CN40" s="44"/>
      <c r="CO40" s="44"/>
      <c r="CP40" s="44"/>
    </row>
    <row r="41" spans="1:94" s="121" customFormat="1" x14ac:dyDescent="0.2">
      <c r="A41" s="120" t="s">
        <v>122</v>
      </c>
      <c r="B41" s="164">
        <v>37</v>
      </c>
      <c r="C41" s="135">
        <v>69.329059999999998</v>
      </c>
      <c r="D41" s="120">
        <v>73.600549999999998</v>
      </c>
      <c r="E41" s="135">
        <v>124.71303</v>
      </c>
      <c r="F41" s="121">
        <v>121.97136</v>
      </c>
      <c r="G41" s="120">
        <v>124.97769</v>
      </c>
      <c r="H41" s="135">
        <v>31.1</v>
      </c>
      <c r="I41" s="121">
        <v>52</v>
      </c>
      <c r="J41" s="120">
        <v>32.700000000000003</v>
      </c>
      <c r="K41" s="135">
        <v>18.875019999999999</v>
      </c>
      <c r="L41" s="120">
        <v>43.51934</v>
      </c>
      <c r="M41" s="135">
        <v>65.893140000000002</v>
      </c>
      <c r="N41" s="120">
        <v>98.081779999999995</v>
      </c>
      <c r="O41" s="135">
        <v>19.721209912536501</v>
      </c>
      <c r="P41" s="121">
        <v>23.496671786994401</v>
      </c>
      <c r="Q41" s="120">
        <v>2.02241328630218</v>
      </c>
      <c r="R41" s="135">
        <v>146.87574960317301</v>
      </c>
      <c r="S41" s="120">
        <v>139.924708333333</v>
      </c>
      <c r="T41" s="136">
        <v>62.326970855800496</v>
      </c>
      <c r="U41" s="135">
        <v>117.14956334776301</v>
      </c>
      <c r="V41" s="121">
        <v>124.420704318354</v>
      </c>
      <c r="W41" s="120">
        <v>112.286872975061</v>
      </c>
      <c r="X41" s="136">
        <v>107.11595</v>
      </c>
      <c r="Y41" s="135">
        <v>117.22216</v>
      </c>
      <c r="Z41" s="121">
        <v>98.946510000000004</v>
      </c>
      <c r="AA41" s="120">
        <v>101.53107</v>
      </c>
      <c r="AB41" s="136">
        <v>44.251012411510899</v>
      </c>
      <c r="AC41" s="135">
        <v>127.80101999999999</v>
      </c>
      <c r="AD41" s="121">
        <v>127.94461</v>
      </c>
      <c r="AE41" s="120">
        <v>128.63361</v>
      </c>
      <c r="AF41" s="135">
        <v>123.63025</v>
      </c>
      <c r="AG41" s="120">
        <v>110.99836000000001</v>
      </c>
      <c r="AH41" s="135">
        <v>75.649839999999998</v>
      </c>
      <c r="AI41" s="121">
        <v>74.031199999999998</v>
      </c>
      <c r="AJ41" s="120">
        <v>67.545169999999999</v>
      </c>
      <c r="AK41" s="135">
        <v>126.67724</v>
      </c>
      <c r="AL41" s="120">
        <v>126.78910999999999</v>
      </c>
      <c r="AM41" s="135">
        <v>19.36487</v>
      </c>
      <c r="AN41" s="120">
        <v>22.246420000000001</v>
      </c>
      <c r="AO41" s="135">
        <v>79.029699248120295</v>
      </c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  <c r="BF41" s="44"/>
      <c r="BG41" s="44"/>
      <c r="BH41" s="44"/>
      <c r="BI41" s="44"/>
      <c r="BJ41" s="44"/>
      <c r="BK41" s="44"/>
      <c r="BL41" s="44"/>
      <c r="BM41" s="44"/>
      <c r="BN41" s="44"/>
      <c r="BO41" s="44"/>
      <c r="BP41" s="44"/>
      <c r="BQ41" s="44"/>
      <c r="BR41" s="44"/>
      <c r="BS41" s="44"/>
      <c r="BT41" s="44"/>
      <c r="BU41" s="44"/>
      <c r="BV41" s="44"/>
      <c r="BW41" s="44"/>
      <c r="BX41" s="44"/>
      <c r="BY41" s="44"/>
      <c r="BZ41" s="44"/>
      <c r="CA41" s="44"/>
      <c r="CB41" s="44"/>
      <c r="CC41" s="44"/>
      <c r="CD41" s="44"/>
      <c r="CE41" s="44"/>
      <c r="CF41" s="44"/>
      <c r="CG41" s="44"/>
      <c r="CH41" s="44"/>
      <c r="CI41" s="44"/>
      <c r="CJ41" s="44"/>
      <c r="CK41" s="44"/>
      <c r="CL41" s="44"/>
      <c r="CM41" s="44"/>
      <c r="CN41" s="44"/>
      <c r="CO41" s="44"/>
      <c r="CP41" s="44"/>
    </row>
    <row r="42" spans="1:94" s="121" customFormat="1" x14ac:dyDescent="0.2">
      <c r="A42" s="120" t="s">
        <v>122</v>
      </c>
      <c r="B42" s="164">
        <v>38</v>
      </c>
      <c r="C42" s="135">
        <v>69.709789999999998</v>
      </c>
      <c r="D42" s="120">
        <v>73.794250000000005</v>
      </c>
      <c r="E42" s="135">
        <v>124.72602999999999</v>
      </c>
      <c r="F42" s="121">
        <v>122.09081</v>
      </c>
      <c r="G42" s="120">
        <v>125.06955000000001</v>
      </c>
      <c r="H42" s="135">
        <v>30.7</v>
      </c>
      <c r="I42" s="121">
        <v>49.4</v>
      </c>
      <c r="J42" s="120">
        <v>33.5</v>
      </c>
      <c r="K42" s="135">
        <v>18.703990000000001</v>
      </c>
      <c r="L42" s="120">
        <v>43.20476</v>
      </c>
      <c r="M42" s="135">
        <v>64.764169999999993</v>
      </c>
      <c r="N42" s="120">
        <v>95.696659999999994</v>
      </c>
      <c r="O42" s="135">
        <v>19.1664642047295</v>
      </c>
      <c r="P42" s="121">
        <v>22.9444444444444</v>
      </c>
      <c r="Q42" s="120">
        <v>1.93930041152263</v>
      </c>
      <c r="R42" s="135">
        <v>145.77095005291</v>
      </c>
      <c r="S42" s="120">
        <v>140.54577606812299</v>
      </c>
      <c r="T42" s="136">
        <v>64.385980997326598</v>
      </c>
      <c r="U42" s="135">
        <v>117.091337957497</v>
      </c>
      <c r="V42" s="121">
        <v>124.038677142783</v>
      </c>
      <c r="W42" s="120">
        <v>111.82628635150699</v>
      </c>
      <c r="X42" s="136">
        <v>104.84934</v>
      </c>
      <c r="Y42" s="135">
        <v>116.85025</v>
      </c>
      <c r="Z42" s="121">
        <v>98.568560000000005</v>
      </c>
      <c r="AA42" s="120">
        <v>100.63157</v>
      </c>
      <c r="AB42" s="136">
        <v>44.305958817344802</v>
      </c>
      <c r="AC42" s="135">
        <v>127.6896</v>
      </c>
      <c r="AD42" s="121">
        <v>127.93893</v>
      </c>
      <c r="AE42" s="120">
        <v>127.78946000000001</v>
      </c>
      <c r="AF42" s="135">
        <v>123.17749999999999</v>
      </c>
      <c r="AG42" s="120">
        <v>110.39091999999999</v>
      </c>
      <c r="AH42" s="135">
        <v>75.848140000000001</v>
      </c>
      <c r="AI42" s="121">
        <v>74.125749999999996</v>
      </c>
      <c r="AJ42" s="120">
        <v>66.842609999999993</v>
      </c>
      <c r="AK42" s="135">
        <v>126.58251</v>
      </c>
      <c r="AL42" s="120">
        <v>126.85177</v>
      </c>
      <c r="AM42" s="135">
        <v>19.12039</v>
      </c>
      <c r="AN42" s="120">
        <v>21.97889</v>
      </c>
      <c r="AO42" s="135">
        <v>79.007468671679206</v>
      </c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  <c r="BM42" s="44"/>
      <c r="BN42" s="44"/>
      <c r="BO42" s="44"/>
      <c r="BP42" s="44"/>
      <c r="BQ42" s="44"/>
      <c r="BR42" s="44"/>
      <c r="BS42" s="44"/>
      <c r="BT42" s="44"/>
      <c r="BU42" s="44"/>
      <c r="BV42" s="44"/>
      <c r="BW42" s="44"/>
      <c r="BX42" s="44"/>
      <c r="BY42" s="44"/>
      <c r="BZ42" s="44"/>
      <c r="CA42" s="44"/>
      <c r="CB42" s="44"/>
      <c r="CC42" s="44"/>
      <c r="CD42" s="44"/>
      <c r="CE42" s="44"/>
      <c r="CF42" s="44"/>
      <c r="CG42" s="44"/>
      <c r="CH42" s="44"/>
      <c r="CI42" s="44"/>
      <c r="CJ42" s="44"/>
      <c r="CK42" s="44"/>
      <c r="CL42" s="44"/>
      <c r="CM42" s="44"/>
      <c r="CN42" s="44"/>
      <c r="CO42" s="44"/>
      <c r="CP42" s="44"/>
    </row>
    <row r="43" spans="1:94" s="121" customFormat="1" x14ac:dyDescent="0.2">
      <c r="A43" s="120" t="s">
        <v>122</v>
      </c>
      <c r="B43" s="164">
        <v>39</v>
      </c>
      <c r="C43" s="135">
        <v>70.08717</v>
      </c>
      <c r="D43" s="120">
        <v>73.997969999999995</v>
      </c>
      <c r="E43" s="135">
        <v>124.80546</v>
      </c>
      <c r="F43" s="121">
        <v>122.26300000000001</v>
      </c>
      <c r="G43" s="120">
        <v>125.10128</v>
      </c>
      <c r="H43" s="135">
        <v>30.5</v>
      </c>
      <c r="I43" s="121">
        <v>47.8</v>
      </c>
      <c r="J43" s="120">
        <v>34.1</v>
      </c>
      <c r="K43" s="135">
        <v>18.542359999999999</v>
      </c>
      <c r="L43" s="120">
        <v>42.949129999999997</v>
      </c>
      <c r="M43" s="135">
        <v>62.83379</v>
      </c>
      <c r="N43" s="120">
        <v>92.947209999999998</v>
      </c>
      <c r="O43" s="135">
        <v>18.750404923874299</v>
      </c>
      <c r="P43" s="121">
        <v>22.5833333333333</v>
      </c>
      <c r="Q43" s="120">
        <v>1.80555555555556</v>
      </c>
      <c r="R43" s="135">
        <v>145.762524292329</v>
      </c>
      <c r="S43" s="120">
        <v>139.566124662698</v>
      </c>
      <c r="T43" s="136">
        <v>65.345315861967094</v>
      </c>
      <c r="U43" s="135">
        <v>116.856146340024</v>
      </c>
      <c r="V43" s="121">
        <v>123.658430618049</v>
      </c>
      <c r="W43" s="120">
        <v>111.53435495432301</v>
      </c>
      <c r="X43" s="136">
        <v>105.6968</v>
      </c>
      <c r="Y43" s="135">
        <v>116.3997</v>
      </c>
      <c r="Z43" s="121">
        <v>97.951809999999995</v>
      </c>
      <c r="AA43" s="120">
        <v>100.61574</v>
      </c>
      <c r="AB43" s="136">
        <v>44.252363449309598</v>
      </c>
      <c r="AC43" s="135">
        <v>127.58938999999999</v>
      </c>
      <c r="AD43" s="121">
        <v>127.69280999999999</v>
      </c>
      <c r="AE43" s="120">
        <v>127.97928</v>
      </c>
      <c r="AF43" s="135">
        <v>123.20256000000001</v>
      </c>
      <c r="AG43" s="120">
        <v>112.93416000000001</v>
      </c>
      <c r="AH43" s="135">
        <v>75.938490000000002</v>
      </c>
      <c r="AI43" s="121">
        <v>73.793639999999996</v>
      </c>
      <c r="AJ43" s="120">
        <v>66.689139999999995</v>
      </c>
      <c r="AK43" s="135">
        <v>126.76918000000001</v>
      </c>
      <c r="AL43" s="120">
        <v>126.79389999999999</v>
      </c>
      <c r="AM43" s="135">
        <v>18.901759999999999</v>
      </c>
      <c r="AN43" s="120">
        <v>21.713180000000001</v>
      </c>
      <c r="AO43" s="135">
        <v>78.818508771929899</v>
      </c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  <c r="BF43" s="44"/>
      <c r="BG43" s="44"/>
      <c r="BH43" s="44"/>
      <c r="BI43" s="44"/>
      <c r="BJ43" s="44"/>
      <c r="BK43" s="44"/>
      <c r="BL43" s="44"/>
      <c r="BM43" s="44"/>
      <c r="BN43" s="44"/>
      <c r="BO43" s="44"/>
      <c r="BP43" s="44"/>
      <c r="BQ43" s="44"/>
      <c r="BR43" s="44"/>
      <c r="BS43" s="44"/>
      <c r="BT43" s="44"/>
      <c r="BU43" s="44"/>
      <c r="BV43" s="44"/>
      <c r="BW43" s="44"/>
      <c r="BX43" s="44"/>
      <c r="BY43" s="44"/>
      <c r="BZ43" s="44"/>
      <c r="CA43" s="44"/>
      <c r="CB43" s="44"/>
      <c r="CC43" s="44"/>
      <c r="CD43" s="44"/>
      <c r="CE43" s="44"/>
      <c r="CF43" s="44"/>
      <c r="CG43" s="44"/>
      <c r="CH43" s="44"/>
      <c r="CI43" s="44"/>
      <c r="CJ43" s="44"/>
      <c r="CK43" s="44"/>
      <c r="CL43" s="44"/>
      <c r="CM43" s="44"/>
      <c r="CN43" s="44"/>
      <c r="CO43" s="44"/>
      <c r="CP43" s="44"/>
    </row>
    <row r="44" spans="1:94" s="121" customFormat="1" x14ac:dyDescent="0.2">
      <c r="A44" s="120" t="s">
        <v>122</v>
      </c>
      <c r="B44" s="164">
        <v>40</v>
      </c>
      <c r="C44" s="135">
        <v>70.464560000000006</v>
      </c>
      <c r="D44" s="120">
        <v>74.19502</v>
      </c>
      <c r="E44" s="135">
        <v>124.87744000000001</v>
      </c>
      <c r="F44" s="121">
        <v>122.24466</v>
      </c>
      <c r="G44" s="120">
        <v>125.17165</v>
      </c>
      <c r="H44" s="135">
        <v>30.3</v>
      </c>
      <c r="I44" s="121">
        <v>48.8</v>
      </c>
      <c r="J44" s="120">
        <v>34.5</v>
      </c>
      <c r="K44" s="135">
        <v>18.461269999999999</v>
      </c>
      <c r="L44" s="120">
        <v>42.75271</v>
      </c>
      <c r="M44" s="135">
        <v>60.893929999999997</v>
      </c>
      <c r="N44" s="120">
        <v>90.274640000000005</v>
      </c>
      <c r="O44" s="135">
        <v>18.3620829284095</v>
      </c>
      <c r="P44" s="121">
        <v>22.408346134152598</v>
      </c>
      <c r="Q44" s="120">
        <v>1.69444444444445</v>
      </c>
      <c r="R44" s="135">
        <v>146.31896373346601</v>
      </c>
      <c r="S44" s="120">
        <v>139.99085333333201</v>
      </c>
      <c r="T44" s="136">
        <v>61.977836942108702</v>
      </c>
      <c r="U44" s="135">
        <v>116.656621989374</v>
      </c>
      <c r="V44" s="121">
        <v>123.326927790439</v>
      </c>
      <c r="W44" s="120">
        <v>111.221866602388</v>
      </c>
      <c r="X44" s="136">
        <v>105.05784</v>
      </c>
      <c r="Y44" s="135">
        <v>115.9966</v>
      </c>
      <c r="Z44" s="121">
        <v>97.292929999999998</v>
      </c>
      <c r="AA44" s="120">
        <v>99.741929999999996</v>
      </c>
      <c r="AB44" s="136">
        <v>44.277686861495802</v>
      </c>
      <c r="AC44" s="135">
        <v>126.96071000000001</v>
      </c>
      <c r="AD44" s="121">
        <v>127.05082</v>
      </c>
      <c r="AE44" s="120">
        <v>127.98468</v>
      </c>
      <c r="AF44" s="135">
        <v>123.41392</v>
      </c>
      <c r="AG44" s="120">
        <v>110.49763</v>
      </c>
      <c r="AH44" s="135">
        <v>75.500020000000006</v>
      </c>
      <c r="AI44" s="121">
        <v>73.678229999999999</v>
      </c>
      <c r="AJ44" s="120">
        <v>66.958370000000002</v>
      </c>
      <c r="AK44" s="135">
        <v>126.71333</v>
      </c>
      <c r="AL44" s="120">
        <v>126.77826</v>
      </c>
      <c r="AM44" s="135">
        <v>18.67942</v>
      </c>
      <c r="AN44" s="120">
        <v>21.46537</v>
      </c>
      <c r="AO44" s="135">
        <v>78.651779448621596</v>
      </c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  <c r="BF44" s="44"/>
      <c r="BG44" s="44"/>
      <c r="BH44" s="44"/>
      <c r="BI44" s="44"/>
      <c r="BJ44" s="44"/>
      <c r="BK44" s="44"/>
      <c r="BL44" s="44"/>
      <c r="BM44" s="44"/>
      <c r="BN44" s="44"/>
      <c r="BO44" s="44"/>
      <c r="BP44" s="44"/>
      <c r="BQ44" s="44"/>
      <c r="BR44" s="44"/>
      <c r="BS44" s="44"/>
      <c r="BT44" s="44"/>
      <c r="BU44" s="44"/>
      <c r="BV44" s="44"/>
      <c r="BW44" s="44"/>
      <c r="BX44" s="44"/>
      <c r="BY44" s="44"/>
      <c r="BZ44" s="44"/>
      <c r="CA44" s="44"/>
      <c r="CB44" s="44"/>
      <c r="CC44" s="44"/>
      <c r="CD44" s="44"/>
      <c r="CE44" s="44"/>
      <c r="CF44" s="44"/>
      <c r="CG44" s="44"/>
      <c r="CH44" s="44"/>
      <c r="CI44" s="44"/>
      <c r="CJ44" s="44"/>
      <c r="CK44" s="44"/>
      <c r="CL44" s="44"/>
      <c r="CM44" s="44"/>
      <c r="CN44" s="44"/>
      <c r="CO44" s="44"/>
      <c r="CP44" s="44"/>
    </row>
    <row r="45" spans="1:94" s="121" customFormat="1" x14ac:dyDescent="0.2">
      <c r="A45" s="120" t="s">
        <v>122</v>
      </c>
      <c r="B45" s="164">
        <v>41</v>
      </c>
      <c r="C45" s="135">
        <v>70.825249999999997</v>
      </c>
      <c r="D45" s="120">
        <v>74.392060000000001</v>
      </c>
      <c r="E45" s="135">
        <v>125.03917</v>
      </c>
      <c r="F45" s="121">
        <v>122.31728</v>
      </c>
      <c r="G45" s="120">
        <v>125.19982</v>
      </c>
      <c r="H45" s="135">
        <v>30.1</v>
      </c>
      <c r="I45" s="121">
        <v>49.3</v>
      </c>
      <c r="J45" s="120">
        <v>34.6</v>
      </c>
      <c r="K45" s="135">
        <v>18.228480000000001</v>
      </c>
      <c r="L45" s="120">
        <v>42.619140000000002</v>
      </c>
      <c r="M45" s="135">
        <v>58.60078</v>
      </c>
      <c r="N45" s="120">
        <v>88.024039999999999</v>
      </c>
      <c r="O45" s="135">
        <v>18.0292355037253</v>
      </c>
      <c r="P45" s="121">
        <v>22.073476702509002</v>
      </c>
      <c r="Q45" s="120">
        <v>1.5833333333333299</v>
      </c>
      <c r="R45" s="135">
        <v>146.31975082010601</v>
      </c>
      <c r="S45" s="120">
        <v>140.005486666667</v>
      </c>
      <c r="T45" s="136">
        <v>61.3574997205722</v>
      </c>
      <c r="U45" s="135">
        <v>116.29160188902</v>
      </c>
      <c r="V45" s="121">
        <v>123.075751540414</v>
      </c>
      <c r="W45" s="120">
        <v>110.649919690684</v>
      </c>
      <c r="X45" s="136">
        <v>104.59376</v>
      </c>
      <c r="Y45" s="135">
        <v>115.58389</v>
      </c>
      <c r="Z45" s="121">
        <v>97.013099999999994</v>
      </c>
      <c r="AA45" s="120">
        <v>99.605689999999996</v>
      </c>
      <c r="AB45" s="136">
        <v>44.269156760735697</v>
      </c>
      <c r="AC45" s="135">
        <v>127.02437</v>
      </c>
      <c r="AD45" s="121">
        <v>127.69626</v>
      </c>
      <c r="AE45" s="120">
        <v>127.46223999999999</v>
      </c>
      <c r="AF45" s="135">
        <v>123.69171</v>
      </c>
      <c r="AG45" s="120">
        <v>111.72857999999999</v>
      </c>
      <c r="AH45" s="135">
        <v>75.693340000000006</v>
      </c>
      <c r="AI45" s="121">
        <v>74.154899999999998</v>
      </c>
      <c r="AJ45" s="120">
        <v>66.476259999999996</v>
      </c>
      <c r="AK45" s="135">
        <v>126.60805000000001</v>
      </c>
      <c r="AL45" s="120">
        <v>126.89605</v>
      </c>
      <c r="AM45" s="135">
        <v>18.428570000000001</v>
      </c>
      <c r="AN45" s="120">
        <v>21.23563</v>
      </c>
      <c r="AO45" s="135">
        <v>78.462819548872204</v>
      </c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4"/>
      <c r="BH45" s="44"/>
      <c r="BI45" s="44"/>
      <c r="BJ45" s="44"/>
      <c r="BK45" s="44"/>
      <c r="BL45" s="44"/>
      <c r="BM45" s="44"/>
      <c r="BN45" s="44"/>
      <c r="BO45" s="44"/>
      <c r="BP45" s="44"/>
      <c r="BQ45" s="44"/>
      <c r="BR45" s="44"/>
      <c r="BS45" s="44"/>
      <c r="BT45" s="44"/>
      <c r="BU45" s="44"/>
      <c r="BV45" s="44"/>
      <c r="BW45" s="44"/>
      <c r="BX45" s="44"/>
      <c r="BY45" s="44"/>
      <c r="BZ45" s="44"/>
      <c r="CA45" s="44"/>
      <c r="CB45" s="44"/>
      <c r="CC45" s="44"/>
      <c r="CD45" s="44"/>
      <c r="CE45" s="44"/>
      <c r="CF45" s="44"/>
      <c r="CG45" s="44"/>
      <c r="CH45" s="44"/>
      <c r="CI45" s="44"/>
      <c r="CJ45" s="44"/>
      <c r="CK45" s="44"/>
      <c r="CL45" s="44"/>
      <c r="CM45" s="44"/>
      <c r="CN45" s="44"/>
      <c r="CO45" s="44"/>
      <c r="CP45" s="44"/>
    </row>
    <row r="46" spans="1:94" s="121" customFormat="1" x14ac:dyDescent="0.2">
      <c r="A46" s="120" t="s">
        <v>122</v>
      </c>
      <c r="B46" s="164">
        <v>42</v>
      </c>
      <c r="C46" s="135">
        <v>71.179259999999999</v>
      </c>
      <c r="D46" s="120">
        <v>74.582419999999999</v>
      </c>
      <c r="E46" s="135">
        <v>125.06245</v>
      </c>
      <c r="F46" s="121">
        <v>122.26882999999999</v>
      </c>
      <c r="G46" s="120">
        <v>125.23296999999999</v>
      </c>
      <c r="H46" s="135">
        <v>30</v>
      </c>
      <c r="I46" s="121">
        <v>50.2</v>
      </c>
      <c r="J46" s="120">
        <v>34</v>
      </c>
      <c r="K46" s="135">
        <v>18.16949</v>
      </c>
      <c r="L46" s="120">
        <v>42.283760000000001</v>
      </c>
      <c r="M46" s="135">
        <v>57.083930000000002</v>
      </c>
      <c r="N46" s="120">
        <v>85.550920000000005</v>
      </c>
      <c r="O46" s="135">
        <v>17.668650793650801</v>
      </c>
      <c r="P46" s="121">
        <v>21.5555555555556</v>
      </c>
      <c r="Q46" s="120">
        <v>1.4722222222222201</v>
      </c>
      <c r="R46" s="135">
        <v>146.327375558863</v>
      </c>
      <c r="S46" s="120">
        <v>139.412306650132</v>
      </c>
      <c r="T46" s="136">
        <v>64.609312401365798</v>
      </c>
      <c r="U46" s="135">
        <v>116.027466410862</v>
      </c>
      <c r="V46" s="121">
        <v>122.640767837317</v>
      </c>
      <c r="W46" s="120">
        <v>110.194923742184</v>
      </c>
      <c r="X46" s="136">
        <v>106.62497</v>
      </c>
      <c r="Y46" s="135">
        <v>115.16341</v>
      </c>
      <c r="Z46" s="121">
        <v>96.179159999999996</v>
      </c>
      <c r="AA46" s="120">
        <v>99.233710000000002</v>
      </c>
      <c r="AB46" s="136">
        <v>44.264570976221698</v>
      </c>
      <c r="AC46" s="135">
        <v>126.90143999999999</v>
      </c>
      <c r="AD46" s="121">
        <v>127.04864999999999</v>
      </c>
      <c r="AE46" s="120">
        <v>127.77253</v>
      </c>
      <c r="AF46" s="135">
        <v>123.95780000000001</v>
      </c>
      <c r="AG46" s="120">
        <v>110.38368</v>
      </c>
      <c r="AH46" s="135">
        <v>76.627970000000005</v>
      </c>
      <c r="AI46" s="121">
        <v>73.660430000000005</v>
      </c>
      <c r="AJ46" s="120">
        <v>66.131799999999998</v>
      </c>
      <c r="AK46" s="135">
        <v>126.55894000000001</v>
      </c>
      <c r="AL46" s="120">
        <v>126.75594</v>
      </c>
      <c r="AM46" s="135">
        <v>18.19997</v>
      </c>
      <c r="AN46" s="120">
        <v>20.991859999999999</v>
      </c>
      <c r="AO46" s="135">
        <v>78.390570175438597</v>
      </c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  <c r="BH46" s="44"/>
      <c r="BI46" s="44"/>
      <c r="BJ46" s="44"/>
      <c r="BK46" s="44"/>
      <c r="BL46" s="44"/>
      <c r="BM46" s="44"/>
      <c r="BN46" s="44"/>
      <c r="BO46" s="44"/>
      <c r="BP46" s="44"/>
      <c r="BQ46" s="44"/>
      <c r="BR46" s="44"/>
      <c r="BS46" s="44"/>
      <c r="BT46" s="44"/>
      <c r="BU46" s="44"/>
      <c r="BV46" s="44"/>
      <c r="BW46" s="44"/>
      <c r="BX46" s="44"/>
      <c r="BY46" s="44"/>
      <c r="BZ46" s="44"/>
      <c r="CA46" s="44"/>
      <c r="CB46" s="44"/>
      <c r="CC46" s="44"/>
      <c r="CD46" s="44"/>
      <c r="CE46" s="44"/>
      <c r="CF46" s="44"/>
      <c r="CG46" s="44"/>
      <c r="CH46" s="44"/>
      <c r="CI46" s="44"/>
      <c r="CJ46" s="44"/>
      <c r="CK46" s="44"/>
      <c r="CL46" s="44"/>
      <c r="CM46" s="44"/>
      <c r="CN46" s="44"/>
      <c r="CO46" s="44"/>
      <c r="CP46" s="44"/>
    </row>
    <row r="47" spans="1:94" s="121" customFormat="1" x14ac:dyDescent="0.2">
      <c r="A47" s="120" t="s">
        <v>122</v>
      </c>
      <c r="B47" s="164">
        <v>43</v>
      </c>
      <c r="C47" s="135">
        <v>71.489850000000004</v>
      </c>
      <c r="D47" s="120">
        <v>74.772790000000001</v>
      </c>
      <c r="E47" s="135">
        <v>124.89543999999999</v>
      </c>
      <c r="F47" s="121">
        <v>122.37381999999999</v>
      </c>
      <c r="G47" s="120">
        <v>125.19811</v>
      </c>
      <c r="H47" s="135">
        <v>29.8</v>
      </c>
      <c r="I47" s="121">
        <v>51.2</v>
      </c>
      <c r="J47" s="120">
        <v>33.200000000000003</v>
      </c>
      <c r="K47" s="135">
        <v>17.97344</v>
      </c>
      <c r="L47" s="120">
        <v>41.978020000000001</v>
      </c>
      <c r="M47" s="135">
        <v>55.655569999999997</v>
      </c>
      <c r="N47" s="120">
        <v>82.909980000000004</v>
      </c>
      <c r="O47" s="135">
        <v>17.280328798185899</v>
      </c>
      <c r="P47" s="121">
        <v>21.152585765489</v>
      </c>
      <c r="Q47" s="120">
        <v>1.3611111111111101</v>
      </c>
      <c r="R47" s="135">
        <v>146.318885459656</v>
      </c>
      <c r="S47" s="120">
        <v>139.38283988095199</v>
      </c>
      <c r="T47" s="136">
        <v>62.99944106377</v>
      </c>
      <c r="U47" s="135">
        <v>115.668622753509</v>
      </c>
      <c r="V47" s="121">
        <v>122.27953651220299</v>
      </c>
      <c r="W47" s="120">
        <v>109.87417803229501</v>
      </c>
      <c r="X47" s="136">
        <v>104.58703</v>
      </c>
      <c r="Y47" s="135">
        <v>114.85518</v>
      </c>
      <c r="Z47" s="121">
        <v>96.096540000000005</v>
      </c>
      <c r="AA47" s="120">
        <v>98.789249999999996</v>
      </c>
      <c r="AB47" s="136">
        <v>44.416931161274697</v>
      </c>
      <c r="AC47" s="135">
        <v>126.68337</v>
      </c>
      <c r="AD47" s="121">
        <v>127.85809999999999</v>
      </c>
      <c r="AE47" s="120">
        <v>127.12698</v>
      </c>
      <c r="AF47" s="135">
        <v>124.25633999999999</v>
      </c>
      <c r="AG47" s="120">
        <v>111.59417999999999</v>
      </c>
      <c r="AH47" s="135">
        <v>76.011259999999993</v>
      </c>
      <c r="AI47" s="121">
        <v>73.917950000000005</v>
      </c>
      <c r="AJ47" s="120">
        <v>66.256870000000006</v>
      </c>
      <c r="AK47" s="135">
        <v>126.55029</v>
      </c>
      <c r="AL47" s="120">
        <v>126.91291</v>
      </c>
      <c r="AM47" s="135">
        <v>17.988759999999999</v>
      </c>
      <c r="AN47" s="120">
        <v>20.787990000000001</v>
      </c>
      <c r="AO47" s="135">
        <v>78.257186716792006</v>
      </c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  <c r="BJ47" s="44"/>
      <c r="BK47" s="44"/>
      <c r="BL47" s="44"/>
      <c r="BM47" s="44"/>
      <c r="BN47" s="44"/>
      <c r="BO47" s="44"/>
      <c r="BP47" s="44"/>
      <c r="BQ47" s="44"/>
      <c r="BR47" s="44"/>
      <c r="BS47" s="44"/>
      <c r="BT47" s="44"/>
      <c r="BU47" s="44"/>
      <c r="BV47" s="44"/>
      <c r="BW47" s="44"/>
      <c r="BX47" s="44"/>
      <c r="BY47" s="44"/>
      <c r="BZ47" s="44"/>
      <c r="CA47" s="44"/>
      <c r="CB47" s="44"/>
      <c r="CC47" s="44"/>
      <c r="CD47" s="44"/>
      <c r="CE47" s="44"/>
      <c r="CF47" s="44"/>
      <c r="CG47" s="44"/>
      <c r="CH47" s="44"/>
      <c r="CI47" s="44"/>
      <c r="CJ47" s="44"/>
      <c r="CK47" s="44"/>
      <c r="CL47" s="44"/>
      <c r="CM47" s="44"/>
      <c r="CN47" s="44"/>
      <c r="CO47" s="44"/>
      <c r="CP47" s="44"/>
    </row>
    <row r="48" spans="1:94" s="121" customFormat="1" x14ac:dyDescent="0.2">
      <c r="A48" s="120" t="s">
        <v>122</v>
      </c>
      <c r="B48" s="164">
        <v>44</v>
      </c>
      <c r="C48" s="135">
        <v>71.770390000000006</v>
      </c>
      <c r="D48" s="120">
        <v>74.949789999999993</v>
      </c>
      <c r="E48" s="135">
        <v>124.98043</v>
      </c>
      <c r="F48" s="121">
        <v>122.27991</v>
      </c>
      <c r="G48" s="120">
        <v>125.32186</v>
      </c>
      <c r="H48" s="135">
        <v>29.4</v>
      </c>
      <c r="I48" s="121">
        <v>52.2</v>
      </c>
      <c r="J48" s="120">
        <v>35.799999999999997</v>
      </c>
      <c r="K48" s="135">
        <v>17.790030000000002</v>
      </c>
      <c r="L48" s="120">
        <v>41.583089999999999</v>
      </c>
      <c r="M48" s="135">
        <v>53.002749999999999</v>
      </c>
      <c r="N48" s="120">
        <v>80.760109999999997</v>
      </c>
      <c r="O48" s="135">
        <v>16.947481373501802</v>
      </c>
      <c r="P48" s="121">
        <v>20.575076804915501</v>
      </c>
      <c r="Q48" s="120">
        <v>1.2777777777777799</v>
      </c>
      <c r="R48" s="135">
        <v>146.321465886243</v>
      </c>
      <c r="S48" s="120">
        <v>138.86535962301599</v>
      </c>
      <c r="T48" s="136">
        <v>60.470388801353501</v>
      </c>
      <c r="U48" s="135">
        <v>115.468349288338</v>
      </c>
      <c r="V48" s="121">
        <v>121.838185395119</v>
      </c>
      <c r="W48" s="120">
        <v>109.552556454807</v>
      </c>
      <c r="X48" s="136">
        <v>104.95023</v>
      </c>
      <c r="Y48" s="135">
        <v>114.40844</v>
      </c>
      <c r="Z48" s="121">
        <v>95.62782</v>
      </c>
      <c r="AA48" s="120">
        <v>98.674409999999995</v>
      </c>
      <c r="AB48" s="136">
        <v>44.285961707829998</v>
      </c>
      <c r="AC48" s="135">
        <v>126.62302</v>
      </c>
      <c r="AD48" s="121">
        <v>127.04778</v>
      </c>
      <c r="AE48" s="120">
        <v>126.90564999999999</v>
      </c>
      <c r="AF48" s="135">
        <v>124.77888</v>
      </c>
      <c r="AG48" s="120">
        <v>110.77298999999999</v>
      </c>
      <c r="AH48" s="135">
        <v>75.870429999999999</v>
      </c>
      <c r="AI48" s="121">
        <v>74.090710000000001</v>
      </c>
      <c r="AJ48" s="120">
        <v>67.263570000000001</v>
      </c>
      <c r="AK48" s="135">
        <v>126.49558</v>
      </c>
      <c r="AL48" s="120">
        <v>126.83831000000001</v>
      </c>
      <c r="AM48" s="135">
        <v>17.780840000000001</v>
      </c>
      <c r="AN48" s="120">
        <v>20.576409999999999</v>
      </c>
      <c r="AO48" s="135">
        <v>78.268302005012501</v>
      </c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  <c r="BK48" s="44"/>
      <c r="BL48" s="44"/>
      <c r="BM48" s="44"/>
      <c r="BN48" s="44"/>
      <c r="BO48" s="44"/>
      <c r="BP48" s="44"/>
      <c r="BQ48" s="44"/>
      <c r="BR48" s="44"/>
      <c r="BS48" s="44"/>
      <c r="BT48" s="44"/>
      <c r="BU48" s="44"/>
      <c r="BV48" s="44"/>
      <c r="BW48" s="44"/>
      <c r="BX48" s="44"/>
      <c r="BY48" s="44"/>
      <c r="BZ48" s="44"/>
      <c r="CA48" s="44"/>
      <c r="CB48" s="44"/>
      <c r="CC48" s="44"/>
      <c r="CD48" s="44"/>
      <c r="CE48" s="44"/>
      <c r="CF48" s="44"/>
      <c r="CG48" s="44"/>
      <c r="CH48" s="44"/>
      <c r="CI48" s="44"/>
      <c r="CJ48" s="44"/>
      <c r="CK48" s="44"/>
      <c r="CL48" s="44"/>
      <c r="CM48" s="44"/>
      <c r="CN48" s="44"/>
      <c r="CO48" s="44"/>
      <c r="CP48" s="44"/>
    </row>
    <row r="49" spans="1:94" s="121" customFormat="1" x14ac:dyDescent="0.2">
      <c r="A49" s="120" t="s">
        <v>122</v>
      </c>
      <c r="B49" s="164">
        <v>45</v>
      </c>
      <c r="C49" s="135">
        <v>72.114379999999997</v>
      </c>
      <c r="D49" s="120">
        <v>75.126800000000003</v>
      </c>
      <c r="E49" s="135">
        <v>125.09914999999999</v>
      </c>
      <c r="F49" s="121">
        <v>122.46053000000001</v>
      </c>
      <c r="G49" s="120">
        <v>125.34308</v>
      </c>
      <c r="H49" s="135">
        <v>29.4</v>
      </c>
      <c r="I49" s="121">
        <v>51.8</v>
      </c>
      <c r="J49" s="120">
        <v>45.5</v>
      </c>
      <c r="K49" s="135">
        <v>17.45721</v>
      </c>
      <c r="L49" s="120">
        <v>41.341799999999999</v>
      </c>
      <c r="M49" s="135">
        <v>50.569609999999997</v>
      </c>
      <c r="N49" s="120">
        <v>78.63897</v>
      </c>
      <c r="O49" s="135">
        <v>16.642371234207999</v>
      </c>
      <c r="P49" s="121">
        <v>20.157450076804899</v>
      </c>
      <c r="Q49" s="120">
        <v>1.19444444444444</v>
      </c>
      <c r="R49" s="135">
        <v>146.318669771825</v>
      </c>
      <c r="S49" s="120">
        <v>138.88268931878301</v>
      </c>
      <c r="T49" s="136">
        <v>60.547946581071599</v>
      </c>
      <c r="U49" s="135">
        <v>115.13551617473399</v>
      </c>
      <c r="V49" s="121">
        <v>121.53776434419601</v>
      </c>
      <c r="W49" s="120">
        <v>108.72661596122499</v>
      </c>
      <c r="X49" s="136">
        <v>106.33575</v>
      </c>
      <c r="Y49" s="135">
        <v>114.04262</v>
      </c>
      <c r="Z49" s="121">
        <v>94.969610000000003</v>
      </c>
      <c r="AA49" s="120">
        <v>97.943870000000004</v>
      </c>
      <c r="AB49" s="136">
        <v>44.331775719824797</v>
      </c>
      <c r="AC49" s="135">
        <v>126.67309</v>
      </c>
      <c r="AD49" s="121">
        <v>127.52330000000001</v>
      </c>
      <c r="AE49" s="120">
        <v>126.80146999999999</v>
      </c>
      <c r="AF49" s="135">
        <v>123.75942000000001</v>
      </c>
      <c r="AG49" s="120">
        <v>111.83154999999999</v>
      </c>
      <c r="AH49" s="135">
        <v>76.042019999999994</v>
      </c>
      <c r="AI49" s="121">
        <v>73.566320000000005</v>
      </c>
      <c r="AJ49" s="120">
        <v>65.891139999999993</v>
      </c>
      <c r="AK49" s="135">
        <v>126.54429</v>
      </c>
      <c r="AL49" s="120">
        <v>126.90899</v>
      </c>
      <c r="AM49" s="135">
        <v>17.59807</v>
      </c>
      <c r="AN49" s="120">
        <v>20.372109999999999</v>
      </c>
      <c r="AO49" s="135">
        <v>78.201610275689205</v>
      </c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  <c r="BF49" s="44"/>
      <c r="BG49" s="44"/>
      <c r="BH49" s="44"/>
      <c r="BI49" s="44"/>
      <c r="BJ49" s="44"/>
      <c r="BK49" s="44"/>
      <c r="BL49" s="44"/>
      <c r="BM49" s="44"/>
      <c r="BN49" s="44"/>
      <c r="BO49" s="44"/>
      <c r="BP49" s="44"/>
      <c r="BQ49" s="44"/>
      <c r="BR49" s="44"/>
      <c r="BS49" s="44"/>
      <c r="BT49" s="44"/>
      <c r="BU49" s="44"/>
      <c r="BV49" s="44"/>
      <c r="BW49" s="44"/>
      <c r="BX49" s="44"/>
      <c r="BY49" s="44"/>
      <c r="BZ49" s="44"/>
      <c r="CA49" s="44"/>
      <c r="CB49" s="44"/>
      <c r="CC49" s="44"/>
      <c r="CD49" s="44"/>
      <c r="CE49" s="44"/>
      <c r="CF49" s="44"/>
      <c r="CG49" s="44"/>
      <c r="CH49" s="44"/>
      <c r="CI49" s="44"/>
      <c r="CJ49" s="44"/>
      <c r="CK49" s="44"/>
      <c r="CL49" s="44"/>
      <c r="CM49" s="44"/>
      <c r="CN49" s="44"/>
      <c r="CO49" s="44"/>
      <c r="CP49" s="44"/>
    </row>
    <row r="50" spans="1:94" s="121" customFormat="1" x14ac:dyDescent="0.2">
      <c r="A50" s="120" t="s">
        <v>122</v>
      </c>
      <c r="B50" s="164">
        <v>46</v>
      </c>
      <c r="C50" s="135">
        <v>72.451689999999999</v>
      </c>
      <c r="D50" s="120">
        <v>75.290440000000004</v>
      </c>
      <c r="E50" s="135">
        <v>125.15366</v>
      </c>
      <c r="F50" s="121">
        <v>122.52778000000001</v>
      </c>
      <c r="G50" s="120">
        <v>125.23761</v>
      </c>
      <c r="H50" s="135">
        <v>29.2</v>
      </c>
      <c r="I50" s="121">
        <v>50.3</v>
      </c>
      <c r="J50" s="120">
        <v>42.2</v>
      </c>
      <c r="K50" s="135">
        <v>17.228860000000001</v>
      </c>
      <c r="L50" s="120">
        <v>41.113810000000001</v>
      </c>
      <c r="M50" s="135">
        <v>48.399059999999999</v>
      </c>
      <c r="N50" s="120">
        <v>76.52816</v>
      </c>
      <c r="O50" s="135">
        <v>16.337261094914201</v>
      </c>
      <c r="P50" s="121">
        <v>19.739823348694301</v>
      </c>
      <c r="Q50" s="120">
        <v>1.1111111111111101</v>
      </c>
      <c r="R50" s="135">
        <v>146.32733120370401</v>
      </c>
      <c r="S50" s="120">
        <v>138.32510991071399</v>
      </c>
      <c r="T50" s="136">
        <v>63.8725301657689</v>
      </c>
      <c r="U50" s="135">
        <v>114.970718083432</v>
      </c>
      <c r="V50" s="121">
        <v>120.945011920762</v>
      </c>
      <c r="W50" s="120">
        <v>108.530763707902</v>
      </c>
      <c r="X50" s="136">
        <v>105.21254</v>
      </c>
      <c r="Y50" s="135">
        <v>113.5949</v>
      </c>
      <c r="Z50" s="121">
        <v>94.740449999999996</v>
      </c>
      <c r="AA50" s="120">
        <v>97.957369999999997</v>
      </c>
      <c r="AB50" s="136">
        <v>44.303690577492503</v>
      </c>
      <c r="AC50" s="135">
        <v>126.83993</v>
      </c>
      <c r="AD50" s="121">
        <v>127.85281000000001</v>
      </c>
      <c r="AE50" s="120">
        <v>126.90006</v>
      </c>
      <c r="AF50" s="135">
        <v>124.5514</v>
      </c>
      <c r="AG50" s="120">
        <v>111.46756999999999</v>
      </c>
      <c r="AH50" s="135">
        <v>75.767169999999993</v>
      </c>
      <c r="AI50" s="121">
        <v>73.469819999999999</v>
      </c>
      <c r="AJ50" s="120">
        <v>65.645690000000002</v>
      </c>
      <c r="AK50" s="135">
        <v>126.51268</v>
      </c>
      <c r="AL50" s="120">
        <v>126.94373</v>
      </c>
      <c r="AM50" s="135">
        <v>17.404890000000002</v>
      </c>
      <c r="AN50" s="120">
        <v>20.170870000000001</v>
      </c>
      <c r="AO50" s="135">
        <v>77.945958646616603</v>
      </c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4"/>
      <c r="BH50" s="44"/>
      <c r="BI50" s="44"/>
      <c r="BJ50" s="44"/>
      <c r="BK50" s="44"/>
      <c r="BL50" s="44"/>
      <c r="BM50" s="44"/>
      <c r="BN50" s="44"/>
      <c r="BO50" s="44"/>
      <c r="BP50" s="44"/>
      <c r="BQ50" s="44"/>
      <c r="BR50" s="44"/>
      <c r="BS50" s="44"/>
      <c r="BT50" s="44"/>
      <c r="BU50" s="44"/>
      <c r="BV50" s="44"/>
      <c r="BW50" s="44"/>
      <c r="BX50" s="44"/>
      <c r="BY50" s="44"/>
      <c r="BZ50" s="44"/>
      <c r="CA50" s="44"/>
      <c r="CB50" s="44"/>
      <c r="CC50" s="44"/>
      <c r="CD50" s="44"/>
      <c r="CE50" s="44"/>
      <c r="CF50" s="44"/>
      <c r="CG50" s="44"/>
      <c r="CH50" s="44"/>
      <c r="CI50" s="44"/>
      <c r="CJ50" s="44"/>
      <c r="CK50" s="44"/>
      <c r="CL50" s="44"/>
      <c r="CM50" s="44"/>
      <c r="CN50" s="44"/>
      <c r="CO50" s="44"/>
      <c r="CP50" s="44"/>
    </row>
    <row r="51" spans="1:94" s="121" customFormat="1" x14ac:dyDescent="0.2">
      <c r="A51" s="120" t="s">
        <v>122</v>
      </c>
      <c r="B51" s="164">
        <v>47</v>
      </c>
      <c r="C51" s="135">
        <v>72.762280000000004</v>
      </c>
      <c r="D51" s="120">
        <v>75.464110000000005</v>
      </c>
      <c r="E51" s="135">
        <v>125.10493</v>
      </c>
      <c r="F51" s="121">
        <v>122.5701</v>
      </c>
      <c r="G51" s="120">
        <v>125.33378</v>
      </c>
      <c r="H51" s="135">
        <v>29.2</v>
      </c>
      <c r="I51" s="121">
        <v>50.2</v>
      </c>
      <c r="J51" s="120">
        <v>36.799999999999997</v>
      </c>
      <c r="K51" s="135">
        <v>16.99719</v>
      </c>
      <c r="L51" s="120">
        <v>40.872329999999998</v>
      </c>
      <c r="M51" s="135">
        <v>46.573839999999997</v>
      </c>
      <c r="N51" s="120">
        <v>75.105080000000001</v>
      </c>
      <c r="O51" s="135">
        <v>16.087625526400998</v>
      </c>
      <c r="P51" s="121">
        <v>19.39452124936</v>
      </c>
      <c r="Q51" s="120">
        <v>1.0277777777777799</v>
      </c>
      <c r="R51" s="135">
        <v>146.32886363095199</v>
      </c>
      <c r="S51" s="120">
        <v>138.33360341269801</v>
      </c>
      <c r="T51" s="136">
        <v>60.820861771223001</v>
      </c>
      <c r="U51" s="135">
        <v>114.613466706021</v>
      </c>
      <c r="V51" s="121">
        <v>120.64280361908099</v>
      </c>
      <c r="W51" s="120">
        <v>107.981665874546</v>
      </c>
      <c r="X51" s="136">
        <v>106.08017</v>
      </c>
      <c r="Y51" s="135">
        <v>113.30655</v>
      </c>
      <c r="Z51" s="121">
        <v>93.635480000000001</v>
      </c>
      <c r="AA51" s="120">
        <v>97.225179999999995</v>
      </c>
      <c r="AB51" s="136">
        <v>44.369436201619997</v>
      </c>
      <c r="AC51" s="135">
        <v>126.1347</v>
      </c>
      <c r="AD51" s="121">
        <v>127.04604999999999</v>
      </c>
      <c r="AE51" s="120">
        <v>126.23523</v>
      </c>
      <c r="AF51" s="135">
        <v>123.65855000000001</v>
      </c>
      <c r="AG51" s="120">
        <v>111.99111000000001</v>
      </c>
      <c r="AH51" s="135">
        <v>75.83878</v>
      </c>
      <c r="AI51" s="121">
        <v>73.629509999999996</v>
      </c>
      <c r="AJ51" s="120">
        <v>67.054040000000001</v>
      </c>
      <c r="AK51" s="135">
        <v>126.65264999999999</v>
      </c>
      <c r="AL51" s="120">
        <v>126.97016000000001</v>
      </c>
      <c r="AM51" s="135">
        <v>17.200130000000001</v>
      </c>
      <c r="AN51" s="120">
        <v>19.972629999999999</v>
      </c>
      <c r="AO51" s="135">
        <v>77.862593984962402</v>
      </c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  <c r="BG51" s="44"/>
      <c r="BH51" s="44"/>
      <c r="BI51" s="44"/>
      <c r="BJ51" s="44"/>
      <c r="BK51" s="44"/>
      <c r="BL51" s="44"/>
      <c r="BM51" s="44"/>
      <c r="BN51" s="44"/>
      <c r="BO51" s="44"/>
      <c r="BP51" s="44"/>
      <c r="BQ51" s="44"/>
      <c r="BR51" s="44"/>
      <c r="BS51" s="44"/>
      <c r="BT51" s="44"/>
      <c r="BU51" s="44"/>
      <c r="BV51" s="44"/>
      <c r="BW51" s="44"/>
      <c r="BX51" s="44"/>
      <c r="BY51" s="44"/>
      <c r="BZ51" s="44"/>
      <c r="CA51" s="44"/>
      <c r="CB51" s="44"/>
      <c r="CC51" s="44"/>
      <c r="CD51" s="44"/>
      <c r="CE51" s="44"/>
      <c r="CF51" s="44"/>
      <c r="CG51" s="44"/>
      <c r="CH51" s="44"/>
      <c r="CI51" s="44"/>
      <c r="CJ51" s="44"/>
      <c r="CK51" s="44"/>
      <c r="CL51" s="44"/>
      <c r="CM51" s="44"/>
      <c r="CN51" s="44"/>
      <c r="CO51" s="44"/>
      <c r="CP51" s="44"/>
    </row>
    <row r="52" spans="1:94" s="121" customFormat="1" x14ac:dyDescent="0.2">
      <c r="A52" s="120" t="s">
        <v>122</v>
      </c>
      <c r="B52" s="164">
        <v>48</v>
      </c>
      <c r="C52" s="135">
        <v>73.062860000000001</v>
      </c>
      <c r="D52" s="120">
        <v>75.617729999999995</v>
      </c>
      <c r="E52" s="135">
        <v>125.10628</v>
      </c>
      <c r="F52" s="121">
        <v>122.6674</v>
      </c>
      <c r="G52" s="120">
        <v>125.33623</v>
      </c>
      <c r="H52" s="135">
        <v>28.8</v>
      </c>
      <c r="I52" s="121">
        <v>51.5</v>
      </c>
      <c r="J52" s="120">
        <v>34.1</v>
      </c>
      <c r="K52" s="135">
        <v>16.821169999999999</v>
      </c>
      <c r="L52" s="120">
        <v>40.652050000000003</v>
      </c>
      <c r="M52" s="135">
        <v>45.817619999999998</v>
      </c>
      <c r="N52" s="120">
        <v>72.713790000000003</v>
      </c>
      <c r="O52" s="135">
        <v>15.837989957887901</v>
      </c>
      <c r="P52" s="121">
        <v>18.9444444444444</v>
      </c>
      <c r="Q52" s="120">
        <v>0.97222222222222199</v>
      </c>
      <c r="R52" s="135">
        <v>146.33584217592599</v>
      </c>
      <c r="S52" s="120">
        <v>137.79541743386201</v>
      </c>
      <c r="T52" s="136">
        <v>59.351193295382402</v>
      </c>
      <c r="U52" s="135">
        <v>114.251914220123</v>
      </c>
      <c r="V52" s="121">
        <v>120.28077292117101</v>
      </c>
      <c r="W52" s="120">
        <v>107.59179798334</v>
      </c>
      <c r="X52" s="136">
        <v>105.87166999999999</v>
      </c>
      <c r="Y52" s="135">
        <v>112.82861</v>
      </c>
      <c r="Z52" s="121">
        <v>93.373339999999999</v>
      </c>
      <c r="AA52" s="120">
        <v>97.00949</v>
      </c>
      <c r="AB52" s="136">
        <v>44.3247993807136</v>
      </c>
      <c r="AC52" s="135">
        <v>126.67735</v>
      </c>
      <c r="AD52" s="121">
        <v>127.86277</v>
      </c>
      <c r="AE52" s="120">
        <v>126.85254</v>
      </c>
      <c r="AF52" s="135">
        <v>124.81595</v>
      </c>
      <c r="AG52" s="120">
        <v>111.35662000000001</v>
      </c>
      <c r="AH52" s="135">
        <v>76.263050000000007</v>
      </c>
      <c r="AI52" s="121">
        <v>73.607870000000005</v>
      </c>
      <c r="AJ52" s="120">
        <v>66.348470000000006</v>
      </c>
      <c r="AK52" s="135">
        <v>126.59859</v>
      </c>
      <c r="AL52" s="120">
        <v>126.75203</v>
      </c>
      <c r="AM52" s="135">
        <v>17.01529</v>
      </c>
      <c r="AN52" s="120">
        <v>19.797339999999998</v>
      </c>
      <c r="AO52" s="135">
        <v>77.884824561403505</v>
      </c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  <c r="BJ52" s="44"/>
      <c r="BK52" s="44"/>
      <c r="BL52" s="44"/>
      <c r="BM52" s="44"/>
      <c r="BN52" s="44"/>
      <c r="BO52" s="44"/>
      <c r="BP52" s="44"/>
      <c r="BQ52" s="44"/>
      <c r="BR52" s="44"/>
      <c r="BS52" s="44"/>
      <c r="BT52" s="44"/>
      <c r="BU52" s="44"/>
      <c r="BV52" s="44"/>
      <c r="BW52" s="44"/>
      <c r="BX52" s="44"/>
      <c r="BY52" s="44"/>
      <c r="BZ52" s="44"/>
      <c r="CA52" s="44"/>
      <c r="CB52" s="44"/>
      <c r="CC52" s="44"/>
      <c r="CD52" s="44"/>
      <c r="CE52" s="44"/>
      <c r="CF52" s="44"/>
      <c r="CG52" s="44"/>
      <c r="CH52" s="44"/>
      <c r="CI52" s="44"/>
      <c r="CJ52" s="44"/>
      <c r="CK52" s="44"/>
      <c r="CL52" s="44"/>
      <c r="CM52" s="44"/>
      <c r="CN52" s="44"/>
      <c r="CO52" s="44"/>
      <c r="CP52" s="44"/>
    </row>
    <row r="53" spans="1:94" s="121" customFormat="1" x14ac:dyDescent="0.2">
      <c r="A53" s="120" t="s">
        <v>122</v>
      </c>
      <c r="B53" s="164">
        <v>49</v>
      </c>
      <c r="C53" s="135">
        <v>73.320009999999996</v>
      </c>
      <c r="D53" s="120">
        <v>75.801419999999993</v>
      </c>
      <c r="E53" s="135">
        <v>125.11821999999999</v>
      </c>
      <c r="F53" s="121">
        <v>122.55134</v>
      </c>
      <c r="G53" s="120">
        <v>125.41656999999999</v>
      </c>
      <c r="H53" s="135">
        <v>28.8</v>
      </c>
      <c r="I53" s="121">
        <v>52.3</v>
      </c>
      <c r="J53" s="120">
        <v>32.4</v>
      </c>
      <c r="K53" s="135">
        <v>16.649000000000001</v>
      </c>
      <c r="L53" s="120">
        <v>40.460149999999999</v>
      </c>
      <c r="M53" s="135">
        <v>44.227379999999997</v>
      </c>
      <c r="N53" s="120">
        <v>70.484759999999994</v>
      </c>
      <c r="O53" s="135">
        <v>15.5328798185941</v>
      </c>
      <c r="P53" s="121">
        <v>18.6111111111111</v>
      </c>
      <c r="Q53" s="120">
        <v>0.91666666666666696</v>
      </c>
      <c r="R53" s="135">
        <v>145.78064422619099</v>
      </c>
      <c r="S53" s="120">
        <v>137.77710283068799</v>
      </c>
      <c r="T53" s="136">
        <v>60.667534852840802</v>
      </c>
      <c r="U53" s="135">
        <v>114.058518234291</v>
      </c>
      <c r="V53" s="121">
        <v>120.025856139257</v>
      </c>
      <c r="W53" s="120">
        <v>107.26047466838099</v>
      </c>
      <c r="X53" s="136">
        <v>104.87624</v>
      </c>
      <c r="Y53" s="135">
        <v>112.58924</v>
      </c>
      <c r="Z53" s="121">
        <v>92.674499999999995</v>
      </c>
      <c r="AA53" s="120">
        <v>96.615960000000001</v>
      </c>
      <c r="AB53" s="136">
        <v>44.310249569025203</v>
      </c>
      <c r="AC53" s="135">
        <v>126.137</v>
      </c>
      <c r="AD53" s="121">
        <v>127.04691</v>
      </c>
      <c r="AE53" s="120">
        <v>126.79795</v>
      </c>
      <c r="AF53" s="135">
        <v>123.35526</v>
      </c>
      <c r="AG53" s="120">
        <v>111.42442</v>
      </c>
      <c r="AH53" s="135">
        <v>75.446759999999998</v>
      </c>
      <c r="AI53" s="121">
        <v>72.650580000000005</v>
      </c>
      <c r="AJ53" s="120">
        <v>65.431470000000004</v>
      </c>
      <c r="AK53" s="135">
        <v>126.59446</v>
      </c>
      <c r="AL53" s="120">
        <v>127.07659</v>
      </c>
      <c r="AM53" s="135">
        <v>16.84834</v>
      </c>
      <c r="AN53" s="120">
        <v>19.60913</v>
      </c>
      <c r="AO53" s="135">
        <v>77.623615288220606</v>
      </c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4"/>
      <c r="BJ53" s="44"/>
      <c r="BK53" s="44"/>
      <c r="BL53" s="44"/>
      <c r="BM53" s="44"/>
      <c r="BN53" s="44"/>
      <c r="BO53" s="44"/>
      <c r="BP53" s="44"/>
      <c r="BQ53" s="44"/>
      <c r="BR53" s="44"/>
      <c r="BS53" s="44"/>
      <c r="BT53" s="44"/>
      <c r="BU53" s="44"/>
      <c r="BV53" s="44"/>
      <c r="BW53" s="44"/>
      <c r="BX53" s="44"/>
      <c r="BY53" s="44"/>
      <c r="BZ53" s="44"/>
      <c r="CA53" s="44"/>
      <c r="CB53" s="44"/>
      <c r="CC53" s="44"/>
      <c r="CD53" s="44"/>
      <c r="CE53" s="44"/>
      <c r="CF53" s="44"/>
      <c r="CG53" s="44"/>
      <c r="CH53" s="44"/>
      <c r="CI53" s="44"/>
      <c r="CJ53" s="44"/>
      <c r="CK53" s="44"/>
      <c r="CL53" s="44"/>
      <c r="CM53" s="44"/>
      <c r="CN53" s="44"/>
      <c r="CO53" s="44"/>
      <c r="CP53" s="44"/>
    </row>
    <row r="54" spans="1:94" s="121" customFormat="1" x14ac:dyDescent="0.2">
      <c r="A54" s="120" t="s">
        <v>122</v>
      </c>
      <c r="B54" s="164">
        <v>50</v>
      </c>
      <c r="C54" s="135">
        <v>73.610569999999996</v>
      </c>
      <c r="D54" s="120">
        <v>75.975080000000005</v>
      </c>
      <c r="E54" s="135">
        <v>125.15998</v>
      </c>
      <c r="F54" s="121">
        <v>122.64955</v>
      </c>
      <c r="G54" s="120">
        <v>125.50077</v>
      </c>
      <c r="H54" s="135">
        <v>28.8</v>
      </c>
      <c r="I54" s="121">
        <v>53.3</v>
      </c>
      <c r="J54" s="120">
        <v>32</v>
      </c>
      <c r="K54" s="135">
        <v>16.48536</v>
      </c>
      <c r="L54" s="120">
        <v>40.312690000000003</v>
      </c>
      <c r="M54" s="135">
        <v>42.660510000000002</v>
      </c>
      <c r="N54" s="120">
        <v>69.28604</v>
      </c>
      <c r="O54" s="135">
        <v>15.283244250080999</v>
      </c>
      <c r="P54" s="121">
        <v>18.3055555555556</v>
      </c>
      <c r="Q54" s="120">
        <v>0.86111111111111105</v>
      </c>
      <c r="R54" s="135">
        <v>146.335729983466</v>
      </c>
      <c r="S54" s="120">
        <v>137.793720634918</v>
      </c>
      <c r="T54" s="136">
        <v>64.375690268602099</v>
      </c>
      <c r="U54" s="135">
        <v>113.792014528401</v>
      </c>
      <c r="V54" s="121">
        <v>119.601995315452</v>
      </c>
      <c r="W54" s="120">
        <v>106.83650038632101</v>
      </c>
      <c r="X54" s="136">
        <v>106.93436</v>
      </c>
      <c r="Y54" s="135">
        <v>112.06428</v>
      </c>
      <c r="Z54" s="121">
        <v>91.659970000000001</v>
      </c>
      <c r="AA54" s="120">
        <v>95.883470000000003</v>
      </c>
      <c r="AB54" s="136">
        <v>44.297194502742002</v>
      </c>
      <c r="AC54" s="135">
        <v>126.13839</v>
      </c>
      <c r="AD54" s="121">
        <v>126.73766000000001</v>
      </c>
      <c r="AE54" s="120">
        <v>126.12893</v>
      </c>
      <c r="AF54" s="135">
        <v>124.69584</v>
      </c>
      <c r="AG54" s="120">
        <v>110.94750999999999</v>
      </c>
      <c r="AH54" s="135">
        <v>75.437510000000003</v>
      </c>
      <c r="AI54" s="121">
        <v>73.306960000000004</v>
      </c>
      <c r="AJ54" s="120">
        <v>65.667460000000005</v>
      </c>
      <c r="AK54" s="135">
        <v>126.49146</v>
      </c>
      <c r="AL54" s="120">
        <v>127.00596</v>
      </c>
      <c r="AM54" s="135">
        <v>16.64967</v>
      </c>
      <c r="AN54" s="120">
        <v>19.460930000000001</v>
      </c>
      <c r="AO54" s="135">
        <v>77.584711779448696</v>
      </c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4"/>
      <c r="BH54" s="44"/>
      <c r="BI54" s="44"/>
      <c r="BJ54" s="44"/>
      <c r="BK54" s="44"/>
      <c r="BL54" s="44"/>
      <c r="BM54" s="44"/>
      <c r="BN54" s="44"/>
      <c r="BO54" s="44"/>
      <c r="BP54" s="44"/>
      <c r="BQ54" s="44"/>
      <c r="BR54" s="44"/>
      <c r="BS54" s="44"/>
      <c r="BT54" s="44"/>
      <c r="BU54" s="44"/>
      <c r="BV54" s="44"/>
      <c r="BW54" s="44"/>
      <c r="BX54" s="44"/>
      <c r="BY54" s="44"/>
      <c r="BZ54" s="44"/>
      <c r="CA54" s="44"/>
      <c r="CB54" s="44"/>
      <c r="CC54" s="44"/>
      <c r="CD54" s="44"/>
      <c r="CE54" s="44"/>
      <c r="CF54" s="44"/>
      <c r="CG54" s="44"/>
      <c r="CH54" s="44"/>
      <c r="CI54" s="44"/>
      <c r="CJ54" s="44"/>
      <c r="CK54" s="44"/>
      <c r="CL54" s="44"/>
      <c r="CM54" s="44"/>
      <c r="CN54" s="44"/>
      <c r="CO54" s="44"/>
      <c r="CP54" s="44"/>
    </row>
    <row r="55" spans="1:94" ht="14.25" customHeight="1" x14ac:dyDescent="0.2">
      <c r="A55" s="44"/>
      <c r="C55" s="44"/>
      <c r="D55" s="44"/>
      <c r="E55" s="44"/>
      <c r="G55" s="44"/>
      <c r="H55" s="44"/>
      <c r="J55" s="44"/>
      <c r="K55" s="44"/>
      <c r="L55" s="44"/>
      <c r="M55" s="44"/>
      <c r="N55" s="44"/>
      <c r="O55" s="44"/>
      <c r="Q55" s="44"/>
      <c r="R55" s="44"/>
      <c r="S55" s="44"/>
      <c r="T55" s="44"/>
      <c r="U55" s="44"/>
      <c r="W55" s="44"/>
      <c r="X55" s="44"/>
      <c r="Y55" s="44"/>
      <c r="AA55" s="44"/>
      <c r="AB55" s="44"/>
      <c r="AC55" s="44"/>
      <c r="AE55" s="44"/>
      <c r="AF55" s="44"/>
      <c r="AG55" s="44"/>
      <c r="AH55" s="44"/>
      <c r="AJ55" s="44"/>
      <c r="AK55" s="44"/>
      <c r="AL55" s="44"/>
      <c r="AM55" s="44"/>
      <c r="AN55" s="44"/>
      <c r="AO55" s="44"/>
    </row>
    <row r="56" spans="1:94" x14ac:dyDescent="0.2">
      <c r="A56" s="44"/>
      <c r="C56" s="44"/>
      <c r="D56" s="44"/>
      <c r="E56" s="44"/>
      <c r="G56" s="44"/>
      <c r="H56" s="44"/>
      <c r="J56" s="44"/>
      <c r="K56" s="44"/>
      <c r="L56" s="44"/>
      <c r="M56" s="44"/>
      <c r="N56" s="44"/>
      <c r="O56" s="44"/>
      <c r="Q56" s="44"/>
      <c r="R56" s="44"/>
      <c r="S56" s="44"/>
      <c r="T56" s="44"/>
      <c r="U56" s="44"/>
      <c r="W56" s="44"/>
      <c r="X56" s="44"/>
      <c r="Y56" s="44"/>
      <c r="AA56" s="44"/>
      <c r="AB56" s="44"/>
      <c r="AC56" s="44"/>
      <c r="AE56" s="44"/>
      <c r="AF56" s="44"/>
      <c r="AG56" s="44"/>
      <c r="AH56" s="44"/>
      <c r="AJ56" s="44"/>
      <c r="AK56" s="44"/>
      <c r="AL56" s="44"/>
      <c r="AM56" s="44"/>
      <c r="AN56" s="44"/>
      <c r="AO56" s="44"/>
    </row>
    <row r="57" spans="1:94" x14ac:dyDescent="0.2">
      <c r="A57" s="44"/>
      <c r="C57" s="44"/>
      <c r="D57" s="44"/>
      <c r="E57" s="44"/>
      <c r="G57" s="44"/>
      <c r="H57" s="44"/>
      <c r="J57" s="44"/>
      <c r="K57" s="44"/>
      <c r="L57" s="44"/>
      <c r="M57" s="44"/>
      <c r="N57" s="44"/>
      <c r="O57" s="44"/>
      <c r="Q57" s="44"/>
      <c r="R57" s="44"/>
      <c r="S57" s="44"/>
      <c r="T57" s="44"/>
      <c r="U57" s="44"/>
      <c r="W57" s="44"/>
      <c r="X57" s="44"/>
      <c r="Y57" s="44"/>
      <c r="AA57" s="44"/>
      <c r="AB57" s="44"/>
      <c r="AC57" s="44"/>
      <c r="AE57" s="44"/>
      <c r="AF57" s="44"/>
      <c r="AG57" s="44"/>
      <c r="AH57" s="44"/>
      <c r="AJ57" s="44"/>
      <c r="AK57" s="44"/>
      <c r="AL57" s="44"/>
      <c r="AM57" s="44"/>
      <c r="AN57" s="44"/>
      <c r="AO57" s="44"/>
    </row>
    <row r="58" spans="1:94" x14ac:dyDescent="0.2">
      <c r="A58" s="44"/>
      <c r="C58" s="44"/>
      <c r="D58" s="44"/>
      <c r="E58" s="44"/>
      <c r="G58" s="44"/>
      <c r="H58" s="44"/>
      <c r="J58" s="44"/>
      <c r="K58" s="44"/>
      <c r="L58" s="44"/>
      <c r="M58" s="44"/>
      <c r="N58" s="44"/>
      <c r="O58" s="44"/>
      <c r="Q58" s="44"/>
      <c r="R58" s="44"/>
      <c r="S58" s="44"/>
      <c r="T58" s="44"/>
      <c r="U58" s="44"/>
      <c r="W58" s="44"/>
      <c r="X58" s="44"/>
      <c r="Y58" s="44"/>
      <c r="AA58" s="44"/>
      <c r="AB58" s="44"/>
      <c r="AC58" s="44"/>
      <c r="AE58" s="44"/>
      <c r="AF58" s="44"/>
      <c r="AG58" s="44"/>
      <c r="AH58" s="44"/>
      <c r="AJ58" s="44"/>
      <c r="AK58" s="44"/>
      <c r="AL58" s="44"/>
      <c r="AM58" s="44"/>
      <c r="AN58" s="44"/>
      <c r="AO58" s="44"/>
    </row>
    <row r="59" spans="1:94" x14ac:dyDescent="0.2">
      <c r="A59" s="44"/>
      <c r="C59" s="44"/>
      <c r="D59" s="44"/>
      <c r="E59" s="44"/>
      <c r="G59" s="44"/>
      <c r="H59" s="44"/>
      <c r="J59" s="44"/>
      <c r="K59" s="44"/>
      <c r="L59" s="44"/>
      <c r="M59" s="44"/>
      <c r="N59" s="44"/>
      <c r="O59" s="44"/>
      <c r="Q59" s="44"/>
      <c r="R59" s="44"/>
      <c r="S59" s="44"/>
      <c r="T59" s="44"/>
      <c r="U59" s="44"/>
      <c r="W59" s="44"/>
      <c r="X59" s="44"/>
      <c r="Y59" s="44"/>
      <c r="AA59" s="44"/>
      <c r="AB59" s="44"/>
      <c r="AC59" s="44"/>
      <c r="AE59" s="44"/>
      <c r="AF59" s="44"/>
      <c r="AG59" s="44"/>
      <c r="AH59" s="44"/>
      <c r="AJ59" s="44"/>
      <c r="AK59" s="44"/>
      <c r="AL59" s="44"/>
      <c r="AM59" s="44"/>
      <c r="AN59" s="44"/>
      <c r="AO59" s="44"/>
    </row>
    <row r="60" spans="1:94" x14ac:dyDescent="0.2">
      <c r="A60" s="44"/>
      <c r="C60" s="44"/>
      <c r="D60" s="44"/>
      <c r="E60" s="44"/>
      <c r="G60" s="44"/>
      <c r="H60" s="44"/>
      <c r="J60" s="44"/>
      <c r="K60" s="44"/>
      <c r="L60" s="44"/>
      <c r="M60" s="44"/>
      <c r="N60" s="44"/>
      <c r="O60" s="44"/>
      <c r="Q60" s="44"/>
      <c r="R60" s="44"/>
      <c r="S60" s="44"/>
      <c r="T60" s="44"/>
      <c r="U60" s="44"/>
      <c r="W60" s="44"/>
      <c r="X60" s="44"/>
      <c r="Y60" s="44"/>
      <c r="AA60" s="44"/>
      <c r="AB60" s="44"/>
      <c r="AC60" s="44"/>
      <c r="AE60" s="44"/>
      <c r="AF60" s="44"/>
      <c r="AG60" s="44"/>
      <c r="AH60" s="44"/>
      <c r="AJ60" s="44"/>
      <c r="AK60" s="44"/>
      <c r="AL60" s="44"/>
      <c r="AM60" s="44"/>
      <c r="AN60" s="44"/>
      <c r="AO60" s="44"/>
    </row>
    <row r="61" spans="1:94" x14ac:dyDescent="0.2">
      <c r="A61" s="44"/>
      <c r="C61" s="44"/>
      <c r="D61" s="44"/>
      <c r="E61" s="44"/>
      <c r="G61" s="44"/>
      <c r="H61" s="44"/>
      <c r="J61" s="44"/>
      <c r="K61" s="44"/>
      <c r="L61" s="44"/>
      <c r="M61" s="44"/>
      <c r="N61" s="44"/>
      <c r="O61" s="44"/>
      <c r="Q61" s="44"/>
      <c r="R61" s="44"/>
      <c r="S61" s="44"/>
      <c r="T61" s="44"/>
      <c r="U61" s="44"/>
      <c r="W61" s="44"/>
      <c r="X61" s="44"/>
      <c r="Y61" s="44"/>
      <c r="AA61" s="44"/>
      <c r="AB61" s="44"/>
      <c r="AC61" s="44"/>
      <c r="AE61" s="44"/>
      <c r="AF61" s="44"/>
      <c r="AG61" s="44"/>
      <c r="AH61" s="44"/>
      <c r="AJ61" s="44"/>
      <c r="AK61" s="44"/>
      <c r="AL61" s="44"/>
      <c r="AM61" s="44"/>
      <c r="AN61" s="44"/>
      <c r="AO61" s="44"/>
    </row>
    <row r="62" spans="1:94" x14ac:dyDescent="0.2">
      <c r="A62" s="44"/>
      <c r="C62" s="44"/>
      <c r="D62" s="44"/>
      <c r="E62" s="44"/>
      <c r="G62" s="44"/>
      <c r="H62" s="44"/>
      <c r="J62" s="44"/>
      <c r="K62" s="44"/>
      <c r="L62" s="44"/>
      <c r="M62" s="44"/>
      <c r="N62" s="44"/>
      <c r="O62" s="44"/>
      <c r="Q62" s="44"/>
      <c r="R62" s="44"/>
      <c r="S62" s="44"/>
      <c r="T62" s="44"/>
      <c r="U62" s="44"/>
      <c r="W62" s="44"/>
      <c r="X62" s="44"/>
      <c r="Y62" s="44"/>
      <c r="AA62" s="44"/>
      <c r="AB62" s="44"/>
      <c r="AC62" s="44"/>
      <c r="AE62" s="44"/>
      <c r="AF62" s="44"/>
      <c r="AG62" s="44"/>
      <c r="AH62" s="44"/>
      <c r="AJ62" s="44"/>
      <c r="AK62" s="44"/>
      <c r="AL62" s="44"/>
      <c r="AM62" s="44"/>
      <c r="AN62" s="44"/>
      <c r="AO62" s="44"/>
    </row>
    <row r="63" spans="1:94" x14ac:dyDescent="0.2">
      <c r="A63" s="44"/>
      <c r="C63" s="44"/>
      <c r="D63" s="44"/>
      <c r="E63" s="44"/>
      <c r="G63" s="44"/>
      <c r="H63" s="44"/>
      <c r="J63" s="44"/>
      <c r="K63" s="44"/>
      <c r="L63" s="44"/>
      <c r="M63" s="44"/>
      <c r="N63" s="44"/>
      <c r="O63" s="44"/>
      <c r="Q63" s="44"/>
      <c r="R63" s="44"/>
      <c r="S63" s="44"/>
      <c r="T63" s="44"/>
      <c r="U63" s="44"/>
      <c r="W63" s="44"/>
      <c r="X63" s="44"/>
      <c r="Y63" s="44"/>
      <c r="AA63" s="44"/>
      <c r="AB63" s="44"/>
      <c r="AC63" s="44"/>
      <c r="AE63" s="44"/>
      <c r="AF63" s="44"/>
      <c r="AG63" s="44"/>
      <c r="AH63" s="44"/>
      <c r="AJ63" s="44"/>
      <c r="AK63" s="44"/>
      <c r="AL63" s="44"/>
      <c r="AM63" s="44"/>
      <c r="AN63" s="44"/>
      <c r="AO63" s="44"/>
    </row>
    <row r="64" spans="1:94" x14ac:dyDescent="0.2">
      <c r="A64" s="44"/>
      <c r="C64" s="44"/>
      <c r="D64" s="44"/>
      <c r="E64" s="44"/>
      <c r="G64" s="44"/>
      <c r="H64" s="44"/>
      <c r="J64" s="44"/>
      <c r="K64" s="44"/>
      <c r="L64" s="44"/>
      <c r="M64" s="44"/>
      <c r="N64" s="44"/>
      <c r="O64" s="44"/>
      <c r="Q64" s="44"/>
      <c r="R64" s="44"/>
      <c r="S64" s="44"/>
      <c r="T64" s="44"/>
      <c r="U64" s="44"/>
      <c r="W64" s="44"/>
      <c r="X64" s="44"/>
      <c r="Y64" s="44"/>
      <c r="AA64" s="44"/>
      <c r="AB64" s="44"/>
      <c r="AC64" s="44"/>
      <c r="AE64" s="44"/>
      <c r="AF64" s="44"/>
      <c r="AG64" s="44"/>
      <c r="AH64" s="44"/>
      <c r="AJ64" s="44"/>
      <c r="AK64" s="44"/>
      <c r="AL64" s="44"/>
      <c r="AM64" s="44"/>
      <c r="AN64" s="44"/>
      <c r="AO64" s="44"/>
    </row>
    <row r="65" spans="2:2" s="44" customFormat="1" x14ac:dyDescent="0.2">
      <c r="B65" s="126"/>
    </row>
    <row r="66" spans="2:2" s="44" customFormat="1" x14ac:dyDescent="0.2">
      <c r="B66" s="126"/>
    </row>
    <row r="67" spans="2:2" s="44" customFormat="1" x14ac:dyDescent="0.2">
      <c r="B67" s="126"/>
    </row>
    <row r="68" spans="2:2" s="44" customFormat="1" x14ac:dyDescent="0.2">
      <c r="B68" s="126"/>
    </row>
    <row r="69" spans="2:2" s="44" customFormat="1" x14ac:dyDescent="0.2">
      <c r="B69" s="126"/>
    </row>
    <row r="70" spans="2:2" s="44" customFormat="1" x14ac:dyDescent="0.2">
      <c r="B70" s="126"/>
    </row>
    <row r="71" spans="2:2" s="44" customFormat="1" x14ac:dyDescent="0.2">
      <c r="B71" s="126"/>
    </row>
    <row r="72" spans="2:2" s="44" customFormat="1" x14ac:dyDescent="0.2">
      <c r="B72" s="126"/>
    </row>
    <row r="73" spans="2:2" s="44" customFormat="1" x14ac:dyDescent="0.2">
      <c r="B73" s="126"/>
    </row>
    <row r="74" spans="2:2" s="44" customFormat="1" x14ac:dyDescent="0.2">
      <c r="B74" s="126"/>
    </row>
    <row r="75" spans="2:2" s="44" customFormat="1" x14ac:dyDescent="0.2">
      <c r="B75" s="126"/>
    </row>
    <row r="76" spans="2:2" s="44" customFormat="1" x14ac:dyDescent="0.2">
      <c r="B76" s="126"/>
    </row>
    <row r="77" spans="2:2" s="44" customFormat="1" x14ac:dyDescent="0.2">
      <c r="B77" s="126"/>
    </row>
    <row r="78" spans="2:2" s="44" customFormat="1" x14ac:dyDescent="0.2">
      <c r="B78" s="126"/>
    </row>
    <row r="79" spans="2:2" s="44" customFormat="1" x14ac:dyDescent="0.2">
      <c r="B79" s="126"/>
    </row>
    <row r="80" spans="2:2" s="44" customFormat="1" x14ac:dyDescent="0.2">
      <c r="B80" s="126"/>
    </row>
    <row r="81" spans="2:2" s="44" customFormat="1" x14ac:dyDescent="0.2">
      <c r="B81" s="126"/>
    </row>
    <row r="82" spans="2:2" s="44" customFormat="1" x14ac:dyDescent="0.2">
      <c r="B82" s="126"/>
    </row>
    <row r="83" spans="2:2" s="44" customFormat="1" x14ac:dyDescent="0.2">
      <c r="B83" s="126"/>
    </row>
    <row r="84" spans="2:2" s="44" customFormat="1" x14ac:dyDescent="0.2">
      <c r="B84" s="126"/>
    </row>
    <row r="85" spans="2:2" s="44" customFormat="1" x14ac:dyDescent="0.2">
      <c r="B85" s="126"/>
    </row>
    <row r="86" spans="2:2" s="44" customFormat="1" x14ac:dyDescent="0.2">
      <c r="B86" s="126"/>
    </row>
    <row r="87" spans="2:2" s="44" customFormat="1" x14ac:dyDescent="0.2">
      <c r="B87" s="126"/>
    </row>
    <row r="88" spans="2:2" s="44" customFormat="1" x14ac:dyDescent="0.2">
      <c r="B88" s="126"/>
    </row>
    <row r="89" spans="2:2" s="44" customFormat="1" x14ac:dyDescent="0.2">
      <c r="B89" s="126"/>
    </row>
    <row r="90" spans="2:2" s="44" customFormat="1" x14ac:dyDescent="0.2">
      <c r="B90" s="126"/>
    </row>
    <row r="91" spans="2:2" s="44" customFormat="1" x14ac:dyDescent="0.2">
      <c r="B91" s="126"/>
    </row>
    <row r="92" spans="2:2" s="44" customFormat="1" x14ac:dyDescent="0.2">
      <c r="B92" s="126"/>
    </row>
    <row r="93" spans="2:2" s="44" customFormat="1" x14ac:dyDescent="0.2">
      <c r="B93" s="126"/>
    </row>
    <row r="94" spans="2:2" s="44" customFormat="1" x14ac:dyDescent="0.2">
      <c r="B94" s="126"/>
    </row>
    <row r="95" spans="2:2" s="44" customFormat="1" x14ac:dyDescent="0.2">
      <c r="B95" s="126"/>
    </row>
    <row r="96" spans="2:2" s="44" customFormat="1" x14ac:dyDescent="0.2">
      <c r="B96" s="126"/>
    </row>
    <row r="97" spans="2:2" s="44" customFormat="1" x14ac:dyDescent="0.2">
      <c r="B97" s="126"/>
    </row>
    <row r="98" spans="2:2" s="44" customFormat="1" x14ac:dyDescent="0.2">
      <c r="B98" s="126"/>
    </row>
    <row r="99" spans="2:2" s="44" customFormat="1" x14ac:dyDescent="0.2">
      <c r="B99" s="126"/>
    </row>
    <row r="100" spans="2:2" s="44" customFormat="1" x14ac:dyDescent="0.2">
      <c r="B100" s="126"/>
    </row>
    <row r="101" spans="2:2" s="44" customFormat="1" x14ac:dyDescent="0.2">
      <c r="B101" s="126"/>
    </row>
    <row r="102" spans="2:2" s="44" customFormat="1" x14ac:dyDescent="0.2">
      <c r="B102" s="126"/>
    </row>
    <row r="103" spans="2:2" s="44" customFormat="1" x14ac:dyDescent="0.2">
      <c r="B103" s="126"/>
    </row>
    <row r="104" spans="2:2" s="44" customFormat="1" x14ac:dyDescent="0.2">
      <c r="B104" s="126"/>
    </row>
    <row r="105" spans="2:2" s="44" customFormat="1" x14ac:dyDescent="0.2">
      <c r="B105" s="126"/>
    </row>
    <row r="106" spans="2:2" s="44" customFormat="1" x14ac:dyDescent="0.2">
      <c r="B106" s="126"/>
    </row>
    <row r="107" spans="2:2" s="44" customFormat="1" x14ac:dyDescent="0.2">
      <c r="B107" s="126"/>
    </row>
    <row r="108" spans="2:2" s="44" customFormat="1" x14ac:dyDescent="0.2">
      <c r="B108" s="126"/>
    </row>
    <row r="109" spans="2:2" s="44" customFormat="1" x14ac:dyDescent="0.2">
      <c r="B109" s="126"/>
    </row>
    <row r="110" spans="2:2" s="44" customFormat="1" x14ac:dyDescent="0.2">
      <c r="B110" s="126"/>
    </row>
    <row r="111" spans="2:2" s="44" customFormat="1" x14ac:dyDescent="0.2">
      <c r="B111" s="126"/>
    </row>
    <row r="112" spans="2:2" s="44" customFormat="1" x14ac:dyDescent="0.2">
      <c r="B112" s="126"/>
    </row>
    <row r="113" spans="2:2" s="44" customFormat="1" x14ac:dyDescent="0.2">
      <c r="B113" s="126"/>
    </row>
    <row r="114" spans="2:2" s="44" customFormat="1" x14ac:dyDescent="0.2">
      <c r="B114" s="126"/>
    </row>
    <row r="115" spans="2:2" s="44" customFormat="1" x14ac:dyDescent="0.2">
      <c r="B115" s="126"/>
    </row>
    <row r="116" spans="2:2" s="44" customFormat="1" x14ac:dyDescent="0.2">
      <c r="B116" s="126"/>
    </row>
    <row r="117" spans="2:2" s="44" customFormat="1" x14ac:dyDescent="0.2">
      <c r="B117" s="126"/>
    </row>
    <row r="118" spans="2:2" s="44" customFormat="1" x14ac:dyDescent="0.2">
      <c r="B118" s="126"/>
    </row>
    <row r="119" spans="2:2" s="44" customFormat="1" x14ac:dyDescent="0.2">
      <c r="B119" s="126"/>
    </row>
    <row r="120" spans="2:2" s="44" customFormat="1" x14ac:dyDescent="0.2">
      <c r="B120" s="126"/>
    </row>
    <row r="121" spans="2:2" s="44" customFormat="1" x14ac:dyDescent="0.2">
      <c r="B121" s="126"/>
    </row>
    <row r="122" spans="2:2" s="44" customFormat="1" x14ac:dyDescent="0.2">
      <c r="B122" s="126"/>
    </row>
    <row r="123" spans="2:2" s="44" customFormat="1" x14ac:dyDescent="0.2">
      <c r="B123" s="126"/>
    </row>
    <row r="124" spans="2:2" s="44" customFormat="1" x14ac:dyDescent="0.2">
      <c r="B124" s="126"/>
    </row>
    <row r="125" spans="2:2" s="44" customFormat="1" x14ac:dyDescent="0.2">
      <c r="B125" s="126"/>
    </row>
    <row r="126" spans="2:2" s="44" customFormat="1" x14ac:dyDescent="0.2">
      <c r="B126" s="126"/>
    </row>
    <row r="127" spans="2:2" s="44" customFormat="1" x14ac:dyDescent="0.2">
      <c r="B127" s="126"/>
    </row>
    <row r="128" spans="2:2" s="44" customFormat="1" x14ac:dyDescent="0.2">
      <c r="B128" s="126"/>
    </row>
    <row r="129" spans="2:2" s="44" customFormat="1" x14ac:dyDescent="0.2">
      <c r="B129" s="126"/>
    </row>
    <row r="130" spans="2:2" s="44" customFormat="1" x14ac:dyDescent="0.2">
      <c r="B130" s="126"/>
    </row>
    <row r="131" spans="2:2" s="44" customFormat="1" x14ac:dyDescent="0.2">
      <c r="B131" s="126"/>
    </row>
    <row r="132" spans="2:2" s="44" customFormat="1" x14ac:dyDescent="0.2">
      <c r="B132" s="126"/>
    </row>
    <row r="133" spans="2:2" s="44" customFormat="1" x14ac:dyDescent="0.2">
      <c r="B133" s="126"/>
    </row>
    <row r="134" spans="2:2" s="44" customFormat="1" x14ac:dyDescent="0.2">
      <c r="B134" s="126"/>
    </row>
    <row r="135" spans="2:2" s="44" customFormat="1" x14ac:dyDescent="0.2">
      <c r="B135" s="126"/>
    </row>
    <row r="136" spans="2:2" s="44" customFormat="1" x14ac:dyDescent="0.2">
      <c r="B136" s="126"/>
    </row>
    <row r="137" spans="2:2" s="44" customFormat="1" x14ac:dyDescent="0.2">
      <c r="B137" s="126"/>
    </row>
    <row r="138" spans="2:2" s="44" customFormat="1" x14ac:dyDescent="0.2">
      <c r="B138" s="126"/>
    </row>
    <row r="139" spans="2:2" s="44" customFormat="1" x14ac:dyDescent="0.2">
      <c r="B139" s="126"/>
    </row>
    <row r="140" spans="2:2" s="44" customFormat="1" x14ac:dyDescent="0.2">
      <c r="B140" s="126"/>
    </row>
    <row r="141" spans="2:2" s="44" customFormat="1" x14ac:dyDescent="0.2">
      <c r="B141" s="126"/>
    </row>
    <row r="142" spans="2:2" s="44" customFormat="1" x14ac:dyDescent="0.2">
      <c r="B142" s="126"/>
    </row>
    <row r="143" spans="2:2" s="44" customFormat="1" x14ac:dyDescent="0.2">
      <c r="B143" s="126"/>
    </row>
    <row r="144" spans="2:2" s="44" customFormat="1" x14ac:dyDescent="0.2">
      <c r="B144" s="126"/>
    </row>
    <row r="145" spans="2:2" s="44" customFormat="1" x14ac:dyDescent="0.2">
      <c r="B145" s="126"/>
    </row>
    <row r="146" spans="2:2" s="44" customFormat="1" x14ac:dyDescent="0.2">
      <c r="B146" s="126"/>
    </row>
    <row r="147" spans="2:2" s="44" customFormat="1" x14ac:dyDescent="0.2">
      <c r="B147" s="126"/>
    </row>
    <row r="148" spans="2:2" s="44" customFormat="1" x14ac:dyDescent="0.2">
      <c r="B148" s="126"/>
    </row>
    <row r="149" spans="2:2" s="44" customFormat="1" x14ac:dyDescent="0.2">
      <c r="B149" s="126"/>
    </row>
    <row r="150" spans="2:2" s="44" customFormat="1" x14ac:dyDescent="0.2">
      <c r="B150" s="126"/>
    </row>
    <row r="151" spans="2:2" s="44" customFormat="1" x14ac:dyDescent="0.2">
      <c r="B151" s="126"/>
    </row>
    <row r="152" spans="2:2" s="44" customFormat="1" x14ac:dyDescent="0.2">
      <c r="B152" s="126"/>
    </row>
    <row r="153" spans="2:2" s="44" customFormat="1" x14ac:dyDescent="0.2">
      <c r="B153" s="126"/>
    </row>
    <row r="154" spans="2:2" s="44" customFormat="1" x14ac:dyDescent="0.2">
      <c r="B154" s="126"/>
    </row>
    <row r="155" spans="2:2" s="44" customFormat="1" x14ac:dyDescent="0.2">
      <c r="B155" s="126"/>
    </row>
    <row r="156" spans="2:2" s="44" customFormat="1" x14ac:dyDescent="0.2">
      <c r="B156" s="126"/>
    </row>
    <row r="157" spans="2:2" s="44" customFormat="1" x14ac:dyDescent="0.2">
      <c r="B157" s="126"/>
    </row>
    <row r="158" spans="2:2" s="44" customFormat="1" x14ac:dyDescent="0.2">
      <c r="B158" s="126"/>
    </row>
    <row r="159" spans="2:2" s="44" customFormat="1" x14ac:dyDescent="0.2">
      <c r="B159" s="126"/>
    </row>
    <row r="160" spans="2:2" s="44" customFormat="1" x14ac:dyDescent="0.2">
      <c r="B160" s="126"/>
    </row>
    <row r="161" spans="2:2" s="44" customFormat="1" x14ac:dyDescent="0.2">
      <c r="B161" s="126"/>
    </row>
    <row r="162" spans="2:2" s="44" customFormat="1" x14ac:dyDescent="0.2">
      <c r="B162" s="126"/>
    </row>
    <row r="163" spans="2:2" s="44" customFormat="1" x14ac:dyDescent="0.2">
      <c r="B163" s="126"/>
    </row>
    <row r="164" spans="2:2" s="44" customFormat="1" x14ac:dyDescent="0.2">
      <c r="B164" s="126"/>
    </row>
    <row r="165" spans="2:2" s="44" customFormat="1" x14ac:dyDescent="0.2">
      <c r="B165" s="126"/>
    </row>
    <row r="166" spans="2:2" s="44" customFormat="1" x14ac:dyDescent="0.2">
      <c r="B166" s="126"/>
    </row>
    <row r="167" spans="2:2" s="44" customFormat="1" x14ac:dyDescent="0.2">
      <c r="B167" s="126"/>
    </row>
    <row r="168" spans="2:2" s="44" customFormat="1" x14ac:dyDescent="0.2">
      <c r="B168" s="126"/>
    </row>
    <row r="169" spans="2:2" s="44" customFormat="1" x14ac:dyDescent="0.2">
      <c r="B169" s="126"/>
    </row>
    <row r="170" spans="2:2" s="44" customFormat="1" x14ac:dyDescent="0.2">
      <c r="B170" s="126"/>
    </row>
    <row r="171" spans="2:2" s="44" customFormat="1" x14ac:dyDescent="0.2">
      <c r="B171" s="126"/>
    </row>
    <row r="172" spans="2:2" s="44" customFormat="1" x14ac:dyDescent="0.2">
      <c r="B172" s="126"/>
    </row>
    <row r="173" spans="2:2" s="44" customFormat="1" x14ac:dyDescent="0.2">
      <c r="B173" s="126"/>
    </row>
    <row r="174" spans="2:2" s="44" customFormat="1" x14ac:dyDescent="0.2">
      <c r="B174" s="126"/>
    </row>
    <row r="175" spans="2:2" s="44" customFormat="1" x14ac:dyDescent="0.2">
      <c r="B175" s="126"/>
    </row>
    <row r="176" spans="2:2" s="44" customFormat="1" x14ac:dyDescent="0.2">
      <c r="B176" s="126"/>
    </row>
    <row r="177" spans="2:2" s="44" customFormat="1" x14ac:dyDescent="0.2">
      <c r="B177" s="126"/>
    </row>
    <row r="178" spans="2:2" s="44" customFormat="1" x14ac:dyDescent="0.2">
      <c r="B178" s="126"/>
    </row>
    <row r="179" spans="2:2" s="44" customFormat="1" x14ac:dyDescent="0.2">
      <c r="B179" s="126"/>
    </row>
    <row r="180" spans="2:2" s="44" customFormat="1" x14ac:dyDescent="0.2">
      <c r="B180" s="126"/>
    </row>
    <row r="181" spans="2:2" s="44" customFormat="1" x14ac:dyDescent="0.2">
      <c r="B181" s="126"/>
    </row>
    <row r="182" spans="2:2" s="44" customFormat="1" x14ac:dyDescent="0.2">
      <c r="B182" s="126"/>
    </row>
    <row r="183" spans="2:2" s="44" customFormat="1" x14ac:dyDescent="0.2">
      <c r="B183" s="126"/>
    </row>
    <row r="184" spans="2:2" s="44" customFormat="1" x14ac:dyDescent="0.2">
      <c r="B184" s="126"/>
    </row>
    <row r="185" spans="2:2" s="44" customFormat="1" x14ac:dyDescent="0.2">
      <c r="B185" s="126"/>
    </row>
    <row r="186" spans="2:2" s="44" customFormat="1" x14ac:dyDescent="0.2">
      <c r="B186" s="126"/>
    </row>
    <row r="187" spans="2:2" s="44" customFormat="1" x14ac:dyDescent="0.2">
      <c r="B187" s="126"/>
    </row>
    <row r="188" spans="2:2" s="44" customFormat="1" x14ac:dyDescent="0.2">
      <c r="B188" s="126"/>
    </row>
    <row r="189" spans="2:2" s="44" customFormat="1" x14ac:dyDescent="0.2">
      <c r="B189" s="126"/>
    </row>
    <row r="190" spans="2:2" s="44" customFormat="1" x14ac:dyDescent="0.2">
      <c r="B190" s="126"/>
    </row>
    <row r="191" spans="2:2" s="44" customFormat="1" x14ac:dyDescent="0.2">
      <c r="B191" s="126"/>
    </row>
    <row r="192" spans="2:2" s="44" customFormat="1" x14ac:dyDescent="0.2">
      <c r="B192" s="126"/>
    </row>
    <row r="193" spans="2:2" s="44" customFormat="1" x14ac:dyDescent="0.2">
      <c r="B193" s="126"/>
    </row>
    <row r="194" spans="2:2" s="44" customFormat="1" x14ac:dyDescent="0.2">
      <c r="B194" s="126"/>
    </row>
    <row r="195" spans="2:2" s="44" customFormat="1" x14ac:dyDescent="0.2">
      <c r="B195" s="126"/>
    </row>
    <row r="196" spans="2:2" s="44" customFormat="1" x14ac:dyDescent="0.2">
      <c r="B196" s="126"/>
    </row>
    <row r="197" spans="2:2" s="44" customFormat="1" x14ac:dyDescent="0.2">
      <c r="B197" s="126"/>
    </row>
    <row r="198" spans="2:2" s="44" customFormat="1" x14ac:dyDescent="0.2">
      <c r="B198" s="126"/>
    </row>
    <row r="199" spans="2:2" s="44" customFormat="1" x14ac:dyDescent="0.2">
      <c r="B199" s="126"/>
    </row>
    <row r="200" spans="2:2" s="44" customFormat="1" x14ac:dyDescent="0.2">
      <c r="B200" s="126"/>
    </row>
    <row r="201" spans="2:2" s="44" customFormat="1" x14ac:dyDescent="0.2">
      <c r="B201" s="126"/>
    </row>
    <row r="202" spans="2:2" s="44" customFormat="1" x14ac:dyDescent="0.2">
      <c r="B202" s="126"/>
    </row>
    <row r="203" spans="2:2" s="44" customFormat="1" x14ac:dyDescent="0.2">
      <c r="B203" s="126"/>
    </row>
    <row r="204" spans="2:2" s="44" customFormat="1" x14ac:dyDescent="0.2">
      <c r="B204" s="126"/>
    </row>
    <row r="205" spans="2:2" s="44" customFormat="1" x14ac:dyDescent="0.2">
      <c r="B205" s="126"/>
    </row>
    <row r="206" spans="2:2" s="44" customFormat="1" x14ac:dyDescent="0.2">
      <c r="B206" s="126"/>
    </row>
    <row r="207" spans="2:2" s="44" customFormat="1" x14ac:dyDescent="0.2">
      <c r="B207" s="126"/>
    </row>
    <row r="208" spans="2:2" s="44" customFormat="1" x14ac:dyDescent="0.2">
      <c r="B208" s="126"/>
    </row>
    <row r="209" spans="2:2" s="44" customFormat="1" x14ac:dyDescent="0.2">
      <c r="B209" s="126"/>
    </row>
    <row r="210" spans="2:2" s="44" customFormat="1" x14ac:dyDescent="0.2">
      <c r="B210" s="126"/>
    </row>
    <row r="211" spans="2:2" s="44" customFormat="1" x14ac:dyDescent="0.2">
      <c r="B211" s="126"/>
    </row>
    <row r="212" spans="2:2" s="44" customFormat="1" x14ac:dyDescent="0.2">
      <c r="B212" s="126"/>
    </row>
    <row r="213" spans="2:2" s="44" customFormat="1" x14ac:dyDescent="0.2">
      <c r="B213" s="126"/>
    </row>
    <row r="214" spans="2:2" s="44" customFormat="1" x14ac:dyDescent="0.2">
      <c r="B214" s="126"/>
    </row>
    <row r="215" spans="2:2" s="44" customFormat="1" x14ac:dyDescent="0.2">
      <c r="B215" s="126"/>
    </row>
    <row r="216" spans="2:2" s="44" customFormat="1" x14ac:dyDescent="0.2">
      <c r="B216" s="126"/>
    </row>
    <row r="217" spans="2:2" s="44" customFormat="1" x14ac:dyDescent="0.2">
      <c r="B217" s="126"/>
    </row>
    <row r="218" spans="2:2" s="44" customFormat="1" x14ac:dyDescent="0.2">
      <c r="B218" s="126"/>
    </row>
    <row r="219" spans="2:2" s="44" customFormat="1" x14ac:dyDescent="0.2">
      <c r="B219" s="126"/>
    </row>
    <row r="220" spans="2:2" s="44" customFormat="1" x14ac:dyDescent="0.2">
      <c r="B220" s="126"/>
    </row>
    <row r="221" spans="2:2" s="44" customFormat="1" x14ac:dyDescent="0.2">
      <c r="B221" s="126"/>
    </row>
    <row r="222" spans="2:2" s="44" customFormat="1" x14ac:dyDescent="0.2">
      <c r="B222" s="126"/>
    </row>
    <row r="223" spans="2:2" s="44" customFormat="1" x14ac:dyDescent="0.2">
      <c r="B223" s="126"/>
    </row>
    <row r="224" spans="2:2" s="44" customFormat="1" x14ac:dyDescent="0.2">
      <c r="B224" s="126"/>
    </row>
    <row r="225" spans="2:2" s="44" customFormat="1" x14ac:dyDescent="0.2">
      <c r="B225" s="126"/>
    </row>
    <row r="226" spans="2:2" s="44" customFormat="1" x14ac:dyDescent="0.2">
      <c r="B226" s="126"/>
    </row>
    <row r="227" spans="2:2" s="44" customFormat="1" x14ac:dyDescent="0.2">
      <c r="B227" s="126"/>
    </row>
    <row r="228" spans="2:2" s="44" customFormat="1" x14ac:dyDescent="0.2">
      <c r="B228" s="126"/>
    </row>
    <row r="229" spans="2:2" s="44" customFormat="1" x14ac:dyDescent="0.2">
      <c r="B229" s="126"/>
    </row>
    <row r="230" spans="2:2" s="44" customFormat="1" x14ac:dyDescent="0.2">
      <c r="B230" s="126"/>
    </row>
    <row r="231" spans="2:2" s="44" customFormat="1" x14ac:dyDescent="0.2">
      <c r="B231" s="126"/>
    </row>
    <row r="232" spans="2:2" s="44" customFormat="1" x14ac:dyDescent="0.2">
      <c r="B232" s="126"/>
    </row>
    <row r="233" spans="2:2" s="44" customFormat="1" x14ac:dyDescent="0.2">
      <c r="B233" s="126"/>
    </row>
    <row r="234" spans="2:2" s="44" customFormat="1" x14ac:dyDescent="0.2">
      <c r="B234" s="126"/>
    </row>
    <row r="235" spans="2:2" s="44" customFormat="1" x14ac:dyDescent="0.2">
      <c r="B235" s="126"/>
    </row>
    <row r="236" spans="2:2" s="44" customFormat="1" x14ac:dyDescent="0.2">
      <c r="B236" s="126"/>
    </row>
    <row r="237" spans="2:2" s="44" customFormat="1" x14ac:dyDescent="0.2">
      <c r="B237" s="126"/>
    </row>
    <row r="238" spans="2:2" s="44" customFormat="1" x14ac:dyDescent="0.2">
      <c r="B238" s="126"/>
    </row>
    <row r="239" spans="2:2" s="44" customFormat="1" x14ac:dyDescent="0.2">
      <c r="B239" s="126"/>
    </row>
    <row r="240" spans="2:2" s="44" customFormat="1" x14ac:dyDescent="0.2">
      <c r="B240" s="126"/>
    </row>
    <row r="241" spans="2:2" s="44" customFormat="1" x14ac:dyDescent="0.2">
      <c r="B241" s="126"/>
    </row>
    <row r="242" spans="2:2" s="44" customFormat="1" x14ac:dyDescent="0.2">
      <c r="B242" s="126"/>
    </row>
    <row r="243" spans="2:2" s="44" customFormat="1" x14ac:dyDescent="0.2">
      <c r="B243" s="126"/>
    </row>
    <row r="244" spans="2:2" s="44" customFormat="1" x14ac:dyDescent="0.2">
      <c r="B244" s="126"/>
    </row>
    <row r="245" spans="2:2" s="44" customFormat="1" x14ac:dyDescent="0.2">
      <c r="B245" s="126"/>
    </row>
    <row r="246" spans="2:2" s="44" customFormat="1" x14ac:dyDescent="0.2">
      <c r="B246" s="126"/>
    </row>
    <row r="247" spans="2:2" s="44" customFormat="1" x14ac:dyDescent="0.2">
      <c r="B247" s="126"/>
    </row>
    <row r="248" spans="2:2" s="44" customFormat="1" x14ac:dyDescent="0.2">
      <c r="B248" s="126"/>
    </row>
    <row r="249" spans="2:2" s="44" customFormat="1" x14ac:dyDescent="0.2">
      <c r="B249" s="126"/>
    </row>
    <row r="250" spans="2:2" s="44" customFormat="1" x14ac:dyDescent="0.2">
      <c r="B250" s="126"/>
    </row>
    <row r="251" spans="2:2" s="44" customFormat="1" x14ac:dyDescent="0.2">
      <c r="B251" s="126"/>
    </row>
    <row r="252" spans="2:2" s="44" customFormat="1" x14ac:dyDescent="0.2">
      <c r="B252" s="126"/>
    </row>
    <row r="253" spans="2:2" s="44" customFormat="1" x14ac:dyDescent="0.2">
      <c r="B253" s="126"/>
    </row>
    <row r="254" spans="2:2" s="44" customFormat="1" x14ac:dyDescent="0.2">
      <c r="B254" s="126"/>
    </row>
    <row r="255" spans="2:2" s="44" customFormat="1" x14ac:dyDescent="0.2">
      <c r="B255" s="126"/>
    </row>
    <row r="256" spans="2:2" s="44" customFormat="1" x14ac:dyDescent="0.2">
      <c r="B256" s="126"/>
    </row>
    <row r="257" spans="2:2" s="44" customFormat="1" x14ac:dyDescent="0.2">
      <c r="B257" s="126"/>
    </row>
    <row r="258" spans="2:2" s="44" customFormat="1" x14ac:dyDescent="0.2">
      <c r="B258" s="126"/>
    </row>
    <row r="259" spans="2:2" s="44" customFormat="1" x14ac:dyDescent="0.2">
      <c r="B259" s="126"/>
    </row>
    <row r="260" spans="2:2" s="44" customFormat="1" x14ac:dyDescent="0.2">
      <c r="B260" s="126"/>
    </row>
    <row r="261" spans="2:2" s="44" customFormat="1" x14ac:dyDescent="0.2">
      <c r="B261" s="126"/>
    </row>
    <row r="262" spans="2:2" s="44" customFormat="1" x14ac:dyDescent="0.2">
      <c r="B262" s="126"/>
    </row>
    <row r="263" spans="2:2" s="44" customFormat="1" x14ac:dyDescent="0.2">
      <c r="B263" s="126"/>
    </row>
    <row r="264" spans="2:2" s="44" customFormat="1" x14ac:dyDescent="0.2">
      <c r="B264" s="126"/>
    </row>
    <row r="265" spans="2:2" s="44" customFormat="1" x14ac:dyDescent="0.2">
      <c r="B265" s="126"/>
    </row>
    <row r="266" spans="2:2" s="44" customFormat="1" x14ac:dyDescent="0.2">
      <c r="B266" s="126"/>
    </row>
    <row r="267" spans="2:2" s="44" customFormat="1" x14ac:dyDescent="0.2">
      <c r="B267" s="126"/>
    </row>
    <row r="268" spans="2:2" s="44" customFormat="1" x14ac:dyDescent="0.2">
      <c r="B268" s="126"/>
    </row>
    <row r="269" spans="2:2" s="44" customFormat="1" x14ac:dyDescent="0.2">
      <c r="B269" s="126"/>
    </row>
    <row r="270" spans="2:2" s="44" customFormat="1" x14ac:dyDescent="0.2">
      <c r="B270" s="126"/>
    </row>
    <row r="271" spans="2:2" s="44" customFormat="1" x14ac:dyDescent="0.2">
      <c r="B271" s="126"/>
    </row>
    <row r="272" spans="2:2" s="44" customFormat="1" x14ac:dyDescent="0.2">
      <c r="B272" s="126"/>
    </row>
    <row r="273" spans="2:2" s="44" customFormat="1" x14ac:dyDescent="0.2">
      <c r="B273" s="126"/>
    </row>
    <row r="274" spans="2:2" s="44" customFormat="1" x14ac:dyDescent="0.2">
      <c r="B274" s="126"/>
    </row>
    <row r="275" spans="2:2" s="44" customFormat="1" x14ac:dyDescent="0.2">
      <c r="B275" s="126"/>
    </row>
    <row r="276" spans="2:2" s="44" customFormat="1" x14ac:dyDescent="0.2">
      <c r="B276" s="126"/>
    </row>
    <row r="277" spans="2:2" s="44" customFormat="1" x14ac:dyDescent="0.2">
      <c r="B277" s="126"/>
    </row>
    <row r="278" spans="2:2" s="44" customFormat="1" x14ac:dyDescent="0.2">
      <c r="B278" s="126"/>
    </row>
    <row r="279" spans="2:2" s="44" customFormat="1" x14ac:dyDescent="0.2">
      <c r="B279" s="126"/>
    </row>
    <row r="280" spans="2:2" s="44" customFormat="1" x14ac:dyDescent="0.2">
      <c r="B280" s="126"/>
    </row>
    <row r="281" spans="2:2" s="44" customFormat="1" x14ac:dyDescent="0.2">
      <c r="B281" s="126"/>
    </row>
    <row r="282" spans="2:2" s="44" customFormat="1" x14ac:dyDescent="0.2">
      <c r="B282" s="126"/>
    </row>
    <row r="283" spans="2:2" s="44" customFormat="1" x14ac:dyDescent="0.2">
      <c r="B283" s="126"/>
    </row>
    <row r="284" spans="2:2" s="44" customFormat="1" x14ac:dyDescent="0.2">
      <c r="B284" s="126"/>
    </row>
    <row r="285" spans="2:2" s="44" customFormat="1" x14ac:dyDescent="0.2">
      <c r="B285" s="126"/>
    </row>
    <row r="286" spans="2:2" s="44" customFormat="1" x14ac:dyDescent="0.2">
      <c r="B286" s="126"/>
    </row>
    <row r="287" spans="2:2" s="44" customFormat="1" x14ac:dyDescent="0.2">
      <c r="B287" s="126"/>
    </row>
    <row r="288" spans="2:2" s="44" customFormat="1" x14ac:dyDescent="0.2">
      <c r="B288" s="126"/>
    </row>
    <row r="289" spans="2:2" s="44" customFormat="1" x14ac:dyDescent="0.2">
      <c r="B289" s="126"/>
    </row>
    <row r="290" spans="2:2" s="44" customFormat="1" x14ac:dyDescent="0.2">
      <c r="B290" s="126"/>
    </row>
    <row r="291" spans="2:2" s="44" customFormat="1" x14ac:dyDescent="0.2">
      <c r="B291" s="126"/>
    </row>
    <row r="292" spans="2:2" s="44" customFormat="1" x14ac:dyDescent="0.2">
      <c r="B292" s="126"/>
    </row>
    <row r="293" spans="2:2" s="44" customFormat="1" x14ac:dyDescent="0.2">
      <c r="B293" s="126"/>
    </row>
    <row r="294" spans="2:2" s="44" customFormat="1" x14ac:dyDescent="0.2">
      <c r="B294" s="126"/>
    </row>
    <row r="295" spans="2:2" s="44" customFormat="1" x14ac:dyDescent="0.2">
      <c r="B295" s="126"/>
    </row>
    <row r="296" spans="2:2" s="44" customFormat="1" x14ac:dyDescent="0.2">
      <c r="B296" s="126"/>
    </row>
    <row r="297" spans="2:2" s="44" customFormat="1" x14ac:dyDescent="0.2">
      <c r="B297" s="126"/>
    </row>
    <row r="298" spans="2:2" s="44" customFormat="1" x14ac:dyDescent="0.2">
      <c r="B298" s="126"/>
    </row>
    <row r="299" spans="2:2" s="44" customFormat="1" x14ac:dyDescent="0.2">
      <c r="B299" s="126"/>
    </row>
    <row r="300" spans="2:2" s="44" customFormat="1" x14ac:dyDescent="0.2">
      <c r="B300" s="126"/>
    </row>
    <row r="301" spans="2:2" s="44" customFormat="1" x14ac:dyDescent="0.2">
      <c r="B301" s="126"/>
    </row>
    <row r="302" spans="2:2" s="44" customFormat="1" x14ac:dyDescent="0.2">
      <c r="B302" s="126"/>
    </row>
    <row r="303" spans="2:2" s="44" customFormat="1" x14ac:dyDescent="0.2">
      <c r="B303" s="126"/>
    </row>
    <row r="304" spans="2:2" s="44" customFormat="1" x14ac:dyDescent="0.2">
      <c r="B304" s="126"/>
    </row>
    <row r="305" spans="2:2" s="44" customFormat="1" x14ac:dyDescent="0.2">
      <c r="B305" s="126"/>
    </row>
    <row r="306" spans="2:2" s="44" customFormat="1" x14ac:dyDescent="0.2">
      <c r="B306" s="126"/>
    </row>
    <row r="307" spans="2:2" s="44" customFormat="1" x14ac:dyDescent="0.2">
      <c r="B307" s="126"/>
    </row>
    <row r="308" spans="2:2" s="44" customFormat="1" x14ac:dyDescent="0.2">
      <c r="B308" s="126"/>
    </row>
    <row r="309" spans="2:2" s="44" customFormat="1" x14ac:dyDescent="0.2">
      <c r="B309" s="126"/>
    </row>
    <row r="310" spans="2:2" s="44" customFormat="1" x14ac:dyDescent="0.2">
      <c r="B310" s="126"/>
    </row>
    <row r="311" spans="2:2" s="44" customFormat="1" x14ac:dyDescent="0.2">
      <c r="B311" s="126"/>
    </row>
    <row r="312" spans="2:2" s="44" customFormat="1" x14ac:dyDescent="0.2">
      <c r="B312" s="126"/>
    </row>
    <row r="313" spans="2:2" s="44" customFormat="1" x14ac:dyDescent="0.2">
      <c r="B313" s="126"/>
    </row>
    <row r="314" spans="2:2" s="44" customFormat="1" x14ac:dyDescent="0.2">
      <c r="B314" s="126"/>
    </row>
    <row r="315" spans="2:2" s="44" customFormat="1" x14ac:dyDescent="0.2">
      <c r="B315" s="126"/>
    </row>
    <row r="316" spans="2:2" s="44" customFormat="1" x14ac:dyDescent="0.2">
      <c r="B316" s="126"/>
    </row>
    <row r="317" spans="2:2" s="44" customFormat="1" x14ac:dyDescent="0.2">
      <c r="B317" s="126"/>
    </row>
    <row r="318" spans="2:2" s="44" customFormat="1" x14ac:dyDescent="0.2">
      <c r="B318" s="126"/>
    </row>
    <row r="319" spans="2:2" s="44" customFormat="1" x14ac:dyDescent="0.2">
      <c r="B319" s="126"/>
    </row>
    <row r="320" spans="2:2" s="44" customFormat="1" x14ac:dyDescent="0.2">
      <c r="B320" s="126"/>
    </row>
    <row r="321" spans="2:2" s="44" customFormat="1" x14ac:dyDescent="0.2">
      <c r="B321" s="126"/>
    </row>
    <row r="322" spans="2:2" s="44" customFormat="1" x14ac:dyDescent="0.2">
      <c r="B322" s="126"/>
    </row>
    <row r="323" spans="2:2" s="44" customFormat="1" x14ac:dyDescent="0.2">
      <c r="B323" s="126"/>
    </row>
    <row r="324" spans="2:2" s="44" customFormat="1" x14ac:dyDescent="0.2">
      <c r="B324" s="126"/>
    </row>
    <row r="325" spans="2:2" s="44" customFormat="1" x14ac:dyDescent="0.2">
      <c r="B325" s="126"/>
    </row>
    <row r="326" spans="2:2" s="44" customFormat="1" x14ac:dyDescent="0.2">
      <c r="B326" s="126"/>
    </row>
    <row r="327" spans="2:2" s="44" customFormat="1" x14ac:dyDescent="0.2">
      <c r="B327" s="126"/>
    </row>
    <row r="328" spans="2:2" s="44" customFormat="1" x14ac:dyDescent="0.2">
      <c r="B328" s="126"/>
    </row>
    <row r="329" spans="2:2" s="44" customFormat="1" x14ac:dyDescent="0.2">
      <c r="B329" s="126"/>
    </row>
    <row r="330" spans="2:2" s="44" customFormat="1" x14ac:dyDescent="0.2">
      <c r="B330" s="126"/>
    </row>
    <row r="331" spans="2:2" s="44" customFormat="1" x14ac:dyDescent="0.2">
      <c r="B331" s="126"/>
    </row>
    <row r="332" spans="2:2" s="44" customFormat="1" x14ac:dyDescent="0.2">
      <c r="B332" s="126"/>
    </row>
    <row r="333" spans="2:2" s="44" customFormat="1" x14ac:dyDescent="0.2">
      <c r="B333" s="126"/>
    </row>
    <row r="334" spans="2:2" s="44" customFormat="1" x14ac:dyDescent="0.2">
      <c r="B334" s="126"/>
    </row>
    <row r="335" spans="2:2" s="44" customFormat="1" x14ac:dyDescent="0.2">
      <c r="B335" s="126"/>
    </row>
    <row r="336" spans="2:2" s="44" customFormat="1" x14ac:dyDescent="0.2">
      <c r="B336" s="126"/>
    </row>
    <row r="337" spans="2:2" s="44" customFormat="1" x14ac:dyDescent="0.2">
      <c r="B337" s="126"/>
    </row>
    <row r="338" spans="2:2" s="44" customFormat="1" x14ac:dyDescent="0.2">
      <c r="B338" s="126"/>
    </row>
    <row r="339" spans="2:2" s="44" customFormat="1" x14ac:dyDescent="0.2">
      <c r="B339" s="126"/>
    </row>
    <row r="340" spans="2:2" s="44" customFormat="1" x14ac:dyDescent="0.2">
      <c r="B340" s="126"/>
    </row>
    <row r="341" spans="2:2" s="44" customFormat="1" x14ac:dyDescent="0.2">
      <c r="B341" s="126"/>
    </row>
    <row r="342" spans="2:2" s="44" customFormat="1" x14ac:dyDescent="0.2">
      <c r="B342" s="126"/>
    </row>
    <row r="343" spans="2:2" s="44" customFormat="1" x14ac:dyDescent="0.2">
      <c r="B343" s="126"/>
    </row>
    <row r="344" spans="2:2" s="44" customFormat="1" x14ac:dyDescent="0.2">
      <c r="B344" s="126"/>
    </row>
    <row r="345" spans="2:2" s="44" customFormat="1" x14ac:dyDescent="0.2">
      <c r="B345" s="126"/>
    </row>
    <row r="346" spans="2:2" s="44" customFormat="1" x14ac:dyDescent="0.2">
      <c r="B346" s="126"/>
    </row>
    <row r="347" spans="2:2" s="44" customFormat="1" x14ac:dyDescent="0.2">
      <c r="B347" s="126"/>
    </row>
    <row r="348" spans="2:2" s="44" customFormat="1" x14ac:dyDescent="0.2">
      <c r="B348" s="126"/>
    </row>
    <row r="349" spans="2:2" s="44" customFormat="1" x14ac:dyDescent="0.2">
      <c r="B349" s="126"/>
    </row>
    <row r="350" spans="2:2" s="44" customFormat="1" x14ac:dyDescent="0.2">
      <c r="B350" s="126"/>
    </row>
    <row r="351" spans="2:2" s="44" customFormat="1" x14ac:dyDescent="0.2">
      <c r="B351" s="126"/>
    </row>
    <row r="352" spans="2:2" s="44" customFormat="1" x14ac:dyDescent="0.2">
      <c r="B352" s="126"/>
    </row>
    <row r="353" spans="2:2" s="44" customFormat="1" x14ac:dyDescent="0.2">
      <c r="B353" s="126"/>
    </row>
    <row r="354" spans="2:2" s="44" customFormat="1" x14ac:dyDescent="0.2">
      <c r="B354" s="126"/>
    </row>
    <row r="355" spans="2:2" s="44" customFormat="1" x14ac:dyDescent="0.2">
      <c r="B355" s="126"/>
    </row>
    <row r="356" spans="2:2" s="44" customFormat="1" x14ac:dyDescent="0.2">
      <c r="B356" s="126"/>
    </row>
    <row r="357" spans="2:2" s="44" customFormat="1" x14ac:dyDescent="0.2">
      <c r="B357" s="126"/>
    </row>
    <row r="358" spans="2:2" s="44" customFormat="1" x14ac:dyDescent="0.2">
      <c r="B358" s="126"/>
    </row>
    <row r="359" spans="2:2" s="44" customFormat="1" x14ac:dyDescent="0.2">
      <c r="B359" s="126"/>
    </row>
    <row r="360" spans="2:2" s="44" customFormat="1" x14ac:dyDescent="0.2">
      <c r="B360" s="126"/>
    </row>
    <row r="361" spans="2:2" s="44" customFormat="1" x14ac:dyDescent="0.2">
      <c r="B361" s="126"/>
    </row>
    <row r="362" spans="2:2" s="44" customFormat="1" x14ac:dyDescent="0.2">
      <c r="B362" s="126"/>
    </row>
    <row r="363" spans="2:2" s="44" customFormat="1" x14ac:dyDescent="0.2">
      <c r="B363" s="126"/>
    </row>
    <row r="364" spans="2:2" s="44" customFormat="1" x14ac:dyDescent="0.2">
      <c r="B364" s="126"/>
    </row>
    <row r="365" spans="2:2" s="44" customFormat="1" x14ac:dyDescent="0.2">
      <c r="B365" s="126"/>
    </row>
    <row r="366" spans="2:2" s="44" customFormat="1" x14ac:dyDescent="0.2">
      <c r="B366" s="126"/>
    </row>
    <row r="367" spans="2:2" s="44" customFormat="1" x14ac:dyDescent="0.2">
      <c r="B367" s="126"/>
    </row>
    <row r="368" spans="2:2" s="44" customFormat="1" x14ac:dyDescent="0.2">
      <c r="B368" s="126"/>
    </row>
    <row r="369" spans="2:2" s="44" customFormat="1" x14ac:dyDescent="0.2">
      <c r="B369" s="126"/>
    </row>
    <row r="370" spans="2:2" s="44" customFormat="1" x14ac:dyDescent="0.2">
      <c r="B370" s="126"/>
    </row>
    <row r="371" spans="2:2" s="44" customFormat="1" x14ac:dyDescent="0.2">
      <c r="B371" s="126"/>
    </row>
    <row r="372" spans="2:2" s="44" customFormat="1" x14ac:dyDescent="0.2">
      <c r="B372" s="126"/>
    </row>
    <row r="373" spans="2:2" s="44" customFormat="1" x14ac:dyDescent="0.2">
      <c r="B373" s="126"/>
    </row>
    <row r="374" spans="2:2" s="44" customFormat="1" x14ac:dyDescent="0.2">
      <c r="B374" s="126"/>
    </row>
    <row r="375" spans="2:2" s="44" customFormat="1" x14ac:dyDescent="0.2">
      <c r="B375" s="126"/>
    </row>
    <row r="376" spans="2:2" s="44" customFormat="1" x14ac:dyDescent="0.2">
      <c r="B376" s="126"/>
    </row>
    <row r="377" spans="2:2" s="44" customFormat="1" x14ac:dyDescent="0.2">
      <c r="B377" s="126"/>
    </row>
    <row r="378" spans="2:2" s="44" customFormat="1" x14ac:dyDescent="0.2">
      <c r="B378" s="126"/>
    </row>
    <row r="379" spans="2:2" s="44" customFormat="1" x14ac:dyDescent="0.2">
      <c r="B379" s="126"/>
    </row>
    <row r="380" spans="2:2" s="44" customFormat="1" x14ac:dyDescent="0.2">
      <c r="B380" s="126"/>
    </row>
    <row r="381" spans="2:2" s="44" customFormat="1" x14ac:dyDescent="0.2">
      <c r="B381" s="126"/>
    </row>
    <row r="382" spans="2:2" s="44" customFormat="1" x14ac:dyDescent="0.2">
      <c r="B382" s="126"/>
    </row>
    <row r="383" spans="2:2" s="44" customFormat="1" x14ac:dyDescent="0.2">
      <c r="B383" s="126"/>
    </row>
    <row r="384" spans="2:2" s="44" customFormat="1" x14ac:dyDescent="0.2">
      <c r="B384" s="126"/>
    </row>
    <row r="385" spans="2:2" s="44" customFormat="1" x14ac:dyDescent="0.2">
      <c r="B385" s="126"/>
    </row>
    <row r="386" spans="2:2" s="44" customFormat="1" x14ac:dyDescent="0.2">
      <c r="B386" s="126"/>
    </row>
    <row r="387" spans="2:2" s="44" customFormat="1" x14ac:dyDescent="0.2">
      <c r="B387" s="126"/>
    </row>
    <row r="388" spans="2:2" s="44" customFormat="1" x14ac:dyDescent="0.2">
      <c r="B388" s="126"/>
    </row>
    <row r="389" spans="2:2" s="44" customFormat="1" x14ac:dyDescent="0.2">
      <c r="B389" s="126"/>
    </row>
    <row r="390" spans="2:2" s="44" customFormat="1" x14ac:dyDescent="0.2">
      <c r="B390" s="126"/>
    </row>
    <row r="391" spans="2:2" s="44" customFormat="1" x14ac:dyDescent="0.2">
      <c r="B391" s="126"/>
    </row>
    <row r="392" spans="2:2" s="44" customFormat="1" x14ac:dyDescent="0.2">
      <c r="B392" s="126"/>
    </row>
    <row r="393" spans="2:2" s="44" customFormat="1" x14ac:dyDescent="0.2">
      <c r="B393" s="126"/>
    </row>
    <row r="394" spans="2:2" s="44" customFormat="1" x14ac:dyDescent="0.2">
      <c r="B394" s="126"/>
    </row>
    <row r="395" spans="2:2" s="44" customFormat="1" x14ac:dyDescent="0.2">
      <c r="B395" s="126"/>
    </row>
    <row r="396" spans="2:2" s="44" customFormat="1" x14ac:dyDescent="0.2">
      <c r="B396" s="126"/>
    </row>
    <row r="397" spans="2:2" s="44" customFormat="1" x14ac:dyDescent="0.2">
      <c r="B397" s="126"/>
    </row>
    <row r="398" spans="2:2" s="44" customFormat="1" x14ac:dyDescent="0.2">
      <c r="B398" s="126"/>
    </row>
    <row r="399" spans="2:2" s="44" customFormat="1" x14ac:dyDescent="0.2">
      <c r="B399" s="126"/>
    </row>
    <row r="400" spans="2:2" s="44" customFormat="1" x14ac:dyDescent="0.2">
      <c r="B400" s="126"/>
    </row>
    <row r="401" spans="1:41" x14ac:dyDescent="0.2">
      <c r="A401" s="44"/>
      <c r="C401" s="44"/>
      <c r="D401" s="44"/>
      <c r="E401" s="44"/>
      <c r="G401" s="44"/>
      <c r="H401" s="44"/>
      <c r="J401" s="44"/>
      <c r="K401" s="44"/>
      <c r="L401" s="44"/>
      <c r="M401" s="44"/>
      <c r="N401" s="44"/>
      <c r="O401" s="44"/>
      <c r="Q401" s="44"/>
      <c r="R401" s="44"/>
      <c r="S401" s="44"/>
      <c r="T401" s="44"/>
      <c r="U401" s="44"/>
      <c r="W401" s="44"/>
      <c r="X401" s="44"/>
      <c r="Y401" s="44"/>
      <c r="AA401" s="44"/>
      <c r="AB401" s="44"/>
      <c r="AC401" s="44"/>
      <c r="AE401" s="44"/>
      <c r="AF401" s="44"/>
      <c r="AG401" s="44"/>
      <c r="AH401" s="44"/>
      <c r="AJ401" s="44"/>
      <c r="AK401" s="44"/>
      <c r="AL401" s="44"/>
      <c r="AM401" s="44"/>
      <c r="AN401" s="44"/>
      <c r="AO401" s="44"/>
    </row>
    <row r="402" spans="1:41" x14ac:dyDescent="0.2">
      <c r="A402" s="44"/>
      <c r="C402" s="44"/>
      <c r="D402" s="44"/>
      <c r="E402" s="44"/>
      <c r="G402" s="44"/>
      <c r="H402" s="44"/>
      <c r="J402" s="44"/>
      <c r="K402" s="44"/>
      <c r="L402" s="44"/>
      <c r="M402" s="44"/>
      <c r="N402" s="44"/>
      <c r="O402" s="44"/>
      <c r="Q402" s="44"/>
      <c r="R402" s="44"/>
      <c r="S402" s="44"/>
      <c r="T402" s="44"/>
      <c r="U402" s="44"/>
      <c r="W402" s="44"/>
      <c r="X402" s="44"/>
      <c r="Y402" s="44"/>
      <c r="AA402" s="44"/>
      <c r="AB402" s="44"/>
      <c r="AC402" s="44"/>
      <c r="AE402" s="44"/>
      <c r="AF402" s="44"/>
      <c r="AG402" s="44"/>
      <c r="AH402" s="44"/>
      <c r="AJ402" s="44"/>
      <c r="AK402" s="44"/>
      <c r="AL402" s="44"/>
      <c r="AM402" s="44"/>
      <c r="AN402" s="44"/>
      <c r="AO402" s="44"/>
    </row>
    <row r="403" spans="1:41" x14ac:dyDescent="0.2">
      <c r="A403" s="44"/>
      <c r="C403" s="44"/>
      <c r="D403" s="44"/>
      <c r="E403" s="44"/>
      <c r="G403" s="44"/>
      <c r="H403" s="44"/>
      <c r="J403" s="44"/>
      <c r="K403" s="44"/>
      <c r="L403" s="44"/>
      <c r="M403" s="44"/>
      <c r="N403" s="44"/>
      <c r="O403" s="44"/>
      <c r="Q403" s="44"/>
      <c r="R403" s="44"/>
      <c r="S403" s="44"/>
      <c r="T403" s="44"/>
      <c r="U403" s="44"/>
      <c r="W403" s="44"/>
      <c r="X403" s="44"/>
      <c r="Y403" s="44"/>
      <c r="AA403" s="44"/>
      <c r="AB403" s="44"/>
      <c r="AC403" s="44"/>
      <c r="AE403" s="44"/>
      <c r="AF403" s="44"/>
      <c r="AG403" s="44"/>
      <c r="AH403" s="44"/>
      <c r="AJ403" s="44"/>
      <c r="AK403" s="44"/>
      <c r="AL403" s="44"/>
      <c r="AM403" s="44"/>
      <c r="AN403" s="44"/>
      <c r="AO403" s="44"/>
    </row>
    <row r="404" spans="1:41" x14ac:dyDescent="0.2">
      <c r="A404" s="44"/>
      <c r="C404" s="44"/>
      <c r="D404" s="44"/>
      <c r="E404" s="44"/>
      <c r="G404" s="44"/>
      <c r="H404" s="44"/>
      <c r="J404" s="44"/>
      <c r="K404" s="44"/>
      <c r="L404" s="44"/>
      <c r="M404" s="44"/>
      <c r="N404" s="44"/>
      <c r="O404" s="44"/>
      <c r="Q404" s="44"/>
      <c r="R404" s="44"/>
      <c r="S404" s="44"/>
      <c r="T404" s="44"/>
      <c r="U404" s="44"/>
      <c r="W404" s="44"/>
      <c r="X404" s="44"/>
      <c r="Y404" s="44"/>
      <c r="AA404" s="44"/>
      <c r="AB404" s="44"/>
      <c r="AC404" s="44"/>
      <c r="AE404" s="44"/>
      <c r="AF404" s="44"/>
      <c r="AG404" s="44"/>
      <c r="AH404" s="44"/>
      <c r="AJ404" s="44"/>
      <c r="AK404" s="44"/>
      <c r="AL404" s="44"/>
      <c r="AM404" s="44"/>
      <c r="AN404" s="44"/>
      <c r="AO404" s="44"/>
    </row>
    <row r="405" spans="1:41" x14ac:dyDescent="0.2">
      <c r="A405" s="44"/>
      <c r="C405" s="44"/>
      <c r="D405" s="44"/>
      <c r="E405" s="44"/>
      <c r="G405" s="44"/>
      <c r="H405" s="44"/>
      <c r="J405" s="44"/>
      <c r="K405" s="44"/>
      <c r="L405" s="44"/>
      <c r="M405" s="44"/>
      <c r="N405" s="44"/>
      <c r="O405" s="44"/>
      <c r="Q405" s="44"/>
      <c r="R405" s="44"/>
      <c r="S405" s="44"/>
      <c r="T405" s="44"/>
      <c r="U405" s="44"/>
      <c r="W405" s="44"/>
      <c r="X405" s="44"/>
      <c r="Y405" s="44"/>
      <c r="AA405" s="44"/>
      <c r="AB405" s="44"/>
      <c r="AC405" s="44"/>
      <c r="AE405" s="44"/>
      <c r="AF405" s="44"/>
      <c r="AG405" s="44"/>
      <c r="AH405" s="44"/>
      <c r="AJ405" s="44"/>
      <c r="AK405" s="44"/>
      <c r="AL405" s="44"/>
      <c r="AM405" s="44"/>
      <c r="AN405" s="44"/>
      <c r="AO405" s="44"/>
    </row>
    <row r="406" spans="1:41" x14ac:dyDescent="0.2">
      <c r="A406" s="44"/>
      <c r="C406" s="44"/>
      <c r="D406" s="44"/>
      <c r="E406" s="44"/>
      <c r="G406" s="44"/>
      <c r="H406" s="44"/>
      <c r="J406" s="44"/>
      <c r="K406" s="44"/>
      <c r="L406" s="44"/>
      <c r="M406" s="44"/>
      <c r="N406" s="44"/>
      <c r="O406" s="44"/>
      <c r="Q406" s="44"/>
      <c r="R406" s="44"/>
      <c r="S406" s="44"/>
      <c r="T406" s="44"/>
      <c r="U406" s="44"/>
      <c r="W406" s="44"/>
      <c r="X406" s="44"/>
      <c r="Y406" s="44"/>
      <c r="AA406" s="44"/>
      <c r="AB406" s="44"/>
      <c r="AC406" s="44"/>
      <c r="AE406" s="44"/>
      <c r="AF406" s="44"/>
      <c r="AG406" s="44"/>
      <c r="AH406" s="44"/>
      <c r="AJ406" s="44"/>
      <c r="AK406" s="44"/>
      <c r="AL406" s="44"/>
      <c r="AM406" s="44"/>
      <c r="AN406" s="44"/>
      <c r="AO406" s="44"/>
    </row>
    <row r="407" spans="1:41" x14ac:dyDescent="0.2">
      <c r="A407" s="44"/>
      <c r="C407" s="44"/>
      <c r="D407" s="44"/>
      <c r="E407" s="44"/>
      <c r="G407" s="44"/>
      <c r="H407" s="44"/>
      <c r="J407" s="44"/>
      <c r="K407" s="44"/>
      <c r="L407" s="44"/>
      <c r="M407" s="44"/>
      <c r="N407" s="44"/>
      <c r="O407" s="44"/>
      <c r="Q407" s="44"/>
      <c r="R407" s="44"/>
      <c r="S407" s="44"/>
      <c r="T407" s="44"/>
      <c r="U407" s="44"/>
      <c r="W407" s="44"/>
      <c r="X407" s="44"/>
      <c r="Y407" s="44"/>
      <c r="AA407" s="44"/>
      <c r="AB407" s="44"/>
      <c r="AC407" s="44"/>
      <c r="AE407" s="44"/>
      <c r="AF407" s="44"/>
      <c r="AG407" s="44"/>
      <c r="AH407" s="44"/>
      <c r="AJ407" s="44"/>
      <c r="AK407" s="44"/>
      <c r="AL407" s="44"/>
      <c r="AM407" s="44"/>
      <c r="AN407" s="44"/>
      <c r="AO407" s="44"/>
    </row>
    <row r="408" spans="1:41" x14ac:dyDescent="0.2">
      <c r="A408" s="44"/>
      <c r="C408" s="44"/>
      <c r="D408" s="44"/>
      <c r="E408" s="44"/>
      <c r="G408" s="44"/>
      <c r="H408" s="44"/>
      <c r="J408" s="44"/>
      <c r="K408" s="44"/>
      <c r="L408" s="44"/>
      <c r="M408" s="44"/>
      <c r="N408" s="44"/>
      <c r="O408" s="44"/>
      <c r="Q408" s="44"/>
      <c r="R408" s="44"/>
      <c r="S408" s="44"/>
      <c r="T408" s="44"/>
      <c r="U408" s="44"/>
      <c r="W408" s="44"/>
      <c r="X408" s="44"/>
      <c r="Y408" s="44"/>
      <c r="AA408" s="44"/>
      <c r="AB408" s="44"/>
      <c r="AC408" s="44"/>
      <c r="AE408" s="44"/>
      <c r="AF408" s="44"/>
      <c r="AG408" s="44"/>
      <c r="AH408" s="44"/>
      <c r="AJ408" s="44"/>
      <c r="AK408" s="44"/>
      <c r="AL408" s="44"/>
      <c r="AM408" s="44"/>
      <c r="AN408" s="44"/>
      <c r="AO408" s="44"/>
    </row>
    <row r="409" spans="1:41" x14ac:dyDescent="0.2">
      <c r="A409" s="44"/>
      <c r="C409" s="44"/>
      <c r="D409" s="44"/>
      <c r="E409" s="44"/>
      <c r="G409" s="44"/>
      <c r="H409" s="44"/>
      <c r="J409" s="44"/>
      <c r="K409" s="44"/>
      <c r="L409" s="44"/>
      <c r="M409" s="44"/>
      <c r="N409" s="44"/>
      <c r="O409" s="44"/>
      <c r="Q409" s="44"/>
      <c r="R409" s="44"/>
      <c r="S409" s="44"/>
      <c r="T409" s="44"/>
      <c r="U409" s="44"/>
      <c r="W409" s="44"/>
      <c r="X409" s="44"/>
      <c r="Y409" s="44"/>
      <c r="AA409" s="44"/>
      <c r="AB409" s="44"/>
      <c r="AC409" s="44"/>
      <c r="AE409" s="44"/>
      <c r="AF409" s="44"/>
      <c r="AG409" s="44"/>
      <c r="AH409" s="44"/>
      <c r="AJ409" s="44"/>
      <c r="AK409" s="44"/>
      <c r="AL409" s="44"/>
      <c r="AM409" s="44"/>
      <c r="AN409" s="44"/>
      <c r="AO409" s="44"/>
    </row>
    <row r="410" spans="1:41" x14ac:dyDescent="0.2">
      <c r="A410" s="44"/>
      <c r="C410" s="44"/>
      <c r="D410" s="44"/>
      <c r="E410" s="44"/>
      <c r="G410" s="44"/>
      <c r="H410" s="44"/>
      <c r="J410" s="44"/>
      <c r="K410" s="44"/>
      <c r="L410" s="44"/>
      <c r="M410" s="44"/>
      <c r="N410" s="44"/>
      <c r="O410" s="44"/>
      <c r="Q410" s="44"/>
      <c r="R410" s="44"/>
      <c r="S410" s="44"/>
      <c r="T410" s="44"/>
      <c r="U410" s="44"/>
      <c r="W410" s="44"/>
      <c r="X410" s="44"/>
      <c r="Y410" s="44"/>
      <c r="AA410" s="44"/>
      <c r="AB410" s="44"/>
      <c r="AC410" s="44"/>
      <c r="AE410" s="44"/>
      <c r="AF410" s="44"/>
      <c r="AG410" s="44"/>
      <c r="AH410" s="44"/>
      <c r="AJ410" s="44"/>
      <c r="AK410" s="44"/>
      <c r="AL410" s="44"/>
      <c r="AM410" s="44"/>
      <c r="AN410" s="44"/>
      <c r="AO410" s="44"/>
    </row>
    <row r="411" spans="1:41" x14ac:dyDescent="0.2">
      <c r="A411" s="44"/>
      <c r="C411" s="44"/>
      <c r="D411" s="44"/>
      <c r="E411" s="44"/>
      <c r="G411" s="44"/>
      <c r="H411" s="44"/>
      <c r="J411" s="44"/>
      <c r="K411" s="44"/>
      <c r="L411" s="44"/>
      <c r="M411" s="44"/>
      <c r="N411" s="44"/>
      <c r="O411" s="44"/>
      <c r="Q411" s="44"/>
      <c r="R411" s="44"/>
      <c r="S411" s="44"/>
      <c r="T411" s="44"/>
      <c r="U411" s="44"/>
      <c r="W411" s="44"/>
      <c r="X411" s="44"/>
      <c r="Y411" s="44"/>
      <c r="AA411" s="44"/>
      <c r="AB411" s="44"/>
      <c r="AC411" s="44"/>
      <c r="AE411" s="44"/>
      <c r="AF411" s="44"/>
      <c r="AG411" s="44"/>
      <c r="AH411" s="44"/>
      <c r="AJ411" s="44"/>
      <c r="AK411" s="44"/>
      <c r="AL411" s="44"/>
      <c r="AM411" s="44"/>
      <c r="AN411" s="44"/>
      <c r="AO411" s="44"/>
    </row>
    <row r="412" spans="1:41" x14ac:dyDescent="0.2">
      <c r="A412" s="44"/>
      <c r="C412" s="44"/>
      <c r="D412" s="44"/>
      <c r="E412" s="44"/>
      <c r="G412" s="44"/>
      <c r="H412" s="44"/>
      <c r="J412" s="44"/>
      <c r="K412" s="44"/>
      <c r="L412" s="44"/>
      <c r="M412" s="44"/>
      <c r="N412" s="44"/>
      <c r="O412" s="44"/>
      <c r="Q412" s="44"/>
      <c r="R412" s="44"/>
      <c r="S412" s="44"/>
      <c r="T412" s="44"/>
      <c r="U412" s="44"/>
      <c r="W412" s="44"/>
      <c r="X412" s="44"/>
      <c r="Y412" s="44"/>
      <c r="AA412" s="44"/>
      <c r="AB412" s="44"/>
      <c r="AC412" s="44"/>
      <c r="AE412" s="44"/>
      <c r="AF412" s="44"/>
      <c r="AG412" s="44"/>
      <c r="AH412" s="44"/>
      <c r="AJ412" s="44"/>
      <c r="AK412" s="44"/>
      <c r="AL412" s="44"/>
      <c r="AM412" s="44"/>
      <c r="AN412" s="44"/>
      <c r="AO412" s="44"/>
    </row>
    <row r="413" spans="1:41" x14ac:dyDescent="0.2">
      <c r="A413" s="44"/>
      <c r="C413" s="44"/>
      <c r="D413" s="44"/>
      <c r="E413" s="44"/>
      <c r="G413" s="44"/>
      <c r="H413" s="44"/>
      <c r="J413" s="44"/>
      <c r="K413" s="44"/>
      <c r="L413" s="44"/>
      <c r="M413" s="44"/>
      <c r="N413" s="44"/>
      <c r="O413" s="44"/>
      <c r="Q413" s="44"/>
      <c r="R413" s="44"/>
      <c r="S413" s="44"/>
      <c r="T413" s="44"/>
      <c r="U413" s="44"/>
      <c r="W413" s="44"/>
      <c r="X413" s="44"/>
      <c r="Y413" s="44"/>
      <c r="AA413" s="44"/>
      <c r="AB413" s="44"/>
      <c r="AC413" s="44"/>
      <c r="AE413" s="44"/>
      <c r="AF413" s="44"/>
      <c r="AG413" s="44"/>
      <c r="AH413" s="44"/>
      <c r="AJ413" s="44"/>
      <c r="AK413" s="44"/>
      <c r="AL413" s="44"/>
      <c r="AM413" s="44"/>
      <c r="AN413" s="44"/>
      <c r="AO413" s="44"/>
    </row>
    <row r="414" spans="1:41" x14ac:dyDescent="0.2">
      <c r="A414" s="44"/>
      <c r="C414" s="44"/>
      <c r="D414" s="44"/>
      <c r="E414" s="44"/>
      <c r="G414" s="44"/>
      <c r="H414" s="44"/>
      <c r="J414" s="44"/>
      <c r="K414" s="44"/>
      <c r="L414" s="44"/>
      <c r="M414" s="44"/>
      <c r="N414" s="44"/>
      <c r="O414" s="44"/>
      <c r="Q414" s="44"/>
      <c r="R414" s="44"/>
      <c r="S414" s="44"/>
      <c r="T414" s="44"/>
      <c r="U414" s="44"/>
      <c r="W414" s="44"/>
      <c r="X414" s="44"/>
      <c r="Y414" s="44"/>
      <c r="AA414" s="44"/>
      <c r="AB414" s="44"/>
      <c r="AC414" s="44"/>
      <c r="AE414" s="44"/>
      <c r="AF414" s="44"/>
      <c r="AG414" s="44"/>
      <c r="AH414" s="44"/>
      <c r="AJ414" s="44"/>
      <c r="AK414" s="44"/>
      <c r="AL414" s="44"/>
      <c r="AM414" s="44"/>
      <c r="AN414" s="44"/>
      <c r="AO414" s="44"/>
    </row>
    <row r="415" spans="1:41" x14ac:dyDescent="0.2">
      <c r="A415" s="44"/>
      <c r="C415" s="44"/>
      <c r="D415" s="44"/>
      <c r="E415" s="44"/>
      <c r="G415" s="44"/>
      <c r="H415" s="44"/>
      <c r="J415" s="44"/>
      <c r="K415" s="44"/>
      <c r="L415" s="44"/>
      <c r="M415" s="44"/>
      <c r="N415" s="44"/>
      <c r="O415" s="44"/>
      <c r="Q415" s="44"/>
      <c r="R415" s="44"/>
      <c r="S415" s="44"/>
      <c r="T415" s="44"/>
      <c r="U415" s="44"/>
      <c r="W415" s="44"/>
      <c r="X415" s="44"/>
      <c r="Y415" s="44"/>
      <c r="AA415" s="44"/>
      <c r="AB415" s="44"/>
      <c r="AC415" s="44"/>
      <c r="AE415" s="44"/>
      <c r="AF415" s="44"/>
      <c r="AG415" s="44"/>
      <c r="AH415" s="44"/>
      <c r="AJ415" s="44"/>
      <c r="AK415" s="44"/>
      <c r="AL415" s="44"/>
      <c r="AM415" s="44"/>
      <c r="AN415" s="44"/>
      <c r="AO415" s="44"/>
    </row>
    <row r="416" spans="1:41" x14ac:dyDescent="0.2">
      <c r="C416" s="44"/>
      <c r="D416" s="44"/>
      <c r="E416" s="44"/>
      <c r="G416" s="44"/>
      <c r="H416" s="44"/>
      <c r="J416" s="44"/>
      <c r="K416" s="44"/>
      <c r="L416" s="44"/>
      <c r="M416" s="44"/>
      <c r="N416" s="44"/>
      <c r="O416" s="44"/>
      <c r="Q416" s="44"/>
      <c r="R416" s="44"/>
      <c r="S416" s="44"/>
      <c r="T416" s="44"/>
      <c r="U416" s="44"/>
      <c r="W416" s="44"/>
      <c r="X416" s="44"/>
      <c r="Y416" s="44"/>
      <c r="AA416" s="44"/>
      <c r="AB416" s="44"/>
      <c r="AC416" s="44"/>
      <c r="AE416" s="44"/>
      <c r="AF416" s="44"/>
      <c r="AG416" s="44"/>
      <c r="AH416" s="44"/>
      <c r="AJ416" s="44"/>
      <c r="AK416" s="44"/>
      <c r="AL416" s="44"/>
      <c r="AM416" s="44"/>
      <c r="AN416" s="44"/>
      <c r="AO416" s="44"/>
    </row>
    <row r="417" spans="3:41" x14ac:dyDescent="0.2">
      <c r="C417" s="44"/>
      <c r="D417" s="44"/>
      <c r="E417" s="44"/>
      <c r="G417" s="44"/>
      <c r="H417" s="44"/>
      <c r="J417" s="44"/>
      <c r="K417" s="44"/>
      <c r="L417" s="44"/>
      <c r="M417" s="44"/>
      <c r="N417" s="44"/>
      <c r="O417" s="44"/>
      <c r="Q417" s="44"/>
      <c r="R417" s="44"/>
      <c r="S417" s="44"/>
      <c r="T417" s="44"/>
      <c r="U417" s="44"/>
      <c r="W417" s="44"/>
      <c r="X417" s="44"/>
      <c r="Y417" s="44"/>
      <c r="AA417" s="44"/>
      <c r="AB417" s="44"/>
      <c r="AC417" s="44"/>
      <c r="AE417" s="44"/>
      <c r="AF417" s="44"/>
      <c r="AG417" s="44"/>
      <c r="AH417" s="44"/>
      <c r="AJ417" s="44"/>
      <c r="AK417" s="44"/>
      <c r="AL417" s="44"/>
      <c r="AM417" s="44"/>
      <c r="AN417" s="44"/>
      <c r="AO417" s="44"/>
    </row>
    <row r="418" spans="3:41" x14ac:dyDescent="0.2">
      <c r="C418" s="44"/>
      <c r="D418" s="44"/>
      <c r="E418" s="44"/>
      <c r="G418" s="44"/>
      <c r="H418" s="44"/>
      <c r="J418" s="44"/>
      <c r="K418" s="44"/>
      <c r="L418" s="44"/>
      <c r="M418" s="44"/>
      <c r="N418" s="44"/>
      <c r="O418" s="44"/>
      <c r="Q418" s="44"/>
      <c r="R418" s="44"/>
      <c r="S418" s="44"/>
      <c r="T418" s="44"/>
      <c r="U418" s="44"/>
      <c r="W418" s="44"/>
      <c r="X418" s="44"/>
      <c r="Y418" s="44"/>
      <c r="AA418" s="44"/>
      <c r="AB418" s="44"/>
      <c r="AC418" s="44"/>
      <c r="AE418" s="44"/>
      <c r="AF418" s="44"/>
      <c r="AG418" s="44"/>
      <c r="AH418" s="44"/>
      <c r="AJ418" s="44"/>
      <c r="AK418" s="44"/>
      <c r="AL418" s="44"/>
      <c r="AM418" s="44"/>
      <c r="AN418" s="44"/>
      <c r="AO418" s="44"/>
    </row>
    <row r="419" spans="3:41" x14ac:dyDescent="0.2">
      <c r="C419" s="44"/>
      <c r="D419" s="44"/>
      <c r="E419" s="44"/>
      <c r="G419" s="44"/>
      <c r="H419" s="44"/>
      <c r="J419" s="44"/>
      <c r="K419" s="44"/>
      <c r="L419" s="44"/>
      <c r="M419" s="44"/>
      <c r="N419" s="44"/>
      <c r="O419" s="44"/>
      <c r="Q419" s="44"/>
      <c r="R419" s="44"/>
      <c r="S419" s="44"/>
      <c r="T419" s="44"/>
      <c r="U419" s="44"/>
      <c r="W419" s="44"/>
      <c r="X419" s="44"/>
      <c r="Y419" s="44"/>
      <c r="AA419" s="44"/>
      <c r="AB419" s="44"/>
      <c r="AC419" s="44"/>
      <c r="AE419" s="44"/>
      <c r="AF419" s="44"/>
      <c r="AG419" s="44"/>
      <c r="AH419" s="44"/>
      <c r="AJ419" s="44"/>
      <c r="AK419" s="44"/>
      <c r="AL419" s="44"/>
      <c r="AM419" s="44"/>
      <c r="AN419" s="44"/>
      <c r="AO419" s="44"/>
    </row>
    <row r="420" spans="3:41" x14ac:dyDescent="0.2">
      <c r="C420" s="44"/>
      <c r="D420" s="44"/>
      <c r="E420" s="44"/>
      <c r="G420" s="44"/>
      <c r="H420" s="44"/>
      <c r="J420" s="44"/>
      <c r="K420" s="44"/>
      <c r="L420" s="44"/>
      <c r="M420" s="44"/>
      <c r="N420" s="44"/>
      <c r="O420" s="44"/>
      <c r="Q420" s="44"/>
      <c r="R420" s="44"/>
      <c r="S420" s="44"/>
      <c r="T420" s="44"/>
      <c r="U420" s="44"/>
      <c r="W420" s="44"/>
      <c r="X420" s="44"/>
      <c r="Y420" s="44"/>
      <c r="AA420" s="44"/>
      <c r="AB420" s="44"/>
      <c r="AC420" s="44"/>
      <c r="AE420" s="44"/>
      <c r="AF420" s="44"/>
      <c r="AG420" s="44"/>
      <c r="AH420" s="44"/>
      <c r="AJ420" s="44"/>
      <c r="AK420" s="44"/>
      <c r="AL420" s="44"/>
      <c r="AM420" s="44"/>
      <c r="AN420" s="44"/>
      <c r="AO420" s="44"/>
    </row>
    <row r="421" spans="3:41" x14ac:dyDescent="0.2">
      <c r="C421" s="44"/>
      <c r="D421" s="44"/>
      <c r="E421" s="44"/>
      <c r="G421" s="44"/>
      <c r="H421" s="44"/>
      <c r="J421" s="44"/>
      <c r="K421" s="44"/>
      <c r="L421" s="44"/>
      <c r="M421" s="44"/>
      <c r="N421" s="44"/>
      <c r="O421" s="44"/>
      <c r="Q421" s="44"/>
      <c r="R421" s="44"/>
      <c r="S421" s="44"/>
      <c r="T421" s="44"/>
      <c r="U421" s="44"/>
      <c r="W421" s="44"/>
      <c r="X421" s="44"/>
      <c r="Y421" s="44"/>
      <c r="AA421" s="44"/>
      <c r="AB421" s="44"/>
      <c r="AC421" s="44"/>
      <c r="AE421" s="44"/>
      <c r="AF421" s="44"/>
      <c r="AG421" s="44"/>
      <c r="AH421" s="44"/>
      <c r="AJ421" s="44"/>
      <c r="AK421" s="44"/>
      <c r="AL421" s="44"/>
      <c r="AM421" s="44"/>
      <c r="AN421" s="44"/>
      <c r="AO421" s="44"/>
    </row>
    <row r="422" spans="3:41" x14ac:dyDescent="0.2">
      <c r="C422" s="44"/>
      <c r="D422" s="44"/>
      <c r="E422" s="44"/>
      <c r="G422" s="44"/>
      <c r="H422" s="44"/>
      <c r="J422" s="44"/>
      <c r="K422" s="44"/>
      <c r="L422" s="44"/>
      <c r="M422" s="44"/>
      <c r="N422" s="44"/>
      <c r="O422" s="44"/>
      <c r="Q422" s="44"/>
      <c r="R422" s="44"/>
      <c r="S422" s="44"/>
      <c r="T422" s="44"/>
      <c r="U422" s="44"/>
      <c r="W422" s="44"/>
      <c r="X422" s="44"/>
      <c r="Y422" s="44"/>
      <c r="AA422" s="44"/>
      <c r="AB422" s="44"/>
      <c r="AC422" s="44"/>
      <c r="AE422" s="44"/>
      <c r="AF422" s="44"/>
      <c r="AG422" s="44"/>
      <c r="AH422" s="44"/>
      <c r="AJ422" s="44"/>
      <c r="AK422" s="44"/>
      <c r="AL422" s="44"/>
      <c r="AM422" s="44"/>
      <c r="AN422" s="44"/>
      <c r="AO422" s="44"/>
    </row>
    <row r="423" spans="3:41" x14ac:dyDescent="0.2">
      <c r="C423" s="44"/>
      <c r="D423" s="44"/>
      <c r="E423" s="44"/>
      <c r="G423" s="44"/>
      <c r="H423" s="44"/>
      <c r="J423" s="44"/>
      <c r="K423" s="44"/>
      <c r="L423" s="44"/>
      <c r="M423" s="44"/>
      <c r="N423" s="44"/>
      <c r="O423" s="44"/>
      <c r="Q423" s="44"/>
      <c r="R423" s="44"/>
      <c r="S423" s="44"/>
      <c r="T423" s="44"/>
      <c r="U423" s="44"/>
      <c r="W423" s="44"/>
      <c r="X423" s="44"/>
      <c r="Y423" s="44"/>
      <c r="AA423" s="44"/>
      <c r="AB423" s="44"/>
      <c r="AC423" s="44"/>
      <c r="AE423" s="44"/>
      <c r="AF423" s="44"/>
      <c r="AG423" s="44"/>
      <c r="AH423" s="44"/>
      <c r="AJ423" s="44"/>
      <c r="AK423" s="44"/>
      <c r="AL423" s="44"/>
      <c r="AM423" s="44"/>
      <c r="AN423" s="44"/>
      <c r="AO423" s="44"/>
    </row>
    <row r="424" spans="3:41" x14ac:dyDescent="0.2">
      <c r="C424" s="44"/>
      <c r="D424" s="44"/>
      <c r="E424" s="44"/>
      <c r="G424" s="44"/>
      <c r="H424" s="44"/>
      <c r="J424" s="44"/>
      <c r="K424" s="44"/>
      <c r="L424" s="44"/>
      <c r="M424" s="44"/>
      <c r="N424" s="44"/>
      <c r="O424" s="44"/>
      <c r="Q424" s="44"/>
      <c r="R424" s="44"/>
      <c r="S424" s="44"/>
      <c r="T424" s="44"/>
      <c r="U424" s="44"/>
      <c r="W424" s="44"/>
      <c r="X424" s="44"/>
      <c r="Y424" s="44"/>
      <c r="AA424" s="44"/>
      <c r="AB424" s="44"/>
      <c r="AC424" s="44"/>
      <c r="AE424" s="44"/>
      <c r="AF424" s="44"/>
      <c r="AG424" s="44"/>
      <c r="AH424" s="44"/>
      <c r="AJ424" s="44"/>
      <c r="AK424" s="44"/>
      <c r="AL424" s="44"/>
      <c r="AM424" s="44"/>
      <c r="AN424" s="44"/>
      <c r="AO424" s="44"/>
    </row>
    <row r="425" spans="3:41" x14ac:dyDescent="0.2">
      <c r="C425" s="44"/>
      <c r="D425" s="44"/>
      <c r="E425" s="44"/>
      <c r="G425" s="44"/>
      <c r="H425" s="44"/>
      <c r="J425" s="44"/>
      <c r="K425" s="44"/>
      <c r="L425" s="44"/>
      <c r="M425" s="44"/>
      <c r="N425" s="44"/>
      <c r="O425" s="44"/>
      <c r="Q425" s="44"/>
      <c r="R425" s="44"/>
      <c r="S425" s="44"/>
      <c r="T425" s="44"/>
      <c r="U425" s="44"/>
      <c r="W425" s="44"/>
      <c r="X425" s="44"/>
      <c r="Y425" s="44"/>
      <c r="AA425" s="44"/>
      <c r="AB425" s="44"/>
      <c r="AC425" s="44"/>
      <c r="AE425" s="44"/>
      <c r="AF425" s="44"/>
      <c r="AG425" s="44"/>
      <c r="AH425" s="44"/>
      <c r="AJ425" s="44"/>
      <c r="AK425" s="44"/>
      <c r="AL425" s="44"/>
      <c r="AM425" s="44"/>
      <c r="AN425" s="44"/>
      <c r="AO425" s="44"/>
    </row>
    <row r="426" spans="3:41" x14ac:dyDescent="0.2">
      <c r="C426" s="44"/>
      <c r="D426" s="44"/>
      <c r="E426" s="44"/>
      <c r="G426" s="44"/>
      <c r="H426" s="44"/>
      <c r="J426" s="44"/>
      <c r="K426" s="44"/>
      <c r="L426" s="44"/>
      <c r="M426" s="44"/>
      <c r="N426" s="44"/>
      <c r="O426" s="44"/>
      <c r="Q426" s="44"/>
      <c r="R426" s="44"/>
      <c r="S426" s="44"/>
      <c r="T426" s="44"/>
      <c r="U426" s="44"/>
      <c r="W426" s="44"/>
      <c r="X426" s="44"/>
      <c r="Y426" s="44"/>
      <c r="AA426" s="44"/>
      <c r="AB426" s="44"/>
      <c r="AC426" s="44"/>
      <c r="AE426" s="44"/>
      <c r="AF426" s="44"/>
      <c r="AG426" s="44"/>
      <c r="AH426" s="44"/>
      <c r="AJ426" s="44"/>
      <c r="AK426" s="44"/>
      <c r="AL426" s="44"/>
      <c r="AM426" s="44"/>
      <c r="AN426" s="44"/>
      <c r="AO426" s="44"/>
    </row>
    <row r="427" spans="3:41" x14ac:dyDescent="0.2">
      <c r="C427" s="44"/>
      <c r="D427" s="44"/>
      <c r="E427" s="44"/>
      <c r="G427" s="44"/>
      <c r="H427" s="44"/>
      <c r="J427" s="44"/>
      <c r="K427" s="44"/>
      <c r="L427" s="44"/>
      <c r="M427" s="44"/>
      <c r="N427" s="44"/>
      <c r="O427" s="44"/>
      <c r="Q427" s="44"/>
      <c r="R427" s="44"/>
      <c r="S427" s="44"/>
      <c r="T427" s="44"/>
      <c r="U427" s="44"/>
      <c r="W427" s="44"/>
      <c r="X427" s="44"/>
      <c r="Y427" s="44"/>
      <c r="AA427" s="44"/>
      <c r="AB427" s="44"/>
      <c r="AC427" s="44"/>
      <c r="AE427" s="44"/>
      <c r="AF427" s="44"/>
      <c r="AG427" s="44"/>
      <c r="AH427" s="44"/>
      <c r="AJ427" s="44"/>
      <c r="AK427" s="44"/>
      <c r="AL427" s="44"/>
      <c r="AM427" s="44"/>
      <c r="AN427" s="44"/>
      <c r="AO427" s="44"/>
    </row>
    <row r="428" spans="3:41" x14ac:dyDescent="0.2">
      <c r="C428" s="44"/>
      <c r="D428" s="44"/>
      <c r="E428" s="44"/>
      <c r="G428" s="44"/>
      <c r="H428" s="44"/>
      <c r="J428" s="44"/>
      <c r="K428" s="44"/>
      <c r="L428" s="44"/>
      <c r="M428" s="44"/>
      <c r="N428" s="44"/>
      <c r="O428" s="44"/>
      <c r="Q428" s="44"/>
      <c r="R428" s="44"/>
      <c r="S428" s="44"/>
      <c r="T428" s="44"/>
      <c r="U428" s="44"/>
      <c r="W428" s="44"/>
      <c r="X428" s="44"/>
      <c r="Y428" s="44"/>
      <c r="AA428" s="44"/>
      <c r="AB428" s="44"/>
      <c r="AC428" s="44"/>
      <c r="AE428" s="44"/>
      <c r="AF428" s="44"/>
      <c r="AG428" s="44"/>
      <c r="AH428" s="44"/>
      <c r="AJ428" s="44"/>
      <c r="AK428" s="44"/>
      <c r="AL428" s="44"/>
      <c r="AM428" s="44"/>
      <c r="AN428" s="44"/>
      <c r="AO428" s="44"/>
    </row>
    <row r="429" spans="3:41" x14ac:dyDescent="0.2">
      <c r="C429" s="44"/>
      <c r="D429" s="44"/>
      <c r="E429" s="44"/>
      <c r="G429" s="44"/>
      <c r="H429" s="44"/>
      <c r="J429" s="44"/>
      <c r="K429" s="44"/>
      <c r="L429" s="44"/>
      <c r="M429" s="44"/>
      <c r="N429" s="44"/>
      <c r="O429" s="44"/>
      <c r="Q429" s="44"/>
      <c r="R429" s="44"/>
      <c r="S429" s="44"/>
      <c r="T429" s="44"/>
      <c r="U429" s="44"/>
      <c r="W429" s="44"/>
      <c r="X429" s="44"/>
      <c r="Y429" s="44"/>
      <c r="AA429" s="44"/>
      <c r="AB429" s="44"/>
      <c r="AC429" s="44"/>
      <c r="AE429" s="44"/>
      <c r="AF429" s="44"/>
      <c r="AG429" s="44"/>
      <c r="AH429" s="44"/>
      <c r="AJ429" s="44"/>
      <c r="AK429" s="44"/>
      <c r="AL429" s="44"/>
      <c r="AM429" s="44"/>
      <c r="AN429" s="44"/>
      <c r="AO429" s="44"/>
    </row>
    <row r="430" spans="3:41" x14ac:dyDescent="0.2">
      <c r="C430" s="44"/>
      <c r="D430" s="44"/>
      <c r="E430" s="44"/>
      <c r="G430" s="44"/>
      <c r="H430" s="44"/>
      <c r="J430" s="44"/>
      <c r="K430" s="44"/>
      <c r="L430" s="44"/>
      <c r="M430" s="44"/>
      <c r="N430" s="44"/>
      <c r="O430" s="44"/>
      <c r="Q430" s="44"/>
      <c r="R430" s="44"/>
      <c r="S430" s="44"/>
      <c r="T430" s="44"/>
      <c r="U430" s="44"/>
      <c r="W430" s="44"/>
      <c r="X430" s="44"/>
      <c r="Y430" s="44"/>
      <c r="AA430" s="44"/>
      <c r="AB430" s="44"/>
      <c r="AC430" s="44"/>
      <c r="AE430" s="44"/>
      <c r="AF430" s="44"/>
      <c r="AG430" s="44"/>
      <c r="AH430" s="44"/>
      <c r="AJ430" s="44"/>
      <c r="AK430" s="44"/>
      <c r="AL430" s="44"/>
      <c r="AM430" s="44"/>
      <c r="AN430" s="44"/>
      <c r="AO430" s="44"/>
    </row>
    <row r="431" spans="3:41" x14ac:dyDescent="0.2">
      <c r="C431" s="44"/>
      <c r="D431" s="44"/>
      <c r="E431" s="44"/>
      <c r="G431" s="44"/>
      <c r="H431" s="44"/>
      <c r="J431" s="44"/>
      <c r="K431" s="44"/>
      <c r="L431" s="44"/>
      <c r="M431" s="44"/>
      <c r="N431" s="44"/>
      <c r="O431" s="44"/>
      <c r="Q431" s="44"/>
      <c r="R431" s="44"/>
      <c r="S431" s="44"/>
      <c r="T431" s="44"/>
      <c r="U431" s="44"/>
      <c r="W431" s="44"/>
      <c r="X431" s="44"/>
      <c r="Y431" s="44"/>
      <c r="AA431" s="44"/>
      <c r="AB431" s="44"/>
      <c r="AC431" s="44"/>
      <c r="AE431" s="44"/>
      <c r="AF431" s="44"/>
      <c r="AG431" s="44"/>
      <c r="AH431" s="44"/>
      <c r="AJ431" s="44"/>
      <c r="AK431" s="44"/>
      <c r="AL431" s="44"/>
      <c r="AM431" s="44"/>
      <c r="AN431" s="44"/>
      <c r="AO431" s="44"/>
    </row>
    <row r="432" spans="3:41" x14ac:dyDescent="0.2">
      <c r="C432" s="44"/>
      <c r="D432" s="44"/>
      <c r="E432" s="44"/>
      <c r="G432" s="44"/>
      <c r="H432" s="44"/>
      <c r="J432" s="44"/>
      <c r="K432" s="44"/>
      <c r="L432" s="44"/>
      <c r="M432" s="44"/>
      <c r="N432" s="44"/>
      <c r="O432" s="44"/>
      <c r="Q432" s="44"/>
      <c r="R432" s="44"/>
      <c r="S432" s="44"/>
      <c r="T432" s="44"/>
      <c r="U432" s="44"/>
      <c r="W432" s="44"/>
      <c r="X432" s="44"/>
      <c r="Y432" s="44"/>
      <c r="AA432" s="44"/>
      <c r="AB432" s="44"/>
      <c r="AC432" s="44"/>
      <c r="AE432" s="44"/>
      <c r="AF432" s="44"/>
      <c r="AG432" s="44"/>
      <c r="AH432" s="44"/>
      <c r="AJ432" s="44"/>
      <c r="AK432" s="44"/>
      <c r="AL432" s="44"/>
      <c r="AM432" s="44"/>
      <c r="AN432" s="44"/>
      <c r="AO432" s="44"/>
    </row>
    <row r="433" spans="3:41" x14ac:dyDescent="0.2">
      <c r="C433" s="44"/>
      <c r="D433" s="44"/>
      <c r="E433" s="44"/>
      <c r="G433" s="44"/>
      <c r="H433" s="44"/>
      <c r="J433" s="44"/>
      <c r="K433" s="44"/>
      <c r="L433" s="44"/>
      <c r="M433" s="44"/>
      <c r="N433" s="44"/>
      <c r="O433" s="44"/>
      <c r="Q433" s="44"/>
      <c r="R433" s="44"/>
      <c r="S433" s="44"/>
      <c r="T433" s="44"/>
      <c r="U433" s="44"/>
      <c r="W433" s="44"/>
      <c r="X433" s="44"/>
      <c r="Y433" s="44"/>
      <c r="AA433" s="44"/>
      <c r="AB433" s="44"/>
      <c r="AC433" s="44"/>
      <c r="AE433" s="44"/>
      <c r="AF433" s="44"/>
      <c r="AG433" s="44"/>
      <c r="AH433" s="44"/>
      <c r="AJ433" s="44"/>
      <c r="AK433" s="44"/>
      <c r="AL433" s="44"/>
      <c r="AM433" s="44"/>
      <c r="AN433" s="44"/>
      <c r="AO433" s="44"/>
    </row>
    <row r="434" spans="3:41" x14ac:dyDescent="0.2">
      <c r="C434" s="44"/>
      <c r="D434" s="44"/>
      <c r="E434" s="44"/>
      <c r="G434" s="44"/>
      <c r="H434" s="44"/>
      <c r="J434" s="44"/>
      <c r="K434" s="44"/>
      <c r="L434" s="44"/>
      <c r="M434" s="44"/>
      <c r="N434" s="44"/>
      <c r="O434" s="44"/>
      <c r="Q434" s="44"/>
      <c r="R434" s="44"/>
      <c r="S434" s="44"/>
      <c r="T434" s="44"/>
      <c r="U434" s="44"/>
      <c r="W434" s="44"/>
      <c r="X434" s="44"/>
      <c r="Y434" s="44"/>
      <c r="AA434" s="44"/>
      <c r="AB434" s="44"/>
      <c r="AC434" s="44"/>
      <c r="AE434" s="44"/>
      <c r="AF434" s="44"/>
      <c r="AG434" s="44"/>
      <c r="AH434" s="44"/>
      <c r="AJ434" s="44"/>
      <c r="AK434" s="44"/>
      <c r="AL434" s="44"/>
      <c r="AM434" s="44"/>
      <c r="AN434" s="44"/>
      <c r="AO434" s="44"/>
    </row>
    <row r="435" spans="3:41" x14ac:dyDescent="0.2">
      <c r="C435" s="44"/>
      <c r="D435" s="44"/>
      <c r="E435" s="44"/>
      <c r="G435" s="44"/>
      <c r="H435" s="44"/>
      <c r="J435" s="44"/>
      <c r="K435" s="44"/>
      <c r="L435" s="44"/>
      <c r="M435" s="44"/>
      <c r="N435" s="44"/>
      <c r="O435" s="44"/>
      <c r="Q435" s="44"/>
      <c r="R435" s="44"/>
      <c r="S435" s="44"/>
      <c r="T435" s="44"/>
      <c r="U435" s="44"/>
      <c r="W435" s="44"/>
      <c r="X435" s="44"/>
      <c r="Y435" s="44"/>
      <c r="AA435" s="44"/>
      <c r="AB435" s="44"/>
      <c r="AC435" s="44"/>
      <c r="AE435" s="44"/>
      <c r="AF435" s="44"/>
      <c r="AG435" s="44"/>
      <c r="AH435" s="44"/>
      <c r="AJ435" s="44"/>
      <c r="AK435" s="44"/>
      <c r="AL435" s="44"/>
      <c r="AM435" s="44"/>
      <c r="AN435" s="44"/>
      <c r="AO435" s="44"/>
    </row>
    <row r="436" spans="3:41" x14ac:dyDescent="0.2">
      <c r="C436" s="44"/>
      <c r="D436" s="44"/>
      <c r="E436" s="44"/>
      <c r="G436" s="44"/>
      <c r="H436" s="44"/>
      <c r="J436" s="44"/>
      <c r="K436" s="44"/>
      <c r="L436" s="44"/>
      <c r="M436" s="44"/>
      <c r="N436" s="44"/>
      <c r="O436" s="44"/>
      <c r="Q436" s="44"/>
      <c r="R436" s="44"/>
      <c r="S436" s="44"/>
      <c r="T436" s="44"/>
      <c r="U436" s="44"/>
      <c r="W436" s="44"/>
      <c r="X436" s="44"/>
      <c r="Y436" s="44"/>
      <c r="AA436" s="44"/>
      <c r="AB436" s="44"/>
      <c r="AC436" s="44"/>
      <c r="AE436" s="44"/>
      <c r="AF436" s="44"/>
      <c r="AG436" s="44"/>
      <c r="AH436" s="44"/>
      <c r="AJ436" s="44"/>
      <c r="AK436" s="44"/>
      <c r="AL436" s="44"/>
      <c r="AM436" s="44"/>
      <c r="AN436" s="44"/>
      <c r="AO436" s="44"/>
    </row>
    <row r="437" spans="3:41" x14ac:dyDescent="0.2">
      <c r="C437" s="44"/>
      <c r="D437" s="44"/>
      <c r="E437" s="44"/>
      <c r="G437" s="44"/>
      <c r="H437" s="44"/>
      <c r="J437" s="44"/>
      <c r="K437" s="44"/>
      <c r="L437" s="44"/>
      <c r="M437" s="44"/>
      <c r="N437" s="44"/>
      <c r="O437" s="44"/>
      <c r="Q437" s="44"/>
      <c r="R437" s="44"/>
      <c r="S437" s="44"/>
      <c r="T437" s="44"/>
      <c r="U437" s="44"/>
      <c r="W437" s="44"/>
      <c r="X437" s="44"/>
      <c r="Y437" s="44"/>
      <c r="AA437" s="44"/>
      <c r="AB437" s="44"/>
      <c r="AC437" s="44"/>
      <c r="AE437" s="44"/>
      <c r="AF437" s="44"/>
      <c r="AG437" s="44"/>
      <c r="AH437" s="44"/>
      <c r="AJ437" s="44"/>
      <c r="AK437" s="44"/>
      <c r="AL437" s="44"/>
      <c r="AM437" s="44"/>
      <c r="AN437" s="44"/>
      <c r="AO437" s="44"/>
    </row>
    <row r="438" spans="3:41" x14ac:dyDescent="0.2">
      <c r="C438" s="44"/>
      <c r="D438" s="44"/>
      <c r="E438" s="44"/>
      <c r="G438" s="44"/>
      <c r="H438" s="44"/>
      <c r="J438" s="44"/>
      <c r="K438" s="44"/>
      <c r="L438" s="44"/>
      <c r="M438" s="44"/>
      <c r="N438" s="44"/>
      <c r="O438" s="44"/>
      <c r="Q438" s="44"/>
      <c r="R438" s="44"/>
      <c r="S438" s="44"/>
      <c r="T438" s="44"/>
      <c r="U438" s="44"/>
      <c r="W438" s="44"/>
      <c r="X438" s="44"/>
      <c r="Y438" s="44"/>
      <c r="AA438" s="44"/>
      <c r="AB438" s="44"/>
      <c r="AC438" s="44"/>
      <c r="AE438" s="44"/>
      <c r="AF438" s="44"/>
      <c r="AG438" s="44"/>
      <c r="AH438" s="44"/>
      <c r="AJ438" s="44"/>
      <c r="AK438" s="44"/>
      <c r="AL438" s="44"/>
      <c r="AM438" s="44"/>
      <c r="AN438" s="44"/>
      <c r="AO438" s="44"/>
    </row>
    <row r="439" spans="3:41" x14ac:dyDescent="0.2">
      <c r="C439" s="44"/>
      <c r="D439" s="44"/>
      <c r="E439" s="44"/>
      <c r="G439" s="44"/>
      <c r="H439" s="44"/>
      <c r="J439" s="44"/>
      <c r="K439" s="44"/>
      <c r="L439" s="44"/>
      <c r="M439" s="44"/>
      <c r="N439" s="44"/>
      <c r="O439" s="44"/>
      <c r="Q439" s="44"/>
      <c r="R439" s="44"/>
      <c r="S439" s="44"/>
      <c r="T439" s="44"/>
      <c r="U439" s="44"/>
      <c r="W439" s="44"/>
      <c r="X439" s="44"/>
      <c r="Y439" s="44"/>
      <c r="AA439" s="44"/>
      <c r="AB439" s="44"/>
      <c r="AC439" s="44"/>
      <c r="AE439" s="44"/>
      <c r="AF439" s="44"/>
      <c r="AG439" s="44"/>
      <c r="AH439" s="44"/>
      <c r="AJ439" s="44"/>
      <c r="AK439" s="44"/>
      <c r="AL439" s="44"/>
      <c r="AM439" s="44"/>
      <c r="AN439" s="44"/>
      <c r="AO439" s="44"/>
    </row>
    <row r="440" spans="3:41" x14ac:dyDescent="0.2">
      <c r="C440" s="44"/>
      <c r="D440" s="44"/>
      <c r="E440" s="44"/>
      <c r="G440" s="44"/>
      <c r="H440" s="44"/>
      <c r="J440" s="44"/>
      <c r="K440" s="44"/>
      <c r="L440" s="44"/>
      <c r="M440" s="44"/>
      <c r="N440" s="44"/>
      <c r="O440" s="44"/>
      <c r="Q440" s="44"/>
      <c r="R440" s="44"/>
      <c r="S440" s="44"/>
      <c r="T440" s="44"/>
      <c r="U440" s="44"/>
      <c r="W440" s="44"/>
      <c r="X440" s="44"/>
      <c r="Y440" s="44"/>
      <c r="AA440" s="44"/>
      <c r="AB440" s="44"/>
      <c r="AC440" s="44"/>
      <c r="AE440" s="44"/>
      <c r="AF440" s="44"/>
      <c r="AG440" s="44"/>
      <c r="AH440" s="44"/>
      <c r="AJ440" s="44"/>
      <c r="AK440" s="44"/>
      <c r="AL440" s="44"/>
      <c r="AM440" s="44"/>
      <c r="AN440" s="44"/>
      <c r="AO440" s="44"/>
    </row>
    <row r="441" spans="3:41" x14ac:dyDescent="0.2">
      <c r="C441" s="44"/>
      <c r="D441" s="44"/>
      <c r="E441" s="44"/>
      <c r="G441" s="44"/>
      <c r="H441" s="44"/>
      <c r="J441" s="44"/>
      <c r="K441" s="44"/>
      <c r="L441" s="44"/>
      <c r="M441" s="44"/>
      <c r="N441" s="44"/>
      <c r="O441" s="44"/>
      <c r="Q441" s="44"/>
      <c r="R441" s="44"/>
      <c r="S441" s="44"/>
      <c r="T441" s="44"/>
      <c r="U441" s="44"/>
      <c r="W441" s="44"/>
      <c r="X441" s="44"/>
      <c r="Y441" s="44"/>
      <c r="AA441" s="44"/>
      <c r="AB441" s="44"/>
      <c r="AC441" s="44"/>
      <c r="AE441" s="44"/>
      <c r="AF441" s="44"/>
      <c r="AG441" s="44"/>
      <c r="AH441" s="44"/>
      <c r="AJ441" s="44"/>
      <c r="AK441" s="44"/>
      <c r="AL441" s="44"/>
      <c r="AM441" s="44"/>
      <c r="AN441" s="44"/>
      <c r="AO441" s="44"/>
    </row>
    <row r="442" spans="3:41" x14ac:dyDescent="0.2">
      <c r="C442" s="44"/>
      <c r="D442" s="44"/>
      <c r="E442" s="44"/>
      <c r="G442" s="44"/>
      <c r="H442" s="44"/>
      <c r="J442" s="44"/>
      <c r="K442" s="44"/>
      <c r="L442" s="44"/>
      <c r="M442" s="44"/>
      <c r="N442" s="44"/>
      <c r="O442" s="44"/>
      <c r="Q442" s="44"/>
      <c r="R442" s="44"/>
      <c r="S442" s="44"/>
      <c r="T442" s="44"/>
      <c r="U442" s="44"/>
      <c r="W442" s="44"/>
      <c r="X442" s="44"/>
      <c r="Y442" s="44"/>
      <c r="AA442" s="44"/>
      <c r="AB442" s="44"/>
      <c r="AC442" s="44"/>
      <c r="AE442" s="44"/>
      <c r="AF442" s="44"/>
      <c r="AG442" s="44"/>
      <c r="AH442" s="44"/>
      <c r="AJ442" s="44"/>
      <c r="AK442" s="44"/>
      <c r="AL442" s="44"/>
      <c r="AM442" s="44"/>
      <c r="AN442" s="44"/>
      <c r="AO442" s="44"/>
    </row>
    <row r="443" spans="3:41" x14ac:dyDescent="0.2">
      <c r="C443" s="44"/>
      <c r="D443" s="44"/>
      <c r="E443" s="44"/>
      <c r="G443" s="44"/>
      <c r="H443" s="44"/>
      <c r="J443" s="44"/>
      <c r="K443" s="44"/>
      <c r="L443" s="44"/>
      <c r="M443" s="44"/>
      <c r="N443" s="44"/>
      <c r="O443" s="44"/>
      <c r="Q443" s="44"/>
      <c r="R443" s="44"/>
      <c r="S443" s="44"/>
      <c r="T443" s="44"/>
      <c r="U443" s="44"/>
      <c r="W443" s="44"/>
      <c r="X443" s="44"/>
      <c r="Y443" s="44"/>
      <c r="AA443" s="44"/>
      <c r="AB443" s="44"/>
      <c r="AC443" s="44"/>
      <c r="AE443" s="44"/>
      <c r="AF443" s="44"/>
      <c r="AG443" s="44"/>
      <c r="AH443" s="44"/>
      <c r="AJ443" s="44"/>
      <c r="AK443" s="44"/>
      <c r="AL443" s="44"/>
      <c r="AM443" s="44"/>
      <c r="AN443" s="44"/>
      <c r="AO443" s="44"/>
    </row>
    <row r="444" spans="3:41" x14ac:dyDescent="0.2">
      <c r="C444" s="44"/>
      <c r="D444" s="44"/>
      <c r="E444" s="44"/>
      <c r="G444" s="44"/>
      <c r="H444" s="44"/>
      <c r="J444" s="44"/>
      <c r="K444" s="44"/>
      <c r="L444" s="44"/>
      <c r="M444" s="44"/>
      <c r="N444" s="44"/>
      <c r="O444" s="44"/>
      <c r="Q444" s="44"/>
      <c r="R444" s="44"/>
      <c r="S444" s="44"/>
      <c r="T444" s="44"/>
      <c r="U444" s="44"/>
      <c r="W444" s="44"/>
      <c r="X444" s="44"/>
      <c r="Y444" s="44"/>
      <c r="AA444" s="44"/>
      <c r="AB444" s="44"/>
      <c r="AC444" s="44"/>
      <c r="AE444" s="44"/>
      <c r="AF444" s="44"/>
      <c r="AG444" s="44"/>
      <c r="AH444" s="44"/>
      <c r="AJ444" s="44"/>
      <c r="AK444" s="44"/>
      <c r="AL444" s="44"/>
      <c r="AM444" s="44"/>
      <c r="AN444" s="44"/>
      <c r="AO444" s="44"/>
    </row>
    <row r="445" spans="3:41" x14ac:dyDescent="0.2">
      <c r="C445" s="44"/>
      <c r="D445" s="44"/>
      <c r="E445" s="44"/>
      <c r="G445" s="44"/>
      <c r="H445" s="44"/>
      <c r="J445" s="44"/>
      <c r="K445" s="44"/>
      <c r="L445" s="44"/>
      <c r="M445" s="44"/>
      <c r="N445" s="44"/>
      <c r="O445" s="44"/>
      <c r="Q445" s="44"/>
      <c r="R445" s="44"/>
      <c r="S445" s="44"/>
      <c r="T445" s="44"/>
      <c r="U445" s="44"/>
      <c r="W445" s="44"/>
      <c r="X445" s="44"/>
      <c r="Y445" s="44"/>
      <c r="AA445" s="44"/>
      <c r="AB445" s="44"/>
      <c r="AC445" s="44"/>
      <c r="AE445" s="44"/>
      <c r="AF445" s="44"/>
      <c r="AG445" s="44"/>
      <c r="AH445" s="44"/>
      <c r="AJ445" s="44"/>
      <c r="AK445" s="44"/>
      <c r="AL445" s="44"/>
      <c r="AM445" s="44"/>
      <c r="AN445" s="44"/>
      <c r="AO445" s="44"/>
    </row>
    <row r="446" spans="3:41" x14ac:dyDescent="0.2">
      <c r="C446" s="44"/>
      <c r="D446" s="44"/>
      <c r="E446" s="44"/>
      <c r="G446" s="44"/>
      <c r="H446" s="44"/>
      <c r="J446" s="44"/>
      <c r="K446" s="44"/>
      <c r="L446" s="44"/>
      <c r="M446" s="44"/>
      <c r="N446" s="44"/>
      <c r="O446" s="44"/>
      <c r="Q446" s="44"/>
      <c r="R446" s="44"/>
      <c r="S446" s="44"/>
      <c r="T446" s="44"/>
      <c r="U446" s="44"/>
      <c r="W446" s="44"/>
      <c r="X446" s="44"/>
      <c r="Y446" s="44"/>
      <c r="AA446" s="44"/>
      <c r="AB446" s="44"/>
      <c r="AC446" s="44"/>
      <c r="AE446" s="44"/>
      <c r="AF446" s="44"/>
      <c r="AG446" s="44"/>
      <c r="AH446" s="44"/>
      <c r="AJ446" s="44"/>
      <c r="AK446" s="44"/>
      <c r="AL446" s="44"/>
      <c r="AM446" s="44"/>
      <c r="AN446" s="44"/>
      <c r="AO446" s="44"/>
    </row>
    <row r="447" spans="3:41" x14ac:dyDescent="0.2">
      <c r="C447" s="44"/>
      <c r="D447" s="44"/>
      <c r="E447" s="44"/>
      <c r="G447" s="44"/>
      <c r="H447" s="44"/>
      <c r="J447" s="44"/>
      <c r="K447" s="44"/>
      <c r="L447" s="44"/>
      <c r="M447" s="44"/>
      <c r="N447" s="44"/>
      <c r="O447" s="44"/>
      <c r="Q447" s="44"/>
      <c r="R447" s="44"/>
      <c r="S447" s="44"/>
      <c r="T447" s="44"/>
      <c r="U447" s="44"/>
      <c r="W447" s="44"/>
      <c r="X447" s="44"/>
      <c r="Y447" s="44"/>
      <c r="AA447" s="44"/>
      <c r="AB447" s="44"/>
      <c r="AC447" s="44"/>
      <c r="AE447" s="44"/>
      <c r="AF447" s="44"/>
      <c r="AG447" s="44"/>
      <c r="AH447" s="44"/>
      <c r="AJ447" s="44"/>
      <c r="AK447" s="44"/>
      <c r="AL447" s="44"/>
      <c r="AM447" s="44"/>
      <c r="AN447" s="44"/>
      <c r="AO447" s="44"/>
    </row>
    <row r="448" spans="3:41" x14ac:dyDescent="0.2">
      <c r="C448" s="44"/>
      <c r="D448" s="44"/>
      <c r="E448" s="44"/>
      <c r="G448" s="44"/>
      <c r="H448" s="44"/>
      <c r="J448" s="44"/>
      <c r="K448" s="44"/>
      <c r="L448" s="44"/>
      <c r="M448" s="44"/>
      <c r="N448" s="44"/>
      <c r="O448" s="44"/>
      <c r="Q448" s="44"/>
      <c r="R448" s="44"/>
      <c r="S448" s="44"/>
      <c r="T448" s="44"/>
      <c r="U448" s="44"/>
      <c r="W448" s="44"/>
      <c r="X448" s="44"/>
      <c r="Y448" s="44"/>
      <c r="AA448" s="44"/>
      <c r="AB448" s="44"/>
      <c r="AC448" s="44"/>
      <c r="AE448" s="44"/>
      <c r="AF448" s="44"/>
      <c r="AG448" s="44"/>
      <c r="AH448" s="44"/>
      <c r="AJ448" s="44"/>
      <c r="AK448" s="44"/>
      <c r="AL448" s="44"/>
      <c r="AM448" s="44"/>
      <c r="AN448" s="44"/>
      <c r="AO448" s="44"/>
    </row>
    <row r="449" spans="3:41" x14ac:dyDescent="0.2">
      <c r="C449" s="44"/>
      <c r="D449" s="44"/>
      <c r="E449" s="44"/>
      <c r="G449" s="44"/>
      <c r="H449" s="44"/>
      <c r="J449" s="44"/>
      <c r="K449" s="44"/>
      <c r="L449" s="44"/>
      <c r="M449" s="44"/>
      <c r="N449" s="44"/>
      <c r="O449" s="44"/>
      <c r="Q449" s="44"/>
      <c r="R449" s="44"/>
      <c r="S449" s="44"/>
      <c r="T449" s="44"/>
      <c r="U449" s="44"/>
      <c r="W449" s="44"/>
      <c r="X449" s="44"/>
      <c r="Y449" s="44"/>
      <c r="AA449" s="44"/>
      <c r="AB449" s="44"/>
      <c r="AC449" s="44"/>
      <c r="AE449" s="44"/>
      <c r="AF449" s="44"/>
      <c r="AG449" s="44"/>
      <c r="AH449" s="44"/>
      <c r="AJ449" s="44"/>
      <c r="AK449" s="44"/>
      <c r="AL449" s="44"/>
      <c r="AM449" s="44"/>
      <c r="AN449" s="44"/>
      <c r="AO449" s="44"/>
    </row>
    <row r="450" spans="3:41" x14ac:dyDescent="0.2">
      <c r="C450" s="44"/>
      <c r="D450" s="44"/>
      <c r="E450" s="44"/>
      <c r="G450" s="44"/>
      <c r="H450" s="44"/>
      <c r="J450" s="44"/>
      <c r="K450" s="44"/>
      <c r="L450" s="44"/>
      <c r="M450" s="44"/>
      <c r="N450" s="44"/>
      <c r="O450" s="44"/>
      <c r="Q450" s="44"/>
      <c r="R450" s="44"/>
      <c r="S450" s="44"/>
      <c r="T450" s="44"/>
      <c r="U450" s="44"/>
      <c r="W450" s="44"/>
      <c r="X450" s="44"/>
      <c r="Y450" s="44"/>
      <c r="AA450" s="44"/>
      <c r="AB450" s="44"/>
      <c r="AC450" s="44"/>
      <c r="AE450" s="44"/>
      <c r="AF450" s="44"/>
      <c r="AG450" s="44"/>
      <c r="AH450" s="44"/>
      <c r="AJ450" s="44"/>
      <c r="AK450" s="44"/>
      <c r="AL450" s="44"/>
      <c r="AM450" s="44"/>
      <c r="AN450" s="44"/>
      <c r="AO450" s="44"/>
    </row>
    <row r="451" spans="3:41" x14ac:dyDescent="0.2">
      <c r="C451" s="44"/>
      <c r="D451" s="44"/>
      <c r="E451" s="44"/>
      <c r="G451" s="44"/>
      <c r="H451" s="44"/>
      <c r="J451" s="44"/>
      <c r="K451" s="44"/>
      <c r="L451" s="44"/>
      <c r="M451" s="44"/>
      <c r="N451" s="44"/>
      <c r="O451" s="44"/>
      <c r="Q451" s="44"/>
      <c r="R451" s="44"/>
      <c r="S451" s="44"/>
      <c r="T451" s="44"/>
      <c r="U451" s="44"/>
      <c r="W451" s="44"/>
      <c r="X451" s="44"/>
      <c r="Y451" s="44"/>
      <c r="AA451" s="44"/>
      <c r="AB451" s="44"/>
      <c r="AC451" s="44"/>
      <c r="AE451" s="44"/>
      <c r="AF451" s="44"/>
      <c r="AG451" s="44"/>
      <c r="AH451" s="44"/>
      <c r="AJ451" s="44"/>
      <c r="AK451" s="44"/>
      <c r="AL451" s="44"/>
      <c r="AM451" s="44"/>
      <c r="AN451" s="44"/>
      <c r="AO451" s="44"/>
    </row>
    <row r="452" spans="3:41" x14ac:dyDescent="0.2">
      <c r="C452" s="44"/>
      <c r="D452" s="44"/>
      <c r="E452" s="44"/>
      <c r="G452" s="44"/>
      <c r="H452" s="44"/>
      <c r="J452" s="44"/>
      <c r="K452" s="44"/>
      <c r="L452" s="44"/>
      <c r="M452" s="44"/>
      <c r="N452" s="44"/>
      <c r="O452" s="44"/>
      <c r="Q452" s="44"/>
      <c r="R452" s="44"/>
      <c r="S452" s="44"/>
      <c r="T452" s="44"/>
      <c r="U452" s="44"/>
      <c r="W452" s="44"/>
      <c r="X452" s="44"/>
      <c r="Y452" s="44"/>
      <c r="AA452" s="44"/>
      <c r="AB452" s="44"/>
      <c r="AC452" s="44"/>
      <c r="AE452" s="44"/>
      <c r="AF452" s="44"/>
      <c r="AG452" s="44"/>
      <c r="AH452" s="44"/>
      <c r="AJ452" s="44"/>
      <c r="AK452" s="44"/>
      <c r="AL452" s="44"/>
      <c r="AM452" s="44"/>
      <c r="AN452" s="44"/>
      <c r="AO452" s="44"/>
    </row>
    <row r="453" spans="3:41" x14ac:dyDescent="0.2">
      <c r="C453" s="44"/>
      <c r="D453" s="44"/>
      <c r="E453" s="44"/>
      <c r="G453" s="44"/>
      <c r="H453" s="44"/>
      <c r="J453" s="44"/>
      <c r="K453" s="44"/>
      <c r="L453" s="44"/>
      <c r="M453" s="44"/>
      <c r="N453" s="44"/>
      <c r="O453" s="44"/>
      <c r="Q453" s="44"/>
      <c r="R453" s="44"/>
      <c r="S453" s="44"/>
      <c r="T453" s="44"/>
      <c r="U453" s="44"/>
      <c r="W453" s="44"/>
      <c r="X453" s="44"/>
      <c r="Y453" s="44"/>
      <c r="AA453" s="44"/>
      <c r="AB453" s="44"/>
      <c r="AC453" s="44"/>
      <c r="AE453" s="44"/>
      <c r="AF453" s="44"/>
      <c r="AG453" s="44"/>
      <c r="AH453" s="44"/>
      <c r="AJ453" s="44"/>
      <c r="AK453" s="44"/>
      <c r="AL453" s="44"/>
      <c r="AM453" s="44"/>
      <c r="AN453" s="44"/>
      <c r="AO453" s="44"/>
    </row>
    <row r="454" spans="3:41" x14ac:dyDescent="0.2">
      <c r="C454" s="44"/>
      <c r="D454" s="44"/>
      <c r="E454" s="44"/>
      <c r="G454" s="44"/>
      <c r="H454" s="44"/>
      <c r="J454" s="44"/>
      <c r="K454" s="44"/>
      <c r="L454" s="44"/>
      <c r="M454" s="44"/>
      <c r="N454" s="44"/>
      <c r="O454" s="44"/>
      <c r="Q454" s="44"/>
      <c r="R454" s="44"/>
      <c r="S454" s="44"/>
      <c r="T454" s="44"/>
      <c r="U454" s="44"/>
      <c r="W454" s="44"/>
      <c r="X454" s="44"/>
      <c r="Y454" s="44"/>
      <c r="AA454" s="44"/>
      <c r="AB454" s="44"/>
      <c r="AC454" s="44"/>
      <c r="AE454" s="44"/>
      <c r="AF454" s="44"/>
      <c r="AG454" s="44"/>
      <c r="AH454" s="44"/>
      <c r="AJ454" s="44"/>
      <c r="AK454" s="44"/>
      <c r="AL454" s="44"/>
      <c r="AM454" s="44"/>
      <c r="AN454" s="44"/>
      <c r="AO454" s="44"/>
    </row>
    <row r="455" spans="3:41" x14ac:dyDescent="0.2">
      <c r="C455" s="44"/>
      <c r="D455" s="44"/>
      <c r="E455" s="44"/>
      <c r="G455" s="44"/>
      <c r="H455" s="44"/>
      <c r="J455" s="44"/>
      <c r="K455" s="44"/>
      <c r="L455" s="44"/>
      <c r="M455" s="44"/>
      <c r="N455" s="44"/>
      <c r="O455" s="44"/>
      <c r="Q455" s="44"/>
      <c r="R455" s="44"/>
      <c r="S455" s="44"/>
      <c r="T455" s="44"/>
      <c r="U455" s="44"/>
      <c r="W455" s="44"/>
      <c r="X455" s="44"/>
      <c r="Y455" s="44"/>
      <c r="AA455" s="44"/>
      <c r="AB455" s="44"/>
      <c r="AC455" s="44"/>
      <c r="AE455" s="44"/>
      <c r="AF455" s="44"/>
      <c r="AG455" s="44"/>
      <c r="AH455" s="44"/>
      <c r="AJ455" s="44"/>
      <c r="AK455" s="44"/>
      <c r="AL455" s="44"/>
      <c r="AM455" s="44"/>
      <c r="AN455" s="44"/>
      <c r="AO455" s="44"/>
    </row>
    <row r="456" spans="3:41" x14ac:dyDescent="0.2">
      <c r="C456" s="44"/>
      <c r="D456" s="44"/>
      <c r="E456" s="44"/>
      <c r="G456" s="44"/>
      <c r="H456" s="44"/>
      <c r="J456" s="44"/>
      <c r="K456" s="44"/>
      <c r="L456" s="44"/>
      <c r="M456" s="44"/>
      <c r="N456" s="44"/>
      <c r="O456" s="44"/>
      <c r="Q456" s="44"/>
      <c r="R456" s="44"/>
      <c r="S456" s="44"/>
      <c r="T456" s="44"/>
      <c r="U456" s="44"/>
      <c r="W456" s="44"/>
      <c r="X456" s="44"/>
      <c r="Y456" s="44"/>
      <c r="AA456" s="44"/>
      <c r="AB456" s="44"/>
      <c r="AC456" s="44"/>
      <c r="AE456" s="44"/>
      <c r="AF456" s="44"/>
      <c r="AG456" s="44"/>
      <c r="AH456" s="44"/>
      <c r="AJ456" s="44"/>
      <c r="AK456" s="44"/>
      <c r="AL456" s="44"/>
      <c r="AM456" s="44"/>
      <c r="AN456" s="44"/>
      <c r="AO456" s="44"/>
    </row>
    <row r="457" spans="3:41" x14ac:dyDescent="0.2">
      <c r="C457" s="44"/>
      <c r="D457" s="44"/>
      <c r="E457" s="44"/>
      <c r="G457" s="44"/>
      <c r="H457" s="44"/>
      <c r="J457" s="44"/>
      <c r="K457" s="44"/>
      <c r="L457" s="44"/>
      <c r="M457" s="44"/>
      <c r="N457" s="44"/>
      <c r="O457" s="44"/>
      <c r="Q457" s="44"/>
      <c r="R457" s="44"/>
      <c r="S457" s="44"/>
      <c r="T457" s="44"/>
      <c r="U457" s="44"/>
      <c r="W457" s="44"/>
      <c r="X457" s="44"/>
      <c r="Y457" s="44"/>
      <c r="AA457" s="44"/>
      <c r="AB457" s="44"/>
      <c r="AC457" s="44"/>
      <c r="AE457" s="44"/>
      <c r="AF457" s="44"/>
      <c r="AG457" s="44"/>
      <c r="AH457" s="44"/>
      <c r="AJ457" s="44"/>
      <c r="AK457" s="44"/>
      <c r="AL457" s="44"/>
      <c r="AM457" s="44"/>
      <c r="AN457" s="44"/>
      <c r="AO457" s="44"/>
    </row>
    <row r="458" spans="3:41" x14ac:dyDescent="0.2">
      <c r="C458" s="44"/>
      <c r="D458" s="44"/>
      <c r="E458" s="44"/>
      <c r="G458" s="44"/>
      <c r="H458" s="44"/>
      <c r="J458" s="44"/>
      <c r="K458" s="44"/>
      <c r="L458" s="44"/>
      <c r="M458" s="44"/>
      <c r="N458" s="44"/>
      <c r="O458" s="44"/>
      <c r="Q458" s="44"/>
      <c r="R458" s="44"/>
      <c r="S458" s="44"/>
      <c r="T458" s="44"/>
      <c r="U458" s="44"/>
      <c r="W458" s="44"/>
      <c r="X458" s="44"/>
      <c r="Y458" s="44"/>
      <c r="AA458" s="44"/>
      <c r="AB458" s="44"/>
      <c r="AC458" s="44"/>
      <c r="AE458" s="44"/>
      <c r="AF458" s="44"/>
      <c r="AG458" s="44"/>
      <c r="AH458" s="44"/>
      <c r="AJ458" s="44"/>
      <c r="AK458" s="44"/>
      <c r="AL458" s="44"/>
      <c r="AM458" s="44"/>
      <c r="AN458" s="44"/>
      <c r="AO458" s="44"/>
    </row>
    <row r="459" spans="3:41" x14ac:dyDescent="0.2">
      <c r="C459" s="44"/>
      <c r="D459" s="44"/>
      <c r="E459" s="44"/>
      <c r="G459" s="44"/>
      <c r="H459" s="44"/>
      <c r="J459" s="44"/>
      <c r="K459" s="44"/>
      <c r="L459" s="44"/>
      <c r="M459" s="44"/>
      <c r="N459" s="44"/>
      <c r="O459" s="44"/>
      <c r="Q459" s="44"/>
      <c r="R459" s="44"/>
      <c r="S459" s="44"/>
      <c r="T459" s="44"/>
      <c r="U459" s="44"/>
      <c r="W459" s="44"/>
      <c r="X459" s="44"/>
      <c r="Y459" s="44"/>
      <c r="AA459" s="44"/>
      <c r="AB459" s="44"/>
      <c r="AC459" s="44"/>
      <c r="AE459" s="44"/>
      <c r="AF459" s="44"/>
      <c r="AG459" s="44"/>
      <c r="AH459" s="44"/>
      <c r="AJ459" s="44"/>
      <c r="AK459" s="44"/>
      <c r="AL459" s="44"/>
      <c r="AM459" s="44"/>
      <c r="AN459" s="44"/>
      <c r="AO459" s="44"/>
    </row>
    <row r="460" spans="3:41" x14ac:dyDescent="0.2">
      <c r="C460" s="44"/>
      <c r="D460" s="44"/>
      <c r="E460" s="44"/>
      <c r="G460" s="44"/>
      <c r="H460" s="44"/>
      <c r="J460" s="44"/>
      <c r="K460" s="44"/>
      <c r="L460" s="44"/>
      <c r="M460" s="44"/>
      <c r="N460" s="44"/>
      <c r="O460" s="44"/>
      <c r="Q460" s="44"/>
      <c r="R460" s="44"/>
      <c r="S460" s="44"/>
      <c r="T460" s="44"/>
      <c r="U460" s="44"/>
      <c r="W460" s="44"/>
      <c r="X460" s="44"/>
      <c r="Y460" s="44"/>
      <c r="AA460" s="44"/>
      <c r="AB460" s="44"/>
      <c r="AC460" s="44"/>
      <c r="AE460" s="44"/>
      <c r="AF460" s="44"/>
      <c r="AG460" s="44"/>
      <c r="AH460" s="44"/>
      <c r="AJ460" s="44"/>
      <c r="AK460" s="44"/>
      <c r="AL460" s="44"/>
      <c r="AM460" s="44"/>
      <c r="AN460" s="44"/>
      <c r="AO460" s="44"/>
    </row>
    <row r="461" spans="3:41" x14ac:dyDescent="0.2">
      <c r="C461" s="44"/>
      <c r="D461" s="44"/>
      <c r="E461" s="44"/>
      <c r="G461" s="44"/>
      <c r="H461" s="44"/>
      <c r="J461" s="44"/>
      <c r="K461" s="44"/>
      <c r="L461" s="44"/>
      <c r="M461" s="44"/>
      <c r="N461" s="44"/>
      <c r="O461" s="44"/>
      <c r="Q461" s="44"/>
      <c r="R461" s="44"/>
      <c r="S461" s="44"/>
      <c r="T461" s="44"/>
      <c r="U461" s="44"/>
      <c r="W461" s="44"/>
      <c r="X461" s="44"/>
      <c r="Y461" s="44"/>
      <c r="AA461" s="44"/>
      <c r="AB461" s="44"/>
      <c r="AC461" s="44"/>
      <c r="AE461" s="44"/>
      <c r="AF461" s="44"/>
      <c r="AG461" s="44"/>
      <c r="AH461" s="44"/>
      <c r="AJ461" s="44"/>
      <c r="AK461" s="44"/>
      <c r="AL461" s="44"/>
      <c r="AM461" s="44"/>
      <c r="AN461" s="44"/>
      <c r="AO461" s="44"/>
    </row>
    <row r="462" spans="3:41" x14ac:dyDescent="0.2">
      <c r="C462" s="44"/>
      <c r="D462" s="44"/>
      <c r="E462" s="44"/>
      <c r="G462" s="44"/>
      <c r="H462" s="44"/>
      <c r="J462" s="44"/>
      <c r="K462" s="44"/>
      <c r="L462" s="44"/>
      <c r="M462" s="44"/>
      <c r="N462" s="44"/>
      <c r="O462" s="44"/>
      <c r="Q462" s="44"/>
      <c r="R462" s="44"/>
      <c r="S462" s="44"/>
      <c r="T462" s="44"/>
      <c r="U462" s="44"/>
      <c r="W462" s="44"/>
      <c r="X462" s="44"/>
      <c r="Y462" s="44"/>
      <c r="AA462" s="44"/>
      <c r="AB462" s="44"/>
      <c r="AC462" s="44"/>
      <c r="AE462" s="44"/>
      <c r="AF462" s="44"/>
      <c r="AG462" s="44"/>
      <c r="AH462" s="44"/>
      <c r="AJ462" s="44"/>
      <c r="AK462" s="44"/>
      <c r="AL462" s="44"/>
      <c r="AM462" s="44"/>
      <c r="AN462" s="44"/>
      <c r="AO462" s="44"/>
    </row>
    <row r="463" spans="3:41" x14ac:dyDescent="0.2">
      <c r="C463" s="44"/>
      <c r="D463" s="44"/>
      <c r="E463" s="44"/>
      <c r="G463" s="44"/>
      <c r="H463" s="44"/>
      <c r="J463" s="44"/>
      <c r="K463" s="44"/>
      <c r="L463" s="44"/>
      <c r="M463" s="44"/>
      <c r="N463" s="44"/>
      <c r="O463" s="44"/>
      <c r="Q463" s="44"/>
      <c r="R463" s="44"/>
      <c r="S463" s="44"/>
      <c r="T463" s="44"/>
      <c r="U463" s="44"/>
      <c r="W463" s="44"/>
      <c r="X463" s="44"/>
      <c r="Y463" s="44"/>
      <c r="AA463" s="44"/>
      <c r="AB463" s="44"/>
      <c r="AC463" s="44"/>
      <c r="AE463" s="44"/>
      <c r="AF463" s="44"/>
      <c r="AG463" s="44"/>
      <c r="AH463" s="44"/>
      <c r="AJ463" s="44"/>
      <c r="AK463" s="44"/>
      <c r="AL463" s="44"/>
      <c r="AM463" s="44"/>
      <c r="AN463" s="44"/>
      <c r="AO463" s="44"/>
    </row>
    <row r="464" spans="3:41" x14ac:dyDescent="0.2">
      <c r="C464" s="44"/>
      <c r="D464" s="44"/>
      <c r="E464" s="44"/>
      <c r="G464" s="44"/>
      <c r="H464" s="44"/>
      <c r="J464" s="44"/>
      <c r="K464" s="44"/>
      <c r="L464" s="44"/>
      <c r="M464" s="44"/>
      <c r="N464" s="44"/>
      <c r="O464" s="44"/>
      <c r="Q464" s="44"/>
      <c r="R464" s="44"/>
      <c r="S464" s="44"/>
      <c r="T464" s="44"/>
      <c r="U464" s="44"/>
      <c r="W464" s="44"/>
      <c r="X464" s="44"/>
      <c r="Y464" s="44"/>
      <c r="AA464" s="44"/>
      <c r="AB464" s="44"/>
      <c r="AC464" s="44"/>
      <c r="AE464" s="44"/>
      <c r="AF464" s="44"/>
      <c r="AG464" s="44"/>
      <c r="AH464" s="44"/>
      <c r="AJ464" s="44"/>
      <c r="AK464" s="44"/>
      <c r="AL464" s="44"/>
      <c r="AM464" s="44"/>
      <c r="AN464" s="44"/>
      <c r="AO464" s="44"/>
    </row>
    <row r="465" spans="3:41" x14ac:dyDescent="0.2">
      <c r="C465" s="44"/>
      <c r="D465" s="44"/>
      <c r="E465" s="44"/>
      <c r="G465" s="44"/>
      <c r="H465" s="44"/>
      <c r="J465" s="44"/>
      <c r="K465" s="44"/>
      <c r="L465" s="44"/>
      <c r="M465" s="44"/>
      <c r="N465" s="44"/>
      <c r="O465" s="44"/>
      <c r="Q465" s="44"/>
      <c r="R465" s="44"/>
      <c r="S465" s="44"/>
      <c r="T465" s="44"/>
      <c r="U465" s="44"/>
      <c r="W465" s="44"/>
      <c r="X465" s="44"/>
      <c r="Y465" s="44"/>
      <c r="AA465" s="44"/>
      <c r="AB465" s="44"/>
      <c r="AC465" s="44"/>
      <c r="AE465" s="44"/>
      <c r="AF465" s="44"/>
      <c r="AG465" s="44"/>
      <c r="AH465" s="44"/>
      <c r="AJ465" s="44"/>
      <c r="AK465" s="44"/>
      <c r="AL465" s="44"/>
      <c r="AM465" s="44"/>
      <c r="AN465" s="44"/>
      <c r="AO465" s="44"/>
    </row>
    <row r="466" spans="3:41" x14ac:dyDescent="0.2">
      <c r="C466" s="44"/>
      <c r="D466" s="44"/>
      <c r="E466" s="44"/>
      <c r="G466" s="44"/>
      <c r="H466" s="44"/>
      <c r="J466" s="44"/>
      <c r="K466" s="44"/>
      <c r="L466" s="44"/>
      <c r="M466" s="44"/>
      <c r="N466" s="44"/>
      <c r="O466" s="44"/>
      <c r="Q466" s="44"/>
      <c r="R466" s="44"/>
      <c r="S466" s="44"/>
      <c r="T466" s="44"/>
      <c r="U466" s="44"/>
      <c r="W466" s="44"/>
      <c r="X466" s="44"/>
      <c r="Y466" s="44"/>
      <c r="AA466" s="44"/>
      <c r="AB466" s="44"/>
      <c r="AC466" s="44"/>
      <c r="AE466" s="44"/>
      <c r="AF466" s="44"/>
      <c r="AG466" s="44"/>
      <c r="AH466" s="44"/>
      <c r="AJ466" s="44"/>
      <c r="AK466" s="44"/>
      <c r="AL466" s="44"/>
      <c r="AM466" s="44"/>
      <c r="AN466" s="44"/>
      <c r="AO466" s="44"/>
    </row>
    <row r="467" spans="3:41" x14ac:dyDescent="0.2">
      <c r="C467" s="44"/>
      <c r="D467" s="44"/>
      <c r="E467" s="44"/>
      <c r="G467" s="44"/>
      <c r="H467" s="44"/>
      <c r="J467" s="44"/>
      <c r="K467" s="44"/>
      <c r="L467" s="44"/>
      <c r="M467" s="44"/>
      <c r="N467" s="44"/>
      <c r="O467" s="44"/>
      <c r="Q467" s="44"/>
      <c r="R467" s="44"/>
      <c r="S467" s="44"/>
      <c r="T467" s="44"/>
      <c r="U467" s="44"/>
      <c r="W467" s="44"/>
      <c r="X467" s="44"/>
      <c r="Y467" s="44"/>
      <c r="AA467" s="44"/>
      <c r="AB467" s="44"/>
      <c r="AC467" s="44"/>
      <c r="AE467" s="44"/>
      <c r="AF467" s="44"/>
      <c r="AG467" s="44"/>
      <c r="AH467" s="44"/>
      <c r="AJ467" s="44"/>
      <c r="AK467" s="44"/>
      <c r="AL467" s="44"/>
      <c r="AM467" s="44"/>
      <c r="AN467" s="44"/>
      <c r="AO467" s="44"/>
    </row>
    <row r="468" spans="3:41" x14ac:dyDescent="0.2">
      <c r="C468" s="44"/>
      <c r="D468" s="44"/>
      <c r="E468" s="44"/>
      <c r="G468" s="44"/>
      <c r="H468" s="44"/>
      <c r="J468" s="44"/>
      <c r="K468" s="44"/>
      <c r="L468" s="44"/>
      <c r="M468" s="44"/>
      <c r="N468" s="44"/>
      <c r="O468" s="44"/>
      <c r="Q468" s="44"/>
      <c r="R468" s="44"/>
      <c r="S468" s="44"/>
      <c r="T468" s="44"/>
      <c r="U468" s="44"/>
      <c r="W468" s="44"/>
      <c r="X468" s="44"/>
      <c r="Y468" s="44"/>
      <c r="AA468" s="44"/>
      <c r="AB468" s="44"/>
      <c r="AC468" s="44"/>
      <c r="AE468" s="44"/>
      <c r="AF468" s="44"/>
      <c r="AG468" s="44"/>
      <c r="AH468" s="44"/>
      <c r="AJ468" s="44"/>
      <c r="AK468" s="44"/>
      <c r="AL468" s="44"/>
      <c r="AM468" s="44"/>
      <c r="AN468" s="44"/>
      <c r="AO468" s="44"/>
    </row>
    <row r="469" spans="3:41" x14ac:dyDescent="0.2">
      <c r="C469" s="44"/>
      <c r="D469" s="44"/>
      <c r="E469" s="44"/>
      <c r="G469" s="44"/>
      <c r="H469" s="44"/>
      <c r="J469" s="44"/>
      <c r="K469" s="44"/>
      <c r="L469" s="44"/>
      <c r="M469" s="44"/>
      <c r="N469" s="44"/>
      <c r="O469" s="44"/>
      <c r="Q469" s="44"/>
      <c r="R469" s="44"/>
      <c r="S469" s="44"/>
      <c r="T469" s="44"/>
      <c r="U469" s="44"/>
      <c r="W469" s="44"/>
      <c r="X469" s="44"/>
      <c r="Y469" s="44"/>
      <c r="AA469" s="44"/>
      <c r="AB469" s="44"/>
      <c r="AC469" s="44"/>
      <c r="AE469" s="44"/>
      <c r="AF469" s="44"/>
      <c r="AG469" s="44"/>
      <c r="AH469" s="44"/>
      <c r="AJ469" s="44"/>
      <c r="AK469" s="44"/>
      <c r="AL469" s="44"/>
      <c r="AM469" s="44"/>
      <c r="AN469" s="44"/>
      <c r="AO469" s="44"/>
    </row>
    <row r="470" spans="3:41" x14ac:dyDescent="0.2">
      <c r="C470" s="44"/>
      <c r="D470" s="44"/>
      <c r="E470" s="44"/>
      <c r="G470" s="44"/>
      <c r="H470" s="44"/>
      <c r="J470" s="44"/>
      <c r="K470" s="44"/>
      <c r="L470" s="44"/>
      <c r="M470" s="44"/>
      <c r="N470" s="44"/>
      <c r="O470" s="44"/>
      <c r="Q470" s="44"/>
      <c r="R470" s="44"/>
      <c r="S470" s="44"/>
      <c r="T470" s="44"/>
      <c r="U470" s="44"/>
      <c r="W470" s="44"/>
      <c r="X470" s="44"/>
      <c r="Y470" s="44"/>
      <c r="AA470" s="44"/>
      <c r="AB470" s="44"/>
      <c r="AC470" s="44"/>
      <c r="AE470" s="44"/>
      <c r="AF470" s="44"/>
      <c r="AG470" s="44"/>
      <c r="AH470" s="44"/>
      <c r="AJ470" s="44"/>
      <c r="AK470" s="44"/>
      <c r="AL470" s="44"/>
      <c r="AM470" s="44"/>
      <c r="AN470" s="44"/>
      <c r="AO470" s="44"/>
    </row>
    <row r="471" spans="3:41" x14ac:dyDescent="0.2">
      <c r="C471" s="44"/>
      <c r="D471" s="44"/>
      <c r="E471" s="44"/>
      <c r="G471" s="44"/>
      <c r="H471" s="44"/>
      <c r="J471" s="44"/>
      <c r="K471" s="44"/>
      <c r="L471" s="44"/>
      <c r="M471" s="44"/>
      <c r="N471" s="44"/>
      <c r="O471" s="44"/>
      <c r="Q471" s="44"/>
      <c r="R471" s="44"/>
      <c r="S471" s="44"/>
      <c r="T471" s="44"/>
      <c r="U471" s="44"/>
      <c r="W471" s="44"/>
      <c r="X471" s="44"/>
      <c r="Y471" s="44"/>
      <c r="AA471" s="44"/>
      <c r="AB471" s="44"/>
      <c r="AC471" s="44"/>
      <c r="AE471" s="44"/>
      <c r="AF471" s="44"/>
      <c r="AG471" s="44"/>
      <c r="AH471" s="44"/>
      <c r="AJ471" s="44"/>
      <c r="AK471" s="44"/>
      <c r="AL471" s="44"/>
      <c r="AM471" s="44"/>
      <c r="AN471" s="44"/>
      <c r="AO471" s="44"/>
    </row>
    <row r="472" spans="3:41" x14ac:dyDescent="0.2">
      <c r="C472" s="44"/>
      <c r="D472" s="44"/>
      <c r="E472" s="44"/>
      <c r="G472" s="44"/>
      <c r="H472" s="44"/>
      <c r="J472" s="44"/>
      <c r="K472" s="44"/>
      <c r="L472" s="44"/>
      <c r="M472" s="44"/>
      <c r="N472" s="44"/>
      <c r="O472" s="44"/>
      <c r="Q472" s="44"/>
      <c r="R472" s="44"/>
      <c r="S472" s="44"/>
      <c r="T472" s="44"/>
      <c r="U472" s="44"/>
      <c r="W472" s="44"/>
      <c r="X472" s="44"/>
      <c r="Y472" s="44"/>
      <c r="AA472" s="44"/>
      <c r="AB472" s="44"/>
      <c r="AC472" s="44"/>
      <c r="AE472" s="44"/>
      <c r="AF472" s="44"/>
      <c r="AG472" s="44"/>
      <c r="AH472" s="44"/>
      <c r="AJ472" s="44"/>
      <c r="AK472" s="44"/>
      <c r="AL472" s="44"/>
      <c r="AM472" s="44"/>
      <c r="AN472" s="44"/>
      <c r="AO472" s="44"/>
    </row>
    <row r="473" spans="3:41" x14ac:dyDescent="0.2">
      <c r="C473" s="44"/>
      <c r="D473" s="44"/>
      <c r="E473" s="44"/>
      <c r="G473" s="44"/>
      <c r="H473" s="44"/>
      <c r="J473" s="44"/>
      <c r="K473" s="44"/>
      <c r="L473" s="44"/>
      <c r="M473" s="44"/>
      <c r="N473" s="44"/>
      <c r="O473" s="44"/>
      <c r="Q473" s="44"/>
      <c r="R473" s="44"/>
      <c r="S473" s="44"/>
      <c r="T473" s="44"/>
      <c r="U473" s="44"/>
      <c r="W473" s="44"/>
      <c r="X473" s="44"/>
      <c r="Y473" s="44"/>
      <c r="AA473" s="44"/>
      <c r="AB473" s="44"/>
      <c r="AC473" s="44"/>
      <c r="AE473" s="44"/>
      <c r="AF473" s="44"/>
      <c r="AG473" s="44"/>
      <c r="AH473" s="44"/>
      <c r="AJ473" s="44"/>
      <c r="AK473" s="44"/>
      <c r="AL473" s="44"/>
      <c r="AM473" s="44"/>
      <c r="AN473" s="44"/>
      <c r="AO473" s="44"/>
    </row>
    <row r="474" spans="3:41" x14ac:dyDescent="0.2">
      <c r="C474" s="44"/>
      <c r="D474" s="44"/>
      <c r="E474" s="44"/>
      <c r="G474" s="44"/>
      <c r="H474" s="44"/>
      <c r="J474" s="44"/>
      <c r="K474" s="44"/>
      <c r="L474" s="44"/>
      <c r="M474" s="44"/>
      <c r="N474" s="44"/>
      <c r="O474" s="44"/>
      <c r="Q474" s="44"/>
      <c r="R474" s="44"/>
      <c r="S474" s="44"/>
      <c r="T474" s="44"/>
      <c r="U474" s="44"/>
      <c r="W474" s="44"/>
      <c r="X474" s="44"/>
      <c r="Y474" s="44"/>
      <c r="AA474" s="44"/>
      <c r="AB474" s="44"/>
      <c r="AC474" s="44"/>
      <c r="AE474" s="44"/>
      <c r="AF474" s="44"/>
      <c r="AG474" s="44"/>
      <c r="AH474" s="44"/>
      <c r="AJ474" s="44"/>
      <c r="AK474" s="44"/>
      <c r="AL474" s="44"/>
      <c r="AM474" s="44"/>
      <c r="AN474" s="44"/>
      <c r="AO474" s="44"/>
    </row>
    <row r="475" spans="3:41" x14ac:dyDescent="0.2">
      <c r="C475" s="44"/>
      <c r="D475" s="44"/>
      <c r="E475" s="44"/>
      <c r="G475" s="44"/>
      <c r="H475" s="44"/>
      <c r="J475" s="44"/>
      <c r="K475" s="44"/>
      <c r="L475" s="44"/>
      <c r="M475" s="44"/>
      <c r="N475" s="44"/>
      <c r="O475" s="44"/>
      <c r="Q475" s="44"/>
      <c r="R475" s="44"/>
      <c r="S475" s="44"/>
      <c r="T475" s="44"/>
      <c r="U475" s="44"/>
      <c r="W475" s="44"/>
      <c r="X475" s="44"/>
      <c r="Y475" s="44"/>
      <c r="AA475" s="44"/>
      <c r="AB475" s="44"/>
      <c r="AC475" s="44"/>
      <c r="AE475" s="44"/>
      <c r="AF475" s="44"/>
      <c r="AG475" s="44"/>
      <c r="AH475" s="44"/>
      <c r="AJ475" s="44"/>
      <c r="AK475" s="44"/>
      <c r="AL475" s="44"/>
      <c r="AM475" s="44"/>
      <c r="AN475" s="44"/>
      <c r="AO475" s="44"/>
    </row>
    <row r="476" spans="3:41" x14ac:dyDescent="0.2">
      <c r="C476" s="44"/>
      <c r="D476" s="44"/>
      <c r="E476" s="44"/>
      <c r="G476" s="44"/>
      <c r="H476" s="44"/>
      <c r="J476" s="44"/>
      <c r="K476" s="44"/>
      <c r="L476" s="44"/>
      <c r="M476" s="44"/>
      <c r="N476" s="44"/>
      <c r="O476" s="44"/>
      <c r="Q476" s="44"/>
      <c r="R476" s="44"/>
      <c r="S476" s="44"/>
      <c r="T476" s="44"/>
      <c r="U476" s="44"/>
      <c r="W476" s="44"/>
      <c r="X476" s="44"/>
      <c r="Y476" s="44"/>
      <c r="AA476" s="44"/>
      <c r="AB476" s="44"/>
      <c r="AC476" s="44"/>
      <c r="AE476" s="44"/>
      <c r="AF476" s="44"/>
      <c r="AG476" s="44"/>
      <c r="AH476" s="44"/>
      <c r="AJ476" s="44"/>
      <c r="AK476" s="44"/>
      <c r="AL476" s="44"/>
      <c r="AM476" s="44"/>
      <c r="AN476" s="44"/>
      <c r="AO476" s="44"/>
    </row>
    <row r="477" spans="3:41" x14ac:dyDescent="0.2">
      <c r="C477" s="44"/>
      <c r="D477" s="44"/>
      <c r="E477" s="44"/>
      <c r="G477" s="44"/>
      <c r="H477" s="44"/>
      <c r="J477" s="44"/>
      <c r="K477" s="44"/>
      <c r="L477" s="44"/>
      <c r="M477" s="44"/>
      <c r="N477" s="44"/>
      <c r="O477" s="44"/>
      <c r="Q477" s="44"/>
      <c r="R477" s="44"/>
      <c r="S477" s="44"/>
      <c r="T477" s="44"/>
      <c r="U477" s="44"/>
      <c r="W477" s="44"/>
      <c r="X477" s="44"/>
      <c r="Y477" s="44"/>
      <c r="AA477" s="44"/>
      <c r="AB477" s="44"/>
      <c r="AC477" s="44"/>
      <c r="AE477" s="44"/>
      <c r="AF477" s="44"/>
      <c r="AG477" s="44"/>
      <c r="AH477" s="44"/>
      <c r="AJ477" s="44"/>
      <c r="AK477" s="44"/>
      <c r="AL477" s="44"/>
      <c r="AM477" s="44"/>
      <c r="AN477" s="44"/>
      <c r="AO477" s="44"/>
    </row>
    <row r="478" spans="3:41" x14ac:dyDescent="0.2">
      <c r="C478" s="44"/>
      <c r="D478" s="44"/>
      <c r="E478" s="44"/>
      <c r="G478" s="44"/>
      <c r="H478" s="44"/>
      <c r="J478" s="44"/>
      <c r="K478" s="44"/>
      <c r="L478" s="44"/>
      <c r="M478" s="44"/>
      <c r="N478" s="44"/>
      <c r="O478" s="44"/>
      <c r="Q478" s="44"/>
      <c r="R478" s="44"/>
      <c r="S478" s="44"/>
      <c r="T478" s="44"/>
      <c r="U478" s="44"/>
      <c r="W478" s="44"/>
      <c r="X478" s="44"/>
      <c r="Y478" s="44"/>
      <c r="AA478" s="44"/>
      <c r="AB478" s="44"/>
      <c r="AC478" s="44"/>
      <c r="AE478" s="44"/>
      <c r="AF478" s="44"/>
      <c r="AG478" s="44"/>
      <c r="AH478" s="44"/>
      <c r="AJ478" s="44"/>
      <c r="AK478" s="44"/>
      <c r="AL478" s="44"/>
      <c r="AM478" s="44"/>
      <c r="AN478" s="44"/>
      <c r="AO478" s="44"/>
    </row>
    <row r="479" spans="3:41" x14ac:dyDescent="0.2">
      <c r="C479" s="44"/>
      <c r="D479" s="44"/>
      <c r="E479" s="44"/>
      <c r="G479" s="44"/>
      <c r="H479" s="44"/>
      <c r="J479" s="44"/>
      <c r="K479" s="44"/>
      <c r="L479" s="44"/>
      <c r="M479" s="44"/>
      <c r="N479" s="44"/>
      <c r="O479" s="44"/>
      <c r="Q479" s="44"/>
      <c r="R479" s="44"/>
      <c r="S479" s="44"/>
      <c r="T479" s="44"/>
      <c r="U479" s="44"/>
      <c r="W479" s="44"/>
      <c r="X479" s="44"/>
      <c r="Y479" s="44"/>
      <c r="AA479" s="44"/>
      <c r="AB479" s="44"/>
      <c r="AC479" s="44"/>
      <c r="AE479" s="44"/>
      <c r="AF479" s="44"/>
      <c r="AG479" s="44"/>
      <c r="AH479" s="44"/>
      <c r="AJ479" s="44"/>
      <c r="AK479" s="44"/>
      <c r="AL479" s="44"/>
      <c r="AM479" s="44"/>
      <c r="AN479" s="44"/>
      <c r="AO479" s="44"/>
    </row>
    <row r="480" spans="3:41" x14ac:dyDescent="0.2">
      <c r="C480" s="44"/>
      <c r="D480" s="44"/>
      <c r="E480" s="44"/>
      <c r="G480" s="44"/>
      <c r="H480" s="44"/>
      <c r="J480" s="44"/>
      <c r="K480" s="44"/>
      <c r="L480" s="44"/>
      <c r="M480" s="44"/>
      <c r="N480" s="44"/>
      <c r="O480" s="44"/>
      <c r="Q480" s="44"/>
      <c r="R480" s="44"/>
      <c r="S480" s="44"/>
      <c r="T480" s="44"/>
      <c r="U480" s="44"/>
      <c r="W480" s="44"/>
      <c r="X480" s="44"/>
      <c r="Y480" s="44"/>
      <c r="AA480" s="44"/>
      <c r="AB480" s="44"/>
      <c r="AC480" s="44"/>
      <c r="AE480" s="44"/>
      <c r="AF480" s="44"/>
      <c r="AG480" s="44"/>
      <c r="AH480" s="44"/>
      <c r="AJ480" s="44"/>
      <c r="AK480" s="44"/>
      <c r="AL480" s="44"/>
      <c r="AM480" s="44"/>
      <c r="AN480" s="44"/>
      <c r="AO480" s="44"/>
    </row>
    <row r="481" spans="3:41" x14ac:dyDescent="0.2">
      <c r="C481" s="44"/>
      <c r="D481" s="44"/>
      <c r="E481" s="44"/>
      <c r="G481" s="44"/>
      <c r="H481" s="44"/>
      <c r="J481" s="44"/>
      <c r="K481" s="44"/>
      <c r="L481" s="44"/>
      <c r="M481" s="44"/>
      <c r="N481" s="44"/>
      <c r="O481" s="44"/>
      <c r="Q481" s="44"/>
      <c r="R481" s="44"/>
      <c r="S481" s="44"/>
      <c r="T481" s="44"/>
      <c r="U481" s="44"/>
      <c r="W481" s="44"/>
      <c r="X481" s="44"/>
      <c r="Y481" s="44"/>
      <c r="AA481" s="44"/>
      <c r="AB481" s="44"/>
      <c r="AC481" s="44"/>
      <c r="AE481" s="44"/>
      <c r="AF481" s="44"/>
      <c r="AG481" s="44"/>
      <c r="AH481" s="44"/>
      <c r="AJ481" s="44"/>
      <c r="AK481" s="44"/>
      <c r="AL481" s="44"/>
      <c r="AM481" s="44"/>
      <c r="AN481" s="44"/>
      <c r="AO481" s="44"/>
    </row>
    <row r="482" spans="3:41" x14ac:dyDescent="0.2">
      <c r="C482" s="44"/>
      <c r="D482" s="44"/>
      <c r="E482" s="44"/>
      <c r="G482" s="44"/>
      <c r="H482" s="44"/>
      <c r="J482" s="44"/>
      <c r="K482" s="44"/>
      <c r="L482" s="44"/>
      <c r="M482" s="44"/>
      <c r="N482" s="44"/>
      <c r="O482" s="44"/>
      <c r="Q482" s="44"/>
      <c r="R482" s="44"/>
      <c r="S482" s="44"/>
      <c r="T482" s="44"/>
      <c r="U482" s="44"/>
      <c r="W482" s="44"/>
      <c r="X482" s="44"/>
      <c r="Y482" s="44"/>
      <c r="AA482" s="44"/>
      <c r="AB482" s="44"/>
      <c r="AC482" s="44"/>
      <c r="AE482" s="44"/>
      <c r="AF482" s="44"/>
      <c r="AG482" s="44"/>
      <c r="AH482" s="44"/>
      <c r="AJ482" s="44"/>
      <c r="AK482" s="44"/>
      <c r="AL482" s="44"/>
      <c r="AM482" s="44"/>
      <c r="AN482" s="44"/>
      <c r="AO482" s="44"/>
    </row>
    <row r="483" spans="3:41" x14ac:dyDescent="0.2">
      <c r="C483" s="44"/>
      <c r="D483" s="44"/>
      <c r="E483" s="44"/>
      <c r="G483" s="44"/>
      <c r="H483" s="44"/>
      <c r="J483" s="44"/>
      <c r="K483" s="44"/>
      <c r="L483" s="44"/>
      <c r="M483" s="44"/>
      <c r="N483" s="44"/>
      <c r="O483" s="44"/>
      <c r="Q483" s="44"/>
      <c r="R483" s="44"/>
      <c r="S483" s="44"/>
      <c r="T483" s="44"/>
      <c r="U483" s="44"/>
      <c r="W483" s="44"/>
      <c r="X483" s="44"/>
      <c r="Y483" s="44"/>
      <c r="AA483" s="44"/>
      <c r="AB483" s="44"/>
      <c r="AC483" s="44"/>
      <c r="AE483" s="44"/>
      <c r="AF483" s="44"/>
      <c r="AG483" s="44"/>
      <c r="AH483" s="44"/>
      <c r="AJ483" s="44"/>
      <c r="AK483" s="44"/>
      <c r="AL483" s="44"/>
      <c r="AM483" s="44"/>
      <c r="AN483" s="44"/>
      <c r="AO483" s="44"/>
    </row>
    <row r="484" spans="3:41" x14ac:dyDescent="0.2">
      <c r="C484" s="44"/>
      <c r="D484" s="44"/>
      <c r="E484" s="44"/>
      <c r="G484" s="44"/>
      <c r="H484" s="44"/>
      <c r="J484" s="44"/>
      <c r="K484" s="44"/>
      <c r="L484" s="44"/>
      <c r="M484" s="44"/>
      <c r="N484" s="44"/>
      <c r="O484" s="44"/>
      <c r="Q484" s="44"/>
      <c r="R484" s="44"/>
      <c r="S484" s="44"/>
      <c r="T484" s="44"/>
      <c r="U484" s="44"/>
      <c r="W484" s="44"/>
      <c r="X484" s="44"/>
      <c r="Y484" s="44"/>
      <c r="AA484" s="44"/>
      <c r="AB484" s="44"/>
      <c r="AC484" s="44"/>
      <c r="AE484" s="44"/>
      <c r="AF484" s="44"/>
      <c r="AG484" s="44"/>
      <c r="AH484" s="44"/>
      <c r="AJ484" s="44"/>
      <c r="AK484" s="44"/>
      <c r="AL484" s="44"/>
      <c r="AM484" s="44"/>
      <c r="AN484" s="44"/>
      <c r="AO484" s="44"/>
    </row>
    <row r="485" spans="3:41" x14ac:dyDescent="0.2">
      <c r="C485" s="44"/>
      <c r="D485" s="44"/>
      <c r="E485" s="44"/>
      <c r="G485" s="44"/>
      <c r="H485" s="44"/>
      <c r="J485" s="44"/>
      <c r="K485" s="44"/>
      <c r="L485" s="44"/>
      <c r="M485" s="44"/>
      <c r="N485" s="44"/>
      <c r="O485" s="44"/>
      <c r="Q485" s="44"/>
      <c r="R485" s="44"/>
      <c r="S485" s="44"/>
      <c r="T485" s="44"/>
      <c r="U485" s="44"/>
      <c r="W485" s="44"/>
      <c r="X485" s="44"/>
      <c r="Y485" s="44"/>
      <c r="AA485" s="44"/>
      <c r="AB485" s="44"/>
      <c r="AC485" s="44"/>
      <c r="AE485" s="44"/>
      <c r="AF485" s="44"/>
      <c r="AG485" s="44"/>
      <c r="AH485" s="44"/>
      <c r="AJ485" s="44"/>
      <c r="AK485" s="44"/>
      <c r="AL485" s="44"/>
      <c r="AM485" s="44"/>
      <c r="AN485" s="44"/>
      <c r="AO485" s="44"/>
    </row>
    <row r="486" spans="3:41" x14ac:dyDescent="0.2">
      <c r="C486" s="44"/>
      <c r="D486" s="44"/>
      <c r="E486" s="44"/>
      <c r="G486" s="44"/>
      <c r="H486" s="44"/>
      <c r="J486" s="44"/>
      <c r="K486" s="44"/>
      <c r="L486" s="44"/>
      <c r="M486" s="44"/>
      <c r="N486" s="44"/>
      <c r="O486" s="44"/>
      <c r="Q486" s="44"/>
      <c r="R486" s="44"/>
      <c r="S486" s="44"/>
      <c r="T486" s="44"/>
      <c r="U486" s="44"/>
      <c r="W486" s="44"/>
      <c r="X486" s="44"/>
      <c r="Y486" s="44"/>
      <c r="AA486" s="44"/>
      <c r="AB486" s="44"/>
      <c r="AC486" s="44"/>
      <c r="AE486" s="44"/>
      <c r="AF486" s="44"/>
      <c r="AG486" s="44"/>
      <c r="AH486" s="44"/>
      <c r="AJ486" s="44"/>
      <c r="AK486" s="44"/>
      <c r="AL486" s="44"/>
      <c r="AM486" s="44"/>
      <c r="AN486" s="44"/>
      <c r="AO486" s="44"/>
    </row>
    <row r="487" spans="3:41" x14ac:dyDescent="0.2">
      <c r="C487" s="44"/>
      <c r="D487" s="44"/>
      <c r="E487" s="44"/>
      <c r="G487" s="44"/>
      <c r="H487" s="44"/>
      <c r="J487" s="44"/>
      <c r="K487" s="44"/>
      <c r="L487" s="44"/>
      <c r="M487" s="44"/>
      <c r="N487" s="44"/>
      <c r="O487" s="44"/>
      <c r="Q487" s="44"/>
      <c r="R487" s="44"/>
      <c r="S487" s="44"/>
      <c r="T487" s="44"/>
      <c r="U487" s="44"/>
      <c r="W487" s="44"/>
      <c r="X487" s="44"/>
      <c r="Y487" s="44"/>
      <c r="AA487" s="44"/>
      <c r="AB487" s="44"/>
      <c r="AC487" s="44"/>
      <c r="AE487" s="44"/>
      <c r="AF487" s="44"/>
      <c r="AG487" s="44"/>
      <c r="AH487" s="44"/>
      <c r="AJ487" s="44"/>
      <c r="AK487" s="44"/>
      <c r="AL487" s="44"/>
      <c r="AM487" s="44"/>
      <c r="AN487" s="44"/>
      <c r="AO487" s="44"/>
    </row>
    <row r="488" spans="3:41" x14ac:dyDescent="0.2">
      <c r="C488" s="44"/>
      <c r="D488" s="44"/>
      <c r="E488" s="44"/>
      <c r="G488" s="44"/>
      <c r="H488" s="44"/>
      <c r="J488" s="44"/>
      <c r="K488" s="44"/>
      <c r="L488" s="44"/>
      <c r="M488" s="44"/>
      <c r="N488" s="44"/>
      <c r="O488" s="44"/>
      <c r="Q488" s="44"/>
      <c r="R488" s="44"/>
      <c r="S488" s="44"/>
      <c r="T488" s="44"/>
      <c r="U488" s="44"/>
      <c r="W488" s="44"/>
      <c r="X488" s="44"/>
      <c r="Y488" s="44"/>
      <c r="AA488" s="44"/>
      <c r="AB488" s="44"/>
      <c r="AC488" s="44"/>
      <c r="AE488" s="44"/>
      <c r="AF488" s="44"/>
      <c r="AG488" s="44"/>
      <c r="AH488" s="44"/>
      <c r="AJ488" s="44"/>
      <c r="AK488" s="44"/>
      <c r="AL488" s="44"/>
      <c r="AM488" s="44"/>
      <c r="AN488" s="44"/>
      <c r="AO488" s="44"/>
    </row>
    <row r="489" spans="3:41" x14ac:dyDescent="0.2">
      <c r="C489" s="44"/>
      <c r="D489" s="44"/>
      <c r="E489" s="44"/>
      <c r="G489" s="44"/>
      <c r="H489" s="44"/>
      <c r="J489" s="44"/>
      <c r="K489" s="44"/>
      <c r="L489" s="44"/>
      <c r="M489" s="44"/>
      <c r="N489" s="44"/>
      <c r="O489" s="44"/>
      <c r="Q489" s="44"/>
      <c r="R489" s="44"/>
      <c r="S489" s="44"/>
      <c r="T489" s="44"/>
      <c r="U489" s="44"/>
      <c r="W489" s="44"/>
      <c r="X489" s="44"/>
      <c r="Y489" s="44"/>
      <c r="AA489" s="44"/>
      <c r="AB489" s="44"/>
      <c r="AC489" s="44"/>
      <c r="AE489" s="44"/>
      <c r="AF489" s="44"/>
      <c r="AG489" s="44"/>
      <c r="AH489" s="44"/>
      <c r="AJ489" s="44"/>
      <c r="AK489" s="44"/>
      <c r="AL489" s="44"/>
      <c r="AM489" s="44"/>
      <c r="AN489" s="44"/>
      <c r="AO489" s="44"/>
    </row>
    <row r="490" spans="3:41" x14ac:dyDescent="0.2">
      <c r="C490" s="44"/>
      <c r="D490" s="44"/>
      <c r="E490" s="44"/>
      <c r="G490" s="44"/>
      <c r="H490" s="44"/>
      <c r="J490" s="44"/>
      <c r="K490" s="44"/>
      <c r="L490" s="44"/>
      <c r="M490" s="44"/>
      <c r="N490" s="44"/>
      <c r="O490" s="44"/>
      <c r="Q490" s="44"/>
      <c r="R490" s="44"/>
      <c r="S490" s="44"/>
      <c r="T490" s="44"/>
      <c r="U490" s="44"/>
      <c r="W490" s="44"/>
      <c r="X490" s="44"/>
      <c r="Y490" s="44"/>
      <c r="AA490" s="44"/>
      <c r="AB490" s="44"/>
      <c r="AC490" s="44"/>
      <c r="AE490" s="44"/>
      <c r="AF490" s="44"/>
      <c r="AG490" s="44"/>
      <c r="AH490" s="44"/>
      <c r="AJ490" s="44"/>
      <c r="AK490" s="44"/>
      <c r="AL490" s="44"/>
      <c r="AM490" s="44"/>
      <c r="AN490" s="44"/>
      <c r="AO490" s="44"/>
    </row>
    <row r="491" spans="3:41" x14ac:dyDescent="0.2">
      <c r="C491" s="44"/>
      <c r="D491" s="44"/>
      <c r="E491" s="44"/>
      <c r="G491" s="44"/>
      <c r="H491" s="44"/>
      <c r="J491" s="44"/>
      <c r="K491" s="44"/>
      <c r="L491" s="44"/>
      <c r="M491" s="44"/>
      <c r="N491" s="44"/>
      <c r="O491" s="44"/>
      <c r="Q491" s="44"/>
      <c r="R491" s="44"/>
      <c r="S491" s="44"/>
      <c r="T491" s="44"/>
      <c r="U491" s="44"/>
      <c r="W491" s="44"/>
      <c r="X491" s="44"/>
      <c r="Y491" s="44"/>
      <c r="AA491" s="44"/>
      <c r="AB491" s="44"/>
      <c r="AC491" s="44"/>
      <c r="AE491" s="44"/>
      <c r="AF491" s="44"/>
      <c r="AG491" s="44"/>
      <c r="AH491" s="44"/>
      <c r="AJ491" s="44"/>
      <c r="AK491" s="44"/>
      <c r="AL491" s="44"/>
      <c r="AM491" s="44"/>
      <c r="AN491" s="44"/>
      <c r="AO491" s="44"/>
    </row>
    <row r="492" spans="3:41" x14ac:dyDescent="0.2">
      <c r="C492" s="44"/>
      <c r="D492" s="44"/>
      <c r="E492" s="44"/>
      <c r="G492" s="44"/>
      <c r="H492" s="44"/>
      <c r="J492" s="44"/>
      <c r="K492" s="44"/>
      <c r="L492" s="44"/>
      <c r="M492" s="44"/>
      <c r="N492" s="44"/>
      <c r="O492" s="44"/>
      <c r="Q492" s="44"/>
      <c r="R492" s="44"/>
      <c r="S492" s="44"/>
      <c r="T492" s="44"/>
      <c r="U492" s="44"/>
      <c r="W492" s="44"/>
      <c r="X492" s="44"/>
      <c r="Y492" s="44"/>
      <c r="AA492" s="44"/>
      <c r="AB492" s="44"/>
      <c r="AC492" s="44"/>
      <c r="AE492" s="44"/>
      <c r="AF492" s="44"/>
      <c r="AG492" s="44"/>
      <c r="AH492" s="44"/>
      <c r="AJ492" s="44"/>
      <c r="AK492" s="44"/>
      <c r="AL492" s="44"/>
      <c r="AM492" s="44"/>
      <c r="AN492" s="44"/>
      <c r="AO492" s="44"/>
    </row>
    <row r="493" spans="3:41" x14ac:dyDescent="0.2">
      <c r="C493" s="44"/>
      <c r="D493" s="44"/>
      <c r="E493" s="44"/>
      <c r="G493" s="44"/>
      <c r="H493" s="44"/>
      <c r="J493" s="44"/>
      <c r="K493" s="44"/>
      <c r="L493" s="44"/>
      <c r="M493" s="44"/>
      <c r="N493" s="44"/>
      <c r="O493" s="44"/>
      <c r="Q493" s="44"/>
      <c r="R493" s="44"/>
      <c r="S493" s="44"/>
      <c r="T493" s="44"/>
      <c r="U493" s="44"/>
      <c r="W493" s="44"/>
      <c r="X493" s="44"/>
      <c r="Y493" s="44"/>
      <c r="AA493" s="44"/>
      <c r="AB493" s="44"/>
      <c r="AC493" s="44"/>
      <c r="AE493" s="44"/>
      <c r="AF493" s="44"/>
      <c r="AG493" s="44"/>
      <c r="AH493" s="44"/>
      <c r="AJ493" s="44"/>
      <c r="AK493" s="44"/>
      <c r="AL493" s="44"/>
      <c r="AM493" s="44"/>
      <c r="AN493" s="44"/>
      <c r="AO493" s="44"/>
    </row>
    <row r="494" spans="3:41" x14ac:dyDescent="0.2">
      <c r="C494" s="44"/>
      <c r="D494" s="44"/>
      <c r="E494" s="44"/>
      <c r="G494" s="44"/>
      <c r="H494" s="44"/>
      <c r="J494" s="44"/>
      <c r="K494" s="44"/>
      <c r="L494" s="44"/>
      <c r="M494" s="44"/>
      <c r="N494" s="44"/>
      <c r="O494" s="44"/>
      <c r="Q494" s="44"/>
      <c r="R494" s="44"/>
      <c r="S494" s="44"/>
      <c r="T494" s="44"/>
      <c r="U494" s="44"/>
      <c r="W494" s="44"/>
      <c r="X494" s="44"/>
      <c r="Y494" s="44"/>
      <c r="AA494" s="44"/>
      <c r="AB494" s="44"/>
      <c r="AC494" s="44"/>
      <c r="AE494" s="44"/>
      <c r="AF494" s="44"/>
      <c r="AG494" s="44"/>
      <c r="AH494" s="44"/>
      <c r="AJ494" s="44"/>
      <c r="AK494" s="44"/>
      <c r="AL494" s="44"/>
      <c r="AM494" s="44"/>
      <c r="AN494" s="44"/>
      <c r="AO494" s="44"/>
    </row>
    <row r="495" spans="3:41" x14ac:dyDescent="0.2">
      <c r="C495" s="44"/>
      <c r="D495" s="44"/>
      <c r="E495" s="44"/>
      <c r="G495" s="44"/>
      <c r="H495" s="44"/>
      <c r="J495" s="44"/>
      <c r="K495" s="44"/>
      <c r="L495" s="44"/>
      <c r="M495" s="44"/>
      <c r="N495" s="44"/>
      <c r="O495" s="44"/>
      <c r="Q495" s="44"/>
      <c r="R495" s="44"/>
      <c r="S495" s="44"/>
      <c r="T495" s="44"/>
      <c r="U495" s="44"/>
      <c r="W495" s="44"/>
      <c r="X495" s="44"/>
      <c r="Y495" s="44"/>
      <c r="AA495" s="44"/>
      <c r="AB495" s="44"/>
      <c r="AC495" s="44"/>
      <c r="AE495" s="44"/>
      <c r="AF495" s="44"/>
      <c r="AG495" s="44"/>
      <c r="AH495" s="44"/>
      <c r="AJ495" s="44"/>
      <c r="AK495" s="44"/>
      <c r="AL495" s="44"/>
      <c r="AM495" s="44"/>
      <c r="AN495" s="44"/>
      <c r="AO495" s="44"/>
    </row>
    <row r="496" spans="3:41" x14ac:dyDescent="0.2">
      <c r="C496" s="44"/>
      <c r="D496" s="44"/>
      <c r="E496" s="44"/>
      <c r="G496" s="44"/>
      <c r="H496" s="44"/>
      <c r="J496" s="44"/>
      <c r="K496" s="44"/>
      <c r="L496" s="44"/>
      <c r="M496" s="44"/>
      <c r="N496" s="44"/>
      <c r="O496" s="44"/>
      <c r="Q496" s="44"/>
      <c r="R496" s="44"/>
      <c r="S496" s="44"/>
      <c r="T496" s="44"/>
      <c r="U496" s="44"/>
      <c r="W496" s="44"/>
      <c r="X496" s="44"/>
      <c r="Y496" s="44"/>
      <c r="AA496" s="44"/>
      <c r="AB496" s="44"/>
      <c r="AC496" s="44"/>
      <c r="AE496" s="44"/>
      <c r="AF496" s="44"/>
      <c r="AG496" s="44"/>
      <c r="AH496" s="44"/>
      <c r="AJ496" s="44"/>
      <c r="AK496" s="44"/>
      <c r="AL496" s="44"/>
      <c r="AM496" s="44"/>
      <c r="AN496" s="44"/>
      <c r="AO496" s="44"/>
    </row>
    <row r="497" spans="3:41" x14ac:dyDescent="0.2">
      <c r="C497" s="44"/>
      <c r="D497" s="44"/>
      <c r="E497" s="44"/>
      <c r="G497" s="44"/>
      <c r="H497" s="44"/>
      <c r="J497" s="44"/>
      <c r="K497" s="44"/>
      <c r="L497" s="44"/>
      <c r="M497" s="44"/>
      <c r="N497" s="44"/>
      <c r="O497" s="44"/>
      <c r="Q497" s="44"/>
      <c r="R497" s="44"/>
      <c r="S497" s="44"/>
      <c r="T497" s="44"/>
      <c r="U497" s="44"/>
      <c r="W497" s="44"/>
      <c r="X497" s="44"/>
      <c r="Y497" s="44"/>
      <c r="AA497" s="44"/>
      <c r="AB497" s="44"/>
      <c r="AC497" s="44"/>
      <c r="AE497" s="44"/>
      <c r="AF497" s="44"/>
      <c r="AG497" s="44"/>
      <c r="AH497" s="44"/>
      <c r="AJ497" s="44"/>
      <c r="AK497" s="44"/>
      <c r="AL497" s="44"/>
      <c r="AM497" s="44"/>
      <c r="AN497" s="44"/>
      <c r="AO497" s="44"/>
    </row>
    <row r="498" spans="3:41" x14ac:dyDescent="0.2">
      <c r="C498" s="44"/>
      <c r="D498" s="44"/>
      <c r="E498" s="44"/>
      <c r="G498" s="44"/>
      <c r="H498" s="44"/>
      <c r="J498" s="44"/>
      <c r="K498" s="44"/>
      <c r="L498" s="44"/>
      <c r="M498" s="44"/>
      <c r="N498" s="44"/>
      <c r="O498" s="44"/>
      <c r="Q498" s="44"/>
      <c r="R498" s="44"/>
      <c r="S498" s="44"/>
      <c r="T498" s="44"/>
      <c r="U498" s="44"/>
      <c r="W498" s="44"/>
      <c r="X498" s="44"/>
      <c r="Y498" s="44"/>
      <c r="AA498" s="44"/>
      <c r="AB498" s="44"/>
      <c r="AC498" s="44"/>
      <c r="AE498" s="44"/>
      <c r="AF498" s="44"/>
      <c r="AG498" s="44"/>
      <c r="AH498" s="44"/>
      <c r="AJ498" s="44"/>
      <c r="AK498" s="44"/>
      <c r="AL498" s="44"/>
      <c r="AM498" s="44"/>
      <c r="AN498" s="44"/>
      <c r="AO498" s="44"/>
    </row>
    <row r="499" spans="3:41" x14ac:dyDescent="0.2">
      <c r="C499" s="44"/>
      <c r="D499" s="44"/>
      <c r="E499" s="44"/>
      <c r="G499" s="44"/>
      <c r="H499" s="44"/>
      <c r="J499" s="44"/>
      <c r="K499" s="44"/>
      <c r="L499" s="44"/>
      <c r="M499" s="44"/>
      <c r="N499" s="44"/>
      <c r="O499" s="44"/>
      <c r="Q499" s="44"/>
      <c r="R499" s="44"/>
      <c r="S499" s="44"/>
      <c r="T499" s="44"/>
      <c r="U499" s="44"/>
      <c r="W499" s="44"/>
      <c r="X499" s="44"/>
      <c r="Y499" s="44"/>
      <c r="AA499" s="44"/>
      <c r="AB499" s="44"/>
      <c r="AC499" s="44"/>
      <c r="AE499" s="44"/>
      <c r="AF499" s="44"/>
      <c r="AG499" s="44"/>
      <c r="AH499" s="44"/>
      <c r="AJ499" s="44"/>
      <c r="AK499" s="44"/>
      <c r="AL499" s="44"/>
      <c r="AM499" s="44"/>
      <c r="AN499" s="44"/>
      <c r="AO499" s="44"/>
    </row>
    <row r="500" spans="3:41" x14ac:dyDescent="0.2">
      <c r="C500" s="44"/>
      <c r="D500" s="44"/>
      <c r="E500" s="44"/>
      <c r="G500" s="44"/>
      <c r="H500" s="44"/>
      <c r="J500" s="44"/>
      <c r="K500" s="44"/>
      <c r="L500" s="44"/>
      <c r="M500" s="44"/>
      <c r="N500" s="44"/>
      <c r="O500" s="44"/>
      <c r="Q500" s="44"/>
      <c r="R500" s="44"/>
      <c r="S500" s="44"/>
      <c r="T500" s="44"/>
      <c r="U500" s="44"/>
      <c r="W500" s="44"/>
      <c r="X500" s="44"/>
      <c r="Y500" s="44"/>
      <c r="AA500" s="44"/>
      <c r="AB500" s="44"/>
      <c r="AC500" s="44"/>
      <c r="AE500" s="44"/>
      <c r="AF500" s="44"/>
      <c r="AG500" s="44"/>
      <c r="AH500" s="44"/>
      <c r="AJ500" s="44"/>
      <c r="AK500" s="44"/>
      <c r="AL500" s="44"/>
      <c r="AM500" s="44"/>
      <c r="AN500" s="44"/>
      <c r="AO500" s="44"/>
    </row>
    <row r="501" spans="3:41" x14ac:dyDescent="0.2">
      <c r="C501" s="44"/>
      <c r="D501" s="44"/>
      <c r="E501" s="44"/>
      <c r="G501" s="44"/>
      <c r="H501" s="44"/>
      <c r="J501" s="44"/>
      <c r="K501" s="44"/>
      <c r="L501" s="44"/>
      <c r="M501" s="44"/>
      <c r="N501" s="44"/>
      <c r="O501" s="44"/>
      <c r="Q501" s="44"/>
      <c r="R501" s="44"/>
      <c r="S501" s="44"/>
      <c r="T501" s="44"/>
      <c r="U501" s="44"/>
      <c r="W501" s="44"/>
      <c r="X501" s="44"/>
      <c r="Y501" s="44"/>
      <c r="AA501" s="44"/>
      <c r="AB501" s="44"/>
      <c r="AC501" s="44"/>
      <c r="AE501" s="44"/>
      <c r="AF501" s="44"/>
      <c r="AG501" s="44"/>
      <c r="AH501" s="44"/>
      <c r="AJ501" s="44"/>
      <c r="AK501" s="44"/>
      <c r="AL501" s="44"/>
      <c r="AM501" s="44"/>
      <c r="AN501" s="44"/>
      <c r="AO501" s="44"/>
    </row>
    <row r="502" spans="3:41" x14ac:dyDescent="0.2">
      <c r="C502" s="44"/>
      <c r="D502" s="44"/>
      <c r="E502" s="44"/>
      <c r="G502" s="44"/>
      <c r="H502" s="44"/>
      <c r="J502" s="44"/>
      <c r="K502" s="44"/>
      <c r="L502" s="44"/>
      <c r="M502" s="44"/>
      <c r="N502" s="44"/>
      <c r="O502" s="44"/>
      <c r="Q502" s="44"/>
      <c r="R502" s="44"/>
      <c r="S502" s="44"/>
      <c r="T502" s="44"/>
      <c r="U502" s="44"/>
      <c r="W502" s="44"/>
      <c r="X502" s="44"/>
      <c r="Y502" s="44"/>
      <c r="AA502" s="44"/>
      <c r="AB502" s="44"/>
      <c r="AC502" s="44"/>
      <c r="AE502" s="44"/>
      <c r="AF502" s="44"/>
      <c r="AG502" s="44"/>
      <c r="AH502" s="44"/>
      <c r="AJ502" s="44"/>
      <c r="AK502" s="44"/>
      <c r="AL502" s="44"/>
      <c r="AM502" s="44"/>
      <c r="AN502" s="44"/>
      <c r="AO502" s="44"/>
    </row>
    <row r="503" spans="3:41" x14ac:dyDescent="0.2">
      <c r="C503" s="44"/>
      <c r="D503" s="44"/>
      <c r="E503" s="44"/>
      <c r="G503" s="44"/>
      <c r="H503" s="44"/>
      <c r="J503" s="44"/>
      <c r="K503" s="44"/>
      <c r="L503" s="44"/>
      <c r="M503" s="44"/>
      <c r="N503" s="44"/>
      <c r="O503" s="44"/>
      <c r="Q503" s="44"/>
      <c r="R503" s="44"/>
      <c r="S503" s="44"/>
      <c r="T503" s="44"/>
      <c r="U503" s="44"/>
      <c r="W503" s="44"/>
      <c r="X503" s="44"/>
      <c r="Y503" s="44"/>
      <c r="AA503" s="44"/>
      <c r="AB503" s="44"/>
      <c r="AC503" s="44"/>
      <c r="AE503" s="44"/>
      <c r="AF503" s="44"/>
      <c r="AG503" s="44"/>
      <c r="AH503" s="44"/>
      <c r="AJ503" s="44"/>
      <c r="AK503" s="44"/>
      <c r="AL503" s="44"/>
      <c r="AM503" s="44"/>
      <c r="AN503" s="44"/>
      <c r="AO503" s="44"/>
    </row>
    <row r="504" spans="3:41" x14ac:dyDescent="0.2">
      <c r="C504" s="44"/>
      <c r="D504" s="44"/>
      <c r="E504" s="44"/>
      <c r="G504" s="44"/>
      <c r="H504" s="44"/>
      <c r="J504" s="44"/>
      <c r="K504" s="44"/>
      <c r="L504" s="44"/>
      <c r="M504" s="44"/>
      <c r="N504" s="44"/>
      <c r="O504" s="44"/>
      <c r="Q504" s="44"/>
      <c r="R504" s="44"/>
      <c r="S504" s="44"/>
      <c r="T504" s="44"/>
      <c r="U504" s="44"/>
      <c r="W504" s="44"/>
      <c r="X504" s="44"/>
      <c r="Y504" s="44"/>
      <c r="AA504" s="44"/>
      <c r="AB504" s="44"/>
      <c r="AC504" s="44"/>
      <c r="AE504" s="44"/>
      <c r="AF504" s="44"/>
      <c r="AG504" s="44"/>
      <c r="AH504" s="44"/>
      <c r="AJ504" s="44"/>
      <c r="AK504" s="44"/>
      <c r="AL504" s="44"/>
      <c r="AM504" s="44"/>
      <c r="AN504" s="44"/>
      <c r="AO504" s="44"/>
    </row>
    <row r="505" spans="3:41" x14ac:dyDescent="0.2">
      <c r="C505" s="44"/>
      <c r="D505" s="44"/>
      <c r="E505" s="44"/>
      <c r="G505" s="44"/>
      <c r="H505" s="44"/>
      <c r="J505" s="44"/>
      <c r="K505" s="44"/>
      <c r="L505" s="44"/>
      <c r="M505" s="44"/>
      <c r="N505" s="44"/>
      <c r="O505" s="44"/>
      <c r="Q505" s="44"/>
      <c r="R505" s="44"/>
      <c r="S505" s="44"/>
      <c r="T505" s="44"/>
      <c r="U505" s="44"/>
      <c r="W505" s="44"/>
      <c r="X505" s="44"/>
      <c r="Y505" s="44"/>
      <c r="AA505" s="44"/>
      <c r="AB505" s="44"/>
      <c r="AC505" s="44"/>
      <c r="AE505" s="44"/>
      <c r="AF505" s="44"/>
      <c r="AG505" s="44"/>
      <c r="AH505" s="44"/>
      <c r="AJ505" s="44"/>
      <c r="AK505" s="44"/>
      <c r="AL505" s="44"/>
      <c r="AM505" s="44"/>
      <c r="AN505" s="44"/>
      <c r="AO505" s="44"/>
    </row>
    <row r="506" spans="3:41" x14ac:dyDescent="0.2">
      <c r="C506" s="44"/>
      <c r="D506" s="44"/>
      <c r="E506" s="44"/>
      <c r="G506" s="44"/>
      <c r="H506" s="44"/>
      <c r="J506" s="44"/>
      <c r="K506" s="44"/>
      <c r="L506" s="44"/>
      <c r="M506" s="44"/>
      <c r="N506" s="44"/>
      <c r="O506" s="44"/>
      <c r="Q506" s="44"/>
      <c r="R506" s="44"/>
      <c r="S506" s="44"/>
      <c r="T506" s="44"/>
      <c r="U506" s="44"/>
      <c r="W506" s="44"/>
      <c r="X506" s="44"/>
      <c r="Y506" s="44"/>
      <c r="AA506" s="44"/>
      <c r="AB506" s="44"/>
      <c r="AC506" s="44"/>
      <c r="AE506" s="44"/>
      <c r="AF506" s="44"/>
      <c r="AG506" s="44"/>
      <c r="AH506" s="44"/>
      <c r="AJ506" s="44"/>
      <c r="AK506" s="44"/>
      <c r="AL506" s="44"/>
      <c r="AM506" s="44"/>
      <c r="AN506" s="44"/>
      <c r="AO506" s="44"/>
    </row>
    <row r="507" spans="3:41" x14ac:dyDescent="0.2">
      <c r="C507" s="44"/>
      <c r="D507" s="44"/>
      <c r="E507" s="44"/>
      <c r="G507" s="44"/>
      <c r="H507" s="44"/>
      <c r="J507" s="44"/>
      <c r="K507" s="44"/>
      <c r="L507" s="44"/>
      <c r="M507" s="44"/>
      <c r="N507" s="44"/>
      <c r="O507" s="44"/>
      <c r="Q507" s="44"/>
      <c r="R507" s="44"/>
      <c r="S507" s="44"/>
      <c r="T507" s="44"/>
      <c r="U507" s="44"/>
      <c r="W507" s="44"/>
      <c r="X507" s="44"/>
      <c r="Y507" s="44"/>
      <c r="AA507" s="44"/>
      <c r="AB507" s="44"/>
      <c r="AC507" s="44"/>
      <c r="AE507" s="44"/>
      <c r="AF507" s="44"/>
      <c r="AG507" s="44"/>
      <c r="AH507" s="44"/>
      <c r="AJ507" s="44"/>
      <c r="AK507" s="44"/>
      <c r="AL507" s="44"/>
      <c r="AM507" s="44"/>
      <c r="AN507" s="44"/>
      <c r="AO507" s="44"/>
    </row>
    <row r="508" spans="3:41" x14ac:dyDescent="0.2">
      <c r="C508" s="44"/>
      <c r="D508" s="44"/>
      <c r="E508" s="44"/>
      <c r="G508" s="44"/>
      <c r="H508" s="44"/>
      <c r="J508" s="44"/>
      <c r="K508" s="44"/>
      <c r="L508" s="44"/>
      <c r="M508" s="44"/>
      <c r="N508" s="44"/>
      <c r="O508" s="44"/>
      <c r="Q508" s="44"/>
      <c r="R508" s="44"/>
      <c r="S508" s="44"/>
      <c r="T508" s="44"/>
      <c r="U508" s="44"/>
      <c r="W508" s="44"/>
      <c r="X508" s="44"/>
      <c r="Y508" s="44"/>
      <c r="AA508" s="44"/>
      <c r="AB508" s="44"/>
      <c r="AC508" s="44"/>
      <c r="AE508" s="44"/>
      <c r="AF508" s="44"/>
      <c r="AG508" s="44"/>
      <c r="AH508" s="44"/>
      <c r="AJ508" s="44"/>
      <c r="AK508" s="44"/>
      <c r="AL508" s="44"/>
      <c r="AM508" s="44"/>
      <c r="AN508" s="44"/>
      <c r="AO508" s="44"/>
    </row>
    <row r="509" spans="3:41" x14ac:dyDescent="0.2">
      <c r="C509" s="44"/>
      <c r="D509" s="44"/>
      <c r="E509" s="44"/>
      <c r="G509" s="44"/>
      <c r="H509" s="44"/>
      <c r="J509" s="44"/>
      <c r="K509" s="44"/>
      <c r="L509" s="44"/>
      <c r="M509" s="44"/>
      <c r="N509" s="44"/>
      <c r="O509" s="44"/>
      <c r="Q509" s="44"/>
      <c r="R509" s="44"/>
      <c r="S509" s="44"/>
      <c r="T509" s="44"/>
      <c r="U509" s="44"/>
      <c r="W509" s="44"/>
      <c r="X509" s="44"/>
      <c r="Y509" s="44"/>
      <c r="AA509" s="44"/>
      <c r="AB509" s="44"/>
      <c r="AC509" s="44"/>
      <c r="AE509" s="44"/>
      <c r="AF509" s="44"/>
      <c r="AG509" s="44"/>
      <c r="AH509" s="44"/>
      <c r="AJ509" s="44"/>
      <c r="AK509" s="44"/>
      <c r="AL509" s="44"/>
      <c r="AM509" s="44"/>
      <c r="AN509" s="44"/>
      <c r="AO509" s="44"/>
    </row>
    <row r="510" spans="3:41" x14ac:dyDescent="0.2">
      <c r="C510" s="44"/>
      <c r="D510" s="44"/>
      <c r="E510" s="44"/>
      <c r="G510" s="44"/>
      <c r="H510" s="44"/>
      <c r="J510" s="44"/>
      <c r="K510" s="44"/>
      <c r="L510" s="44"/>
      <c r="M510" s="44"/>
      <c r="N510" s="44"/>
      <c r="O510" s="44"/>
      <c r="Q510" s="44"/>
      <c r="R510" s="44"/>
      <c r="S510" s="44"/>
      <c r="T510" s="44"/>
      <c r="U510" s="44"/>
      <c r="W510" s="44"/>
      <c r="X510" s="44"/>
      <c r="Y510" s="44"/>
      <c r="AA510" s="44"/>
      <c r="AB510" s="44"/>
      <c r="AC510" s="44"/>
      <c r="AE510" s="44"/>
      <c r="AF510" s="44"/>
      <c r="AG510" s="44"/>
      <c r="AH510" s="44"/>
      <c r="AJ510" s="44"/>
      <c r="AK510" s="44"/>
      <c r="AL510" s="44"/>
      <c r="AM510" s="44"/>
      <c r="AN510" s="44"/>
      <c r="AO510" s="44"/>
    </row>
    <row r="511" spans="3:41" x14ac:dyDescent="0.2">
      <c r="C511" s="44"/>
      <c r="D511" s="44"/>
      <c r="E511" s="44"/>
      <c r="G511" s="44"/>
      <c r="H511" s="44"/>
      <c r="J511" s="44"/>
      <c r="K511" s="44"/>
      <c r="L511" s="44"/>
      <c r="M511" s="44"/>
      <c r="N511" s="44"/>
      <c r="O511" s="44"/>
      <c r="Q511" s="44"/>
      <c r="R511" s="44"/>
      <c r="S511" s="44"/>
      <c r="T511" s="44"/>
      <c r="U511" s="44"/>
      <c r="W511" s="44"/>
      <c r="X511" s="44"/>
      <c r="Y511" s="44"/>
      <c r="AA511" s="44"/>
      <c r="AB511" s="44"/>
      <c r="AC511" s="44"/>
      <c r="AE511" s="44"/>
      <c r="AF511" s="44"/>
      <c r="AG511" s="44"/>
      <c r="AH511" s="44"/>
      <c r="AJ511" s="44"/>
      <c r="AK511" s="44"/>
      <c r="AL511" s="44"/>
      <c r="AM511" s="44"/>
      <c r="AN511" s="44"/>
      <c r="AO511" s="44"/>
    </row>
    <row r="512" spans="3:41" x14ac:dyDescent="0.2">
      <c r="C512" s="44"/>
      <c r="D512" s="44"/>
      <c r="E512" s="44"/>
      <c r="G512" s="44"/>
      <c r="H512" s="44"/>
      <c r="J512" s="44"/>
      <c r="K512" s="44"/>
      <c r="L512" s="44"/>
      <c r="M512" s="44"/>
      <c r="N512" s="44"/>
      <c r="O512" s="44"/>
      <c r="Q512" s="44"/>
      <c r="R512" s="44"/>
      <c r="S512" s="44"/>
      <c r="T512" s="44"/>
      <c r="U512" s="44"/>
      <c r="W512" s="44"/>
      <c r="X512" s="44"/>
      <c r="Y512" s="44"/>
      <c r="AA512" s="44"/>
      <c r="AB512" s="44"/>
      <c r="AC512" s="44"/>
      <c r="AE512" s="44"/>
      <c r="AF512" s="44"/>
      <c r="AG512" s="44"/>
      <c r="AH512" s="44"/>
      <c r="AJ512" s="44"/>
      <c r="AK512" s="44"/>
      <c r="AL512" s="44"/>
      <c r="AM512" s="44"/>
      <c r="AN512" s="44"/>
      <c r="AO512" s="44"/>
    </row>
    <row r="513" spans="3:41" x14ac:dyDescent="0.2">
      <c r="C513" s="44"/>
      <c r="D513" s="44"/>
      <c r="E513" s="44"/>
      <c r="G513" s="44"/>
      <c r="H513" s="44"/>
      <c r="J513" s="44"/>
      <c r="K513" s="44"/>
      <c r="L513" s="44"/>
      <c r="M513" s="44"/>
      <c r="N513" s="44"/>
      <c r="O513" s="44"/>
      <c r="Q513" s="44"/>
      <c r="R513" s="44"/>
      <c r="S513" s="44"/>
      <c r="T513" s="44"/>
      <c r="U513" s="44"/>
      <c r="W513" s="44"/>
      <c r="X513" s="44"/>
      <c r="Y513" s="44"/>
      <c r="AA513" s="44"/>
      <c r="AB513" s="44"/>
      <c r="AC513" s="44"/>
      <c r="AE513" s="44"/>
      <c r="AF513" s="44"/>
      <c r="AG513" s="44"/>
      <c r="AH513" s="44"/>
      <c r="AJ513" s="44"/>
      <c r="AK513" s="44"/>
      <c r="AL513" s="44"/>
      <c r="AM513" s="44"/>
      <c r="AN513" s="44"/>
      <c r="AO513" s="44"/>
    </row>
    <row r="514" spans="3:41" x14ac:dyDescent="0.2">
      <c r="C514" s="44"/>
      <c r="D514" s="44"/>
      <c r="E514" s="44"/>
      <c r="G514" s="44"/>
      <c r="H514" s="44"/>
      <c r="J514" s="44"/>
      <c r="K514" s="44"/>
      <c r="L514" s="44"/>
      <c r="M514" s="44"/>
      <c r="N514" s="44"/>
      <c r="O514" s="44"/>
      <c r="Q514" s="44"/>
      <c r="R514" s="44"/>
      <c r="S514" s="44"/>
      <c r="T514" s="44"/>
      <c r="U514" s="44"/>
      <c r="W514" s="44"/>
      <c r="X514" s="44"/>
      <c r="Y514" s="44"/>
      <c r="AA514" s="44"/>
      <c r="AB514" s="44"/>
      <c r="AC514" s="44"/>
      <c r="AE514" s="44"/>
      <c r="AF514" s="44"/>
      <c r="AG514" s="44"/>
      <c r="AH514" s="44"/>
      <c r="AJ514" s="44"/>
      <c r="AK514" s="44"/>
      <c r="AL514" s="44"/>
      <c r="AM514" s="44"/>
      <c r="AN514" s="44"/>
      <c r="AO514" s="44"/>
    </row>
    <row r="515" spans="3:41" x14ac:dyDescent="0.2">
      <c r="C515" s="44"/>
      <c r="D515" s="44"/>
      <c r="E515" s="44"/>
      <c r="G515" s="44"/>
      <c r="H515" s="44"/>
      <c r="J515" s="44"/>
      <c r="K515" s="44"/>
      <c r="L515" s="44"/>
      <c r="M515" s="44"/>
      <c r="N515" s="44"/>
      <c r="O515" s="44"/>
      <c r="Q515" s="44"/>
      <c r="R515" s="44"/>
      <c r="S515" s="44"/>
      <c r="T515" s="44"/>
      <c r="U515" s="44"/>
      <c r="W515" s="44"/>
      <c r="X515" s="44"/>
      <c r="Y515" s="44"/>
      <c r="AA515" s="44"/>
      <c r="AB515" s="44"/>
      <c r="AC515" s="44"/>
      <c r="AE515" s="44"/>
      <c r="AF515" s="44"/>
      <c r="AG515" s="44"/>
      <c r="AH515" s="44"/>
      <c r="AJ515" s="44"/>
      <c r="AK515" s="44"/>
      <c r="AL515" s="44"/>
      <c r="AM515" s="44"/>
      <c r="AN515" s="44"/>
      <c r="AO515" s="44"/>
    </row>
    <row r="516" spans="3:41" x14ac:dyDescent="0.2">
      <c r="C516" s="44"/>
      <c r="D516" s="44"/>
      <c r="E516" s="44"/>
      <c r="G516" s="44"/>
      <c r="H516" s="44"/>
      <c r="J516" s="44"/>
      <c r="K516" s="44"/>
      <c r="L516" s="44"/>
      <c r="M516" s="44"/>
      <c r="N516" s="44"/>
      <c r="O516" s="44"/>
      <c r="Q516" s="44"/>
      <c r="R516" s="44"/>
      <c r="S516" s="44"/>
      <c r="T516" s="44"/>
      <c r="U516" s="44"/>
      <c r="W516" s="44"/>
      <c r="X516" s="44"/>
      <c r="Y516" s="44"/>
      <c r="AA516" s="44"/>
      <c r="AB516" s="44"/>
      <c r="AC516" s="44"/>
      <c r="AE516" s="44"/>
      <c r="AF516" s="44"/>
      <c r="AG516" s="44"/>
      <c r="AH516" s="44"/>
      <c r="AJ516" s="44"/>
      <c r="AK516" s="44"/>
      <c r="AL516" s="44"/>
      <c r="AM516" s="44"/>
      <c r="AN516" s="44"/>
      <c r="AO516" s="44"/>
    </row>
    <row r="517" spans="3:41" x14ac:dyDescent="0.2">
      <c r="C517" s="44"/>
      <c r="D517" s="44"/>
      <c r="E517" s="44"/>
      <c r="G517" s="44"/>
      <c r="H517" s="44"/>
      <c r="J517" s="44"/>
      <c r="K517" s="44"/>
      <c r="L517" s="44"/>
      <c r="M517" s="44"/>
      <c r="N517" s="44"/>
      <c r="O517" s="44"/>
      <c r="Q517" s="44"/>
      <c r="R517" s="44"/>
      <c r="S517" s="44"/>
      <c r="T517" s="44"/>
      <c r="U517" s="44"/>
      <c r="W517" s="44"/>
      <c r="X517" s="44"/>
      <c r="Y517" s="44"/>
      <c r="AA517" s="44"/>
      <c r="AB517" s="44"/>
      <c r="AC517" s="44"/>
      <c r="AE517" s="44"/>
      <c r="AF517" s="44"/>
      <c r="AG517" s="44"/>
      <c r="AH517" s="44"/>
      <c r="AJ517" s="44"/>
      <c r="AK517" s="44"/>
      <c r="AL517" s="44"/>
      <c r="AM517" s="44"/>
      <c r="AN517" s="44"/>
      <c r="AO517" s="44"/>
    </row>
    <row r="518" spans="3:41" x14ac:dyDescent="0.2">
      <c r="C518" s="44"/>
      <c r="D518" s="44"/>
      <c r="E518" s="44"/>
      <c r="G518" s="44"/>
      <c r="H518" s="44"/>
      <c r="J518" s="44"/>
      <c r="K518" s="44"/>
      <c r="L518" s="44"/>
      <c r="M518" s="44"/>
      <c r="N518" s="44"/>
      <c r="O518" s="44"/>
      <c r="Q518" s="44"/>
      <c r="R518" s="44"/>
      <c r="S518" s="44"/>
      <c r="T518" s="44"/>
      <c r="U518" s="44"/>
      <c r="W518" s="44"/>
      <c r="X518" s="44"/>
      <c r="Y518" s="44"/>
      <c r="AA518" s="44"/>
      <c r="AB518" s="44"/>
      <c r="AC518" s="44"/>
      <c r="AE518" s="44"/>
      <c r="AF518" s="44"/>
      <c r="AG518" s="44"/>
      <c r="AH518" s="44"/>
      <c r="AJ518" s="44"/>
      <c r="AK518" s="44"/>
      <c r="AL518" s="44"/>
      <c r="AM518" s="44"/>
      <c r="AN518" s="44"/>
      <c r="AO518" s="44"/>
    </row>
    <row r="519" spans="3:41" x14ac:dyDescent="0.2">
      <c r="C519" s="44"/>
      <c r="D519" s="44"/>
      <c r="E519" s="44"/>
      <c r="G519" s="44"/>
      <c r="H519" s="44"/>
      <c r="J519" s="44"/>
      <c r="K519" s="44"/>
      <c r="L519" s="44"/>
      <c r="M519" s="44"/>
      <c r="N519" s="44"/>
      <c r="O519" s="44"/>
      <c r="Q519" s="44"/>
      <c r="R519" s="44"/>
      <c r="S519" s="44"/>
      <c r="T519" s="44"/>
      <c r="U519" s="44"/>
      <c r="W519" s="44"/>
      <c r="X519" s="44"/>
      <c r="Y519" s="44"/>
      <c r="AA519" s="44"/>
      <c r="AB519" s="44"/>
      <c r="AC519" s="44"/>
      <c r="AE519" s="44"/>
      <c r="AF519" s="44"/>
      <c r="AG519" s="44"/>
      <c r="AH519" s="44"/>
      <c r="AJ519" s="44"/>
      <c r="AK519" s="44"/>
      <c r="AL519" s="44"/>
      <c r="AM519" s="44"/>
      <c r="AN519" s="44"/>
      <c r="AO519" s="44"/>
    </row>
    <row r="520" spans="3:41" x14ac:dyDescent="0.2">
      <c r="C520" s="44"/>
      <c r="D520" s="44"/>
      <c r="E520" s="44"/>
      <c r="G520" s="44"/>
      <c r="H520" s="44"/>
      <c r="J520" s="44"/>
      <c r="K520" s="44"/>
      <c r="L520" s="44"/>
      <c r="M520" s="44"/>
      <c r="N520" s="44"/>
      <c r="O520" s="44"/>
      <c r="Q520" s="44"/>
      <c r="R520" s="44"/>
      <c r="S520" s="44"/>
      <c r="T520" s="44"/>
      <c r="U520" s="44"/>
      <c r="W520" s="44"/>
      <c r="X520" s="44"/>
      <c r="Y520" s="44"/>
      <c r="AA520" s="44"/>
      <c r="AB520" s="44"/>
      <c r="AC520" s="44"/>
      <c r="AE520" s="44"/>
      <c r="AF520" s="44"/>
      <c r="AG520" s="44"/>
      <c r="AH520" s="44"/>
      <c r="AJ520" s="44"/>
      <c r="AK520" s="44"/>
      <c r="AL520" s="44"/>
      <c r="AM520" s="44"/>
      <c r="AN520" s="44"/>
      <c r="AO520" s="44"/>
    </row>
    <row r="521" spans="3:41" x14ac:dyDescent="0.2">
      <c r="C521" s="44"/>
      <c r="D521" s="44"/>
      <c r="E521" s="44"/>
      <c r="G521" s="44"/>
      <c r="H521" s="44"/>
      <c r="J521" s="44"/>
      <c r="K521" s="44"/>
      <c r="L521" s="44"/>
      <c r="M521" s="44"/>
      <c r="N521" s="44"/>
      <c r="O521" s="44"/>
      <c r="Q521" s="44"/>
      <c r="R521" s="44"/>
      <c r="S521" s="44"/>
      <c r="T521" s="44"/>
      <c r="U521" s="44"/>
      <c r="W521" s="44"/>
      <c r="X521" s="44"/>
      <c r="Y521" s="44"/>
      <c r="AA521" s="44"/>
      <c r="AB521" s="44"/>
      <c r="AC521" s="44"/>
      <c r="AE521" s="44"/>
      <c r="AF521" s="44"/>
      <c r="AG521" s="44"/>
      <c r="AH521" s="44"/>
      <c r="AJ521" s="44"/>
      <c r="AK521" s="44"/>
      <c r="AL521" s="44"/>
      <c r="AM521" s="44"/>
      <c r="AN521" s="44"/>
      <c r="AO521" s="44"/>
    </row>
    <row r="522" spans="3:41" x14ac:dyDescent="0.2">
      <c r="C522" s="44"/>
      <c r="D522" s="44"/>
      <c r="E522" s="44"/>
      <c r="G522" s="44"/>
      <c r="H522" s="44"/>
      <c r="J522" s="44"/>
      <c r="K522" s="44"/>
      <c r="L522" s="44"/>
      <c r="M522" s="44"/>
      <c r="N522" s="44"/>
      <c r="O522" s="44"/>
      <c r="Q522" s="44"/>
      <c r="R522" s="44"/>
      <c r="S522" s="44"/>
      <c r="T522" s="44"/>
      <c r="U522" s="44"/>
      <c r="W522" s="44"/>
      <c r="X522" s="44"/>
      <c r="Y522" s="44"/>
      <c r="AA522" s="44"/>
      <c r="AB522" s="44"/>
      <c r="AC522" s="44"/>
      <c r="AE522" s="44"/>
      <c r="AF522" s="44"/>
      <c r="AG522" s="44"/>
      <c r="AH522" s="44"/>
      <c r="AJ522" s="44"/>
      <c r="AK522" s="44"/>
      <c r="AL522" s="44"/>
      <c r="AM522" s="44"/>
      <c r="AN522" s="44"/>
      <c r="AO522" s="44"/>
    </row>
    <row r="523" spans="3:41" x14ac:dyDescent="0.2">
      <c r="C523" s="44"/>
      <c r="D523" s="44"/>
      <c r="E523" s="44"/>
      <c r="G523" s="44"/>
      <c r="H523" s="44"/>
      <c r="J523" s="44"/>
      <c r="K523" s="44"/>
      <c r="L523" s="44"/>
      <c r="M523" s="44"/>
      <c r="N523" s="44"/>
      <c r="O523" s="44"/>
      <c r="Q523" s="44"/>
      <c r="R523" s="44"/>
      <c r="S523" s="44"/>
      <c r="T523" s="44"/>
      <c r="U523" s="44"/>
      <c r="W523" s="44"/>
      <c r="X523" s="44"/>
      <c r="Y523" s="44"/>
      <c r="AA523" s="44"/>
      <c r="AB523" s="44"/>
      <c r="AC523" s="44"/>
      <c r="AE523" s="44"/>
      <c r="AF523" s="44"/>
      <c r="AG523" s="44"/>
      <c r="AH523" s="44"/>
      <c r="AJ523" s="44"/>
      <c r="AK523" s="44"/>
      <c r="AL523" s="44"/>
      <c r="AM523" s="44"/>
      <c r="AN523" s="44"/>
      <c r="AO523" s="44"/>
    </row>
    <row r="524" spans="3:41" x14ac:dyDescent="0.2">
      <c r="C524" s="44"/>
      <c r="D524" s="44"/>
      <c r="E524" s="44"/>
      <c r="G524" s="44"/>
      <c r="H524" s="44"/>
      <c r="J524" s="44"/>
      <c r="K524" s="44"/>
      <c r="L524" s="44"/>
      <c r="M524" s="44"/>
      <c r="N524" s="44"/>
      <c r="O524" s="44"/>
      <c r="Q524" s="44"/>
      <c r="R524" s="44"/>
      <c r="S524" s="44"/>
      <c r="T524" s="44"/>
      <c r="U524" s="44"/>
      <c r="W524" s="44"/>
      <c r="X524" s="44"/>
      <c r="Y524" s="44"/>
      <c r="AA524" s="44"/>
      <c r="AB524" s="44"/>
      <c r="AC524" s="44"/>
      <c r="AE524" s="44"/>
      <c r="AF524" s="44"/>
      <c r="AG524" s="44"/>
      <c r="AH524" s="44"/>
      <c r="AJ524" s="44"/>
      <c r="AK524" s="44"/>
      <c r="AL524" s="44"/>
      <c r="AM524" s="44"/>
      <c r="AN524" s="44"/>
      <c r="AO524" s="44"/>
    </row>
    <row r="525" spans="3:41" x14ac:dyDescent="0.2">
      <c r="C525" s="44"/>
      <c r="D525" s="44"/>
      <c r="E525" s="44"/>
      <c r="G525" s="44"/>
      <c r="H525" s="44"/>
      <c r="J525" s="44"/>
      <c r="K525" s="44"/>
      <c r="L525" s="44"/>
      <c r="M525" s="44"/>
      <c r="N525" s="44"/>
      <c r="O525" s="44"/>
      <c r="Q525" s="44"/>
      <c r="R525" s="44"/>
      <c r="S525" s="44"/>
      <c r="T525" s="44"/>
      <c r="U525" s="44"/>
      <c r="W525" s="44"/>
      <c r="X525" s="44"/>
      <c r="Y525" s="44"/>
      <c r="AA525" s="44"/>
      <c r="AB525" s="44"/>
      <c r="AC525" s="44"/>
      <c r="AE525" s="44"/>
      <c r="AF525" s="44"/>
      <c r="AG525" s="44"/>
      <c r="AH525" s="44"/>
      <c r="AJ525" s="44"/>
      <c r="AK525" s="44"/>
      <c r="AL525" s="44"/>
      <c r="AM525" s="44"/>
      <c r="AN525" s="44"/>
      <c r="AO525" s="44"/>
    </row>
    <row r="526" spans="3:41" x14ac:dyDescent="0.2">
      <c r="C526" s="44"/>
      <c r="D526" s="44"/>
      <c r="E526" s="44"/>
      <c r="G526" s="44"/>
      <c r="H526" s="44"/>
      <c r="J526" s="44"/>
      <c r="K526" s="44"/>
      <c r="L526" s="44"/>
      <c r="M526" s="44"/>
      <c r="N526" s="44"/>
      <c r="O526" s="44"/>
      <c r="Q526" s="44"/>
      <c r="R526" s="44"/>
      <c r="S526" s="44"/>
      <c r="T526" s="44"/>
      <c r="U526" s="44"/>
      <c r="W526" s="44"/>
      <c r="X526" s="44"/>
      <c r="Y526" s="44"/>
      <c r="AA526" s="44"/>
      <c r="AB526" s="44"/>
      <c r="AC526" s="44"/>
      <c r="AE526" s="44"/>
      <c r="AF526" s="44"/>
      <c r="AG526" s="44"/>
      <c r="AH526" s="44"/>
      <c r="AJ526" s="44"/>
      <c r="AK526" s="44"/>
      <c r="AL526" s="44"/>
      <c r="AM526" s="44"/>
      <c r="AN526" s="44"/>
      <c r="AO526" s="44"/>
    </row>
    <row r="527" spans="3:41" x14ac:dyDescent="0.2">
      <c r="C527" s="44"/>
      <c r="D527" s="44"/>
      <c r="E527" s="44"/>
      <c r="G527" s="44"/>
      <c r="H527" s="44"/>
      <c r="J527" s="44"/>
      <c r="K527" s="44"/>
      <c r="L527" s="44"/>
      <c r="M527" s="44"/>
      <c r="N527" s="44"/>
      <c r="O527" s="44"/>
      <c r="Q527" s="44"/>
      <c r="R527" s="44"/>
      <c r="S527" s="44"/>
      <c r="T527" s="44"/>
      <c r="U527" s="44"/>
      <c r="W527" s="44"/>
      <c r="X527" s="44"/>
      <c r="Y527" s="44"/>
      <c r="AA527" s="44"/>
      <c r="AB527" s="44"/>
      <c r="AC527" s="44"/>
      <c r="AE527" s="44"/>
      <c r="AF527" s="44"/>
      <c r="AG527" s="44"/>
      <c r="AH527" s="44"/>
      <c r="AJ527" s="44"/>
      <c r="AK527" s="44"/>
      <c r="AL527" s="44"/>
      <c r="AM527" s="44"/>
      <c r="AN527" s="44"/>
      <c r="AO527" s="44"/>
    </row>
    <row r="528" spans="3:41" x14ac:dyDescent="0.2">
      <c r="C528" s="44"/>
      <c r="D528" s="44"/>
      <c r="E528" s="44"/>
      <c r="G528" s="44"/>
      <c r="H528" s="44"/>
      <c r="J528" s="44"/>
      <c r="K528" s="44"/>
      <c r="L528" s="44"/>
      <c r="M528" s="44"/>
      <c r="N528" s="44"/>
      <c r="O528" s="44"/>
      <c r="Q528" s="44"/>
      <c r="R528" s="44"/>
      <c r="S528" s="44"/>
      <c r="T528" s="44"/>
      <c r="U528" s="44"/>
      <c r="W528" s="44"/>
      <c r="X528" s="44"/>
      <c r="Y528" s="44"/>
      <c r="AA528" s="44"/>
      <c r="AB528" s="44"/>
      <c r="AC528" s="44"/>
      <c r="AE528" s="44"/>
      <c r="AF528" s="44"/>
      <c r="AG528" s="44"/>
      <c r="AH528" s="44"/>
      <c r="AJ528" s="44"/>
      <c r="AK528" s="44"/>
      <c r="AL528" s="44"/>
      <c r="AM528" s="44"/>
      <c r="AN528" s="44"/>
      <c r="AO528" s="44"/>
    </row>
    <row r="529" spans="3:41" x14ac:dyDescent="0.2">
      <c r="C529" s="44"/>
      <c r="D529" s="44"/>
      <c r="E529" s="44"/>
      <c r="G529" s="44"/>
      <c r="H529" s="44"/>
      <c r="J529" s="44"/>
      <c r="K529" s="44"/>
      <c r="L529" s="44"/>
      <c r="M529" s="44"/>
      <c r="N529" s="44"/>
      <c r="O529" s="44"/>
      <c r="Q529" s="44"/>
      <c r="R529" s="44"/>
      <c r="S529" s="44"/>
      <c r="T529" s="44"/>
      <c r="U529" s="44"/>
      <c r="W529" s="44"/>
      <c r="X529" s="44"/>
      <c r="Y529" s="44"/>
      <c r="AA529" s="44"/>
      <c r="AB529" s="44"/>
      <c r="AC529" s="44"/>
      <c r="AE529" s="44"/>
      <c r="AF529" s="44"/>
      <c r="AG529" s="44"/>
      <c r="AH529" s="44"/>
      <c r="AJ529" s="44"/>
      <c r="AK529" s="44"/>
      <c r="AL529" s="44"/>
      <c r="AM529" s="44"/>
      <c r="AN529" s="44"/>
      <c r="AO529" s="44"/>
    </row>
    <row r="530" spans="3:41" x14ac:dyDescent="0.2">
      <c r="C530" s="44"/>
      <c r="D530" s="44"/>
      <c r="E530" s="44"/>
      <c r="G530" s="44"/>
      <c r="H530" s="44"/>
      <c r="J530" s="44"/>
      <c r="K530" s="44"/>
      <c r="L530" s="44"/>
      <c r="M530" s="44"/>
      <c r="N530" s="44"/>
      <c r="O530" s="44"/>
      <c r="Q530" s="44"/>
      <c r="R530" s="44"/>
      <c r="S530" s="44"/>
      <c r="T530" s="44"/>
      <c r="U530" s="44"/>
      <c r="W530" s="44"/>
      <c r="X530" s="44"/>
      <c r="Y530" s="44"/>
      <c r="AA530" s="44"/>
      <c r="AB530" s="44"/>
      <c r="AC530" s="44"/>
      <c r="AE530" s="44"/>
      <c r="AF530" s="44"/>
      <c r="AG530" s="44"/>
      <c r="AH530" s="44"/>
      <c r="AJ530" s="44"/>
      <c r="AK530" s="44"/>
      <c r="AL530" s="44"/>
      <c r="AM530" s="44"/>
      <c r="AN530" s="44"/>
      <c r="AO530" s="44"/>
    </row>
    <row r="531" spans="3:41" x14ac:dyDescent="0.2">
      <c r="C531" s="44"/>
      <c r="D531" s="44"/>
      <c r="E531" s="44"/>
      <c r="G531" s="44"/>
      <c r="H531" s="44"/>
      <c r="J531" s="44"/>
      <c r="K531" s="44"/>
      <c r="L531" s="44"/>
      <c r="M531" s="44"/>
      <c r="N531" s="44"/>
      <c r="O531" s="44"/>
      <c r="Q531" s="44"/>
      <c r="R531" s="44"/>
      <c r="S531" s="44"/>
      <c r="T531" s="44"/>
      <c r="U531" s="44"/>
      <c r="W531" s="44"/>
      <c r="X531" s="44"/>
      <c r="Y531" s="44"/>
      <c r="AA531" s="44"/>
      <c r="AB531" s="44"/>
      <c r="AC531" s="44"/>
      <c r="AE531" s="44"/>
      <c r="AF531" s="44"/>
      <c r="AG531" s="44"/>
      <c r="AH531" s="44"/>
      <c r="AJ531" s="44"/>
      <c r="AK531" s="44"/>
      <c r="AL531" s="44"/>
      <c r="AM531" s="44"/>
      <c r="AN531" s="44"/>
      <c r="AO531" s="44"/>
    </row>
    <row r="532" spans="3:41" x14ac:dyDescent="0.2">
      <c r="C532" s="44"/>
      <c r="D532" s="44"/>
      <c r="E532" s="44"/>
      <c r="G532" s="44"/>
      <c r="H532" s="44"/>
      <c r="J532" s="44"/>
      <c r="K532" s="44"/>
      <c r="L532" s="44"/>
      <c r="M532" s="44"/>
      <c r="N532" s="44"/>
      <c r="O532" s="44"/>
      <c r="Q532" s="44"/>
      <c r="R532" s="44"/>
      <c r="S532" s="44"/>
      <c r="T532" s="44"/>
      <c r="U532" s="44"/>
      <c r="W532" s="44"/>
      <c r="X532" s="44"/>
      <c r="Y532" s="44"/>
      <c r="AA532" s="44"/>
      <c r="AB532" s="44"/>
      <c r="AC532" s="44"/>
      <c r="AE532" s="44"/>
      <c r="AF532" s="44"/>
      <c r="AG532" s="44"/>
      <c r="AH532" s="44"/>
      <c r="AJ532" s="44"/>
      <c r="AK532" s="44"/>
      <c r="AL532" s="44"/>
      <c r="AM532" s="44"/>
      <c r="AN532" s="44"/>
      <c r="AO532" s="44"/>
    </row>
    <row r="533" spans="3:41" x14ac:dyDescent="0.2">
      <c r="C533" s="44"/>
      <c r="D533" s="44"/>
      <c r="E533" s="44"/>
      <c r="G533" s="44"/>
      <c r="H533" s="44"/>
      <c r="J533" s="44"/>
      <c r="K533" s="44"/>
      <c r="L533" s="44"/>
      <c r="M533" s="44"/>
      <c r="N533" s="44"/>
      <c r="O533" s="44"/>
      <c r="Q533" s="44"/>
      <c r="R533" s="44"/>
      <c r="S533" s="44"/>
      <c r="T533" s="44"/>
      <c r="U533" s="44"/>
      <c r="W533" s="44"/>
      <c r="X533" s="44"/>
      <c r="Y533" s="44"/>
      <c r="AA533" s="44"/>
      <c r="AB533" s="44"/>
      <c r="AC533" s="44"/>
      <c r="AE533" s="44"/>
      <c r="AF533" s="44"/>
      <c r="AG533" s="44"/>
      <c r="AH533" s="44"/>
      <c r="AJ533" s="44"/>
      <c r="AK533" s="44"/>
      <c r="AL533" s="44"/>
      <c r="AM533" s="44"/>
      <c r="AN533" s="44"/>
      <c r="AO533" s="44"/>
    </row>
    <row r="534" spans="3:41" x14ac:dyDescent="0.2">
      <c r="C534" s="44"/>
      <c r="D534" s="44"/>
      <c r="E534" s="44"/>
      <c r="G534" s="44"/>
      <c r="H534" s="44"/>
      <c r="J534" s="44"/>
      <c r="K534" s="44"/>
      <c r="L534" s="44"/>
      <c r="M534" s="44"/>
      <c r="N534" s="44"/>
      <c r="O534" s="44"/>
      <c r="Q534" s="44"/>
      <c r="R534" s="44"/>
      <c r="S534" s="44"/>
      <c r="T534" s="44"/>
      <c r="U534" s="44"/>
      <c r="W534" s="44"/>
      <c r="X534" s="44"/>
      <c r="Y534" s="44"/>
      <c r="AA534" s="44"/>
      <c r="AB534" s="44"/>
      <c r="AC534" s="44"/>
      <c r="AE534" s="44"/>
      <c r="AF534" s="44"/>
      <c r="AG534" s="44"/>
      <c r="AH534" s="44"/>
      <c r="AJ534" s="44"/>
      <c r="AK534" s="44"/>
      <c r="AL534" s="44"/>
      <c r="AM534" s="44"/>
      <c r="AN534" s="44"/>
      <c r="AO534" s="44"/>
    </row>
    <row r="535" spans="3:41" x14ac:dyDescent="0.2">
      <c r="C535" s="44"/>
      <c r="D535" s="44"/>
      <c r="E535" s="44"/>
      <c r="G535" s="44"/>
      <c r="H535" s="44"/>
      <c r="J535" s="44"/>
      <c r="K535" s="44"/>
      <c r="L535" s="44"/>
      <c r="M535" s="44"/>
      <c r="N535" s="44"/>
      <c r="O535" s="44"/>
      <c r="Q535" s="44"/>
      <c r="R535" s="44"/>
      <c r="S535" s="44"/>
      <c r="T535" s="44"/>
      <c r="U535" s="44"/>
      <c r="W535" s="44"/>
      <c r="X535" s="44"/>
      <c r="Y535" s="44"/>
      <c r="AA535" s="44"/>
      <c r="AB535" s="44"/>
      <c r="AC535" s="44"/>
      <c r="AE535" s="44"/>
      <c r="AF535" s="44"/>
      <c r="AG535" s="44"/>
      <c r="AH535" s="44"/>
      <c r="AJ535" s="44"/>
      <c r="AK535" s="44"/>
      <c r="AL535" s="44"/>
      <c r="AM535" s="44"/>
      <c r="AN535" s="44"/>
      <c r="AO535" s="44"/>
    </row>
    <row r="536" spans="3:41" x14ac:dyDescent="0.2">
      <c r="C536" s="44"/>
      <c r="D536" s="44"/>
      <c r="E536" s="44"/>
      <c r="G536" s="44"/>
      <c r="H536" s="44"/>
      <c r="J536" s="44"/>
      <c r="K536" s="44"/>
      <c r="L536" s="44"/>
      <c r="M536" s="44"/>
      <c r="N536" s="44"/>
      <c r="O536" s="44"/>
      <c r="Q536" s="44"/>
      <c r="R536" s="44"/>
      <c r="S536" s="44"/>
      <c r="T536" s="44"/>
      <c r="U536" s="44"/>
      <c r="W536" s="44"/>
      <c r="X536" s="44"/>
      <c r="Y536" s="44"/>
      <c r="AA536" s="44"/>
      <c r="AB536" s="44"/>
      <c r="AC536" s="44"/>
      <c r="AE536" s="44"/>
      <c r="AF536" s="44"/>
      <c r="AG536" s="44"/>
      <c r="AH536" s="44"/>
      <c r="AJ536" s="44"/>
      <c r="AK536" s="44"/>
      <c r="AL536" s="44"/>
      <c r="AM536" s="44"/>
      <c r="AN536" s="44"/>
      <c r="AO536" s="44"/>
    </row>
    <row r="537" spans="3:41" x14ac:dyDescent="0.2">
      <c r="C537" s="44"/>
      <c r="D537" s="44"/>
      <c r="E537" s="44"/>
      <c r="G537" s="44"/>
      <c r="H537" s="44"/>
      <c r="J537" s="44"/>
      <c r="K537" s="44"/>
      <c r="L537" s="44"/>
      <c r="M537" s="44"/>
      <c r="N537" s="44"/>
      <c r="O537" s="44"/>
      <c r="Q537" s="44"/>
      <c r="R537" s="44"/>
      <c r="S537" s="44"/>
      <c r="T537" s="44"/>
      <c r="U537" s="44"/>
      <c r="W537" s="44"/>
      <c r="X537" s="44"/>
      <c r="Y537" s="44"/>
      <c r="AA537" s="44"/>
      <c r="AB537" s="44"/>
      <c r="AC537" s="44"/>
      <c r="AE537" s="44"/>
      <c r="AF537" s="44"/>
      <c r="AG537" s="44"/>
      <c r="AH537" s="44"/>
      <c r="AJ537" s="44"/>
      <c r="AK537" s="44"/>
      <c r="AL537" s="44"/>
      <c r="AM537" s="44"/>
      <c r="AN537" s="44"/>
      <c r="AO537" s="44"/>
    </row>
    <row r="538" spans="3:41" x14ac:dyDescent="0.2">
      <c r="C538" s="44"/>
      <c r="D538" s="44"/>
      <c r="E538" s="44"/>
      <c r="G538" s="44"/>
      <c r="H538" s="44"/>
      <c r="J538" s="44"/>
      <c r="K538" s="44"/>
      <c r="L538" s="44"/>
      <c r="M538" s="44"/>
      <c r="N538" s="44"/>
      <c r="O538" s="44"/>
      <c r="Q538" s="44"/>
      <c r="R538" s="44"/>
      <c r="S538" s="44"/>
      <c r="T538" s="44"/>
      <c r="U538" s="44"/>
      <c r="W538" s="44"/>
      <c r="X538" s="44"/>
      <c r="Y538" s="44"/>
      <c r="AA538" s="44"/>
      <c r="AB538" s="44"/>
      <c r="AC538" s="44"/>
      <c r="AE538" s="44"/>
      <c r="AF538" s="44"/>
      <c r="AG538" s="44"/>
      <c r="AH538" s="44"/>
      <c r="AJ538" s="44"/>
      <c r="AK538" s="44"/>
      <c r="AL538" s="44"/>
      <c r="AM538" s="44"/>
      <c r="AN538" s="44"/>
      <c r="AO538" s="44"/>
    </row>
    <row r="539" spans="3:41" x14ac:dyDescent="0.2">
      <c r="C539" s="44"/>
      <c r="D539" s="44"/>
      <c r="E539" s="44"/>
      <c r="G539" s="44"/>
      <c r="H539" s="44"/>
      <c r="J539" s="44"/>
      <c r="K539" s="44"/>
      <c r="L539" s="44"/>
      <c r="M539" s="44"/>
      <c r="N539" s="44"/>
      <c r="O539" s="44"/>
      <c r="Q539" s="44"/>
      <c r="R539" s="44"/>
      <c r="S539" s="44"/>
      <c r="T539" s="44"/>
      <c r="U539" s="44"/>
      <c r="W539" s="44"/>
      <c r="X539" s="44"/>
      <c r="Y539" s="44"/>
      <c r="AA539" s="44"/>
      <c r="AB539" s="44"/>
      <c r="AC539" s="44"/>
      <c r="AE539" s="44"/>
      <c r="AF539" s="44"/>
      <c r="AG539" s="44"/>
      <c r="AH539" s="44"/>
      <c r="AJ539" s="44"/>
      <c r="AK539" s="44"/>
      <c r="AL539" s="44"/>
      <c r="AM539" s="44"/>
      <c r="AN539" s="44"/>
      <c r="AO539" s="44"/>
    </row>
    <row r="540" spans="3:41" x14ac:dyDescent="0.2">
      <c r="C540" s="44"/>
      <c r="D540" s="44"/>
      <c r="E540" s="44"/>
      <c r="G540" s="44"/>
      <c r="H540" s="44"/>
      <c r="J540" s="44"/>
      <c r="K540" s="44"/>
      <c r="L540" s="44"/>
      <c r="M540" s="44"/>
      <c r="N540" s="44"/>
      <c r="O540" s="44"/>
      <c r="Q540" s="44"/>
      <c r="R540" s="44"/>
      <c r="S540" s="44"/>
      <c r="T540" s="44"/>
      <c r="U540" s="44"/>
      <c r="W540" s="44"/>
      <c r="X540" s="44"/>
      <c r="Y540" s="44"/>
      <c r="AA540" s="44"/>
      <c r="AB540" s="44"/>
      <c r="AC540" s="44"/>
      <c r="AE540" s="44"/>
      <c r="AF540" s="44"/>
      <c r="AG540" s="44"/>
      <c r="AH540" s="44"/>
      <c r="AJ540" s="44"/>
      <c r="AK540" s="44"/>
      <c r="AL540" s="44"/>
      <c r="AM540" s="44"/>
      <c r="AN540" s="44"/>
      <c r="AO540" s="44"/>
    </row>
    <row r="541" spans="3:41" x14ac:dyDescent="0.2">
      <c r="C541" s="44"/>
      <c r="D541" s="44"/>
      <c r="E541" s="44"/>
      <c r="G541" s="44"/>
      <c r="H541" s="44"/>
      <c r="J541" s="44"/>
      <c r="K541" s="44"/>
      <c r="L541" s="44"/>
      <c r="M541" s="44"/>
      <c r="N541" s="44"/>
      <c r="O541" s="44"/>
      <c r="Q541" s="44"/>
      <c r="R541" s="44"/>
      <c r="S541" s="44"/>
      <c r="T541" s="44"/>
      <c r="U541" s="44"/>
      <c r="W541" s="44"/>
      <c r="X541" s="44"/>
      <c r="Y541" s="44"/>
      <c r="AA541" s="44"/>
      <c r="AB541" s="44"/>
      <c r="AC541" s="44"/>
      <c r="AE541" s="44"/>
      <c r="AF541" s="44"/>
      <c r="AG541" s="44"/>
      <c r="AH541" s="44"/>
      <c r="AJ541" s="44"/>
      <c r="AK541" s="44"/>
      <c r="AL541" s="44"/>
      <c r="AM541" s="44"/>
      <c r="AN541" s="44"/>
      <c r="AO541" s="44"/>
    </row>
    <row r="542" spans="3:41" x14ac:dyDescent="0.2">
      <c r="C542" s="44"/>
      <c r="D542" s="44"/>
      <c r="E542" s="44"/>
      <c r="G542" s="44"/>
      <c r="H542" s="44"/>
      <c r="J542" s="44"/>
      <c r="K542" s="44"/>
      <c r="L542" s="44"/>
      <c r="M542" s="44"/>
      <c r="N542" s="44"/>
      <c r="O542" s="44"/>
      <c r="Q542" s="44"/>
      <c r="R542" s="44"/>
      <c r="S542" s="44"/>
      <c r="T542" s="44"/>
      <c r="U542" s="44"/>
      <c r="W542" s="44"/>
      <c r="X542" s="44"/>
      <c r="Y542" s="44"/>
      <c r="AA542" s="44"/>
      <c r="AB542" s="44"/>
      <c r="AC542" s="44"/>
      <c r="AE542" s="44"/>
      <c r="AF542" s="44"/>
      <c r="AG542" s="44"/>
      <c r="AH542" s="44"/>
      <c r="AJ542" s="44"/>
      <c r="AK542" s="44"/>
      <c r="AL542" s="44"/>
      <c r="AM542" s="44"/>
      <c r="AN542" s="44"/>
      <c r="AO542" s="44"/>
    </row>
    <row r="543" spans="3:41" x14ac:dyDescent="0.2">
      <c r="C543" s="44"/>
      <c r="D543" s="44"/>
      <c r="E543" s="44"/>
      <c r="G543" s="44"/>
      <c r="H543" s="44"/>
      <c r="J543" s="44"/>
      <c r="K543" s="44"/>
      <c r="L543" s="44"/>
      <c r="M543" s="44"/>
      <c r="N543" s="44"/>
      <c r="O543" s="44"/>
      <c r="Q543" s="44"/>
      <c r="R543" s="44"/>
      <c r="S543" s="44"/>
      <c r="T543" s="44"/>
      <c r="U543" s="44"/>
      <c r="W543" s="44"/>
      <c r="X543" s="44"/>
      <c r="Y543" s="44"/>
      <c r="AA543" s="44"/>
      <c r="AB543" s="44"/>
      <c r="AC543" s="44"/>
      <c r="AE543" s="44"/>
      <c r="AF543" s="44"/>
      <c r="AG543" s="44"/>
      <c r="AH543" s="44"/>
      <c r="AJ543" s="44"/>
      <c r="AK543" s="44"/>
      <c r="AL543" s="44"/>
      <c r="AM543" s="44"/>
      <c r="AN543" s="44"/>
      <c r="AO543" s="44"/>
    </row>
    <row r="544" spans="3:41" x14ac:dyDescent="0.2">
      <c r="C544" s="44"/>
      <c r="D544" s="44"/>
      <c r="E544" s="44"/>
      <c r="G544" s="44"/>
      <c r="H544" s="44"/>
      <c r="J544" s="44"/>
      <c r="K544" s="44"/>
      <c r="L544" s="44"/>
      <c r="M544" s="44"/>
      <c r="N544" s="44"/>
      <c r="O544" s="44"/>
      <c r="Q544" s="44"/>
      <c r="R544" s="44"/>
      <c r="S544" s="44"/>
      <c r="T544" s="44"/>
      <c r="U544" s="44"/>
      <c r="W544" s="44"/>
      <c r="X544" s="44"/>
      <c r="Y544" s="44"/>
      <c r="AA544" s="44"/>
      <c r="AB544" s="44"/>
      <c r="AC544" s="44"/>
      <c r="AE544" s="44"/>
      <c r="AF544" s="44"/>
      <c r="AG544" s="44"/>
      <c r="AH544" s="44"/>
      <c r="AJ544" s="44"/>
      <c r="AK544" s="44"/>
      <c r="AL544" s="44"/>
      <c r="AM544" s="44"/>
      <c r="AN544" s="44"/>
      <c r="AO544" s="44"/>
    </row>
    <row r="545" spans="3:41" x14ac:dyDescent="0.2">
      <c r="C545" s="44"/>
      <c r="D545" s="44"/>
      <c r="E545" s="44"/>
      <c r="G545" s="44"/>
      <c r="H545" s="44"/>
      <c r="J545" s="44"/>
      <c r="K545" s="44"/>
      <c r="L545" s="44"/>
      <c r="M545" s="44"/>
      <c r="N545" s="44"/>
      <c r="O545" s="44"/>
      <c r="Q545" s="44"/>
      <c r="R545" s="44"/>
      <c r="S545" s="44"/>
      <c r="T545" s="44"/>
      <c r="U545" s="44"/>
      <c r="W545" s="44"/>
      <c r="X545" s="44"/>
      <c r="Y545" s="44"/>
      <c r="AA545" s="44"/>
      <c r="AB545" s="44"/>
      <c r="AC545" s="44"/>
      <c r="AE545" s="44"/>
      <c r="AF545" s="44"/>
      <c r="AG545" s="44"/>
      <c r="AH545" s="44"/>
      <c r="AJ545" s="44"/>
      <c r="AK545" s="44"/>
      <c r="AL545" s="44"/>
      <c r="AM545" s="44"/>
      <c r="AN545" s="44"/>
      <c r="AO545" s="44"/>
    </row>
    <row r="546" spans="3:41" x14ac:dyDescent="0.2">
      <c r="C546" s="44"/>
      <c r="D546" s="44"/>
      <c r="E546" s="44"/>
      <c r="G546" s="44"/>
      <c r="H546" s="44"/>
      <c r="J546" s="44"/>
      <c r="K546" s="44"/>
      <c r="L546" s="44"/>
      <c r="M546" s="44"/>
      <c r="N546" s="44"/>
      <c r="O546" s="44"/>
      <c r="Q546" s="44"/>
      <c r="R546" s="44"/>
      <c r="S546" s="44"/>
      <c r="T546" s="44"/>
      <c r="U546" s="44"/>
      <c r="W546" s="44"/>
      <c r="X546" s="44"/>
      <c r="Y546" s="44"/>
      <c r="AA546" s="44"/>
      <c r="AB546" s="44"/>
      <c r="AC546" s="44"/>
      <c r="AE546" s="44"/>
      <c r="AF546" s="44"/>
      <c r="AG546" s="44"/>
      <c r="AH546" s="44"/>
      <c r="AJ546" s="44"/>
      <c r="AK546" s="44"/>
      <c r="AL546" s="44"/>
      <c r="AM546" s="44"/>
      <c r="AN546" s="44"/>
      <c r="AO546" s="44"/>
    </row>
    <row r="547" spans="3:41" x14ac:dyDescent="0.2">
      <c r="C547" s="44"/>
      <c r="D547" s="44"/>
      <c r="E547" s="44"/>
      <c r="G547" s="44"/>
      <c r="H547" s="44"/>
      <c r="J547" s="44"/>
      <c r="K547" s="44"/>
      <c r="L547" s="44"/>
      <c r="M547" s="44"/>
      <c r="N547" s="44"/>
      <c r="O547" s="44"/>
      <c r="Q547" s="44"/>
      <c r="R547" s="44"/>
      <c r="S547" s="44"/>
      <c r="T547" s="44"/>
      <c r="U547" s="44"/>
      <c r="W547" s="44"/>
      <c r="X547" s="44"/>
      <c r="Y547" s="44"/>
      <c r="AA547" s="44"/>
      <c r="AB547" s="44"/>
      <c r="AC547" s="44"/>
      <c r="AE547" s="44"/>
      <c r="AF547" s="44"/>
      <c r="AG547" s="44"/>
      <c r="AH547" s="44"/>
      <c r="AJ547" s="44"/>
      <c r="AK547" s="44"/>
      <c r="AL547" s="44"/>
      <c r="AM547" s="44"/>
      <c r="AN547" s="44"/>
      <c r="AO547" s="44"/>
    </row>
    <row r="548" spans="3:41" x14ac:dyDescent="0.2">
      <c r="C548" s="44"/>
      <c r="D548" s="44"/>
      <c r="E548" s="44"/>
      <c r="G548" s="44"/>
      <c r="H548" s="44"/>
      <c r="J548" s="44"/>
      <c r="K548" s="44"/>
      <c r="L548" s="44"/>
      <c r="M548" s="44"/>
      <c r="N548" s="44"/>
      <c r="O548" s="44"/>
      <c r="Q548" s="44"/>
      <c r="R548" s="44"/>
      <c r="S548" s="44"/>
      <c r="T548" s="44"/>
      <c r="U548" s="44"/>
      <c r="W548" s="44"/>
      <c r="X548" s="44"/>
      <c r="Y548" s="44"/>
      <c r="AA548" s="44"/>
      <c r="AB548" s="44"/>
      <c r="AC548" s="44"/>
      <c r="AE548" s="44"/>
      <c r="AF548" s="44"/>
      <c r="AG548" s="44"/>
      <c r="AH548" s="44"/>
      <c r="AJ548" s="44"/>
      <c r="AK548" s="44"/>
      <c r="AL548" s="44"/>
      <c r="AM548" s="44"/>
      <c r="AN548" s="44"/>
      <c r="AO548" s="44"/>
    </row>
    <row r="549" spans="3:41" x14ac:dyDescent="0.2">
      <c r="C549" s="44"/>
      <c r="D549" s="44"/>
      <c r="E549" s="44"/>
      <c r="G549" s="44"/>
      <c r="H549" s="44"/>
      <c r="J549" s="44"/>
      <c r="K549" s="44"/>
      <c r="L549" s="44"/>
      <c r="M549" s="44"/>
      <c r="N549" s="44"/>
      <c r="O549" s="44"/>
      <c r="Q549" s="44"/>
      <c r="R549" s="44"/>
      <c r="S549" s="44"/>
      <c r="T549" s="44"/>
      <c r="U549" s="44"/>
      <c r="W549" s="44"/>
      <c r="X549" s="44"/>
      <c r="Y549" s="44"/>
      <c r="AA549" s="44"/>
      <c r="AB549" s="44"/>
      <c r="AC549" s="44"/>
      <c r="AE549" s="44"/>
      <c r="AF549" s="44"/>
      <c r="AG549" s="44"/>
      <c r="AH549" s="44"/>
      <c r="AJ549" s="44"/>
      <c r="AK549" s="44"/>
      <c r="AL549" s="44"/>
      <c r="AM549" s="44"/>
      <c r="AN549" s="44"/>
      <c r="AO549" s="44"/>
    </row>
    <row r="550" spans="3:41" x14ac:dyDescent="0.2">
      <c r="C550" s="44"/>
      <c r="D550" s="44"/>
      <c r="E550" s="44"/>
      <c r="G550" s="44"/>
      <c r="H550" s="44"/>
      <c r="J550" s="44"/>
      <c r="K550" s="44"/>
      <c r="L550" s="44"/>
      <c r="M550" s="44"/>
      <c r="N550" s="44"/>
      <c r="O550" s="44"/>
      <c r="Q550" s="44"/>
      <c r="R550" s="44"/>
      <c r="S550" s="44"/>
      <c r="T550" s="44"/>
      <c r="U550" s="44"/>
      <c r="W550" s="44"/>
      <c r="X550" s="44"/>
      <c r="Y550" s="44"/>
      <c r="AA550" s="44"/>
      <c r="AB550" s="44"/>
      <c r="AC550" s="44"/>
      <c r="AE550" s="44"/>
      <c r="AF550" s="44"/>
      <c r="AG550" s="44"/>
      <c r="AH550" s="44"/>
      <c r="AJ550" s="44"/>
      <c r="AK550" s="44"/>
      <c r="AL550" s="44"/>
      <c r="AM550" s="44"/>
      <c r="AN550" s="44"/>
      <c r="AO550" s="44"/>
    </row>
    <row r="551" spans="3:41" x14ac:dyDescent="0.2">
      <c r="C551" s="44"/>
      <c r="D551" s="44"/>
      <c r="E551" s="44"/>
      <c r="G551" s="44"/>
      <c r="H551" s="44"/>
      <c r="J551" s="44"/>
      <c r="K551" s="44"/>
      <c r="L551" s="44"/>
      <c r="M551" s="44"/>
      <c r="N551" s="44"/>
      <c r="O551" s="44"/>
      <c r="Q551" s="44"/>
      <c r="R551" s="44"/>
      <c r="S551" s="44"/>
      <c r="T551" s="44"/>
      <c r="U551" s="44"/>
      <c r="W551" s="44"/>
      <c r="X551" s="44"/>
      <c r="Y551" s="44"/>
      <c r="AA551" s="44"/>
      <c r="AB551" s="44"/>
      <c r="AC551" s="44"/>
      <c r="AE551" s="44"/>
      <c r="AF551" s="44"/>
      <c r="AG551" s="44"/>
      <c r="AH551" s="44"/>
      <c r="AJ551" s="44"/>
      <c r="AK551" s="44"/>
      <c r="AL551" s="44"/>
      <c r="AM551" s="44"/>
      <c r="AN551" s="44"/>
      <c r="AO551" s="44"/>
    </row>
    <row r="552" spans="3:41" x14ac:dyDescent="0.2">
      <c r="C552" s="44"/>
      <c r="D552" s="44"/>
      <c r="E552" s="44"/>
      <c r="G552" s="44"/>
      <c r="H552" s="44"/>
      <c r="J552" s="44"/>
      <c r="K552" s="44"/>
      <c r="L552" s="44"/>
      <c r="M552" s="44"/>
      <c r="N552" s="44"/>
      <c r="O552" s="44"/>
      <c r="Q552" s="44"/>
      <c r="R552" s="44"/>
      <c r="S552" s="44"/>
      <c r="T552" s="44"/>
      <c r="U552" s="44"/>
      <c r="W552" s="44"/>
      <c r="X552" s="44"/>
      <c r="Y552" s="44"/>
      <c r="AA552" s="44"/>
      <c r="AB552" s="44"/>
      <c r="AC552" s="44"/>
      <c r="AE552" s="44"/>
      <c r="AF552" s="44"/>
      <c r="AG552" s="44"/>
      <c r="AH552" s="44"/>
      <c r="AJ552" s="44"/>
      <c r="AK552" s="44"/>
      <c r="AL552" s="44"/>
      <c r="AM552" s="44"/>
      <c r="AN552" s="44"/>
      <c r="AO552" s="44"/>
    </row>
    <row r="553" spans="3:41" x14ac:dyDescent="0.2">
      <c r="C553" s="44"/>
      <c r="D553" s="44"/>
      <c r="E553" s="44"/>
      <c r="G553" s="44"/>
      <c r="H553" s="44"/>
      <c r="J553" s="44"/>
      <c r="K553" s="44"/>
      <c r="L553" s="44"/>
      <c r="M553" s="44"/>
      <c r="N553" s="44"/>
      <c r="O553" s="44"/>
      <c r="Q553" s="44"/>
      <c r="R553" s="44"/>
      <c r="S553" s="44"/>
      <c r="T553" s="44"/>
      <c r="U553" s="44"/>
      <c r="W553" s="44"/>
      <c r="X553" s="44"/>
      <c r="Y553" s="44"/>
      <c r="AA553" s="44"/>
      <c r="AB553" s="44"/>
      <c r="AC553" s="44"/>
      <c r="AE553" s="44"/>
      <c r="AF553" s="44"/>
      <c r="AG553" s="44"/>
      <c r="AH553" s="44"/>
      <c r="AJ553" s="44"/>
      <c r="AK553" s="44"/>
      <c r="AL553" s="44"/>
      <c r="AM553" s="44"/>
      <c r="AN553" s="44"/>
      <c r="AO553" s="44"/>
    </row>
    <row r="554" spans="3:41" x14ac:dyDescent="0.2">
      <c r="C554" s="44"/>
      <c r="D554" s="44"/>
      <c r="E554" s="44"/>
      <c r="G554" s="44"/>
      <c r="H554" s="44"/>
      <c r="J554" s="44"/>
      <c r="K554" s="44"/>
      <c r="L554" s="44"/>
      <c r="M554" s="44"/>
      <c r="N554" s="44"/>
      <c r="O554" s="44"/>
      <c r="Q554" s="44"/>
      <c r="R554" s="44"/>
      <c r="S554" s="44"/>
      <c r="T554" s="44"/>
      <c r="U554" s="44"/>
      <c r="W554" s="44"/>
      <c r="X554" s="44"/>
      <c r="Y554" s="44"/>
      <c r="AA554" s="44"/>
      <c r="AB554" s="44"/>
      <c r="AC554" s="44"/>
      <c r="AE554" s="44"/>
      <c r="AF554" s="44"/>
      <c r="AG554" s="44"/>
      <c r="AH554" s="44"/>
      <c r="AJ554" s="44"/>
      <c r="AK554" s="44"/>
      <c r="AL554" s="44"/>
      <c r="AM554" s="44"/>
      <c r="AN554" s="44"/>
      <c r="AO554" s="44"/>
    </row>
    <row r="555" spans="3:41" x14ac:dyDescent="0.2">
      <c r="C555" s="44"/>
      <c r="D555" s="44"/>
      <c r="E555" s="44"/>
      <c r="G555" s="44"/>
      <c r="H555" s="44"/>
      <c r="J555" s="44"/>
      <c r="K555" s="44"/>
      <c r="L555" s="44"/>
      <c r="M555" s="44"/>
      <c r="N555" s="44"/>
      <c r="O555" s="44"/>
      <c r="Q555" s="44"/>
      <c r="R555" s="44"/>
      <c r="S555" s="44"/>
      <c r="T555" s="44"/>
      <c r="U555" s="44"/>
      <c r="W555" s="44"/>
      <c r="X555" s="44"/>
      <c r="Y555" s="44"/>
      <c r="AA555" s="44"/>
      <c r="AB555" s="44"/>
      <c r="AC555" s="44"/>
      <c r="AE555" s="44"/>
      <c r="AF555" s="44"/>
      <c r="AG555" s="44"/>
      <c r="AH555" s="44"/>
      <c r="AJ555" s="44"/>
      <c r="AK555" s="44"/>
      <c r="AL555" s="44"/>
      <c r="AM555" s="44"/>
      <c r="AN555" s="44"/>
      <c r="AO555" s="44"/>
    </row>
    <row r="556" spans="3:41" x14ac:dyDescent="0.2">
      <c r="C556" s="44"/>
      <c r="D556" s="44"/>
      <c r="E556" s="44"/>
      <c r="G556" s="44"/>
      <c r="H556" s="44"/>
      <c r="J556" s="44"/>
      <c r="K556" s="44"/>
      <c r="L556" s="44"/>
      <c r="M556" s="44"/>
      <c r="N556" s="44"/>
      <c r="O556" s="44"/>
      <c r="Q556" s="44"/>
      <c r="R556" s="44"/>
      <c r="S556" s="44"/>
      <c r="T556" s="44"/>
      <c r="U556" s="44"/>
      <c r="W556" s="44"/>
      <c r="X556" s="44"/>
      <c r="Y556" s="44"/>
      <c r="AA556" s="44"/>
      <c r="AB556" s="44"/>
      <c r="AC556" s="44"/>
      <c r="AE556" s="44"/>
      <c r="AF556" s="44"/>
      <c r="AG556" s="44"/>
      <c r="AH556" s="44"/>
      <c r="AJ556" s="44"/>
      <c r="AK556" s="44"/>
      <c r="AL556" s="44"/>
      <c r="AM556" s="44"/>
      <c r="AN556" s="44"/>
      <c r="AO556" s="44"/>
    </row>
    <row r="557" spans="3:41" x14ac:dyDescent="0.2">
      <c r="C557" s="44"/>
      <c r="D557" s="44"/>
      <c r="E557" s="44"/>
      <c r="G557" s="44"/>
      <c r="H557" s="44"/>
      <c r="J557" s="44"/>
      <c r="K557" s="44"/>
      <c r="L557" s="44"/>
      <c r="M557" s="44"/>
      <c r="N557" s="44"/>
      <c r="O557" s="44"/>
      <c r="Q557" s="44"/>
      <c r="R557" s="44"/>
      <c r="S557" s="44"/>
      <c r="T557" s="44"/>
      <c r="U557" s="44"/>
      <c r="W557" s="44"/>
      <c r="X557" s="44"/>
      <c r="Y557" s="44"/>
      <c r="AA557" s="44"/>
      <c r="AB557" s="44"/>
      <c r="AC557" s="44"/>
      <c r="AE557" s="44"/>
      <c r="AF557" s="44"/>
      <c r="AG557" s="44"/>
      <c r="AH557" s="44"/>
      <c r="AJ557" s="44"/>
      <c r="AK557" s="44"/>
      <c r="AL557" s="44"/>
      <c r="AM557" s="44"/>
      <c r="AN557" s="44"/>
      <c r="AO557" s="44"/>
    </row>
    <row r="558" spans="3:41" x14ac:dyDescent="0.2">
      <c r="C558" s="44"/>
      <c r="D558" s="44"/>
      <c r="E558" s="44"/>
      <c r="G558" s="44"/>
      <c r="H558" s="44"/>
      <c r="J558" s="44"/>
      <c r="K558" s="44"/>
      <c r="L558" s="44"/>
      <c r="M558" s="44"/>
      <c r="N558" s="44"/>
      <c r="O558" s="44"/>
      <c r="Q558" s="44"/>
      <c r="R558" s="44"/>
      <c r="S558" s="44"/>
      <c r="T558" s="44"/>
      <c r="U558" s="44"/>
      <c r="W558" s="44"/>
      <c r="X558" s="44"/>
      <c r="Y558" s="44"/>
      <c r="AA558" s="44"/>
      <c r="AB558" s="44"/>
      <c r="AC558" s="44"/>
      <c r="AE558" s="44"/>
      <c r="AF558" s="44"/>
      <c r="AG558" s="44"/>
      <c r="AH558" s="44"/>
      <c r="AJ558" s="44"/>
      <c r="AK558" s="44"/>
      <c r="AL558" s="44"/>
      <c r="AM558" s="44"/>
      <c r="AN558" s="44"/>
      <c r="AO558" s="44"/>
    </row>
    <row r="559" spans="3:41" x14ac:dyDescent="0.2">
      <c r="C559" s="44"/>
      <c r="D559" s="44"/>
      <c r="E559" s="44"/>
      <c r="G559" s="44"/>
      <c r="H559" s="44"/>
      <c r="J559" s="44"/>
      <c r="K559" s="44"/>
      <c r="L559" s="44"/>
      <c r="M559" s="44"/>
      <c r="N559" s="44"/>
      <c r="O559" s="44"/>
      <c r="Q559" s="44"/>
      <c r="R559" s="44"/>
      <c r="S559" s="44"/>
      <c r="T559" s="44"/>
      <c r="U559" s="44"/>
      <c r="W559" s="44"/>
      <c r="X559" s="44"/>
      <c r="Y559" s="44"/>
      <c r="AA559" s="44"/>
      <c r="AB559" s="44"/>
      <c r="AC559" s="44"/>
      <c r="AE559" s="44"/>
      <c r="AF559" s="44"/>
      <c r="AG559" s="44"/>
      <c r="AH559" s="44"/>
      <c r="AJ559" s="44"/>
      <c r="AK559" s="44"/>
      <c r="AL559" s="44"/>
      <c r="AM559" s="44"/>
      <c r="AN559" s="44"/>
      <c r="AO559" s="44"/>
    </row>
    <row r="560" spans="3:41" x14ac:dyDescent="0.2">
      <c r="C560" s="44"/>
      <c r="D560" s="44"/>
      <c r="E560" s="44"/>
      <c r="G560" s="44"/>
      <c r="H560" s="44"/>
      <c r="J560" s="44"/>
      <c r="K560" s="44"/>
      <c r="L560" s="44"/>
      <c r="M560" s="44"/>
      <c r="N560" s="44"/>
      <c r="O560" s="44"/>
      <c r="Q560" s="44"/>
      <c r="R560" s="44"/>
      <c r="S560" s="44"/>
      <c r="T560" s="44"/>
      <c r="U560" s="44"/>
      <c r="W560" s="44"/>
      <c r="X560" s="44"/>
      <c r="Y560" s="44"/>
      <c r="AA560" s="44"/>
      <c r="AB560" s="44"/>
      <c r="AC560" s="44"/>
      <c r="AE560" s="44"/>
      <c r="AF560" s="44"/>
      <c r="AG560" s="44"/>
      <c r="AH560" s="44"/>
      <c r="AJ560" s="44"/>
      <c r="AK560" s="44"/>
      <c r="AL560" s="44"/>
      <c r="AM560" s="44"/>
      <c r="AN560" s="44"/>
      <c r="AO560" s="44"/>
    </row>
    <row r="561" spans="3:41" x14ac:dyDescent="0.2">
      <c r="C561" s="44"/>
      <c r="D561" s="44"/>
      <c r="E561" s="44"/>
      <c r="G561" s="44"/>
      <c r="H561" s="44"/>
      <c r="J561" s="44"/>
      <c r="K561" s="44"/>
      <c r="L561" s="44"/>
      <c r="M561" s="44"/>
      <c r="N561" s="44"/>
      <c r="O561" s="44"/>
      <c r="Q561" s="44"/>
      <c r="R561" s="44"/>
      <c r="S561" s="44"/>
      <c r="T561" s="44"/>
      <c r="U561" s="44"/>
      <c r="W561" s="44"/>
      <c r="X561" s="44"/>
      <c r="Y561" s="44"/>
      <c r="AA561" s="44"/>
      <c r="AB561" s="44"/>
      <c r="AC561" s="44"/>
      <c r="AE561" s="44"/>
      <c r="AF561" s="44"/>
      <c r="AG561" s="44"/>
      <c r="AH561" s="44"/>
      <c r="AJ561" s="44"/>
      <c r="AK561" s="44"/>
      <c r="AL561" s="44"/>
      <c r="AM561" s="44"/>
      <c r="AN561" s="44"/>
      <c r="AO561" s="44"/>
    </row>
    <row r="562" spans="3:41" x14ac:dyDescent="0.2">
      <c r="C562" s="44"/>
      <c r="D562" s="44"/>
      <c r="E562" s="44"/>
      <c r="G562" s="44"/>
      <c r="H562" s="44"/>
      <c r="J562" s="44"/>
      <c r="K562" s="44"/>
      <c r="L562" s="44"/>
      <c r="M562" s="44"/>
      <c r="N562" s="44"/>
      <c r="O562" s="44"/>
      <c r="Q562" s="44"/>
      <c r="R562" s="44"/>
      <c r="S562" s="44"/>
      <c r="T562" s="44"/>
      <c r="U562" s="44"/>
      <c r="W562" s="44"/>
      <c r="X562" s="44"/>
      <c r="Y562" s="44"/>
      <c r="AA562" s="44"/>
      <c r="AB562" s="44"/>
      <c r="AC562" s="44"/>
      <c r="AE562" s="44"/>
      <c r="AF562" s="44"/>
      <c r="AG562" s="44"/>
      <c r="AH562" s="44"/>
      <c r="AJ562" s="44"/>
      <c r="AK562" s="44"/>
      <c r="AL562" s="44"/>
      <c r="AM562" s="44"/>
      <c r="AN562" s="44"/>
      <c r="AO562" s="44"/>
    </row>
    <row r="563" spans="3:41" x14ac:dyDescent="0.2">
      <c r="C563" s="44"/>
      <c r="D563" s="44"/>
      <c r="E563" s="44"/>
      <c r="G563" s="44"/>
      <c r="H563" s="44"/>
      <c r="J563" s="44"/>
      <c r="K563" s="44"/>
      <c r="L563" s="44"/>
      <c r="M563" s="44"/>
      <c r="N563" s="44"/>
      <c r="O563" s="44"/>
      <c r="Q563" s="44"/>
      <c r="R563" s="44"/>
      <c r="S563" s="44"/>
      <c r="T563" s="44"/>
      <c r="U563" s="44"/>
      <c r="W563" s="44"/>
      <c r="X563" s="44"/>
      <c r="Y563" s="44"/>
      <c r="AA563" s="44"/>
      <c r="AB563" s="44"/>
      <c r="AC563" s="44"/>
      <c r="AE563" s="44"/>
      <c r="AF563" s="44"/>
      <c r="AG563" s="44"/>
      <c r="AH563" s="44"/>
      <c r="AJ563" s="44"/>
      <c r="AK563" s="44"/>
      <c r="AL563" s="44"/>
      <c r="AM563" s="44"/>
      <c r="AN563" s="44"/>
      <c r="AO563" s="44"/>
    </row>
    <row r="564" spans="3:41" x14ac:dyDescent="0.2">
      <c r="C564" s="44"/>
      <c r="D564" s="44"/>
      <c r="E564" s="44"/>
      <c r="G564" s="44"/>
      <c r="H564" s="44"/>
      <c r="J564" s="44"/>
      <c r="K564" s="44"/>
      <c r="L564" s="44"/>
      <c r="M564" s="44"/>
      <c r="N564" s="44"/>
      <c r="O564" s="44"/>
      <c r="Q564" s="44"/>
      <c r="R564" s="44"/>
      <c r="S564" s="44"/>
      <c r="T564" s="44"/>
      <c r="U564" s="44"/>
      <c r="W564" s="44"/>
      <c r="X564" s="44"/>
      <c r="Y564" s="44"/>
      <c r="AA564" s="44"/>
      <c r="AB564" s="44"/>
      <c r="AC564" s="44"/>
      <c r="AE564" s="44"/>
      <c r="AF564" s="44"/>
      <c r="AG564" s="44"/>
      <c r="AH564" s="44"/>
      <c r="AJ564" s="44"/>
      <c r="AK564" s="44"/>
      <c r="AL564" s="44"/>
      <c r="AM564" s="44"/>
      <c r="AN564" s="44"/>
      <c r="AO564" s="44"/>
    </row>
    <row r="565" spans="3:41" x14ac:dyDescent="0.2">
      <c r="C565" s="44"/>
      <c r="D565" s="44"/>
      <c r="E565" s="44"/>
      <c r="G565" s="44"/>
      <c r="H565" s="44"/>
      <c r="J565" s="44"/>
      <c r="K565" s="44"/>
      <c r="L565" s="44"/>
      <c r="M565" s="44"/>
      <c r="N565" s="44"/>
      <c r="O565" s="44"/>
      <c r="Q565" s="44"/>
      <c r="R565" s="44"/>
      <c r="S565" s="44"/>
      <c r="T565" s="44"/>
      <c r="U565" s="44"/>
      <c r="W565" s="44"/>
      <c r="X565" s="44"/>
      <c r="Y565" s="44"/>
      <c r="AA565" s="44"/>
      <c r="AB565" s="44"/>
      <c r="AC565" s="44"/>
      <c r="AE565" s="44"/>
      <c r="AF565" s="44"/>
      <c r="AG565" s="44"/>
      <c r="AH565" s="44"/>
      <c r="AJ565" s="44"/>
      <c r="AK565" s="44"/>
      <c r="AL565" s="44"/>
      <c r="AM565" s="44"/>
      <c r="AN565" s="44"/>
      <c r="AO565" s="44"/>
    </row>
    <row r="566" spans="3:41" x14ac:dyDescent="0.2">
      <c r="C566" s="44"/>
      <c r="D566" s="44"/>
      <c r="E566" s="44"/>
      <c r="G566" s="44"/>
      <c r="H566" s="44"/>
      <c r="J566" s="44"/>
      <c r="K566" s="44"/>
      <c r="L566" s="44"/>
      <c r="M566" s="44"/>
      <c r="N566" s="44"/>
      <c r="O566" s="44"/>
      <c r="Q566" s="44"/>
      <c r="R566" s="44"/>
      <c r="S566" s="44"/>
      <c r="T566" s="44"/>
      <c r="U566" s="44"/>
      <c r="W566" s="44"/>
      <c r="X566" s="44"/>
      <c r="Y566" s="44"/>
      <c r="AA566" s="44"/>
      <c r="AB566" s="44"/>
      <c r="AC566" s="44"/>
      <c r="AE566" s="44"/>
      <c r="AF566" s="44"/>
      <c r="AG566" s="44"/>
      <c r="AH566" s="44"/>
      <c r="AJ566" s="44"/>
      <c r="AK566" s="44"/>
      <c r="AL566" s="44"/>
      <c r="AM566" s="44"/>
      <c r="AN566" s="44"/>
      <c r="AO566" s="44"/>
    </row>
    <row r="567" spans="3:41" x14ac:dyDescent="0.2">
      <c r="C567" s="44"/>
      <c r="D567" s="44"/>
      <c r="E567" s="44"/>
      <c r="G567" s="44"/>
      <c r="H567" s="44"/>
      <c r="J567" s="44"/>
      <c r="K567" s="44"/>
      <c r="L567" s="44"/>
      <c r="M567" s="44"/>
      <c r="N567" s="44"/>
      <c r="O567" s="44"/>
      <c r="Q567" s="44"/>
      <c r="R567" s="44"/>
      <c r="S567" s="44"/>
      <c r="T567" s="44"/>
      <c r="U567" s="44"/>
      <c r="W567" s="44"/>
      <c r="X567" s="44"/>
      <c r="Y567" s="44"/>
      <c r="AA567" s="44"/>
      <c r="AB567" s="44"/>
      <c r="AC567" s="44"/>
      <c r="AE567" s="44"/>
      <c r="AF567" s="44"/>
      <c r="AG567" s="44"/>
      <c r="AH567" s="44"/>
      <c r="AJ567" s="44"/>
      <c r="AK567" s="44"/>
      <c r="AL567" s="44"/>
      <c r="AM567" s="44"/>
      <c r="AN567" s="44"/>
      <c r="AO567" s="44"/>
    </row>
    <row r="568" spans="3:41" x14ac:dyDescent="0.2">
      <c r="C568" s="44"/>
      <c r="D568" s="44"/>
      <c r="E568" s="44"/>
      <c r="G568" s="44"/>
      <c r="H568" s="44"/>
      <c r="J568" s="44"/>
      <c r="K568" s="44"/>
      <c r="L568" s="44"/>
      <c r="M568" s="44"/>
      <c r="N568" s="44"/>
      <c r="O568" s="44"/>
      <c r="Q568" s="44"/>
      <c r="R568" s="44"/>
      <c r="S568" s="44"/>
      <c r="T568" s="44"/>
      <c r="U568" s="44"/>
      <c r="W568" s="44"/>
      <c r="X568" s="44"/>
      <c r="Y568" s="44"/>
      <c r="AA568" s="44"/>
      <c r="AB568" s="44"/>
      <c r="AC568" s="44"/>
      <c r="AE568" s="44"/>
      <c r="AF568" s="44"/>
      <c r="AG568" s="44"/>
      <c r="AH568" s="44"/>
      <c r="AJ568" s="44"/>
      <c r="AK568" s="44"/>
      <c r="AL568" s="44"/>
      <c r="AM568" s="44"/>
      <c r="AN568" s="44"/>
      <c r="AO568" s="44"/>
    </row>
    <row r="569" spans="3:41" x14ac:dyDescent="0.2">
      <c r="C569" s="44"/>
      <c r="D569" s="44"/>
      <c r="E569" s="44"/>
      <c r="G569" s="44"/>
      <c r="H569" s="44"/>
      <c r="J569" s="44"/>
      <c r="K569" s="44"/>
      <c r="L569" s="44"/>
      <c r="M569" s="44"/>
      <c r="N569" s="44"/>
      <c r="O569" s="44"/>
      <c r="Q569" s="44"/>
      <c r="R569" s="44"/>
      <c r="S569" s="44"/>
      <c r="T569" s="44"/>
      <c r="U569" s="44"/>
      <c r="W569" s="44"/>
      <c r="X569" s="44"/>
      <c r="Y569" s="44"/>
      <c r="AA569" s="44"/>
      <c r="AB569" s="44"/>
      <c r="AC569" s="44"/>
      <c r="AE569" s="44"/>
      <c r="AF569" s="44"/>
      <c r="AG569" s="44"/>
      <c r="AH569" s="44"/>
      <c r="AJ569" s="44"/>
      <c r="AK569" s="44"/>
      <c r="AL569" s="44"/>
      <c r="AM569" s="44"/>
      <c r="AN569" s="44"/>
      <c r="AO569" s="44"/>
    </row>
    <row r="570" spans="3:41" x14ac:dyDescent="0.2">
      <c r="C570" s="44"/>
      <c r="D570" s="44"/>
      <c r="E570" s="44"/>
      <c r="G570" s="44"/>
      <c r="H570" s="44"/>
      <c r="J570" s="44"/>
      <c r="K570" s="44"/>
      <c r="L570" s="44"/>
      <c r="M570" s="44"/>
      <c r="N570" s="44"/>
      <c r="O570" s="44"/>
      <c r="Q570" s="44"/>
      <c r="R570" s="44"/>
      <c r="S570" s="44"/>
      <c r="T570" s="44"/>
      <c r="U570" s="44"/>
      <c r="W570" s="44"/>
      <c r="X570" s="44"/>
      <c r="Y570" s="44"/>
      <c r="AA570" s="44"/>
      <c r="AB570" s="44"/>
      <c r="AC570" s="44"/>
      <c r="AE570" s="44"/>
      <c r="AF570" s="44"/>
      <c r="AG570" s="44"/>
      <c r="AH570" s="44"/>
      <c r="AJ570" s="44"/>
      <c r="AK570" s="44"/>
      <c r="AL570" s="44"/>
      <c r="AM570" s="44"/>
      <c r="AN570" s="44"/>
      <c r="AO570" s="44"/>
    </row>
    <row r="571" spans="3:41" x14ac:dyDescent="0.2">
      <c r="C571" s="44"/>
      <c r="D571" s="44"/>
      <c r="E571" s="44"/>
      <c r="G571" s="44"/>
      <c r="H571" s="44"/>
      <c r="J571" s="44"/>
      <c r="K571" s="44"/>
      <c r="L571" s="44"/>
      <c r="M571" s="44"/>
      <c r="N571" s="44"/>
      <c r="O571" s="44"/>
      <c r="Q571" s="44"/>
      <c r="R571" s="44"/>
      <c r="S571" s="44"/>
      <c r="T571" s="44"/>
      <c r="U571" s="44"/>
      <c r="W571" s="44"/>
      <c r="X571" s="44"/>
      <c r="Y571" s="44"/>
      <c r="AA571" s="44"/>
      <c r="AB571" s="44"/>
      <c r="AC571" s="44"/>
      <c r="AE571" s="44"/>
      <c r="AF571" s="44"/>
      <c r="AG571" s="44"/>
      <c r="AH571" s="44"/>
      <c r="AJ571" s="44"/>
      <c r="AK571" s="44"/>
      <c r="AL571" s="44"/>
      <c r="AM571" s="44"/>
      <c r="AN571" s="44"/>
      <c r="AO571" s="44"/>
    </row>
    <row r="572" spans="3:41" x14ac:dyDescent="0.2">
      <c r="C572" s="44"/>
      <c r="D572" s="44"/>
      <c r="E572" s="44"/>
      <c r="G572" s="44"/>
      <c r="H572" s="44"/>
      <c r="J572" s="44"/>
      <c r="K572" s="44"/>
      <c r="L572" s="44"/>
      <c r="M572" s="44"/>
      <c r="N572" s="44"/>
      <c r="O572" s="44"/>
      <c r="Q572" s="44"/>
      <c r="R572" s="44"/>
      <c r="S572" s="44"/>
      <c r="T572" s="44"/>
      <c r="U572" s="44"/>
      <c r="W572" s="44"/>
      <c r="X572" s="44"/>
      <c r="Y572" s="44"/>
      <c r="AA572" s="44"/>
      <c r="AB572" s="44"/>
      <c r="AC572" s="44"/>
      <c r="AE572" s="44"/>
      <c r="AF572" s="44"/>
      <c r="AG572" s="44"/>
      <c r="AH572" s="44"/>
      <c r="AJ572" s="44"/>
      <c r="AK572" s="44"/>
      <c r="AL572" s="44"/>
      <c r="AM572" s="44"/>
      <c r="AN572" s="44"/>
      <c r="AO572" s="44"/>
    </row>
    <row r="573" spans="3:41" x14ac:dyDescent="0.2">
      <c r="C573" s="44"/>
      <c r="D573" s="44"/>
      <c r="E573" s="44"/>
      <c r="G573" s="44"/>
      <c r="H573" s="44"/>
      <c r="J573" s="44"/>
      <c r="K573" s="44"/>
      <c r="L573" s="44"/>
      <c r="M573" s="44"/>
      <c r="N573" s="44"/>
      <c r="O573" s="44"/>
      <c r="Q573" s="44"/>
      <c r="R573" s="44"/>
      <c r="S573" s="44"/>
      <c r="T573" s="44"/>
      <c r="U573" s="44"/>
      <c r="W573" s="44"/>
      <c r="X573" s="44"/>
      <c r="Y573" s="44"/>
      <c r="AA573" s="44"/>
      <c r="AB573" s="44"/>
      <c r="AC573" s="44"/>
      <c r="AE573" s="44"/>
      <c r="AF573" s="44"/>
      <c r="AG573" s="44"/>
      <c r="AH573" s="44"/>
      <c r="AJ573" s="44"/>
      <c r="AK573" s="44"/>
      <c r="AL573" s="44"/>
      <c r="AM573" s="44"/>
      <c r="AN573" s="44"/>
      <c r="AO573" s="44"/>
    </row>
    <row r="574" spans="3:41" x14ac:dyDescent="0.2">
      <c r="C574" s="44"/>
      <c r="D574" s="44"/>
      <c r="E574" s="44"/>
      <c r="G574" s="44"/>
      <c r="H574" s="44"/>
      <c r="J574" s="44"/>
      <c r="K574" s="44"/>
      <c r="L574" s="44"/>
      <c r="M574" s="44"/>
      <c r="N574" s="44"/>
      <c r="O574" s="44"/>
      <c r="Q574" s="44"/>
      <c r="R574" s="44"/>
      <c r="S574" s="44"/>
      <c r="T574" s="44"/>
      <c r="U574" s="44"/>
      <c r="W574" s="44"/>
      <c r="X574" s="44"/>
      <c r="Y574" s="44"/>
      <c r="AA574" s="44"/>
      <c r="AB574" s="44"/>
      <c r="AC574" s="44"/>
      <c r="AE574" s="44"/>
      <c r="AF574" s="44"/>
      <c r="AG574" s="44"/>
      <c r="AH574" s="44"/>
      <c r="AJ574" s="44"/>
      <c r="AK574" s="44"/>
      <c r="AL574" s="44"/>
      <c r="AM574" s="44"/>
      <c r="AN574" s="44"/>
      <c r="AO574" s="44"/>
    </row>
    <row r="575" spans="3:41" x14ac:dyDescent="0.2">
      <c r="C575" s="44"/>
      <c r="D575" s="44"/>
      <c r="E575" s="44"/>
      <c r="G575" s="44"/>
      <c r="H575" s="44"/>
      <c r="J575" s="44"/>
      <c r="K575" s="44"/>
      <c r="L575" s="44"/>
      <c r="M575" s="44"/>
      <c r="N575" s="44"/>
      <c r="O575" s="44"/>
      <c r="Q575" s="44"/>
      <c r="R575" s="44"/>
      <c r="S575" s="44"/>
      <c r="T575" s="44"/>
      <c r="U575" s="44"/>
      <c r="W575" s="44"/>
      <c r="X575" s="44"/>
      <c r="Y575" s="44"/>
      <c r="AA575" s="44"/>
      <c r="AB575" s="44"/>
      <c r="AC575" s="44"/>
      <c r="AE575" s="44"/>
      <c r="AF575" s="44"/>
      <c r="AG575" s="44"/>
      <c r="AH575" s="44"/>
      <c r="AJ575" s="44"/>
      <c r="AK575" s="44"/>
      <c r="AL575" s="44"/>
      <c r="AM575" s="44"/>
      <c r="AN575" s="44"/>
      <c r="AO575" s="44"/>
    </row>
    <row r="576" spans="3:41" x14ac:dyDescent="0.2">
      <c r="C576" s="44"/>
      <c r="D576" s="44"/>
      <c r="E576" s="44"/>
      <c r="G576" s="44"/>
      <c r="H576" s="44"/>
      <c r="J576" s="44"/>
      <c r="K576" s="44"/>
      <c r="L576" s="44"/>
      <c r="M576" s="44"/>
      <c r="N576" s="44"/>
      <c r="O576" s="44"/>
      <c r="Q576" s="44"/>
      <c r="R576" s="44"/>
      <c r="S576" s="44"/>
      <c r="T576" s="44"/>
      <c r="U576" s="44"/>
      <c r="W576" s="44"/>
      <c r="X576" s="44"/>
      <c r="Y576" s="44"/>
      <c r="AA576" s="44"/>
      <c r="AB576" s="44"/>
      <c r="AC576" s="44"/>
      <c r="AE576" s="44"/>
      <c r="AF576" s="44"/>
      <c r="AG576" s="44"/>
      <c r="AH576" s="44"/>
      <c r="AJ576" s="44"/>
      <c r="AK576" s="44"/>
      <c r="AL576" s="44"/>
      <c r="AM576" s="44"/>
      <c r="AN576" s="44"/>
      <c r="AO576" s="44"/>
    </row>
    <row r="577" spans="3:41" x14ac:dyDescent="0.2">
      <c r="C577" s="44"/>
      <c r="D577" s="44"/>
      <c r="E577" s="44"/>
      <c r="G577" s="44"/>
      <c r="H577" s="44"/>
      <c r="J577" s="44"/>
      <c r="K577" s="44"/>
      <c r="L577" s="44"/>
      <c r="M577" s="44"/>
      <c r="N577" s="44"/>
      <c r="O577" s="44"/>
      <c r="Q577" s="44"/>
      <c r="R577" s="44"/>
      <c r="S577" s="44"/>
      <c r="T577" s="44"/>
      <c r="U577" s="44"/>
      <c r="W577" s="44"/>
      <c r="X577" s="44"/>
      <c r="Y577" s="44"/>
      <c r="AA577" s="44"/>
      <c r="AB577" s="44"/>
      <c r="AC577" s="44"/>
      <c r="AE577" s="44"/>
      <c r="AF577" s="44"/>
      <c r="AG577" s="44"/>
      <c r="AH577" s="44"/>
      <c r="AJ577" s="44"/>
      <c r="AK577" s="44"/>
      <c r="AL577" s="44"/>
      <c r="AM577" s="44"/>
      <c r="AN577" s="44"/>
      <c r="AO577" s="44"/>
    </row>
  </sheetData>
  <mergeCells count="15">
    <mergeCell ref="Y1:AA1"/>
    <mergeCell ref="AM1:AN1"/>
    <mergeCell ref="AK1:AL1"/>
    <mergeCell ref="AH1:AJ1"/>
    <mergeCell ref="AF1:AG1"/>
    <mergeCell ref="AC1:AE1"/>
    <mergeCell ref="A1:B1"/>
    <mergeCell ref="E1:G1"/>
    <mergeCell ref="C1:D1"/>
    <mergeCell ref="U1:W1"/>
    <mergeCell ref="R1:S1"/>
    <mergeCell ref="O1:Q1"/>
    <mergeCell ref="M1:N1"/>
    <mergeCell ref="K1:L1"/>
    <mergeCell ref="H1:J1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57"/>
  <sheetViews>
    <sheetView workbookViewId="0">
      <selection activeCell="F19" sqref="F19"/>
    </sheetView>
  </sheetViews>
  <sheetFormatPr baseColWidth="10" defaultRowHeight="15" x14ac:dyDescent="0.2"/>
  <cols>
    <col min="2" max="2" width="12.5" customWidth="1"/>
    <col min="3" max="7" width="11.5" style="44"/>
    <col min="8" max="8" width="24.83203125" style="44" customWidth="1"/>
    <col min="9" max="9" width="40" style="44" customWidth="1"/>
    <col min="10" max="10" width="30.83203125" style="44" customWidth="1"/>
    <col min="11" max="15" width="11.5" style="44"/>
    <col min="16" max="16" width="18.5" style="44" customWidth="1"/>
    <col min="17" max="17" width="20" style="44" customWidth="1"/>
    <col min="18" max="18" width="18.1640625" style="44" customWidth="1"/>
  </cols>
  <sheetData>
    <row r="1" spans="1:18" x14ac:dyDescent="0.2">
      <c r="C1" s="208" t="s">
        <v>145</v>
      </c>
      <c r="D1" s="208"/>
      <c r="E1" s="208"/>
      <c r="F1" s="208"/>
      <c r="G1" s="208"/>
      <c r="H1" s="208"/>
      <c r="I1" s="208"/>
      <c r="J1" s="208"/>
      <c r="K1" s="209" t="s">
        <v>146</v>
      </c>
      <c r="L1" s="210"/>
      <c r="M1" s="210"/>
      <c r="N1" s="210"/>
      <c r="O1" s="210"/>
      <c r="P1" s="210"/>
      <c r="Q1" s="210"/>
      <c r="R1" s="210"/>
    </row>
    <row r="2" spans="1:18" x14ac:dyDescent="0.2">
      <c r="C2" s="208" t="s">
        <v>147</v>
      </c>
      <c r="D2" s="208"/>
      <c r="E2" s="208"/>
      <c r="F2" s="208"/>
      <c r="G2" s="211"/>
      <c r="H2" s="117"/>
      <c r="I2" s="117"/>
      <c r="J2" s="117"/>
      <c r="K2" s="209" t="s">
        <v>147</v>
      </c>
      <c r="L2" s="212"/>
      <c r="M2" s="212"/>
      <c r="N2" s="212"/>
      <c r="O2" s="213"/>
      <c r="P2" s="168"/>
      <c r="Q2" s="168"/>
      <c r="R2" s="168"/>
    </row>
    <row r="3" spans="1:18" x14ac:dyDescent="0.2">
      <c r="A3" t="s">
        <v>136</v>
      </c>
      <c r="B3" t="s">
        <v>142</v>
      </c>
      <c r="C3" s="44" t="s">
        <v>135</v>
      </c>
      <c r="D3" s="44" t="s">
        <v>134</v>
      </c>
      <c r="E3" s="44" t="s">
        <v>133</v>
      </c>
      <c r="F3" s="44" t="s">
        <v>129</v>
      </c>
      <c r="G3" s="44" t="s">
        <v>153</v>
      </c>
      <c r="H3" s="44" t="s">
        <v>148</v>
      </c>
      <c r="I3" s="44" t="s">
        <v>149</v>
      </c>
      <c r="J3" s="44" t="s">
        <v>156</v>
      </c>
      <c r="K3" s="44" t="s">
        <v>150</v>
      </c>
      <c r="L3" s="44" t="s">
        <v>151</v>
      </c>
      <c r="M3" s="44" t="s">
        <v>152</v>
      </c>
      <c r="N3" s="44" t="s">
        <v>157</v>
      </c>
      <c r="O3" s="44" t="s">
        <v>155</v>
      </c>
      <c r="P3" s="44" t="s">
        <v>154</v>
      </c>
      <c r="Q3" s="44" t="s">
        <v>158</v>
      </c>
      <c r="R3" s="44" t="s">
        <v>159</v>
      </c>
    </row>
    <row r="4" spans="1:18" x14ac:dyDescent="0.2">
      <c r="A4" s="181" t="s">
        <v>58</v>
      </c>
      <c r="B4">
        <v>2</v>
      </c>
      <c r="C4" s="44">
        <v>118.27527000000001</v>
      </c>
      <c r="D4" s="44">
        <v>122.0915</v>
      </c>
      <c r="E4" s="169"/>
      <c r="F4" s="44">
        <f>AVERAGE(Tabelle2[[#This Row],[Cell 1]:[Cell 2]])</f>
        <v>120.183385</v>
      </c>
      <c r="G4" s="44">
        <f>_xlfn.STDEV.P(Tabelle2[[#This Row],[Cell 1]:[Cell 2]])</f>
        <v>1.9081149999999951</v>
      </c>
      <c r="H4" s="170">
        <f>Tabelle2[[#This Row],[Standard deviation]]/Tabelle2[[#This Row],[Average]]*100</f>
        <v>1.5876695435063635</v>
      </c>
      <c r="I4" s="170">
        <f>(ABS(($B$48-Tabelle2[[#This Row],[Average]]))/$B$48)*100</f>
        <v>1.6132831487089354</v>
      </c>
      <c r="J4" s="170">
        <f>(ABS(($D$48-Tabelle2[[#This Row],[Average]]))/$D$48)*100</f>
        <v>1.4139123726657465</v>
      </c>
      <c r="K4" s="44">
        <v>126.51786</v>
      </c>
      <c r="L4" s="44">
        <v>126.84571</v>
      </c>
      <c r="M4" s="169"/>
      <c r="N4" s="44">
        <f>AVERAGE(Tabelle2[[#This Row],[Cell 1 (cycle 50)]:[Cell 2  (cycle 50)]])</f>
        <v>126.68178499999999</v>
      </c>
      <c r="O4" s="44">
        <f>_xlfn.STDEV.P(Tabelle2[[#This Row],[Cell 1 (cycle 50)]:[Cell 2  (cycle 50)]])</f>
        <v>0.16392499999999899</v>
      </c>
      <c r="P4" s="170">
        <f>Tabelle2[[#This Row],[Standard deviation (cycle 50)]]/Tabelle2[[#This Row],[Average (cycle 50)]]*100</f>
        <v>0.12939902922902372</v>
      </c>
      <c r="Q4" s="170">
        <f>(ABS(($C$48-Tabelle2[[#This Row],[Average (cycle 50)]]))/$C$48)*100</f>
        <v>63.083294483068855</v>
      </c>
      <c r="R4" s="170">
        <f>(ABS(($E$48-Tabelle2[[#This Row],[Average (cycle 50)]]))/$E$48)*100</f>
        <v>19.9638115530303</v>
      </c>
    </row>
    <row r="5" spans="1:18" x14ac:dyDescent="0.2">
      <c r="A5" s="181" t="s">
        <v>54</v>
      </c>
      <c r="B5">
        <v>3</v>
      </c>
      <c r="C5" s="44">
        <v>132.10554885273001</v>
      </c>
      <c r="D5" s="44">
        <v>119.61456643959799</v>
      </c>
      <c r="E5" s="44">
        <v>122.449815486334</v>
      </c>
      <c r="F5" s="44">
        <f>AVERAGE(Tabelle2[[#This Row],[Cell 1]:[Cell 3]])</f>
        <v>124.723310259554</v>
      </c>
      <c r="G5" s="44">
        <f>_xlfn.STDEV.P(Tabelle2[[#This Row],[Cell 1]:[Cell 3]])</f>
        <v>5.3468211287447751</v>
      </c>
      <c r="H5" s="170">
        <f>Tabelle2[[#This Row],[Standard deviation]]/Tabelle2[[#This Row],[Average]]*100</f>
        <v>4.2869461351032419</v>
      </c>
      <c r="I5" s="170">
        <f>(ABS(($B$48-Tabelle2[[#This Row],[Average]]))/$B$48)*100</f>
        <v>5.4517231366742944</v>
      </c>
      <c r="J5" s="170">
        <f>(ABS(($D$48-Tabelle2[[#This Row],[Average]]))/$D$48)*100</f>
        <v>2.3101753575969557</v>
      </c>
      <c r="K5" s="44">
        <v>111.200889667466</v>
      </c>
      <c r="L5" s="44">
        <v>90.996985394663</v>
      </c>
      <c r="M5" s="44">
        <v>95.362626882281504</v>
      </c>
      <c r="N5" s="44">
        <f>AVERAGE(Tabelle2[[#This Row],[Cell 1 (cycle 50)]:[Cell3  (cycle 50)]])</f>
        <v>99.186833981470173</v>
      </c>
      <c r="O5" s="44">
        <f>_xlfn.STDEV.P(Tabelle2[[#This Row],[Cell 1 (cycle 50)]:[Cell3  (cycle 50)]])</f>
        <v>8.6801634746226828</v>
      </c>
      <c r="P5" s="170">
        <f>Tabelle2[[#This Row],[Standard deviation (cycle 50)]]/Tabelle2[[#This Row],[Average (cycle 50)]]*100</f>
        <v>8.7513262861523415</v>
      </c>
      <c r="Q5" s="170">
        <f>(ABS(($C$48-Tabelle2[[#This Row],[Average (cycle 50)]]))/$C$48)*100</f>
        <v>27.68777812093003</v>
      </c>
      <c r="R5" s="170">
        <f>(ABS(($E$48-Tabelle2[[#This Row],[Average (cycle 50)]]))/$E$48)*100</f>
        <v>6.0730738811835439</v>
      </c>
    </row>
    <row r="6" spans="1:18" x14ac:dyDescent="0.2">
      <c r="A6" s="181" t="s">
        <v>56</v>
      </c>
      <c r="B6">
        <v>2</v>
      </c>
      <c r="C6" s="44">
        <v>129.86795080141201</v>
      </c>
      <c r="D6" s="44">
        <v>121.907043775087</v>
      </c>
      <c r="E6" s="169"/>
      <c r="F6" s="44">
        <f>AVERAGE(Tabelle2[[#This Row],[Cell 1]:[Cell 2]])</f>
        <v>125.88749728824951</v>
      </c>
      <c r="G6" s="44">
        <f>_xlfn.STDEV.P(Tabelle2[[#This Row],[Cell 1]:[Cell 2]])</f>
        <v>3.9804535131625016</v>
      </c>
      <c r="H6" s="170">
        <f>Tabelle2[[#This Row],[Standard deviation]]/Tabelle2[[#This Row],[Average]]*100</f>
        <v>3.1619132947319639</v>
      </c>
      <c r="I6" s="170">
        <f>(ABS(($B$48-Tabelle2[[#This Row],[Average]]))/$B$48)*100</f>
        <v>6.4360261348373999</v>
      </c>
      <c r="J6" s="170">
        <f>(ABS(($D$48-Tabelle2[[#This Row],[Average]]))/$D$48)*100</f>
        <v>3.2651546538248102</v>
      </c>
      <c r="K6" s="44">
        <v>124.425611282247</v>
      </c>
      <c r="L6" s="44">
        <v>110.042546017584</v>
      </c>
      <c r="M6" s="169"/>
      <c r="N6" s="44">
        <f>AVERAGE(Tabelle2[[#This Row],[Cell 1 (cycle 50)]:[Cell 2  (cycle 50)]])</f>
        <v>117.2340786499155</v>
      </c>
      <c r="O6" s="44">
        <f>_xlfn.STDEV.P(Tabelle2[[#This Row],[Cell 1 (cycle 50)]:[Cell 2  (cycle 50)]])</f>
        <v>7.1915326323315014</v>
      </c>
      <c r="P6" s="170">
        <f>Tabelle2[[#This Row],[Standard deviation (cycle 50)]]/Tabelle2[[#This Row],[Average (cycle 50)]]*100</f>
        <v>6.1343362912475827</v>
      </c>
      <c r="Q6" s="170">
        <f>(ABS(($C$48-Tabelle2[[#This Row],[Average (cycle 50)]]))/$C$48)*100</f>
        <v>50.920827109559795</v>
      </c>
      <c r="R6" s="170">
        <f>(ABS(($E$48-Tabelle2[[#This Row],[Average (cycle 50)]]))/$E$48)*100</f>
        <v>11.017119933632111</v>
      </c>
    </row>
    <row r="7" spans="1:18" x14ac:dyDescent="0.2">
      <c r="A7" s="181" t="s">
        <v>45</v>
      </c>
      <c r="B7">
        <v>3</v>
      </c>
      <c r="C7" s="44">
        <v>125.74</v>
      </c>
      <c r="D7" s="44">
        <v>125.72</v>
      </c>
      <c r="E7" s="44">
        <v>126.6</v>
      </c>
      <c r="F7" s="44">
        <f>AVERAGE(Tabelle2[[#This Row],[Cell 1]:[Cell 3]])</f>
        <v>126.01999999999998</v>
      </c>
      <c r="G7" s="44">
        <f>_xlfn.STDEV.P(Tabelle2[[#This Row],[Cell 1]:[Cell 3]])</f>
        <v>0.41020320167773638</v>
      </c>
      <c r="H7" s="170">
        <f>Tabelle2[[#This Row],[Standard deviation]]/Tabelle2[[#This Row],[Average]]*100</f>
        <v>0.32550642888250791</v>
      </c>
      <c r="I7" s="170">
        <f>(ABS(($B$48-Tabelle2[[#This Row],[Average]]))/$B$48)*100</f>
        <v>6.5480552274367891</v>
      </c>
      <c r="J7" s="170">
        <f>(ABS(($D$48-Tabelle2[[#This Row],[Average]]))/$D$48)*100</f>
        <v>3.3738462500175106</v>
      </c>
      <c r="K7" s="44">
        <v>125</v>
      </c>
      <c r="L7" s="44">
        <v>122.6</v>
      </c>
      <c r="M7" s="44">
        <v>125.5</v>
      </c>
      <c r="N7" s="44">
        <f>AVERAGE(Tabelle2[[#This Row],[Cell 1 (cycle 50)]:[Cell3  (cycle 50)]])</f>
        <v>124.36666666666667</v>
      </c>
      <c r="O7" s="44">
        <f>_xlfn.STDEV.P(Tabelle2[[#This Row],[Cell 1 (cycle 50)]:[Cell3  (cycle 50)]])</f>
        <v>1.2657891697365042</v>
      </c>
      <c r="P7" s="170">
        <f>Tabelle2[[#This Row],[Standard deviation (cycle 50)]]/Tabelle2[[#This Row],[Average (cycle 50)]]*100</f>
        <v>1.0177881289760151</v>
      </c>
      <c r="Q7" s="170">
        <f>(ABS(($C$48-Tabelle2[[#This Row],[Average (cycle 50)]]))/$C$48)*100</f>
        <v>60.102936060442033</v>
      </c>
      <c r="R7" s="170">
        <f>(ABS(($E$48-Tabelle2[[#This Row],[Average (cycle 50)]]))/$E$48)*100</f>
        <v>17.771464646464661</v>
      </c>
    </row>
    <row r="8" spans="1:18" x14ac:dyDescent="0.2">
      <c r="A8" s="181" t="s">
        <v>53</v>
      </c>
      <c r="B8">
        <v>1</v>
      </c>
      <c r="C8" s="44">
        <v>108.2</v>
      </c>
      <c r="D8" s="169"/>
      <c r="E8" s="169"/>
      <c r="F8" s="44">
        <f>Tabelle2[[#This Row],[Cell 1]]</f>
        <v>108.2</v>
      </c>
      <c r="H8" s="170"/>
      <c r="I8" s="170">
        <f>(ABS(($B$48-Tabelle2[[#This Row],[Average]]))/$B$48)*100</f>
        <v>8.5184924963604001</v>
      </c>
      <c r="J8" s="170">
        <f>(ABS(($D$48-Tabelle2[[#This Row],[Average]]))/$D$48)*100</f>
        <v>11.243848879131118</v>
      </c>
      <c r="K8" s="44">
        <v>105.6</v>
      </c>
      <c r="L8" s="169"/>
      <c r="M8" s="169"/>
      <c r="N8" s="44">
        <f>Tabelle2[[#This Row],[Cell 1 (cycle 50)]]</f>
        <v>105.6</v>
      </c>
      <c r="P8" s="170"/>
      <c r="Q8" s="170">
        <f>(ABS(($C$48-Tabelle2[[#This Row],[Average (cycle 50)]]))/$C$48)*100</f>
        <v>35.943742010045646</v>
      </c>
      <c r="R8" s="170">
        <f>(ABS(($E$48-Tabelle2[[#This Row],[Average (cycle 50)]]))/$E$48)*100</f>
        <v>0</v>
      </c>
    </row>
    <row r="9" spans="1:18" x14ac:dyDescent="0.2">
      <c r="A9" s="181" t="s">
        <v>48</v>
      </c>
      <c r="B9">
        <v>2</v>
      </c>
      <c r="C9" s="44">
        <v>75.05</v>
      </c>
      <c r="D9" s="44">
        <v>139.57</v>
      </c>
      <c r="E9" s="169"/>
      <c r="F9" s="44">
        <f>AVERAGE(Tabelle2[[#This Row],[Cell 1]:[Cell 2]])</f>
        <v>107.31</v>
      </c>
      <c r="G9" s="44">
        <f>_xlfn.STDEV.P(Tabelle2[[#This Row],[Cell 1]:[Cell 2]])</f>
        <v>32.25999999999997</v>
      </c>
      <c r="H9" s="170">
        <f>Tabelle2[[#This Row],[Standard deviation]]/Tabelle2[[#This Row],[Average]]*100</f>
        <v>30.062435933277392</v>
      </c>
      <c r="I9" s="170">
        <f>(ABS(($B$48-Tabelle2[[#This Row],[Average]]))/$B$48)*100</f>
        <v>9.2709743972683416</v>
      </c>
      <c r="J9" s="170">
        <f>(ABS(($D$48-Tabelle2[[#This Row],[Average]]))/$D$48)*100</f>
        <v>11.973913338443257</v>
      </c>
      <c r="K9" s="44">
        <v>40.44</v>
      </c>
      <c r="L9" s="44">
        <v>67.27</v>
      </c>
      <c r="M9" s="169"/>
      <c r="N9" s="44">
        <f>AVERAGE(Tabelle2[[#This Row],[Cell 1 (cycle 50)]:[Cell 2  (cycle 50)]])</f>
        <v>53.854999999999997</v>
      </c>
      <c r="O9" s="44">
        <f>_xlfn.STDEV.P(Tabelle2[[#This Row],[Cell 1 (cycle 50)]:[Cell 2  (cycle 50)]])</f>
        <v>13.41499999999999</v>
      </c>
      <c r="P9" s="170">
        <f>Tabelle2[[#This Row],[Standard deviation (cycle 50)]]/Tabelle2[[#This Row],[Average (cycle 50)]]*100</f>
        <v>24.909479156995619</v>
      </c>
      <c r="Q9" s="170">
        <f>(ABS(($C$48-Tabelle2[[#This Row],[Average (cycle 50)]]))/$C$48)*100</f>
        <v>30.669978920918478</v>
      </c>
      <c r="R9" s="170">
        <f>(ABS(($E$48-Tabelle2[[#This Row],[Average (cycle 50)]]))/$E$48)*100</f>
        <v>49.000946969696969</v>
      </c>
    </row>
    <row r="10" spans="1:18" x14ac:dyDescent="0.2">
      <c r="A10" s="181" t="s">
        <v>46</v>
      </c>
      <c r="B10">
        <v>3</v>
      </c>
      <c r="C10" s="44">
        <v>131.69999999999999</v>
      </c>
      <c r="D10" s="44">
        <v>107.7</v>
      </c>
      <c r="E10" s="44">
        <v>77.8</v>
      </c>
      <c r="F10" s="44">
        <f>AVERAGE(Tabelle2[[#This Row],[Cell 1]:[Cell 3]])</f>
        <v>105.73333333333333</v>
      </c>
      <c r="G10" s="44">
        <f>_xlfn.STDEV.P(Tabelle2[[#This Row],[Cell 1]:[Cell 3]])</f>
        <v>22.048481933129903</v>
      </c>
      <c r="H10" s="170">
        <f>Tabelle2[[#This Row],[Standard deviation]]/Tabelle2[[#This Row],[Average]]*100</f>
        <v>20.852914816957664</v>
      </c>
      <c r="I10" s="170">
        <f>(ABS(($B$48-Tabelle2[[#This Row],[Average]]))/$B$48)*100</f>
        <v>10.604022858427355</v>
      </c>
      <c r="J10" s="170">
        <f>(ABS(($D$48-Tabelle2[[#This Row],[Average]]))/$D$48)*100</f>
        <v>13.267248504190976</v>
      </c>
      <c r="K10" s="44">
        <v>28.7</v>
      </c>
      <c r="L10" s="44">
        <v>53.3</v>
      </c>
      <c r="M10" s="44">
        <v>33</v>
      </c>
      <c r="N10" s="44">
        <f>AVERAGE(Tabelle2[[#This Row],[Cell 1 (cycle 50)]:[Cell3  (cycle 50)]])</f>
        <v>38.333333333333336</v>
      </c>
      <c r="O10" s="44">
        <f>_xlfn.STDEV.P(Tabelle2[[#This Row],[Cell 1 (cycle 50)]:[Cell3  (cycle 50)]])</f>
        <v>10.727638240648414</v>
      </c>
      <c r="P10" s="170">
        <f>Tabelle2[[#This Row],[Standard deviation (cycle 50)]]/Tabelle2[[#This Row],[Average (cycle 50)]]*100</f>
        <v>27.985143236474119</v>
      </c>
      <c r="Q10" s="170">
        <f>(ABS(($C$48-Tabelle2[[#This Row],[Average (cycle 50)]]))/$C$48)*100</f>
        <v>50.651735065797823</v>
      </c>
      <c r="R10" s="170">
        <f>(ABS(($E$48-Tabelle2[[#This Row],[Average (cycle 50)]]))/$E$48)*100</f>
        <v>63.699494949494941</v>
      </c>
    </row>
    <row r="11" spans="1:18" x14ac:dyDescent="0.2">
      <c r="A11" s="181" t="s">
        <v>52</v>
      </c>
      <c r="B11">
        <v>3</v>
      </c>
      <c r="C11" s="44">
        <v>133.19999999999999</v>
      </c>
      <c r="D11" s="44">
        <v>136.9</v>
      </c>
      <c r="E11" s="44">
        <v>134.6</v>
      </c>
      <c r="F11" s="44">
        <f>AVERAGE(Tabelle2[[#This Row],[Cell 1]:[Cell 3]])</f>
        <v>134.9</v>
      </c>
      <c r="G11" s="44">
        <f>_xlfn.STDEV.P(Tabelle2[[#This Row],[Cell 1]:[Cell 3]])</f>
        <v>1.5253414918196804</v>
      </c>
      <c r="H11" s="170">
        <f>Tabelle2[[#This Row],[Standard deviation]]/Tabelle2[[#This Row],[Average]]*100</f>
        <v>1.1307201570197778</v>
      </c>
      <c r="I11" s="170">
        <f>(ABS(($B$48-Tabelle2[[#This Row],[Average]]))/$B$48)*100</f>
        <v>14.055964530877841</v>
      </c>
      <c r="J11" s="170">
        <f>(ABS(($D$48-Tabelle2[[#This Row],[Average]]))/$D$48)*100</f>
        <v>10.658084900233018</v>
      </c>
      <c r="K11" s="44">
        <v>113.9</v>
      </c>
      <c r="L11" s="44">
        <v>120.1</v>
      </c>
      <c r="M11" s="44">
        <v>107.3</v>
      </c>
      <c r="N11" s="44">
        <f>AVERAGE(Tabelle2[[#This Row],[Cell 1 (cycle 50)]:[Cell3  (cycle 50)]])</f>
        <v>113.76666666666667</v>
      </c>
      <c r="O11" s="44">
        <f>_xlfn.STDEV.P(Tabelle2[[#This Row],[Cell 1 (cycle 50)]:[Cell3  (cycle 50)]])</f>
        <v>5.2264285660052359</v>
      </c>
      <c r="P11" s="170">
        <f>Tabelle2[[#This Row],[Standard deviation (cycle 50)]]/Tabelle2[[#This Row],[Average (cycle 50)]]*100</f>
        <v>4.5939893636143303</v>
      </c>
      <c r="Q11" s="170">
        <f>(ABS(($C$48-Tabelle2[[#This Row],[Average (cycle 50)]]))/$C$48)*100</f>
        <v>46.457068017766986</v>
      </c>
      <c r="R11" s="170">
        <f>(ABS(($E$48-Tabelle2[[#This Row],[Average (cycle 50)]]))/$E$48)*100</f>
        <v>7.7335858585858634</v>
      </c>
    </row>
    <row r="12" spans="1:18" x14ac:dyDescent="0.2">
      <c r="A12" s="181" t="s">
        <v>55</v>
      </c>
      <c r="B12">
        <v>3</v>
      </c>
      <c r="C12" s="44">
        <v>134.194486562886</v>
      </c>
      <c r="D12" s="44">
        <v>134.37849</v>
      </c>
      <c r="E12" s="44">
        <v>137.77184</v>
      </c>
      <c r="F12" s="44">
        <f>AVERAGE(Tabelle2[[#This Row],[Cell 1]:[Cell 3]])</f>
        <v>135.44827218762865</v>
      </c>
      <c r="G12" s="44">
        <f>_xlfn.STDEV.P(Tabelle2[[#This Row],[Cell 1]:[Cell 3]])</f>
        <v>1.644726897336559</v>
      </c>
      <c r="H12" s="170">
        <f>Tabelle2[[#This Row],[Standard deviation]]/Tabelle2[[#This Row],[Average]]*100</f>
        <v>1.214284147573484</v>
      </c>
      <c r="I12" s="170">
        <f>(ABS(($B$48-Tabelle2[[#This Row],[Average]]))/$B$48)*100</f>
        <v>14.519520596003407</v>
      </c>
      <c r="J12" s="170">
        <f>(ABS(($D$48-Tabelle2[[#This Row],[Average]]))/$D$48)*100</f>
        <v>11.10783101058918</v>
      </c>
      <c r="K12" s="44">
        <v>126.20113801684499</v>
      </c>
      <c r="L12" s="44">
        <v>126.37116</v>
      </c>
      <c r="M12" s="44">
        <v>126.21899999999999</v>
      </c>
      <c r="N12" s="44">
        <f>AVERAGE(Tabelle2[[#This Row],[Cell 1 (cycle 50)]:[Cell3  (cycle 50)]])</f>
        <v>126.26376600561498</v>
      </c>
      <c r="O12" s="44">
        <f>_xlfn.STDEV.P(Tabelle2[[#This Row],[Cell 1 (cycle 50)]:[Cell3  (cycle 50)]])</f>
        <v>7.6288335207214467E-2</v>
      </c>
      <c r="P12" s="170">
        <f>Tabelle2[[#This Row],[Standard deviation (cycle 50)]]/Tabelle2[[#This Row],[Average (cycle 50)]]*100</f>
        <v>6.0419816088664667E-2</v>
      </c>
      <c r="Q12" s="170">
        <f>(ABS(($C$48-Tabelle2[[#This Row],[Average (cycle 50)]]))/$C$48)*100</f>
        <v>62.545159385266061</v>
      </c>
      <c r="R12" s="170">
        <f>(ABS(($E$48-Tabelle2[[#This Row],[Average (cycle 50)]]))/$E$48)*100</f>
        <v>19.56796023258995</v>
      </c>
    </row>
    <row r="13" spans="1:18" x14ac:dyDescent="0.2">
      <c r="A13" s="181" t="s">
        <v>50</v>
      </c>
      <c r="B13">
        <v>2</v>
      </c>
      <c r="C13" s="44">
        <v>141.6</v>
      </c>
      <c r="D13" s="44">
        <v>143.1</v>
      </c>
      <c r="E13" s="169"/>
      <c r="F13" s="44">
        <f>AVERAGE(Tabelle2[[#This Row],[Cell 1]:[Cell 2]])</f>
        <v>142.35</v>
      </c>
      <c r="G13" s="44">
        <f>_xlfn.STDEV.P(Tabelle2[[#This Row],[Cell 1]:[Cell 2]])</f>
        <v>0.75</v>
      </c>
      <c r="H13" s="170">
        <f>Tabelle2[[#This Row],[Standard deviation]]/Tabelle2[[#This Row],[Average]]*100</f>
        <v>0.52687038988408852</v>
      </c>
      <c r="I13" s="170">
        <f>(ABS(($B$48-Tabelle2[[#This Row],[Average]]))/$B$48)*100</f>
        <v>20.354829881174641</v>
      </c>
      <c r="J13" s="170">
        <f>(ABS(($D$48-Tabelle2[[#This Row],[Average]]))/$D$48)*100</f>
        <v>16.769298632677305</v>
      </c>
      <c r="K13" s="44">
        <v>145.9</v>
      </c>
      <c r="L13" s="44">
        <v>137.30000000000001</v>
      </c>
      <c r="M13" s="169"/>
      <c r="N13" s="44">
        <f>AVERAGE(Tabelle2[[#This Row],[Cell 1 (cycle 50)]:[Cell 2  (cycle 50)]])</f>
        <v>141.60000000000002</v>
      </c>
      <c r="O13" s="44">
        <f>_xlfn.STDEV.P(Tabelle2[[#This Row],[Cell 1 (cycle 50)]:[Cell 2  (cycle 50)]])</f>
        <v>4.2999999999999972</v>
      </c>
      <c r="P13" s="170">
        <f>Tabelle2[[#This Row],[Standard deviation (cycle 50)]]/Tabelle2[[#This Row],[Average (cycle 50)]]*100</f>
        <v>3.0367231638418053</v>
      </c>
      <c r="Q13" s="170">
        <f>(ABS(($C$48-Tabelle2[[#This Row],[Average (cycle 50)]]))/$C$48)*100</f>
        <v>82.288199513470346</v>
      </c>
      <c r="R13" s="170">
        <f>(ABS(($E$48-Tabelle2[[#This Row],[Average (cycle 50)]]))/$E$48)*100</f>
        <v>34.090909090909122</v>
      </c>
    </row>
    <row r="14" spans="1:18" x14ac:dyDescent="0.2">
      <c r="A14" s="181" t="s">
        <v>60</v>
      </c>
      <c r="B14">
        <v>1</v>
      </c>
      <c r="C14" s="44">
        <v>83.309085213032603</v>
      </c>
      <c r="D14" s="169"/>
      <c r="E14" s="169"/>
      <c r="F14" s="44">
        <f>Tabelle2[[#This Row],[Cell 1]]</f>
        <v>83.309085213032603</v>
      </c>
      <c r="H14" s="170"/>
      <c r="I14" s="170">
        <f>(ABS(($B$48-Tabelle2[[#This Row],[Average]]))/$B$48)*100</f>
        <v>29.563394602242209</v>
      </c>
      <c r="J14" s="170">
        <f>(ABS(($D$48-Tabelle2[[#This Row],[Average]]))/$D$48)*100</f>
        <v>31.661795222650053</v>
      </c>
      <c r="K14" s="44">
        <v>77.679191729323307</v>
      </c>
      <c r="L14" s="169"/>
      <c r="M14" s="169"/>
      <c r="N14" s="44">
        <f>Tabelle2[[#This Row],[Cell 1 (cycle 50)]]</f>
        <v>77.679191729323307</v>
      </c>
      <c r="P14" s="170"/>
      <c r="Q14" s="170">
        <f>(ABS(($C$48-Tabelle2[[#This Row],[Average (cycle 50)]]))/$C$48)*100</f>
        <v>0</v>
      </c>
      <c r="R14" s="170">
        <f>(ABS(($E$48-Tabelle2[[#This Row],[Average (cycle 50)]]))/$E$48)*100</f>
        <v>26.440159347231713</v>
      </c>
    </row>
    <row r="15" spans="1:18" x14ac:dyDescent="0.2">
      <c r="A15" s="181" t="s">
        <v>49</v>
      </c>
      <c r="B15">
        <v>3</v>
      </c>
      <c r="C15" s="44">
        <v>99.6</v>
      </c>
      <c r="D15" s="44">
        <v>73.599999999999994</v>
      </c>
      <c r="E15" s="44">
        <v>68.2</v>
      </c>
      <c r="F15" s="44">
        <f>AVERAGE(Tabelle2[[#This Row],[Cell 1]:[Cell 3]])</f>
        <v>80.466666666666654</v>
      </c>
      <c r="G15" s="44">
        <f>_xlfn.STDEV.P(Tabelle2[[#This Row],[Cell 1]:[Cell 3]])</f>
        <v>13.707743148389588</v>
      </c>
      <c r="H15" s="170">
        <f>Tabelle2[[#This Row],[Standard deviation]]/Tabelle2[[#This Row],[Average]]*100</f>
        <v>17.035306315314319</v>
      </c>
      <c r="I15" s="170">
        <f>(ABS(($B$48-Tabelle2[[#This Row],[Average]]))/$B$48)*100</f>
        <v>31.96661764824832</v>
      </c>
      <c r="J15" s="170">
        <f>(ABS(($D$48-Tabelle2[[#This Row],[Average]]))/$D$48)*100</f>
        <v>33.993423041966288</v>
      </c>
      <c r="K15" s="44">
        <v>12.7</v>
      </c>
      <c r="L15" s="44">
        <v>14.6</v>
      </c>
      <c r="M15" s="44">
        <v>0.33</v>
      </c>
      <c r="N15" s="44">
        <f>AVERAGE(Tabelle2[[#This Row],[Cell 1 (cycle 50)]:[Cell3  (cycle 50)]])</f>
        <v>9.2099999999999991</v>
      </c>
      <c r="O15" s="44">
        <f>_xlfn.STDEV.P(Tabelle2[[#This Row],[Cell 1 (cycle 50)]:[Cell3  (cycle 50)]])</f>
        <v>6.3268370191326007</v>
      </c>
      <c r="P15" s="170">
        <f>Tabelle2[[#This Row],[Standard deviation (cycle 50)]]/Tabelle2[[#This Row],[Average (cycle 50)]]*100</f>
        <v>68.69529879622803</v>
      </c>
      <c r="Q15" s="170">
        <f>(ABS(($C$48-Tabelle2[[#This Row],[Average (cycle 50)]]))/$C$48)*100</f>
        <v>88.14354295537386</v>
      </c>
      <c r="R15" s="170">
        <f>(ABS(($E$48-Tabelle2[[#This Row],[Average (cycle 50)]]))/$E$48)*100</f>
        <v>91.278409090909093</v>
      </c>
    </row>
    <row r="16" spans="1:18" x14ac:dyDescent="0.2">
      <c r="A16" s="181" t="s">
        <v>57</v>
      </c>
      <c r="B16">
        <v>3</v>
      </c>
      <c r="C16" s="44">
        <v>74.052949999999996</v>
      </c>
      <c r="D16" s="44">
        <v>75.761049999999997</v>
      </c>
      <c r="E16" s="44">
        <v>65.491889999999998</v>
      </c>
      <c r="F16" s="44">
        <f>AVERAGE(Tabelle2[[#This Row],[Cell 1]:[Cell 3]])</f>
        <v>71.768629999999987</v>
      </c>
      <c r="G16" s="44">
        <f>_xlfn.STDEV.P(Tabelle2[[#This Row],[Cell 1]:[Cell 3]])</f>
        <v>4.4927719856973223</v>
      </c>
      <c r="H16" s="170">
        <f>Tabelle2[[#This Row],[Standard deviation]]/Tabelle2[[#This Row],[Average]]*100</f>
        <v>6.2600776769701785</v>
      </c>
      <c r="I16" s="170">
        <f>(ABS(($B$48-Tabelle2[[#This Row],[Average]]))/$B$48)*100</f>
        <v>39.32067963150709</v>
      </c>
      <c r="J16" s="170">
        <f>(ABS(($D$48-Tabelle2[[#This Row],[Average]]))/$D$48)*100</f>
        <v>41.128397689300158</v>
      </c>
      <c r="K16" s="44">
        <v>75.869699999999995</v>
      </c>
      <c r="L16" s="44">
        <v>73.537620000000004</v>
      </c>
      <c r="M16" s="44">
        <v>66.867609999999999</v>
      </c>
      <c r="N16" s="44">
        <f>AVERAGE(Tabelle2[[#This Row],[Cell 1 (cycle 50)]:[Cell3  (cycle 50)]])</f>
        <v>72.091643333333323</v>
      </c>
      <c r="O16" s="44">
        <f>_xlfn.STDEV.P(Tabelle2[[#This Row],[Cell 1 (cycle 50)]:[Cell3  (cycle 50)]])</f>
        <v>3.8146683982082745</v>
      </c>
      <c r="P16" s="170">
        <f>Tabelle2[[#This Row],[Standard deviation (cycle 50)]]/Tabelle2[[#This Row],[Average (cycle 50)]]*100</f>
        <v>5.2914155120174238</v>
      </c>
      <c r="Q16" s="170">
        <f>(ABS(($C$48-Tabelle2[[#This Row],[Average (cycle 50)]]))/$C$48)*100</f>
        <v>7.1931083107301781</v>
      </c>
      <c r="R16" s="170">
        <f>(ABS(($E$48-Tabelle2[[#This Row],[Average (cycle 50)]]))/$E$48)*100</f>
        <v>31.731398358585867</v>
      </c>
    </row>
    <row r="17" spans="1:18" x14ac:dyDescent="0.2">
      <c r="A17" s="181" t="s">
        <v>51</v>
      </c>
      <c r="B17">
        <v>1</v>
      </c>
      <c r="C17" s="44">
        <v>66.8</v>
      </c>
      <c r="D17" s="169"/>
      <c r="E17" s="169"/>
      <c r="F17" s="44">
        <f>Tabelle2[[#This Row],[Cell 1]]</f>
        <v>66.8</v>
      </c>
      <c r="H17" s="170"/>
      <c r="I17" s="170">
        <f>(ABS(($B$48-Tabelle2[[#This Row],[Average]]))/$B$48)*100</f>
        <v>43.521583167808458</v>
      </c>
      <c r="J17" s="170">
        <f>(ABS(($D$48-Tabelle2[[#This Row],[Average]]))/$D$48)*100</f>
        <v>45.204150694324944</v>
      </c>
      <c r="K17" s="44">
        <v>61.3</v>
      </c>
      <c r="L17" s="169"/>
      <c r="M17" s="169"/>
      <c r="N17" s="44">
        <f>Tabelle2[[#This Row],[Cell 1 (cycle 50)]]</f>
        <v>61.3</v>
      </c>
      <c r="P17" s="170"/>
      <c r="Q17" s="170">
        <f>(ABS(($C$48-Tabelle2[[#This Row],[Average (cycle 50)]]))/$C$48)*100</f>
        <v>21.085687640001911</v>
      </c>
      <c r="R17" s="170">
        <f>(ABS(($E$48-Tabelle2[[#This Row],[Average (cycle 50)]]))/$E$48)*100</f>
        <v>41.950757575757578</v>
      </c>
    </row>
    <row r="18" spans="1:18" x14ac:dyDescent="0.2">
      <c r="A18" s="181" t="s">
        <v>1</v>
      </c>
      <c r="B18">
        <v>1</v>
      </c>
      <c r="C18" s="44">
        <v>48.640639999999998</v>
      </c>
      <c r="D18" s="169"/>
      <c r="E18" s="169"/>
      <c r="F18" s="44">
        <f>Tabelle2[[#This Row],[Cell 1]]</f>
        <v>48.640639999999998</v>
      </c>
      <c r="H18" s="170"/>
      <c r="I18" s="170">
        <f>(ABS(($B$48-Tabelle2[[#This Row],[Average]]))/$B$48)*100</f>
        <v>58.875054776877711</v>
      </c>
      <c r="J18" s="170">
        <f>(ABS(($D$48-Tabelle2[[#This Row],[Average]]))/$D$48)*100</f>
        <v>60.100221862700757</v>
      </c>
      <c r="K18" s="44">
        <v>44.166899999999998</v>
      </c>
      <c r="L18" s="169"/>
      <c r="M18" s="169"/>
      <c r="N18" s="44">
        <f>Tabelle2[[#This Row],[Cell 1 (cycle 50)]]</f>
        <v>44.166899999999998</v>
      </c>
      <c r="P18" s="170"/>
      <c r="Q18" s="170">
        <f>(ABS(($C$48-Tabelle2[[#This Row],[Average (cycle 50)]]))/$C$48)*100</f>
        <v>43.141916108110934</v>
      </c>
      <c r="R18" s="170">
        <f>(ABS(($E$48-Tabelle2[[#This Row],[Average (cycle 50)]]))/$E$48)*100</f>
        <v>58.175284090909088</v>
      </c>
    </row>
    <row r="19" spans="1:18" x14ac:dyDescent="0.2">
      <c r="A19" s="181" t="s">
        <v>44</v>
      </c>
      <c r="B19">
        <v>2</v>
      </c>
      <c r="C19" s="44">
        <v>32.729999999999997</v>
      </c>
      <c r="D19" s="44">
        <v>48.03</v>
      </c>
      <c r="E19" s="169"/>
      <c r="F19" s="44">
        <f>AVERAGE(Tabelle2[[#This Row],[Cell 1]:[Cell 2]])</f>
        <v>40.379999999999995</v>
      </c>
      <c r="G19" s="44">
        <f>_xlfn.STDEV.P(Tabelle2[[#This Row],[Cell 1]:[Cell 2]])</f>
        <v>7.6500000000000172</v>
      </c>
      <c r="H19" s="170">
        <f>Tabelle2[[#This Row],[Standard deviation]]/Tabelle2[[#This Row],[Average]]*100</f>
        <v>18.945022288261558</v>
      </c>
      <c r="I19" s="170">
        <f>(ABS(($B$48-Tabelle2[[#This Row],[Average]]))/$B$48)*100</f>
        <v>65.859304316109373</v>
      </c>
      <c r="J19" s="170">
        <f>(ABS(($D$48-Tabelle2[[#This Row],[Average]]))/$D$48)*100</f>
        <v>66.876401273006607</v>
      </c>
      <c r="K19" s="44">
        <v>73.540000000000006</v>
      </c>
      <c r="L19" s="44">
        <v>75.8</v>
      </c>
      <c r="M19" s="169"/>
      <c r="N19" s="44">
        <f>AVERAGE(Tabelle2[[#This Row],[Cell 1 (cycle 50)]:[Cell 2  (cycle 50)]])</f>
        <v>74.67</v>
      </c>
      <c r="O19" s="44">
        <f>_xlfn.STDEV.P(Tabelle2[[#This Row],[Cell 1 (cycle 50)]:[Cell 2  (cycle 50)]])</f>
        <v>1.1299999999999955</v>
      </c>
      <c r="P19" s="170">
        <f>Tabelle2[[#This Row],[Standard deviation (cycle 50)]]/Tabelle2[[#This Row],[Average (cycle 50)]]*100</f>
        <v>1.5133252979777627</v>
      </c>
      <c r="Q19" s="170">
        <f>(ABS(($C$48-Tabelle2[[#This Row],[Average (cycle 50)]]))/$C$48)*100</f>
        <v>3.8738710616466907</v>
      </c>
      <c r="R19" s="170">
        <f>(ABS(($E$48-Tabelle2[[#This Row],[Average (cycle 50)]]))/$E$48)*100</f>
        <v>29.289772727272723</v>
      </c>
    </row>
    <row r="20" spans="1:18" x14ac:dyDescent="0.2">
      <c r="A20" s="181" t="s">
        <v>47</v>
      </c>
      <c r="B20">
        <v>2</v>
      </c>
      <c r="C20" s="44">
        <v>20.68</v>
      </c>
      <c r="D20" s="44">
        <v>58.95</v>
      </c>
      <c r="E20" s="169"/>
      <c r="F20" s="44">
        <f>AVERAGE(Tabelle2[[#This Row],[Cell 1]:[Cell 2]])</f>
        <v>39.814999999999998</v>
      </c>
      <c r="G20" s="44">
        <f>_xlfn.STDEV.P(Tabelle2[[#This Row],[Cell 1]:[Cell 2]])</f>
        <v>19.135000000000009</v>
      </c>
      <c r="H20" s="170">
        <f>Tabelle2[[#This Row],[Standard deviation]]/Tabelle2[[#This Row],[Average]]*100</f>
        <v>48.059776466155995</v>
      </c>
      <c r="I20" s="170">
        <f>(ABS(($B$48-Tabelle2[[#This Row],[Average]]))/$B$48)*100</f>
        <v>66.337003500393621</v>
      </c>
      <c r="J20" s="170">
        <f>(ABS(($D$48-Tabelle2[[#This Row],[Average]]))/$D$48)*100</f>
        <v>67.339869160098019</v>
      </c>
      <c r="K20" s="44">
        <v>15.86</v>
      </c>
      <c r="L20" s="44">
        <v>39.19</v>
      </c>
      <c r="M20" s="169"/>
      <c r="N20" s="44">
        <f>AVERAGE(Tabelle2[[#This Row],[Cell 1 (cycle 50)]:[Cell 2  (cycle 50)]])</f>
        <v>27.524999999999999</v>
      </c>
      <c r="O20" s="44">
        <f>_xlfn.STDEV.P(Tabelle2[[#This Row],[Cell 1 (cycle 50)]:[Cell 2  (cycle 50)]])</f>
        <v>11.665000000000001</v>
      </c>
      <c r="P20" s="170">
        <f>Tabelle2[[#This Row],[Standard deviation (cycle 50)]]/Tabelle2[[#This Row],[Average (cycle 50)]]*100</f>
        <v>42.379654859218896</v>
      </c>
      <c r="Q20" s="170">
        <f>(ABS(($C$48-Tabelle2[[#This Row],[Average (cycle 50)]]))/$C$48)*100</f>
        <v>64.565800200506558</v>
      </c>
      <c r="R20" s="170">
        <f>(ABS(($E$48-Tabelle2[[#This Row],[Average (cycle 50)]]))/$E$48)*100</f>
        <v>73.934659090909079</v>
      </c>
    </row>
    <row r="21" spans="1:18" x14ac:dyDescent="0.2">
      <c r="A21" s="181" t="s">
        <v>59</v>
      </c>
      <c r="B21">
        <v>2</v>
      </c>
      <c r="C21" s="44">
        <v>23.711980000000001</v>
      </c>
      <c r="D21" s="44">
        <v>32.872010000000003</v>
      </c>
      <c r="E21" s="169"/>
      <c r="F21" s="44">
        <f>AVERAGE(Tabelle2[[#This Row],[Cell 1]:[Cell 2]])</f>
        <v>28.291995</v>
      </c>
      <c r="G21" s="44">
        <f>_xlfn.STDEV.P(Tabelle2[[#This Row],[Cell 1]:[Cell 2]])</f>
        <v>4.5800150000000093</v>
      </c>
      <c r="H21" s="170">
        <f>Tabelle2[[#This Row],[Standard deviation]]/Tabelle2[[#This Row],[Average]]*100</f>
        <v>16.188377666544934</v>
      </c>
      <c r="I21" s="170">
        <f>(ABS(($B$48-Tabelle2[[#This Row],[Average]]))/$B$48)*100</f>
        <v>76.079534631373065</v>
      </c>
      <c r="J21" s="170">
        <f>(ABS(($D$48-Tabelle2[[#This Row],[Average]]))/$D$48)*100</f>
        <v>76.792157266812694</v>
      </c>
      <c r="K21" s="44">
        <v>16.704249999999998</v>
      </c>
      <c r="L21" s="44">
        <v>19.56908</v>
      </c>
      <c r="M21" s="169"/>
      <c r="N21" s="44">
        <f>AVERAGE(Tabelle2[[#This Row],[Cell 1 (cycle 50)]:[Cell 2  (cycle 50)]])</f>
        <v>18.136665000000001</v>
      </c>
      <c r="O21" s="44">
        <f>_xlfn.STDEV.P(Tabelle2[[#This Row],[Cell 1 (cycle 50)]:[Cell 2  (cycle 50)]])</f>
        <v>1.4324150000000004</v>
      </c>
      <c r="P21" s="170">
        <f>Tabelle2[[#This Row],[Standard deviation (cycle 50)]]/Tabelle2[[#This Row],[Average (cycle 50)]]*100</f>
        <v>7.8978963332012819</v>
      </c>
      <c r="Q21" s="170">
        <f>(ABS(($C$48-Tabelle2[[#This Row],[Average (cycle 50)]]))/$C$48)*100</f>
        <v>76.651836101490304</v>
      </c>
      <c r="R21" s="170">
        <f>(ABS(($E$48-Tabelle2[[#This Row],[Average (cycle 50)]]))/$E$48)*100</f>
        <v>82.82512784090909</v>
      </c>
    </row>
    <row r="24" spans="1:18" x14ac:dyDescent="0.2">
      <c r="B24" s="44"/>
    </row>
    <row r="25" spans="1:18" x14ac:dyDescent="0.2">
      <c r="A25" s="110"/>
      <c r="B25" s="200" t="s">
        <v>132</v>
      </c>
      <c r="C25" s="200"/>
      <c r="D25" s="201"/>
      <c r="E25" s="202" t="s">
        <v>131</v>
      </c>
      <c r="F25" s="200"/>
      <c r="G25" s="201"/>
    </row>
    <row r="26" spans="1:18" x14ac:dyDescent="0.2">
      <c r="A26" s="109" t="s">
        <v>136</v>
      </c>
      <c r="B26" s="115" t="s">
        <v>135</v>
      </c>
      <c r="C26" s="131" t="s">
        <v>134</v>
      </c>
      <c r="D26" s="114" t="s">
        <v>133</v>
      </c>
      <c r="E26" s="130" t="s">
        <v>135</v>
      </c>
      <c r="F26" s="131" t="s">
        <v>134</v>
      </c>
      <c r="G26" s="114" t="s">
        <v>133</v>
      </c>
    </row>
    <row r="27" spans="1:18" x14ac:dyDescent="0.2">
      <c r="A27" s="167" t="s">
        <v>44</v>
      </c>
      <c r="B27" s="44">
        <v>32.729999999999997</v>
      </c>
      <c r="C27" s="138">
        <v>48.03</v>
      </c>
      <c r="D27" s="122"/>
      <c r="E27" s="137">
        <v>73.540000000000006</v>
      </c>
      <c r="F27" s="138">
        <v>75.8</v>
      </c>
      <c r="G27" s="122"/>
    </row>
    <row r="28" spans="1:18" x14ac:dyDescent="0.2">
      <c r="A28" s="167" t="s">
        <v>45</v>
      </c>
      <c r="B28" s="44">
        <v>125.74</v>
      </c>
      <c r="C28" s="138">
        <v>125.72</v>
      </c>
      <c r="D28" s="122">
        <v>126.6</v>
      </c>
      <c r="E28" s="137">
        <v>125</v>
      </c>
      <c r="F28" s="138">
        <v>122.6</v>
      </c>
      <c r="G28" s="122">
        <v>125.5</v>
      </c>
    </row>
    <row r="29" spans="1:18" x14ac:dyDescent="0.2">
      <c r="A29" s="167" t="s">
        <v>46</v>
      </c>
      <c r="B29" s="44">
        <v>131.69999999999999</v>
      </c>
      <c r="C29" s="138">
        <v>107.7</v>
      </c>
      <c r="D29" s="122">
        <v>77.8</v>
      </c>
      <c r="E29" s="137">
        <v>28.7</v>
      </c>
      <c r="F29" s="138">
        <v>53.3</v>
      </c>
      <c r="G29" s="122">
        <v>33</v>
      </c>
    </row>
    <row r="30" spans="1:18" x14ac:dyDescent="0.2">
      <c r="A30" s="167" t="s">
        <v>47</v>
      </c>
      <c r="B30" s="44">
        <v>20.68</v>
      </c>
      <c r="C30" s="138">
        <v>58.95</v>
      </c>
      <c r="D30" s="122"/>
      <c r="E30" s="137">
        <v>15.86</v>
      </c>
      <c r="F30" s="138">
        <v>39.19</v>
      </c>
      <c r="G30" s="122"/>
    </row>
    <row r="31" spans="1:18" x14ac:dyDescent="0.2">
      <c r="A31" s="167" t="s">
        <v>48</v>
      </c>
      <c r="B31" s="44">
        <v>75.05</v>
      </c>
      <c r="C31" s="138">
        <v>139.57</v>
      </c>
      <c r="D31" s="122"/>
      <c r="E31" s="137">
        <v>40.44</v>
      </c>
      <c r="F31" s="138">
        <v>67.27</v>
      </c>
      <c r="G31" s="122"/>
    </row>
    <row r="32" spans="1:18" x14ac:dyDescent="0.2">
      <c r="A32" s="167" t="s">
        <v>49</v>
      </c>
      <c r="B32" s="44">
        <v>99.6</v>
      </c>
      <c r="C32" s="138">
        <v>73.599999999999994</v>
      </c>
      <c r="D32" s="122">
        <v>68.2</v>
      </c>
      <c r="E32" s="137">
        <v>12.7</v>
      </c>
      <c r="F32" s="138">
        <v>14.6</v>
      </c>
      <c r="G32" s="122">
        <v>0.33</v>
      </c>
    </row>
    <row r="33" spans="1:7" x14ac:dyDescent="0.2">
      <c r="A33" s="167" t="s">
        <v>50</v>
      </c>
      <c r="B33" s="44">
        <v>141.6</v>
      </c>
      <c r="C33" s="138">
        <v>143.1</v>
      </c>
      <c r="D33" s="122"/>
      <c r="E33" s="137">
        <v>145.9</v>
      </c>
      <c r="F33" s="138">
        <v>137.30000000000001</v>
      </c>
      <c r="G33" s="122"/>
    </row>
    <row r="34" spans="1:7" x14ac:dyDescent="0.2">
      <c r="A34" s="167" t="s">
        <v>51</v>
      </c>
      <c r="B34" s="44">
        <v>66.8</v>
      </c>
      <c r="C34" s="138"/>
      <c r="D34" s="122"/>
      <c r="E34" s="137">
        <v>61.3</v>
      </c>
      <c r="F34" s="138"/>
      <c r="G34" s="122"/>
    </row>
    <row r="35" spans="1:7" x14ac:dyDescent="0.2">
      <c r="A35" s="167" t="s">
        <v>52</v>
      </c>
      <c r="B35" s="44">
        <v>133.19999999999999</v>
      </c>
      <c r="C35" s="138">
        <v>136.9</v>
      </c>
      <c r="D35" s="122">
        <v>134.6</v>
      </c>
      <c r="E35" s="137">
        <v>113.9</v>
      </c>
      <c r="F35" s="138">
        <v>120.1</v>
      </c>
      <c r="G35" s="122">
        <v>107.3</v>
      </c>
    </row>
    <row r="36" spans="1:7" x14ac:dyDescent="0.2">
      <c r="A36" s="167" t="s">
        <v>53</v>
      </c>
      <c r="B36" s="44">
        <v>108.2</v>
      </c>
      <c r="C36" s="138"/>
      <c r="D36" s="122"/>
      <c r="E36" s="137">
        <v>105.6</v>
      </c>
      <c r="F36" s="138"/>
      <c r="G36" s="122"/>
    </row>
    <row r="37" spans="1:7" x14ac:dyDescent="0.2">
      <c r="A37" s="167" t="s">
        <v>54</v>
      </c>
      <c r="B37" s="44">
        <v>132.10554885273001</v>
      </c>
      <c r="C37" s="138">
        <v>119.61456643959799</v>
      </c>
      <c r="D37" s="122">
        <v>122.449815486334</v>
      </c>
      <c r="E37" s="137">
        <v>111.200889667466</v>
      </c>
      <c r="F37" s="138">
        <v>90.996985394663</v>
      </c>
      <c r="G37" s="122">
        <v>95.362626882281504</v>
      </c>
    </row>
    <row r="38" spans="1:7" x14ac:dyDescent="0.2">
      <c r="A38" s="167" t="s">
        <v>1</v>
      </c>
      <c r="B38" s="44">
        <v>48.640639999999998</v>
      </c>
      <c r="C38" s="138"/>
      <c r="D38" s="122"/>
      <c r="E38" s="137">
        <v>44.166899999999998</v>
      </c>
      <c r="F38" s="138"/>
      <c r="G38" s="122"/>
    </row>
    <row r="39" spans="1:7" x14ac:dyDescent="0.2">
      <c r="A39" s="167" t="s">
        <v>55</v>
      </c>
      <c r="B39" s="44">
        <v>134.194486562886</v>
      </c>
      <c r="C39" s="138">
        <v>134.37849</v>
      </c>
      <c r="D39" s="122">
        <v>137.77184</v>
      </c>
      <c r="E39" s="137">
        <v>126.20113801684499</v>
      </c>
      <c r="F39" s="138">
        <v>126.37116</v>
      </c>
      <c r="G39" s="122">
        <v>126.21899999999999</v>
      </c>
    </row>
    <row r="40" spans="1:7" x14ac:dyDescent="0.2">
      <c r="A40" s="167" t="s">
        <v>56</v>
      </c>
      <c r="B40" s="44">
        <v>129.86795080141201</v>
      </c>
      <c r="C40" s="138">
        <v>121.907043775087</v>
      </c>
      <c r="D40" s="122"/>
      <c r="E40" s="137">
        <v>124.425611282247</v>
      </c>
      <c r="F40" s="138">
        <v>110.042546017584</v>
      </c>
      <c r="G40" s="122"/>
    </row>
    <row r="41" spans="1:7" x14ac:dyDescent="0.2">
      <c r="A41" s="167" t="s">
        <v>57</v>
      </c>
      <c r="B41" s="44">
        <v>74.052949999999996</v>
      </c>
      <c r="C41" s="138">
        <v>75.761049999999997</v>
      </c>
      <c r="D41" s="122">
        <v>65.491889999999998</v>
      </c>
      <c r="E41" s="137">
        <v>75.869699999999995</v>
      </c>
      <c r="F41" s="138">
        <v>73.537620000000004</v>
      </c>
      <c r="G41" s="122">
        <v>66.867609999999999</v>
      </c>
    </row>
    <row r="42" spans="1:7" x14ac:dyDescent="0.2">
      <c r="A42" s="167" t="s">
        <v>58</v>
      </c>
      <c r="B42" s="44">
        <v>118.27527000000001</v>
      </c>
      <c r="C42" s="138">
        <v>122.0915</v>
      </c>
      <c r="D42" s="122"/>
      <c r="E42" s="137">
        <v>126.51786</v>
      </c>
      <c r="F42" s="138">
        <v>126.84571</v>
      </c>
      <c r="G42" s="122"/>
    </row>
    <row r="43" spans="1:7" x14ac:dyDescent="0.2">
      <c r="A43" s="167" t="s">
        <v>59</v>
      </c>
      <c r="B43" s="44">
        <v>23.711980000000001</v>
      </c>
      <c r="C43" s="138">
        <v>32.872010000000003</v>
      </c>
      <c r="D43" s="122"/>
      <c r="E43" s="137">
        <v>16.704249999999998</v>
      </c>
      <c r="F43" s="138">
        <v>19.56908</v>
      </c>
      <c r="G43" s="122"/>
    </row>
    <row r="44" spans="1:7" x14ac:dyDescent="0.2">
      <c r="A44" s="166" t="s">
        <v>60</v>
      </c>
      <c r="B44" s="173">
        <v>83.309085213032603</v>
      </c>
      <c r="C44" s="171"/>
      <c r="D44" s="172"/>
      <c r="E44" s="173">
        <v>77.679191729323307</v>
      </c>
      <c r="F44" s="171"/>
      <c r="G44" s="172"/>
    </row>
    <row r="45" spans="1:7" x14ac:dyDescent="0.2">
      <c r="B45" s="44"/>
    </row>
    <row r="46" spans="1:7" x14ac:dyDescent="0.2">
      <c r="A46" s="106"/>
      <c r="B46" s="206" t="s">
        <v>143</v>
      </c>
      <c r="C46" s="207"/>
      <c r="D46" s="206" t="s">
        <v>144</v>
      </c>
      <c r="E46" s="207"/>
    </row>
    <row r="47" spans="1:7" x14ac:dyDescent="0.2">
      <c r="A47" s="165"/>
      <c r="B47" s="128" t="s">
        <v>132</v>
      </c>
      <c r="C47" s="111" t="s">
        <v>131</v>
      </c>
      <c r="D47" s="128" t="s">
        <v>132</v>
      </c>
      <c r="E47" s="111" t="s">
        <v>131</v>
      </c>
    </row>
    <row r="48" spans="1:7" x14ac:dyDescent="0.2">
      <c r="A48" s="110" t="s">
        <v>130</v>
      </c>
      <c r="B48" s="175">
        <f>MEDIAN(B27:B44,C27:C33,C35,C37,C39:C43,D41,D39,D37,D35,D32,D28:D29)</f>
        <v>118.27527000000001</v>
      </c>
      <c r="C48" s="174">
        <f>MEDIAN(E27:E44,F27:F33,F35,F37,F39:F43,G41,G39,G37,G35,G32,G28:G29)</f>
        <v>77.679191729323307</v>
      </c>
      <c r="D48" s="175">
        <f>MEDIAN(B28:B29,B32:B33,B35:B43,C28:C29,C32:C33,C35,C37,C39:C43,B44,D41,D39,D37,D35,D32,D29,D28,B30)</f>
        <v>121.907043775087</v>
      </c>
      <c r="E48" s="174">
        <f>MEDIAN(E28:E29,E32:E33,E35:E43,F28:F29,F32:F33,F35,F37,F39:F43,E44,G41,G39,G37,G35,G32,G29,G28,E30)</f>
        <v>105.6</v>
      </c>
    </row>
    <row r="49" spans="1:9" x14ac:dyDescent="0.2">
      <c r="A49" s="109" t="s">
        <v>129</v>
      </c>
      <c r="B49" s="177">
        <f>AVERAGE(B27:B44,C27:C33,C35,C37,C39:C43,D41,D39,D37,D35,D32,D28:D29)</f>
        <v>98.783746593104595</v>
      </c>
      <c r="C49" s="176">
        <f>AVERAGE(E27:E44,F27:F33,F35,F37,F39:F43,G41,G39,G37,G35,G32,G28:G29)</f>
        <v>80.969432794625888</v>
      </c>
      <c r="D49" s="177">
        <f>AVERAGE(B28:B29,B32:B33,B35:B43,C28:C29,C32:C33,C35,C37,C39:C43,B44,D41,D39,D37,D35,D32,D29,D28,B30)</f>
        <v>103.98291264033574</v>
      </c>
      <c r="E49" s="176">
        <f>AVERAGE(E28:E29,E32:E33,E35:E43,F28:F29,F32:F33,F35,F37,F39:F43,E44,G41,G39,G37,G35,G32,G29,G28,E30)</f>
        <v>84.856602393648785</v>
      </c>
    </row>
    <row r="50" spans="1:9" x14ac:dyDescent="0.2">
      <c r="B50" s="44"/>
    </row>
    <row r="51" spans="1:9" x14ac:dyDescent="0.2">
      <c r="B51" s="44"/>
    </row>
    <row r="52" spans="1:9" x14ac:dyDescent="0.2">
      <c r="A52" s="105"/>
      <c r="B52" s="178" t="s">
        <v>141</v>
      </c>
      <c r="C52" s="178" t="s">
        <v>140</v>
      </c>
      <c r="D52" s="178" t="s">
        <v>139</v>
      </c>
      <c r="E52" s="179"/>
    </row>
    <row r="53" spans="1:9" x14ac:dyDescent="0.2">
      <c r="A53" s="166" t="s">
        <v>138</v>
      </c>
      <c r="B53" s="172">
        <v>4.5800150000000102</v>
      </c>
      <c r="C53" s="172">
        <v>10.697934914068</v>
      </c>
      <c r="D53" s="172">
        <v>10.037654787594599</v>
      </c>
    </row>
    <row r="54" spans="1:9" x14ac:dyDescent="0.2">
      <c r="A54" s="166" t="s">
        <v>137</v>
      </c>
      <c r="B54" s="172">
        <v>4.4927719856973196</v>
      </c>
      <c r="C54" s="172">
        <v>7.3924831252723155</v>
      </c>
      <c r="D54" s="172">
        <v>7.0251556838279381</v>
      </c>
    </row>
    <row r="57" spans="1:9" ht="16" x14ac:dyDescent="0.2">
      <c r="I57" s="180"/>
    </row>
  </sheetData>
  <mergeCells count="8">
    <mergeCell ref="B46:C46"/>
    <mergeCell ref="D46:E46"/>
    <mergeCell ref="C1:J1"/>
    <mergeCell ref="K1:R1"/>
    <mergeCell ref="C2:G2"/>
    <mergeCell ref="K2:O2"/>
    <mergeCell ref="B25:D25"/>
    <mergeCell ref="E25:G25"/>
  </mergeCells>
  <pageMargins left="0.7" right="0.7" top="0.78740157499999996" bottom="0.78740157499999996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Processing &amp; Summary</vt:lpstr>
      <vt:lpstr>Supp. Fig. 2</vt:lpstr>
      <vt:lpstr>Supp. Fig. 3</vt:lpstr>
      <vt:lpstr>Supp. Fig. 4</vt:lpstr>
      <vt:lpstr>Spec. charge capacity</vt:lpstr>
      <vt:lpstr>Stdev and median rel error </vt:lpstr>
    </vt:vector>
  </TitlesOfParts>
  <Company>MEET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Puls, Sebastian</dc:creator>
  <cp:lastModifiedBy>Vargas Barbosa, Nella Marie</cp:lastModifiedBy>
  <dcterms:created xsi:type="dcterms:W3CDTF">2024-06-17T08:36:27Z</dcterms:created>
  <dcterms:modified xsi:type="dcterms:W3CDTF">2024-08-13T19:10:42Z</dcterms:modified>
</cp:coreProperties>
</file>