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4"/>
  <workbookPr/>
  <mc:AlternateContent xmlns:mc="http://schemas.openxmlformats.org/markup-compatibility/2006">
    <mc:Choice Requires="x15">
      <x15ac:absPath xmlns:x15ac="http://schemas.microsoft.com/office/spreadsheetml/2010/11/ac" url="/Users/joepvandijk/Desktop/Siderite paper/resubmission/"/>
    </mc:Choice>
  </mc:AlternateContent>
  <xr:revisionPtr revIDLastSave="0" documentId="13_ncr:1_{7434FA4E-5A45-3343-B741-080C3EF49D22}" xr6:coauthVersionLast="45" xr6:coauthVersionMax="45" xr10:uidLastSave="{00000000-0000-0000-0000-000000000000}"/>
  <bookViews>
    <workbookView xWindow="3660" yWindow="1320" windowWidth="18360" windowHeight="18180" xr2:uid="{00000000-000D-0000-FFFF-FFFF00000000}"/>
  </bookViews>
  <sheets>
    <sheet name="recor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2" i="1" l="1"/>
  <c r="I8" i="1" l="1"/>
  <c r="I9" i="1"/>
  <c r="I10" i="1"/>
  <c r="H3" i="1"/>
  <c r="H4" i="1"/>
  <c r="H5" i="1"/>
  <c r="I5" i="1" s="1"/>
  <c r="H8" i="1"/>
  <c r="H9" i="1"/>
  <c r="H10" i="1"/>
  <c r="H2" i="1"/>
  <c r="I2" i="1"/>
  <c r="I4" i="1" l="1"/>
  <c r="I3" i="1"/>
  <c r="M14" i="1"/>
  <c r="N9" i="1" l="1"/>
  <c r="G7" i="1"/>
  <c r="H7" i="1" s="1"/>
  <c r="I7" i="1" s="1"/>
  <c r="G6" i="1"/>
  <c r="H6" i="1" s="1"/>
  <c r="I6" i="1" s="1"/>
  <c r="N4" i="1"/>
  <c r="J4" i="1" s="1"/>
  <c r="K4" i="1" s="1"/>
  <c r="L4" i="1" s="1"/>
  <c r="N5" i="1"/>
  <c r="N6" i="1"/>
  <c r="N7" i="1"/>
  <c r="J8" i="1" s="1"/>
  <c r="K8" i="1" s="1"/>
  <c r="L8" i="1" s="1"/>
  <c r="N2" i="1"/>
  <c r="N13" i="1"/>
  <c r="J13" i="1" s="1"/>
  <c r="L13" i="1" s="1"/>
  <c r="N14" i="1"/>
  <c r="J14" i="1" s="1"/>
  <c r="L14" i="1" s="1"/>
  <c r="N15" i="1"/>
  <c r="J15" i="1" s="1"/>
  <c r="L15" i="1" s="1"/>
  <c r="N16" i="1"/>
  <c r="J16" i="1" s="1"/>
  <c r="L16" i="1" s="1"/>
  <c r="N17" i="1"/>
  <c r="J17" i="1" s="1"/>
  <c r="L17" i="1" s="1"/>
  <c r="N18" i="1"/>
  <c r="J18" i="1" s="1"/>
  <c r="L18" i="1" s="1"/>
  <c r="N19" i="1"/>
  <c r="J19" i="1" s="1"/>
  <c r="L19" i="1" s="1"/>
  <c r="N20" i="1"/>
  <c r="J20" i="1" s="1"/>
  <c r="L20" i="1" s="1"/>
  <c r="N21" i="1"/>
  <c r="J21" i="1" s="1"/>
  <c r="L21" i="1" s="1"/>
  <c r="N12" i="1"/>
  <c r="J2" i="1" l="1"/>
  <c r="K2" i="1" s="1"/>
  <c r="J3" i="1"/>
  <c r="K3" i="1" s="1"/>
  <c r="L3" i="1" s="1"/>
  <c r="J9" i="1"/>
  <c r="K9" i="1" s="1"/>
  <c r="L9" i="1" s="1"/>
  <c r="J10" i="1"/>
  <c r="K10" i="1" s="1"/>
  <c r="L10" i="1" s="1"/>
  <c r="J12" i="1"/>
  <c r="J6" i="1"/>
  <c r="K6" i="1" s="1"/>
  <c r="L6" i="1" s="1"/>
  <c r="J5" i="1"/>
  <c r="K5" i="1" s="1"/>
  <c r="L5" i="1" s="1"/>
  <c r="J7" i="1"/>
  <c r="K7" i="1" s="1"/>
  <c r="L7" i="1" s="1"/>
  <c r="L2" i="1" l="1"/>
</calcChain>
</file>

<file path=xl/sharedStrings.xml><?xml version="1.0" encoding="utf-8"?>
<sst xmlns="http://schemas.openxmlformats.org/spreadsheetml/2006/main" count="82" uniqueCount="52">
  <si>
    <t>Faroe</t>
  </si>
  <si>
    <t>Alberhill</t>
  </si>
  <si>
    <t>Arctic</t>
  </si>
  <si>
    <t>Arkansas</t>
  </si>
  <si>
    <t>Blum</t>
  </si>
  <si>
    <t>Alaska</t>
  </si>
  <si>
    <t>Colombia2</t>
  </si>
  <si>
    <t>Colorado</t>
  </si>
  <si>
    <t>Hanna</t>
  </si>
  <si>
    <t>France</t>
  </si>
  <si>
    <t>Tanzania</t>
  </si>
  <si>
    <t>Handley, 2008; 2012</t>
  </si>
  <si>
    <t>New Zealand</t>
  </si>
  <si>
    <t>Handley, 2011</t>
  </si>
  <si>
    <t>Forada, Italy</t>
  </si>
  <si>
    <t>Tipple, 2011</t>
  </si>
  <si>
    <t>Dieppe, France</t>
  </si>
  <si>
    <t>Garel, 2013</t>
  </si>
  <si>
    <t>Colombia, Venezuela</t>
  </si>
  <si>
    <t>Jaramillo, 2010</t>
  </si>
  <si>
    <t>modern long</t>
  </si>
  <si>
    <t>modern lat</t>
  </si>
  <si>
    <t>paleolat</t>
  </si>
  <si>
    <t>corrected for fractionation</t>
  </si>
  <si>
    <t>relative to today</t>
  </si>
  <si>
    <t>converted to d18O</t>
  </si>
  <si>
    <t>corrected for ice volume</t>
  </si>
  <si>
    <t>uncertainty</t>
  </si>
  <si>
    <t>Lomonosov Ridge</t>
  </si>
  <si>
    <t>Pagani et al. (2006)</t>
  </si>
  <si>
    <t>dD n-alkanes</t>
  </si>
  <si>
    <t>Sample</t>
  </si>
  <si>
    <t>d18Orain</t>
  </si>
  <si>
    <t>Reference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</si>
  <si>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</si>
  <si>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</si>
  <si>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</si>
  <si>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</si>
  <si>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</si>
  <si>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</si>
  <si>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</si>
  <si>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</si>
  <si>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</si>
  <si>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okt</t>
  </si>
  <si>
    <t>nov</t>
  </si>
  <si>
    <t>dec</t>
  </si>
  <si>
    <t>mean annual</t>
  </si>
  <si>
    <t>*greater uncertainty in OIPC estimate</t>
  </si>
  <si>
    <t>pre-PETM</t>
  </si>
  <si>
    <t>LPEE avg</t>
  </si>
  <si>
    <t>PETM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</si>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</sst>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2" fontId="0" fillId="0" borderId="0" xfId="0" applyNumberFormat="1" applyFill="1"/>
    <xf numFmtId="164" fontId="0" fillId="0" borderId="0" xfId="0" applyNumberFormat="1" applyFill="1"/>
    <xf numFmtId="2" fontId="1" fillId="0" borderId="0" xfId="0" applyNumberFormat="1" applyFont="1" applyFill="1"/>
    <xf numFmtId="0" fontId="0" fillId="0" borderId="0" xfId="0" applyFill="1"/>
    <xf numFmtId="0" fontId="3" fillId="0" borderId="0" xfId="0" applyFont="1" applyFill="1"/>
    <xf numFmtId="164" fontId="3" fillId="0" borderId="0" xfId="0" applyNumberFormat="1" applyFont="1" applyFill="1"/>
    <xf numFmtId="0" fontId="1" fillId="0" borderId="0" xfId="0" applyFont="1" applyFill="1"/>
    <xf numFmtId="0" fontId="2" fillId="3" borderId="0" xfId="0" applyFont="1" applyFill="1"/>
    <xf numFmtId="2" fontId="2" fillId="3" borderId="0" xfId="0" applyNumberFormat="1" applyFont="1" applyFill="1"/>
    <xf numFmtId="164" fontId="2" fillId="3" borderId="0" xfId="0" applyNumberFormat="1" applyFont="1" applyFill="1"/>
    <xf numFmtId="0" fontId="4" fillId="2" borderId="0" xfId="0" applyFont="1" applyFill="1"/>
    <xf numFmtId="2" fontId="4" fillId="2" borderId="0" xfId="0" applyNumberFormat="1" applyFont="1" applyFill="1"/>
    <xf numFmtId="164" fontId="4" fillId="2" borderId="0" xfId="0" applyNumberFormat="1" applyFont="1" applyFill="1"/>
    <xf numFmtId="164" fontId="2" fillId="0" borderId="0" xfId="0" applyNumberFormat="1" applyFont="1" applyFill="1"/>
    <xf numFmtId="164" fontId="0" fillId="0" borderId="0" xfId="0" applyNumberFormat="1" applyFont="1" applyFill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8"/>
  <sheetViews>
    <sheetView tabSelected="1" zoomScale="75" workbookViewId="0">
      <selection activeCell="K28" sqref="K28"/>
    </sheetView>
  </sheetViews>
  <sheetFormatPr baseColWidth="10" defaultColWidth="8.83203125" defaultRowHeight="15" x14ac:dyDescent="0.2"/>
  <cols>
    <col min="1" max="1" width="29.6640625" style="5" bestFit="1" customWidth="1"/>
    <col min="2" max="2" width="17.1640625" style="5" bestFit="1" customWidth="1"/>
    <col min="3" max="3" width="8.33203125" style="5" bestFit="1" customWidth="1"/>
    <col min="4" max="4" width="9.6640625" style="5" bestFit="1" customWidth="1"/>
    <col min="5" max="5" width="11" bestFit="1" customWidth="1"/>
    <col min="6" max="6" width="7.5" bestFit="1" customWidth="1"/>
    <col min="7" max="7" width="10.83203125" style="1" bestFit="1" customWidth="1"/>
    <col min="8" max="8" width="22" bestFit="1" customWidth="1"/>
    <col min="9" max="9" width="15.6640625" bestFit="1" customWidth="1"/>
    <col min="10" max="10" width="13.83203125" bestFit="1" customWidth="1"/>
    <col min="11" max="11" width="15.6640625" bestFit="1" customWidth="1"/>
    <col min="12" max="12" width="20.33203125" bestFit="1" customWidth="1"/>
    <col min="13" max="13" width="10.1640625" bestFit="1" customWidth="1"/>
    <col min="14" max="14" width="11" bestFit="1" customWidth="1"/>
  </cols>
  <sheetData>
    <row r="1" spans="1:27" s="9" customFormat="1" x14ac:dyDescent="0.2">
      <c r="A1" s="9" t="s">
        <v>31</v>
      </c>
      <c r="B1" s="9" t="s">
        <v>33</v>
      </c>
      <c r="C1" s="9" t="s">
        <v>51</v>
      </c>
      <c r="D1" s="10" t="s">
        <v>21</v>
      </c>
      <c r="E1" s="10" t="s">
        <v>20</v>
      </c>
      <c r="F1" s="10" t="s">
        <v>22</v>
      </c>
      <c r="G1" s="11" t="s">
        <v>30</v>
      </c>
      <c r="H1" s="10" t="s">
        <v>23</v>
      </c>
      <c r="I1" s="10" t="s">
        <v>25</v>
      </c>
      <c r="J1" s="10" t="s">
        <v>24</v>
      </c>
      <c r="K1" s="10" t="s">
        <v>25</v>
      </c>
      <c r="L1" s="10" t="s">
        <v>26</v>
      </c>
      <c r="M1" s="10" t="s">
        <v>27</v>
      </c>
      <c r="N1" s="10" t="s">
        <v>46</v>
      </c>
      <c r="O1" s="9" t="s">
        <v>34</v>
      </c>
      <c r="P1" s="9" t="s">
        <v>35</v>
      </c>
      <c r="Q1" s="9" t="s">
        <v>36</v>
      </c>
      <c r="R1" s="9" t="s">
        <v>37</v>
      </c>
      <c r="S1" s="9" t="s">
        <v>38</v>
      </c>
      <c r="T1" s="9" t="s">
        <v>39</v>
      </c>
      <c r="U1" s="9" t="s">
        <v>40</v>
      </c>
      <c r="V1" s="9" t="s">
        <v>41</v>
      </c>
      <c r="W1" s="9" t="s">
        <v>42</v>
      </c>
      <c r="X1" s="9" t="s">
        <v>43</v>
      </c>
      <c r="Y1" s="9" t="s">
        <v>44</v>
      </c>
      <c r="Z1" s="9" t="s">
        <v>45</v>
      </c>
    </row>
    <row r="2" spans="1:27" x14ac:dyDescent="0.2">
      <c r="A2" s="5" t="s">
        <v>10</v>
      </c>
      <c r="B2" s="5" t="s">
        <v>11</v>
      </c>
      <c r="C2" s="5" t="s">
        <v>50</v>
      </c>
      <c r="D2" s="3">
        <v>-9.1999999999999993</v>
      </c>
      <c r="E2" s="3">
        <v>39.299999999999997</v>
      </c>
      <c r="F2" s="3">
        <v>-24.7</v>
      </c>
      <c r="G2" s="3">
        <v>-135</v>
      </c>
      <c r="H2" s="3">
        <f t="shared" ref="H2:H10" si="0">G2+113</f>
        <v>-22</v>
      </c>
      <c r="I2" s="2">
        <f>(H2-10)/8</f>
        <v>-4</v>
      </c>
      <c r="J2" s="2">
        <f>H2-N2</f>
        <v>-17.583333333333332</v>
      </c>
      <c r="K2" s="2">
        <f>(J2-10)/8</f>
        <v>-3.4479166666666665</v>
      </c>
      <c r="L2" s="2">
        <f>K2+1.2</f>
        <v>-2.2479166666666668</v>
      </c>
      <c r="M2" s="2">
        <v>3.375</v>
      </c>
      <c r="N2" s="2">
        <f>AVERAGE(O2:Z2)</f>
        <v>-4.416666666666667</v>
      </c>
      <c r="O2" s="2">
        <v>-16</v>
      </c>
      <c r="P2" s="2">
        <v>-22</v>
      </c>
      <c r="Q2" s="2">
        <v>-10</v>
      </c>
      <c r="R2" s="2">
        <v>0</v>
      </c>
      <c r="S2" s="2">
        <v>1</v>
      </c>
      <c r="T2" s="2">
        <v>1</v>
      </c>
      <c r="U2" s="2">
        <v>-1</v>
      </c>
      <c r="V2" s="2">
        <v>-2</v>
      </c>
      <c r="W2" s="2">
        <v>-1</v>
      </c>
      <c r="X2" s="2">
        <v>6</v>
      </c>
      <c r="Y2" s="2">
        <v>0</v>
      </c>
      <c r="Z2" s="2">
        <v>-9</v>
      </c>
    </row>
    <row r="3" spans="1:27" x14ac:dyDescent="0.2">
      <c r="A3" s="5" t="s">
        <v>10</v>
      </c>
      <c r="B3" s="5" t="s">
        <v>11</v>
      </c>
      <c r="C3" s="5" t="s">
        <v>48</v>
      </c>
      <c r="D3" s="3">
        <v>-9.1999999999999993</v>
      </c>
      <c r="E3" s="3">
        <v>39.299999999999997</v>
      </c>
      <c r="F3" s="3">
        <v>-24.7</v>
      </c>
      <c r="G3" s="3">
        <v>-153</v>
      </c>
      <c r="H3" s="3">
        <f t="shared" si="0"/>
        <v>-40</v>
      </c>
      <c r="I3" s="2">
        <f t="shared" ref="I3:I10" si="1">(H3-10)/8</f>
        <v>-6.25</v>
      </c>
      <c r="J3" s="2">
        <f>H3-N2</f>
        <v>-35.583333333333336</v>
      </c>
      <c r="K3" s="2">
        <f t="shared" ref="K3:K10" si="2">(J3-10)/8</f>
        <v>-5.697916666666667</v>
      </c>
      <c r="L3" s="2">
        <f t="shared" ref="L3:L10" si="3">K3+1.2</f>
        <v>-4.4979166666666668</v>
      </c>
      <c r="M3" s="2">
        <v>3.375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7" x14ac:dyDescent="0.2">
      <c r="A4" s="5" t="s">
        <v>12</v>
      </c>
      <c r="B4" s="5" t="s">
        <v>13</v>
      </c>
      <c r="C4" s="5" t="s">
        <v>49</v>
      </c>
      <c r="D4" s="7">
        <v>-42</v>
      </c>
      <c r="E4" s="7">
        <v>171</v>
      </c>
      <c r="F4" s="3">
        <v>-50.6</v>
      </c>
      <c r="G4" s="3">
        <v>-150</v>
      </c>
      <c r="H4" s="3">
        <f t="shared" si="0"/>
        <v>-37</v>
      </c>
      <c r="I4" s="2">
        <f t="shared" si="1"/>
        <v>-5.875</v>
      </c>
      <c r="J4" s="2">
        <f>H4-N4</f>
        <v>24.583333333333336</v>
      </c>
      <c r="K4" s="2">
        <f t="shared" si="2"/>
        <v>1.822916666666667</v>
      </c>
      <c r="L4" s="2">
        <f t="shared" si="3"/>
        <v>3.0229166666666671</v>
      </c>
      <c r="M4" s="2">
        <v>3.375</v>
      </c>
      <c r="N4" s="2">
        <f t="shared" ref="N4:N9" si="4">AVERAGE(O4:Z4)</f>
        <v>-61.583333333333336</v>
      </c>
      <c r="O4" s="2">
        <v>-46</v>
      </c>
      <c r="P4" s="2">
        <v>-46</v>
      </c>
      <c r="Q4" s="2">
        <v>-54</v>
      </c>
      <c r="R4" s="2">
        <v>-57</v>
      </c>
      <c r="S4" s="2">
        <v>-70</v>
      </c>
      <c r="T4" s="2">
        <v>-75</v>
      </c>
      <c r="U4" s="2">
        <v>-74</v>
      </c>
      <c r="V4" s="2">
        <v>-73</v>
      </c>
      <c r="W4" s="2">
        <v>-73</v>
      </c>
      <c r="X4" s="2">
        <v>-66</v>
      </c>
      <c r="Y4" s="2">
        <v>-54</v>
      </c>
      <c r="Z4" s="2">
        <v>-51</v>
      </c>
    </row>
    <row r="5" spans="1:27" x14ac:dyDescent="0.2">
      <c r="A5" s="5" t="s">
        <v>14</v>
      </c>
      <c r="B5" s="5" t="s">
        <v>15</v>
      </c>
      <c r="C5" s="5" t="s">
        <v>49</v>
      </c>
      <c r="D5" s="7">
        <v>46</v>
      </c>
      <c r="E5" s="7">
        <v>12.1</v>
      </c>
      <c r="F5" s="3">
        <v>37.799999999999997</v>
      </c>
      <c r="G5" s="3">
        <v>-140</v>
      </c>
      <c r="H5" s="3">
        <f t="shared" si="0"/>
        <v>-27</v>
      </c>
      <c r="I5" s="2">
        <f t="shared" si="1"/>
        <v>-4.625</v>
      </c>
      <c r="J5" s="2">
        <f>H5-N5</f>
        <v>-6.6666666666666679</v>
      </c>
      <c r="K5" s="2">
        <f t="shared" si="2"/>
        <v>-2.0833333333333335</v>
      </c>
      <c r="L5" s="2">
        <f t="shared" si="3"/>
        <v>-0.88333333333333353</v>
      </c>
      <c r="M5" s="2">
        <v>3.375</v>
      </c>
      <c r="N5" s="2">
        <f t="shared" si="4"/>
        <v>-20.333333333333332</v>
      </c>
      <c r="O5" s="2">
        <v>-50</v>
      </c>
      <c r="P5" s="2">
        <v>-42</v>
      </c>
      <c r="Q5" s="2">
        <v>-43</v>
      </c>
      <c r="R5" s="2">
        <v>-26</v>
      </c>
      <c r="S5" s="2">
        <v>-7</v>
      </c>
      <c r="T5" s="2">
        <v>6</v>
      </c>
      <c r="U5" s="2">
        <v>6</v>
      </c>
      <c r="V5" s="2">
        <v>6</v>
      </c>
      <c r="W5" s="2">
        <v>-16</v>
      </c>
      <c r="X5" s="2">
        <v>-14</v>
      </c>
      <c r="Y5" s="2">
        <v>-28</v>
      </c>
      <c r="Z5" s="2">
        <v>-36</v>
      </c>
    </row>
    <row r="6" spans="1:27" x14ac:dyDescent="0.2">
      <c r="A6" s="5" t="s">
        <v>16</v>
      </c>
      <c r="B6" s="5" t="s">
        <v>17</v>
      </c>
      <c r="C6" s="5" t="s">
        <v>49</v>
      </c>
      <c r="D6" s="7">
        <v>49.5</v>
      </c>
      <c r="E6" s="7">
        <v>1.5</v>
      </c>
      <c r="F6" s="3">
        <v>38.379999999999995</v>
      </c>
      <c r="G6" s="3">
        <f>AVERAGE(-186,-110)</f>
        <v>-148</v>
      </c>
      <c r="H6" s="3">
        <f t="shared" si="0"/>
        <v>-35</v>
      </c>
      <c r="I6" s="2">
        <f t="shared" si="1"/>
        <v>-5.625</v>
      </c>
      <c r="J6" s="2">
        <f>H6-N6</f>
        <v>-11.916666666666668</v>
      </c>
      <c r="K6" s="2">
        <f t="shared" si="2"/>
        <v>-2.7395833333333335</v>
      </c>
      <c r="L6" s="2">
        <f t="shared" si="3"/>
        <v>-1.5395833333333335</v>
      </c>
      <c r="M6" s="2">
        <v>3.375</v>
      </c>
      <c r="N6" s="2">
        <f t="shared" si="4"/>
        <v>-23.083333333333332</v>
      </c>
      <c r="O6" s="2">
        <v>-48</v>
      </c>
      <c r="P6" s="2">
        <v>-47</v>
      </c>
      <c r="Q6" s="2">
        <v>-38</v>
      </c>
      <c r="R6" s="2">
        <v>-27</v>
      </c>
      <c r="S6" s="2">
        <v>-13</v>
      </c>
      <c r="T6" s="2">
        <v>-2</v>
      </c>
      <c r="U6" s="2">
        <v>4</v>
      </c>
      <c r="V6" s="2">
        <v>-2</v>
      </c>
      <c r="W6" s="2">
        <v>-8</v>
      </c>
      <c r="X6" s="2">
        <v>-20</v>
      </c>
      <c r="Y6" s="2">
        <v>-35</v>
      </c>
      <c r="Z6" s="2">
        <v>-41</v>
      </c>
    </row>
    <row r="7" spans="1:27" x14ac:dyDescent="0.2">
      <c r="A7" s="5" t="s">
        <v>18</v>
      </c>
      <c r="B7" s="5" t="s">
        <v>19</v>
      </c>
      <c r="C7" s="5" t="s">
        <v>50</v>
      </c>
      <c r="D7" s="3">
        <v>9</v>
      </c>
      <c r="E7" s="3">
        <v>-70</v>
      </c>
      <c r="F7" s="3">
        <v>-1</v>
      </c>
      <c r="G7" s="3">
        <f>-165</f>
        <v>-165</v>
      </c>
      <c r="H7" s="3">
        <f t="shared" si="0"/>
        <v>-52</v>
      </c>
      <c r="I7" s="2">
        <f t="shared" si="1"/>
        <v>-7.75</v>
      </c>
      <c r="J7" s="2">
        <f>H7-N7</f>
        <v>-27.083333333333332</v>
      </c>
      <c r="K7" s="2">
        <f t="shared" si="2"/>
        <v>-4.6354166666666661</v>
      </c>
      <c r="L7" s="2">
        <f t="shared" si="3"/>
        <v>-3.4354166666666659</v>
      </c>
      <c r="M7" s="2">
        <v>3.375</v>
      </c>
      <c r="N7" s="2">
        <f t="shared" si="4"/>
        <v>-24.916666666666668</v>
      </c>
      <c r="O7" s="2">
        <v>-14</v>
      </c>
      <c r="P7" s="2">
        <v>-14</v>
      </c>
      <c r="Q7" s="2">
        <v>-35</v>
      </c>
      <c r="R7" s="2">
        <v>-44</v>
      </c>
      <c r="S7" s="2">
        <v>-56</v>
      </c>
      <c r="T7" s="2">
        <v>-37</v>
      </c>
      <c r="U7" s="2">
        <v>-21</v>
      </c>
      <c r="V7" s="2">
        <v>-10</v>
      </c>
      <c r="W7" s="2">
        <v>-14</v>
      </c>
      <c r="X7" s="2">
        <v>-17</v>
      </c>
      <c r="Y7" s="2">
        <v>-19</v>
      </c>
      <c r="Z7" s="2">
        <v>-18</v>
      </c>
    </row>
    <row r="8" spans="1:27" x14ac:dyDescent="0.2">
      <c r="A8" s="5" t="s">
        <v>18</v>
      </c>
      <c r="B8" s="5" t="s">
        <v>19</v>
      </c>
      <c r="C8" s="5" t="s">
        <v>48</v>
      </c>
      <c r="D8" s="3">
        <v>9</v>
      </c>
      <c r="E8" s="3">
        <v>-70</v>
      </c>
      <c r="F8" s="3">
        <v>-1</v>
      </c>
      <c r="G8" s="3">
        <v>-140</v>
      </c>
      <c r="H8" s="3">
        <f t="shared" si="0"/>
        <v>-27</v>
      </c>
      <c r="I8" s="2">
        <f t="shared" si="1"/>
        <v>-4.625</v>
      </c>
      <c r="J8" s="2">
        <f>H8-N7</f>
        <v>-2.0833333333333321</v>
      </c>
      <c r="K8" s="2">
        <f t="shared" si="2"/>
        <v>-1.5104166666666665</v>
      </c>
      <c r="L8" s="2">
        <f t="shared" si="3"/>
        <v>-0.31041666666666656</v>
      </c>
      <c r="M8" s="2">
        <v>3.375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7" x14ac:dyDescent="0.2">
      <c r="A9" s="6" t="s">
        <v>28</v>
      </c>
      <c r="B9" s="5" t="s">
        <v>29</v>
      </c>
      <c r="C9" s="5" t="s">
        <v>50</v>
      </c>
      <c r="D9" s="3">
        <v>87.5</v>
      </c>
      <c r="E9" s="3">
        <v>135</v>
      </c>
      <c r="F9" s="3">
        <v>76.664999999999992</v>
      </c>
      <c r="G9" s="3">
        <v>-160.5</v>
      </c>
      <c r="H9" s="3">
        <f t="shared" si="0"/>
        <v>-47.5</v>
      </c>
      <c r="I9" s="2">
        <f t="shared" si="1"/>
        <v>-7.1875</v>
      </c>
      <c r="J9" s="2">
        <f>H9-N9</f>
        <v>166.66666666666666</v>
      </c>
      <c r="K9" s="2">
        <f t="shared" si="2"/>
        <v>19.583333333333332</v>
      </c>
      <c r="L9" s="2">
        <f t="shared" si="3"/>
        <v>20.783333333333331</v>
      </c>
      <c r="M9" s="4">
        <v>6.4359999999999999</v>
      </c>
      <c r="N9" s="2">
        <f t="shared" si="4"/>
        <v>-214.16666666666666</v>
      </c>
      <c r="O9" s="2">
        <v>-294</v>
      </c>
      <c r="P9" s="2">
        <v>-249</v>
      </c>
      <c r="Q9" s="2">
        <v>-285</v>
      </c>
      <c r="R9" s="2">
        <v>-216</v>
      </c>
      <c r="S9" s="2">
        <v>-177</v>
      </c>
      <c r="T9" s="2">
        <v>-150</v>
      </c>
      <c r="U9" s="2">
        <v>-147</v>
      </c>
      <c r="V9" s="2">
        <v>-151</v>
      </c>
      <c r="W9" s="2">
        <v>-183</v>
      </c>
      <c r="X9" s="2">
        <v>-212</v>
      </c>
      <c r="Y9" s="2">
        <v>-240</v>
      </c>
      <c r="Z9" s="2">
        <v>-266</v>
      </c>
    </row>
    <row r="10" spans="1:27" x14ac:dyDescent="0.2">
      <c r="A10" s="6" t="s">
        <v>28</v>
      </c>
      <c r="B10" s="5" t="s">
        <v>29</v>
      </c>
      <c r="C10" s="5" t="s">
        <v>48</v>
      </c>
      <c r="D10" s="3">
        <v>87.5</v>
      </c>
      <c r="E10" s="3">
        <v>135</v>
      </c>
      <c r="F10" s="3">
        <v>76.664999999999992</v>
      </c>
      <c r="G10" s="1">
        <v>-220</v>
      </c>
      <c r="H10" s="3">
        <f t="shared" si="0"/>
        <v>-107</v>
      </c>
      <c r="I10" s="2">
        <f t="shared" si="1"/>
        <v>-14.625</v>
      </c>
      <c r="J10" s="17">
        <f>H10-N9</f>
        <v>107.16666666666666</v>
      </c>
      <c r="K10" s="2">
        <f t="shared" si="2"/>
        <v>12.145833333333332</v>
      </c>
      <c r="L10" s="2">
        <f t="shared" si="3"/>
        <v>13.345833333333331</v>
      </c>
      <c r="M10" s="2">
        <v>3.375</v>
      </c>
    </row>
    <row r="11" spans="1:27" s="12" customFormat="1" x14ac:dyDescent="0.2">
      <c r="A11" s="12" t="s">
        <v>31</v>
      </c>
      <c r="D11" s="13"/>
      <c r="E11" s="13"/>
      <c r="F11" s="13"/>
      <c r="G11" s="14" t="s">
        <v>32</v>
      </c>
      <c r="H11" s="13"/>
      <c r="I11" s="13"/>
      <c r="J11" s="13" t="s">
        <v>24</v>
      </c>
      <c r="K11" s="13"/>
      <c r="L11" s="13" t="s">
        <v>26</v>
      </c>
      <c r="M11" s="13" t="s">
        <v>27</v>
      </c>
      <c r="N11" s="13" t="s">
        <v>46</v>
      </c>
      <c r="O11" s="12" t="s">
        <v>34</v>
      </c>
      <c r="P11" s="12" t="s">
        <v>35</v>
      </c>
      <c r="Q11" s="12" t="s">
        <v>36</v>
      </c>
      <c r="R11" s="12" t="s">
        <v>37</v>
      </c>
      <c r="S11" s="12" t="s">
        <v>38</v>
      </c>
      <c r="T11" s="12" t="s">
        <v>39</v>
      </c>
      <c r="U11" s="12" t="s">
        <v>40</v>
      </c>
      <c r="V11" s="12" t="s">
        <v>41</v>
      </c>
      <c r="W11" s="12" t="s">
        <v>42</v>
      </c>
      <c r="X11" s="12" t="s">
        <v>43</v>
      </c>
      <c r="Y11" s="12" t="s">
        <v>44</v>
      </c>
      <c r="Z11" s="12" t="s">
        <v>45</v>
      </c>
      <c r="AA11" s="13"/>
    </row>
    <row r="12" spans="1:27" x14ac:dyDescent="0.2">
      <c r="A12" s="5" t="s">
        <v>0</v>
      </c>
      <c r="D12" s="2"/>
      <c r="E12" s="2"/>
      <c r="F12" s="2">
        <v>50.62</v>
      </c>
      <c r="G12" s="3">
        <v>-7.6770503092301396</v>
      </c>
      <c r="H12" s="2"/>
      <c r="I12" s="2"/>
      <c r="J12" s="2">
        <f>G12-N12</f>
        <v>-2.4187169758968068</v>
      </c>
      <c r="K12" s="2"/>
      <c r="L12" s="2">
        <f t="shared" ref="L12:L21" si="5">J12+1.2</f>
        <v>-1.2187169758968068</v>
      </c>
      <c r="M12" s="2">
        <v>2.0723001868008168</v>
      </c>
      <c r="N12" s="2">
        <f>AVERAGE(O12:Z12)</f>
        <v>-5.2583333333333329</v>
      </c>
      <c r="O12" s="2">
        <v>-7.9</v>
      </c>
      <c r="P12" s="2">
        <v>-8.1999999999999993</v>
      </c>
      <c r="Q12" s="2">
        <v>-7.2</v>
      </c>
      <c r="R12" s="2">
        <v>-6.2</v>
      </c>
      <c r="S12" s="2">
        <v>-4.5</v>
      </c>
      <c r="T12" s="2">
        <v>-3</v>
      </c>
      <c r="U12" s="2">
        <v>-1.9</v>
      </c>
      <c r="V12" s="2">
        <v>-1.8</v>
      </c>
      <c r="W12" s="2">
        <v>-3</v>
      </c>
      <c r="X12" s="2">
        <v>-5.3</v>
      </c>
      <c r="Y12" s="2">
        <v>-6.7</v>
      </c>
      <c r="Z12" s="2">
        <v>-7.4</v>
      </c>
    </row>
    <row r="13" spans="1:27" x14ac:dyDescent="0.2">
      <c r="A13" s="5" t="s">
        <v>1</v>
      </c>
      <c r="D13" s="2"/>
      <c r="E13" s="2"/>
      <c r="F13" s="2">
        <v>35.97</v>
      </c>
      <c r="G13" s="3">
        <v>-5.5346498482997504</v>
      </c>
      <c r="H13" s="2"/>
      <c r="I13" s="2"/>
      <c r="J13" s="2">
        <f>G13-N13</f>
        <v>0.94035015170025016</v>
      </c>
      <c r="K13" s="2"/>
      <c r="L13" s="2">
        <f t="shared" si="5"/>
        <v>2.1403501517002503</v>
      </c>
      <c r="M13" s="2">
        <v>2.0628056931310539</v>
      </c>
      <c r="N13" s="2">
        <f t="shared" ref="N13:N21" si="6">AVERAGE(O13:Z13)</f>
        <v>-6.4750000000000005</v>
      </c>
      <c r="O13" s="2">
        <v>-10.9</v>
      </c>
      <c r="P13" s="2">
        <v>-9.1</v>
      </c>
      <c r="Q13" s="2">
        <v>-9.3000000000000007</v>
      </c>
      <c r="R13" s="2">
        <v>-6.5</v>
      </c>
      <c r="S13" s="2">
        <v>-4.5999999999999996</v>
      </c>
      <c r="T13" s="2">
        <v>-3.1</v>
      </c>
      <c r="U13" s="2">
        <v>-4</v>
      </c>
      <c r="V13" s="2">
        <v>-2.1</v>
      </c>
      <c r="W13" s="2">
        <v>-4.2</v>
      </c>
      <c r="X13" s="2">
        <v>-5.9</v>
      </c>
      <c r="Y13" s="2">
        <v>-7.2</v>
      </c>
      <c r="Z13" s="2">
        <v>-10.8</v>
      </c>
    </row>
    <row r="14" spans="1:27" x14ac:dyDescent="0.2">
      <c r="A14" s="5" t="s">
        <v>2</v>
      </c>
      <c r="D14" s="2"/>
      <c r="E14" s="2"/>
      <c r="F14" s="2">
        <v>78.040000000000006</v>
      </c>
      <c r="G14" s="3">
        <v>-12.94041270456637</v>
      </c>
      <c r="H14" s="4"/>
      <c r="I14" s="4"/>
      <c r="J14" s="2">
        <f>G14-N14</f>
        <v>15.326253962100296</v>
      </c>
      <c r="K14" s="2"/>
      <c r="L14" s="2">
        <f t="shared" si="5"/>
        <v>16.526253962100295</v>
      </c>
      <c r="M14" s="4">
        <f>SQRT(2.66262851368981^2+5.86^2)</f>
        <v>6.4365511418704671</v>
      </c>
      <c r="N14" s="2">
        <f t="shared" si="6"/>
        <v>-28.266666666666666</v>
      </c>
      <c r="O14" s="2">
        <v>-38.9</v>
      </c>
      <c r="P14" s="2">
        <v>-31.8</v>
      </c>
      <c r="Q14" s="2">
        <v>-37.6</v>
      </c>
      <c r="R14" s="2">
        <v>-28.5</v>
      </c>
      <c r="S14" s="2">
        <v>-23.1</v>
      </c>
      <c r="T14" s="2">
        <v>-19.600000000000001</v>
      </c>
      <c r="U14" s="2">
        <v>-19.5</v>
      </c>
      <c r="V14" s="2">
        <v>-20.2</v>
      </c>
      <c r="W14" s="2">
        <v>-24.3</v>
      </c>
      <c r="X14" s="2">
        <v>-28.2</v>
      </c>
      <c r="Y14" s="2">
        <v>-32.1</v>
      </c>
      <c r="Z14" s="2">
        <v>-35.4</v>
      </c>
    </row>
    <row r="15" spans="1:27" x14ac:dyDescent="0.2">
      <c r="A15" s="5" t="s">
        <v>3</v>
      </c>
      <c r="D15" s="2"/>
      <c r="E15" s="2"/>
      <c r="F15" s="2">
        <v>34.21</v>
      </c>
      <c r="G15" s="3">
        <v>-1.9972566196223625</v>
      </c>
      <c r="H15" s="2"/>
      <c r="I15" s="2"/>
      <c r="J15" s="2">
        <f>G15-N15</f>
        <v>2.1277433803776367</v>
      </c>
      <c r="K15" s="2"/>
      <c r="L15" s="2">
        <f t="shared" si="5"/>
        <v>3.3277433803776368</v>
      </c>
      <c r="M15" s="2">
        <v>2.2533158334770178</v>
      </c>
      <c r="N15" s="2">
        <f t="shared" si="6"/>
        <v>-4.1249999999999991</v>
      </c>
      <c r="O15" s="2">
        <v>-7.6</v>
      </c>
      <c r="P15" s="2">
        <v>-7.4</v>
      </c>
      <c r="Q15" s="2">
        <v>-5.9</v>
      </c>
      <c r="R15" s="2">
        <v>-4.2</v>
      </c>
      <c r="S15" s="2">
        <v>-2.2000000000000002</v>
      </c>
      <c r="T15" s="2">
        <v>-1.7</v>
      </c>
      <c r="U15" s="2">
        <v>-1.1000000000000001</v>
      </c>
      <c r="V15" s="2">
        <v>-0.7</v>
      </c>
      <c r="W15" s="2">
        <v>-2.5</v>
      </c>
      <c r="X15" s="2">
        <v>-4</v>
      </c>
      <c r="Y15" s="2">
        <v>-4.9000000000000004</v>
      </c>
      <c r="Z15" s="2">
        <v>-7.3</v>
      </c>
    </row>
    <row r="16" spans="1:27" x14ac:dyDescent="0.2">
      <c r="A16" s="5" t="s">
        <v>4</v>
      </c>
      <c r="D16" s="2"/>
      <c r="E16" s="2"/>
      <c r="F16" s="2">
        <v>50.9</v>
      </c>
      <c r="G16" s="3">
        <v>-6.7725171110232623</v>
      </c>
      <c r="H16" s="2"/>
      <c r="I16" s="2"/>
      <c r="J16" s="2">
        <f>G16-N16</f>
        <v>4.8858162223100692</v>
      </c>
      <c r="K16" s="2"/>
      <c r="L16" s="2">
        <f t="shared" si="5"/>
        <v>6.0858162223100694</v>
      </c>
      <c r="M16" s="2">
        <v>2.3035053478735108</v>
      </c>
      <c r="N16" s="2">
        <f t="shared" si="6"/>
        <v>-11.658333333333331</v>
      </c>
      <c r="O16" s="2">
        <v>-16.600000000000001</v>
      </c>
      <c r="P16" s="2">
        <v>-16.5</v>
      </c>
      <c r="Q16" s="2">
        <v>-15</v>
      </c>
      <c r="R16" s="2">
        <v>-12.3</v>
      </c>
      <c r="S16" s="2">
        <v>-10.1</v>
      </c>
      <c r="T16" s="2">
        <v>-9.4</v>
      </c>
      <c r="U16" s="2">
        <v>-7.6</v>
      </c>
      <c r="V16" s="2">
        <v>-7.6</v>
      </c>
      <c r="W16" s="2">
        <v>-7.2</v>
      </c>
      <c r="X16" s="2">
        <v>-10</v>
      </c>
      <c r="Y16" s="2">
        <v>-13.1</v>
      </c>
      <c r="Z16" s="2">
        <v>-14.5</v>
      </c>
    </row>
    <row r="17" spans="1:26" x14ac:dyDescent="0.2">
      <c r="A17" s="5" t="s">
        <v>5</v>
      </c>
      <c r="D17" s="2"/>
      <c r="E17" s="2"/>
      <c r="F17" s="2">
        <v>62.1</v>
      </c>
      <c r="G17" s="3">
        <v>-7.3164932012610961</v>
      </c>
      <c r="H17" s="2"/>
      <c r="I17" s="2"/>
      <c r="J17" s="2">
        <f>G17-N17</f>
        <v>12.75017346540557</v>
      </c>
      <c r="K17" s="2"/>
      <c r="L17" s="2">
        <f t="shared" si="5"/>
        <v>13.95017346540557</v>
      </c>
      <c r="M17" s="2">
        <v>2.5067662145844452</v>
      </c>
      <c r="N17" s="2">
        <f t="shared" si="6"/>
        <v>-20.066666666666666</v>
      </c>
      <c r="O17" s="2">
        <v>-25.7</v>
      </c>
      <c r="P17" s="2">
        <v>-22.5</v>
      </c>
      <c r="Q17" s="2">
        <v>-23.6</v>
      </c>
      <c r="R17" s="2">
        <v>-21.5</v>
      </c>
      <c r="S17" s="2">
        <v>-16.600000000000001</v>
      </c>
      <c r="T17" s="2">
        <v>-15.5</v>
      </c>
      <c r="U17" s="2">
        <v>-15</v>
      </c>
      <c r="V17" s="2">
        <v>-15.7</v>
      </c>
      <c r="W17" s="2">
        <v>-15.6</v>
      </c>
      <c r="X17" s="2">
        <v>-20</v>
      </c>
      <c r="Y17" s="2">
        <v>-23.9</v>
      </c>
      <c r="Z17" s="2">
        <v>-25.2</v>
      </c>
    </row>
    <row r="18" spans="1:26" x14ac:dyDescent="0.2">
      <c r="A18" s="5" t="s">
        <v>6</v>
      </c>
      <c r="D18" s="2"/>
      <c r="E18" s="2"/>
      <c r="F18" s="2">
        <v>-3.09</v>
      </c>
      <c r="G18" s="3">
        <v>0.62216873580587162</v>
      </c>
      <c r="H18" s="2"/>
      <c r="I18" s="2"/>
      <c r="J18" s="2">
        <f>G18-N18</f>
        <v>6.2638354024725382</v>
      </c>
      <c r="K18" s="2"/>
      <c r="L18" s="2">
        <f t="shared" si="5"/>
        <v>7.4638354024725384</v>
      </c>
      <c r="M18" s="2">
        <v>2.2870327350318576</v>
      </c>
      <c r="N18" s="2">
        <f t="shared" si="6"/>
        <v>-5.6416666666666666</v>
      </c>
      <c r="O18" s="2">
        <v>-5.0999999999999996</v>
      </c>
      <c r="P18" s="2">
        <v>-4.4000000000000004</v>
      </c>
      <c r="Q18" s="2">
        <v>-8.3000000000000007</v>
      </c>
      <c r="R18" s="2">
        <v>-8.4</v>
      </c>
      <c r="S18" s="2">
        <v>-8.3000000000000007</v>
      </c>
      <c r="T18" s="2">
        <v>-5.2</v>
      </c>
      <c r="U18" s="2">
        <v>-4.2</v>
      </c>
      <c r="V18" s="2">
        <v>-2.8</v>
      </c>
      <c r="W18" s="2">
        <v>-4.7</v>
      </c>
      <c r="X18" s="2">
        <v>-5.6</v>
      </c>
      <c r="Y18" s="2">
        <v>-5.3</v>
      </c>
      <c r="Z18" s="2">
        <v>-5.4</v>
      </c>
    </row>
    <row r="19" spans="1:26" x14ac:dyDescent="0.2">
      <c r="A19" s="5" t="s">
        <v>7</v>
      </c>
      <c r="D19" s="2"/>
      <c r="E19" s="2"/>
      <c r="F19" s="2">
        <v>41.5</v>
      </c>
      <c r="G19" s="3">
        <v>-4.592284384696427</v>
      </c>
      <c r="H19" s="2"/>
      <c r="I19" s="2"/>
      <c r="J19" s="2">
        <f>G19-N19</f>
        <v>5.2910489486369077</v>
      </c>
      <c r="K19" s="2"/>
      <c r="L19" s="2">
        <f t="shared" si="5"/>
        <v>6.4910489486369078</v>
      </c>
      <c r="M19" s="2">
        <v>2.8963883779214257</v>
      </c>
      <c r="N19" s="2">
        <f t="shared" si="6"/>
        <v>-9.8833333333333346</v>
      </c>
      <c r="O19" s="2">
        <v>-16.2</v>
      </c>
      <c r="P19" s="2">
        <v>-16.2</v>
      </c>
      <c r="Q19" s="2">
        <v>-13.6</v>
      </c>
      <c r="R19" s="2">
        <v>-10.5</v>
      </c>
      <c r="S19" s="2">
        <v>-5.7</v>
      </c>
      <c r="T19" s="2">
        <v>-4.4000000000000004</v>
      </c>
      <c r="U19" s="2">
        <v>-3.4</v>
      </c>
      <c r="V19" s="2">
        <v>-2.7</v>
      </c>
      <c r="W19" s="2">
        <v>-5.5</v>
      </c>
      <c r="X19" s="2">
        <v>-10.3</v>
      </c>
      <c r="Y19" s="2">
        <v>-12.5</v>
      </c>
      <c r="Z19" s="2">
        <v>-17.600000000000001</v>
      </c>
    </row>
    <row r="20" spans="1:26" x14ac:dyDescent="0.2">
      <c r="A20" s="5" t="s">
        <v>8</v>
      </c>
      <c r="D20" s="2"/>
      <c r="E20" s="2"/>
      <c r="F20" s="2">
        <v>45.3</v>
      </c>
      <c r="G20" s="3">
        <v>-3.3468574692582251</v>
      </c>
      <c r="H20" s="2"/>
      <c r="I20" s="2"/>
      <c r="J20" s="2">
        <f>G20-N20</f>
        <v>7.8531425307417759</v>
      </c>
      <c r="K20" s="2"/>
      <c r="L20" s="2">
        <f t="shared" si="5"/>
        <v>9.0531425307417752</v>
      </c>
      <c r="M20" s="2">
        <v>2.3200794810044272</v>
      </c>
      <c r="N20" s="2">
        <f t="shared" si="6"/>
        <v>-11.200000000000001</v>
      </c>
      <c r="O20" s="2">
        <v>-17.399999999999999</v>
      </c>
      <c r="P20" s="2">
        <v>-17.7</v>
      </c>
      <c r="Q20" s="2">
        <v>-15.5</v>
      </c>
      <c r="R20" s="2">
        <v>-11.9</v>
      </c>
      <c r="S20" s="2">
        <v>-7.2</v>
      </c>
      <c r="T20" s="2">
        <v>-6</v>
      </c>
      <c r="U20" s="2">
        <v>-4.7</v>
      </c>
      <c r="V20" s="2">
        <v>-3.9</v>
      </c>
      <c r="W20" s="2">
        <v>-6.7</v>
      </c>
      <c r="X20" s="2">
        <v>-10.9</v>
      </c>
      <c r="Y20" s="2">
        <v>-14.1</v>
      </c>
      <c r="Z20" s="2">
        <v>-18.399999999999999</v>
      </c>
    </row>
    <row r="21" spans="1:26" x14ac:dyDescent="0.2">
      <c r="A21" s="5" t="s">
        <v>9</v>
      </c>
      <c r="D21" s="2"/>
      <c r="E21" s="2"/>
      <c r="F21" s="2">
        <v>37.71</v>
      </c>
      <c r="G21" s="3">
        <v>-2.5646978271412308</v>
      </c>
      <c r="H21" s="2"/>
      <c r="I21" s="2"/>
      <c r="J21" s="2">
        <f>G21-N21</f>
        <v>0.10196883952543656</v>
      </c>
      <c r="K21" s="2"/>
      <c r="L21" s="2">
        <f t="shared" si="5"/>
        <v>1.3019688395254365</v>
      </c>
      <c r="M21" s="2">
        <v>3.0681101606392076</v>
      </c>
      <c r="N21" s="2">
        <f t="shared" si="6"/>
        <v>-2.6666666666666674</v>
      </c>
      <c r="O21" s="2">
        <v>-6</v>
      </c>
      <c r="P21" s="2">
        <v>-5.8</v>
      </c>
      <c r="Q21" s="2">
        <v>-4.7</v>
      </c>
      <c r="R21" s="2">
        <v>-3.1</v>
      </c>
      <c r="S21" s="2">
        <v>-1.2</v>
      </c>
      <c r="T21" s="2">
        <v>0.5</v>
      </c>
      <c r="U21" s="2">
        <v>1.4</v>
      </c>
      <c r="V21" s="2">
        <v>-0.1</v>
      </c>
      <c r="W21" s="2">
        <v>-0.9</v>
      </c>
      <c r="X21" s="2">
        <v>-2.2999999999999998</v>
      </c>
      <c r="Y21" s="2">
        <v>-4.5999999999999996</v>
      </c>
      <c r="Z21" s="2">
        <v>-5.2</v>
      </c>
    </row>
    <row r="22" spans="1:26" x14ac:dyDescent="0.2">
      <c r="A22" s="6"/>
      <c r="D22" s="3"/>
      <c r="E22" s="3"/>
      <c r="F22" s="3"/>
      <c r="G22" s="3"/>
      <c r="H22" s="2"/>
      <c r="I22" s="2"/>
      <c r="J22" s="2"/>
      <c r="K22" s="2"/>
      <c r="L22" s="2"/>
      <c r="M22" s="4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4" spans="1:26" x14ac:dyDescent="0.2">
      <c r="A24" s="8" t="s">
        <v>47</v>
      </c>
    </row>
    <row r="29" spans="1:26" x14ac:dyDescent="0.2">
      <c r="F29" s="2"/>
      <c r="G29" s="3"/>
    </row>
    <row r="30" spans="1:26" x14ac:dyDescent="0.2">
      <c r="F30" s="2"/>
      <c r="G30" s="3"/>
    </row>
    <row r="31" spans="1:26" x14ac:dyDescent="0.2">
      <c r="F31" s="2"/>
      <c r="G31" s="3"/>
    </row>
    <row r="32" spans="1:26" x14ac:dyDescent="0.2">
      <c r="F32" s="2"/>
      <c r="G32" s="3"/>
    </row>
    <row r="33" spans="5:8" x14ac:dyDescent="0.2">
      <c r="F33" s="2"/>
      <c r="G33" s="3"/>
    </row>
    <row r="34" spans="5:8" x14ac:dyDescent="0.2">
      <c r="F34" s="2"/>
      <c r="G34" s="3"/>
    </row>
    <row r="35" spans="5:8" x14ac:dyDescent="0.2">
      <c r="F35" s="2"/>
      <c r="G35" s="3"/>
    </row>
    <row r="36" spans="5:8" x14ac:dyDescent="0.2">
      <c r="F36" s="2"/>
      <c r="G36" s="3"/>
    </row>
    <row r="37" spans="5:8" x14ac:dyDescent="0.2">
      <c r="F37" s="2"/>
      <c r="G37" s="3"/>
    </row>
    <row r="38" spans="5:8" x14ac:dyDescent="0.2">
      <c r="F38" s="2"/>
      <c r="G38" s="3"/>
    </row>
    <row r="40" spans="5:8" x14ac:dyDescent="0.2">
      <c r="E40" s="3"/>
      <c r="F40" s="15"/>
      <c r="G40" s="2"/>
      <c r="H40" s="2"/>
    </row>
    <row r="41" spans="5:8" x14ac:dyDescent="0.2">
      <c r="E41" s="3"/>
      <c r="F41" s="15"/>
      <c r="G41" s="2"/>
      <c r="H41" s="2"/>
    </row>
    <row r="42" spans="5:8" x14ac:dyDescent="0.2">
      <c r="E42" s="3"/>
      <c r="F42" s="3"/>
      <c r="G42" s="2"/>
      <c r="H42" s="2"/>
    </row>
    <row r="43" spans="5:8" x14ac:dyDescent="0.2">
      <c r="E43" s="3"/>
      <c r="F43" s="3"/>
      <c r="G43" s="2"/>
      <c r="H43" s="2"/>
    </row>
    <row r="44" spans="5:8" x14ac:dyDescent="0.2">
      <c r="E44" s="3"/>
      <c r="F44" s="3"/>
      <c r="G44" s="2"/>
      <c r="H44" s="2"/>
    </row>
    <row r="45" spans="5:8" x14ac:dyDescent="0.2">
      <c r="E45" s="3"/>
      <c r="F45" s="15"/>
      <c r="G45" s="2"/>
      <c r="H45" s="2"/>
    </row>
    <row r="46" spans="5:8" x14ac:dyDescent="0.2">
      <c r="E46" s="3"/>
      <c r="F46" s="16"/>
      <c r="G46" s="2"/>
      <c r="H46" s="2"/>
    </row>
    <row r="47" spans="5:8" x14ac:dyDescent="0.2">
      <c r="E47" s="3"/>
      <c r="F47" s="15"/>
      <c r="G47" s="2"/>
      <c r="H47" s="2"/>
    </row>
    <row r="48" spans="5:8" x14ac:dyDescent="0.2">
      <c r="E48" s="3"/>
      <c r="F48" s="3"/>
      <c r="G48" s="2"/>
      <c r="H4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Joep van Dijk</dc:creator>
  <cp:lastModifiedBy>Microsoft Office User</cp:lastModifiedBy>
  <dcterms:created xsi:type="dcterms:W3CDTF">2018-12-23T12:39:18Z</dcterms:created>
  <dcterms:modified xsi:type="dcterms:W3CDTF">2020-08-11T15:15:50Z</dcterms:modified>
</cp:coreProperties>
</file>