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D:\Documents\Work\AquaDiva\Overholt_CO2_fixation\V2_drafts\Rebuttal\FinalEdits\ExtendedData\"/>
    </mc:Choice>
  </mc:AlternateContent>
  <xr:revisionPtr revIDLastSave="0" documentId="8_{76BA8923-97F8-4A31-AF24-7B58AC85967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aw_AMS_data" sheetId="1" r:id="rId1"/>
    <sheet name="Summarized_AMS_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2" l="1"/>
  <c r="J43" i="2" s="1"/>
  <c r="K43" i="2" s="1"/>
  <c r="L43" i="2" s="1"/>
  <c r="I42" i="2"/>
  <c r="J42" i="2" s="1"/>
  <c r="K42" i="2" s="1"/>
  <c r="L42" i="2" s="1"/>
  <c r="I41" i="2"/>
  <c r="J41" i="2" s="1"/>
  <c r="K41" i="2" s="1"/>
  <c r="L41" i="2" s="1"/>
  <c r="I40" i="2"/>
  <c r="J40" i="2" s="1"/>
  <c r="K40" i="2" s="1"/>
  <c r="L40" i="2" s="1"/>
  <c r="I39" i="2"/>
  <c r="J39" i="2" s="1"/>
  <c r="K39" i="2" s="1"/>
  <c r="L39" i="2" s="1"/>
  <c r="I38" i="2"/>
  <c r="J38" i="2" s="1"/>
  <c r="K38" i="2" s="1"/>
  <c r="L38" i="2" s="1"/>
  <c r="I34" i="2"/>
  <c r="J34" i="2" s="1"/>
  <c r="K34" i="2" s="1"/>
  <c r="L34" i="2" s="1"/>
  <c r="D34" i="2"/>
  <c r="C34" i="2"/>
  <c r="J33" i="2"/>
  <c r="K33" i="2" s="1"/>
  <c r="L33" i="2" s="1"/>
  <c r="I33" i="2"/>
  <c r="D33" i="2"/>
  <c r="C33" i="2"/>
  <c r="I32" i="2"/>
  <c r="J32" i="2" s="1"/>
  <c r="K32" i="2" s="1"/>
  <c r="L32" i="2" s="1"/>
  <c r="D32" i="2"/>
  <c r="C32" i="2"/>
  <c r="J31" i="2"/>
  <c r="K31" i="2" s="1"/>
  <c r="L31" i="2" s="1"/>
  <c r="I31" i="2"/>
  <c r="D31" i="2"/>
  <c r="C31" i="2"/>
  <c r="C30" i="2"/>
  <c r="I29" i="2"/>
  <c r="J29" i="2" s="1"/>
  <c r="K29" i="2" s="1"/>
  <c r="L29" i="2" s="1"/>
  <c r="D29" i="2"/>
  <c r="C29" i="2"/>
  <c r="M8" i="2"/>
  <c r="M7" i="2"/>
  <c r="M6" i="2"/>
  <c r="M5" i="2"/>
  <c r="M4" i="2"/>
  <c r="M3" i="2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</calcChain>
</file>

<file path=xl/sharedStrings.xml><?xml version="1.0" encoding="utf-8"?>
<sst xmlns="http://schemas.openxmlformats.org/spreadsheetml/2006/main" count="260" uniqueCount="180">
  <si>
    <t>KECK CARBON CYCLE AMS FACILITY</t>
  </si>
  <si>
    <t>EARTH SYSTEM SCIENCE DEPT, UC IRVINE</t>
  </si>
  <si>
    <t>14C results</t>
  </si>
  <si>
    <t>Trumbore_Overholt/MPI for Biogeochemistry</t>
  </si>
  <si>
    <t>Oct06, Oct09_20</t>
  </si>
  <si>
    <t>UCIAMS</t>
  </si>
  <si>
    <t>Sample name</t>
  </si>
  <si>
    <t>Fraction</t>
  </si>
  <si>
    <t>±</t>
  </si>
  <si>
    <t>14C/12C</t>
  </si>
  <si>
    <t>∆14C</t>
  </si>
  <si>
    <t>14C age</t>
  </si>
  <si>
    <t>Comments</t>
  </si>
  <si>
    <t>mgC in graphite</t>
  </si>
  <si>
    <t>#</t>
  </si>
  <si>
    <t>Modern</t>
  </si>
  <si>
    <t>(‰)</t>
  </si>
  <si>
    <t>(BP)</t>
  </si>
  <si>
    <t>UCIT40530</t>
  </si>
  <si>
    <t>PP07_1_H52_C</t>
  </si>
  <si>
    <t>UCIT40531</t>
  </si>
  <si>
    <t>PP07_2_H52_C</t>
  </si>
  <si>
    <t>UCIT40532</t>
  </si>
  <si>
    <t>PP07_3_H52_C</t>
  </si>
  <si>
    <t>UCIT40533</t>
  </si>
  <si>
    <t>PP07_4_H52_L</t>
  </si>
  <si>
    <t>UCIT40534</t>
  </si>
  <si>
    <t>PP07_5_H52_L</t>
  </si>
  <si>
    <t>UCIT40535</t>
  </si>
  <si>
    <t>PP07_6_H52_L</t>
  </si>
  <si>
    <t>UCIT40536</t>
  </si>
  <si>
    <t>PP07_7_H52_LK</t>
  </si>
  <si>
    <t>UCIT40537</t>
  </si>
  <si>
    <t>PP07_8_H52_LK</t>
  </si>
  <si>
    <t>UCIT40539</t>
  </si>
  <si>
    <t>PP07_10_H51_C</t>
  </si>
  <si>
    <t>UCIT40540</t>
  </si>
  <si>
    <t>PP07_11_H51_C</t>
  </si>
  <si>
    <t>UCIT40541</t>
  </si>
  <si>
    <t>PP07_12_H51_C</t>
  </si>
  <si>
    <t>UCIT40542</t>
  </si>
  <si>
    <t>PP07_13_H51_L</t>
  </si>
  <si>
    <t>UCIT40543</t>
  </si>
  <si>
    <t>PP07_14_H51_L</t>
  </si>
  <si>
    <t>UCIT40544</t>
  </si>
  <si>
    <t>PP07_15_H51_L</t>
  </si>
  <si>
    <t>UCIT40545</t>
  </si>
  <si>
    <t>PP07_16_H51_LK</t>
  </si>
  <si>
    <t>UCIT40546</t>
  </si>
  <si>
    <t>PP07_17_H51_LK</t>
  </si>
  <si>
    <t>UCIT40547</t>
  </si>
  <si>
    <t>PP07_18_H51_LK</t>
  </si>
  <si>
    <t>UCIT40548</t>
  </si>
  <si>
    <t>PP07_19_H43_C</t>
  </si>
  <si>
    <t>UCIT40549</t>
  </si>
  <si>
    <t>PP07_20_H43_C</t>
  </si>
  <si>
    <t>UCIT40550</t>
  </si>
  <si>
    <t>PP07_21_H43_C</t>
  </si>
  <si>
    <t>UCIT40551</t>
  </si>
  <si>
    <t>PP07_22_H43_L</t>
  </si>
  <si>
    <t>UCIT40552</t>
  </si>
  <si>
    <t>PP07_23_H43_L</t>
  </si>
  <si>
    <t>UCIT40553</t>
  </si>
  <si>
    <t>PP07_24_H43_L</t>
  </si>
  <si>
    <t>UCIT40554</t>
  </si>
  <si>
    <t>PP07_25_H43_LK</t>
  </si>
  <si>
    <t>UCIT40555</t>
  </si>
  <si>
    <t>PP07_26_H43_LK</t>
  </si>
  <si>
    <t>UCIT40556</t>
  </si>
  <si>
    <t>PP07_27_H43_LK</t>
  </si>
  <si>
    <t>UCIT40557</t>
  </si>
  <si>
    <t>PP07_28_H41_C</t>
  </si>
  <si>
    <t>UCIT40558</t>
  </si>
  <si>
    <t>PP07_29_H41_C</t>
  </si>
  <si>
    <t>UCIT40559</t>
  </si>
  <si>
    <t>PP07_30_H41_C</t>
  </si>
  <si>
    <t>UCIT40560</t>
  </si>
  <si>
    <t>PP07_31_H41_L</t>
  </si>
  <si>
    <t>UCIT40561</t>
  </si>
  <si>
    <t>PP07_32_H41_L</t>
  </si>
  <si>
    <t>UCIT40562</t>
  </si>
  <si>
    <t>PP07_33_H41_L_DT</t>
  </si>
  <si>
    <t>UCIT40563</t>
  </si>
  <si>
    <t>PP07_34_H41_LK</t>
  </si>
  <si>
    <t>UCIT40564</t>
  </si>
  <si>
    <t>PP07_35_H41_LK</t>
  </si>
  <si>
    <t>UCIT40565</t>
  </si>
  <si>
    <t>PP07_36_H41_LK</t>
  </si>
  <si>
    <t>UCIT40566</t>
  </si>
  <si>
    <t>PP07_37_H32_C</t>
  </si>
  <si>
    <t>UCIT40567</t>
  </si>
  <si>
    <t>PP07_38_H32_C</t>
  </si>
  <si>
    <t>UCIT40568</t>
  </si>
  <si>
    <t>PP07_39_H32_C</t>
  </si>
  <si>
    <t>UCIT40569</t>
  </si>
  <si>
    <t>PP07_40_H32_L</t>
  </si>
  <si>
    <t>UCIT40570</t>
  </si>
  <si>
    <t>PP07_41_H32_L</t>
  </si>
  <si>
    <t>UCIT40571</t>
  </si>
  <si>
    <t>PP07_42_H32_L</t>
  </si>
  <si>
    <t>UCIT40587_OX2p</t>
  </si>
  <si>
    <t>OX2-4_oxalix acid_processed</t>
  </si>
  <si>
    <t>UCIT40586_1_OX2p</t>
  </si>
  <si>
    <t>Ox2-3_oxalix acid_DT_processed</t>
  </si>
  <si>
    <t>UCIT40572</t>
  </si>
  <si>
    <t>PP07_43_H32_LK</t>
  </si>
  <si>
    <t>UCIT40573</t>
  </si>
  <si>
    <t>PP07_44_H32_LK</t>
  </si>
  <si>
    <t>UCIT40578</t>
  </si>
  <si>
    <t>PP07_49_H14_L</t>
  </si>
  <si>
    <t>UCIT40579</t>
  </si>
  <si>
    <t>PP07_50_H14_L</t>
  </si>
  <si>
    <t>UCIT40580</t>
  </si>
  <si>
    <t>PP07_51_H14_L</t>
  </si>
  <si>
    <t>UCIT40584_3_PHEp</t>
  </si>
  <si>
    <t>STD_P_1_phenanthrene_processed</t>
  </si>
  <si>
    <t>UCIT40585_PHE</t>
  </si>
  <si>
    <t>STD_P_2_phenanthrene_processed</t>
  </si>
  <si>
    <t>UCIT40574</t>
  </si>
  <si>
    <t>PP07_45_H32_LK .059mgC</t>
  </si>
  <si>
    <t>UCIT40575</t>
  </si>
  <si>
    <t>PP07_46_H14_C .031mgC</t>
  </si>
  <si>
    <t>UCIT40576</t>
  </si>
  <si>
    <t>PP07_47_H14_C .029mgC</t>
  </si>
  <si>
    <t>UCIT40577</t>
  </si>
  <si>
    <t>PP07_48_H14_C .038mgC</t>
  </si>
  <si>
    <t>UCIT40581</t>
  </si>
  <si>
    <t>PP07_52_H14_LK .016mgC</t>
  </si>
  <si>
    <t>UCIT40582</t>
  </si>
  <si>
    <t>PP07_53_H14_LK .061mgC</t>
  </si>
  <si>
    <t>UCIT40583</t>
  </si>
  <si>
    <t>PP07_54_H14_LK .068mgC</t>
  </si>
  <si>
    <t>UCIT40584-1_PHE</t>
  </si>
  <si>
    <t>STD_P_1_phenanthrene</t>
  </si>
  <si>
    <t>UCIT40584-2_PHE</t>
  </si>
  <si>
    <t>STD_P_1_phenanthrene .027mgC</t>
  </si>
  <si>
    <t>UCIT40586-2_OX2</t>
  </si>
  <si>
    <t>Ox2-3_oxalix acid_DT .035mgC</t>
  </si>
  <si>
    <t>UCIT40586-3_OX2</t>
  </si>
  <si>
    <t>Ox2-3_oxalix acid_DT .14mgC</t>
  </si>
  <si>
    <t>Radiocarbon concentrations are given as fractions of the Modern standard, ∆14C, and conventional radiocarbon age, following the conventions of</t>
  </si>
  <si>
    <t>Stuiver and Polach (Radiocarbon, v. 19, p.355, 1977).</t>
  </si>
  <si>
    <t>Sample preparation backgrounds have been subtracted, based on measurements 14C-free Coal or calcite.</t>
  </si>
  <si>
    <t>All results have been corrected for isotopic fractionation according to the conventions of Stuiver and Polach (1977), with d13C values measured on</t>
  </si>
  <si>
    <t>prepared graphite using the AMS spectrometer. These can differ from d13C of the original material, if fractionation ocurred during sample graphitization</t>
  </si>
  <si>
    <t>or the AMS measurement, and are not shown.</t>
  </si>
  <si>
    <t>Samples labeled "Modern" contain excess 14C, probably from mid-20th century atmospheric thermonuclear weapons tests.</t>
  </si>
  <si>
    <t>&gt;Modern 14C contents were the results of 14C purposeful labeling.</t>
  </si>
  <si>
    <t>No background from sample collection was subtracted for data reported here.</t>
  </si>
  <si>
    <t>SampleID</t>
  </si>
  <si>
    <t>14C/12C ratio</t>
  </si>
  <si>
    <t>mgC</t>
  </si>
  <si>
    <t>mmolC</t>
  </si>
  <si>
    <t>14C/12C DIC</t>
  </si>
  <si>
    <t>(NAME)</t>
  </si>
  <si>
    <t>average</t>
  </si>
  <si>
    <t>±SD_biological</t>
  </si>
  <si>
    <t>±SD</t>
  </si>
  <si>
    <t>Time_Start</t>
  </si>
  <si>
    <t>Time_End</t>
  </si>
  <si>
    <t>Days</t>
  </si>
  <si>
    <t>Compared to killed controls; using avg. POC from all 9 bottles</t>
  </si>
  <si>
    <t>Incubation_Time(d)</t>
  </si>
  <si>
    <t>excess_c</t>
  </si>
  <si>
    <t>±SEM</t>
  </si>
  <si>
    <t>POC_avg_mmol_all-9-bottles</t>
  </si>
  <si>
    <t>14C/12C excess (mmol)</t>
  </si>
  <si>
    <t>± (% SEM error propagation)</t>
  </si>
  <si>
    <t>12C_fixed(mmol)</t>
  </si>
  <si>
    <t>rate (mmol/L/d)</t>
  </si>
  <si>
    <t>rate (ug/L/d)</t>
  </si>
  <si>
    <t>PP07_1_H52</t>
  </si>
  <si>
    <t>PP07_10_H51</t>
  </si>
  <si>
    <t>PP07_19_H43</t>
  </si>
  <si>
    <t>PP07_28_H41</t>
  </si>
  <si>
    <t>PP07_37_H32</t>
  </si>
  <si>
    <t>PP07_49_H14</t>
  </si>
  <si>
    <t>Compared to Controls; using avg. POC from all 9 bottles</t>
  </si>
  <si>
    <t>POC_avg_mmol-all-9-bottles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</si>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</sst>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\ h:mm:ss"/>
    <numFmt numFmtId="165" formatCode="#,##0.000"/>
    <numFmt numFmtId="166" formatCode="#,##0.0000"/>
  </numFmts>
  <fonts count="11">
    <font>
      <sz val="10"/>
      <color rgb="FF000000"/>
      <name val="Arial"/>
    </font>
    <font>
      <sz val="10"/>
      <color theme="1"/>
      <name val="Geneva"/>
    </font>
    <font>
      <b/>
      <sz val="12"/>
      <color theme="1"/>
      <name val="Geneva"/>
    </font>
    <font>
      <i/>
      <sz val="12"/>
      <color theme="1"/>
      <name val="Geneva"/>
    </font>
    <font>
      <sz val="12"/>
      <color theme="1"/>
      <name val="Geneva"/>
    </font>
    <font>
      <b/>
      <sz val="10"/>
      <color theme="1"/>
      <name val="Geneva"/>
    </font>
    <font>
      <b/>
      <sz val="10"/>
      <color theme="1"/>
      <name val="Arial"/>
    </font>
    <font>
      <sz val="10"/>
      <color theme="1"/>
      <name val="Helv"/>
    </font>
    <font>
      <sz val="10"/>
      <color rgb="FFFF0000"/>
      <name val="Geneva"/>
    </font>
    <font>
      <sz val="10"/>
      <color theme="1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2" xfId="0" applyFont="1" applyBorder="1" applyAlignment="1"/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7" fillId="0" borderId="0" xfId="0" applyFont="1" applyAlignment="1"/>
    <xf numFmtId="0" fontId="1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Alignment="1"/>
    <xf numFmtId="1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1" fontId="9" fillId="0" borderId="0" xfId="0" applyNumberFormat="1" applyFont="1"/>
    <xf numFmtId="164" fontId="9" fillId="0" borderId="0" xfId="0" applyNumberFormat="1" applyFont="1" applyAlignment="1"/>
    <xf numFmtId="0" fontId="9" fillId="0" borderId="0" xfId="0" applyFont="1"/>
    <xf numFmtId="22" fontId="9" fillId="0" borderId="0" xfId="0" applyNumberFormat="1" applyFont="1" applyAlignment="1"/>
    <xf numFmtId="11" fontId="8" fillId="0" borderId="0" xfId="0" applyNumberFormat="1" applyFont="1" applyAlignment="1">
      <alignment horizontal="right"/>
    </xf>
    <xf numFmtId="0" fontId="6" fillId="0" borderId="0" xfId="0" applyFont="1" applyAlignment="1"/>
    <xf numFmtId="4" fontId="9" fillId="0" borderId="0" xfId="0" applyNumberFormat="1" applyFont="1" applyAlignment="1"/>
    <xf numFmtId="11" fontId="9" fillId="0" borderId="0" xfId="0" applyNumberFormat="1" applyFont="1" applyAlignment="1"/>
    <xf numFmtId="165" fontId="9" fillId="0" borderId="0" xfId="0" applyNumberFormat="1" applyFont="1" applyAlignment="1"/>
    <xf numFmtId="166" fontId="9" fillId="0" borderId="0" xfId="0" applyNumberFormat="1" applyFont="1" applyAlignment="1"/>
    <xf numFmtId="11" fontId="10" fillId="0" borderId="0" xfId="0" applyNumberFormat="1" applyFont="1" applyAlignment="1"/>
    <xf numFmtId="165" fontId="9" fillId="0" borderId="0" xfId="0" applyNumberFormat="1" applyFont="1"/>
    <xf numFmtId="166" fontId="9" fillId="0" borderId="0" xfId="0" applyNumberFormat="1" applyFont="1"/>
    <xf numFmtId="0" fontId="7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1"/>
  <sheetViews>
    <sheetView tabSelected="1" workbookViewId="0">
      <selection activeCell="C1" sqref="C1"/>
    </sheetView>
  </sheetViews>
  <sheetFormatPr defaultColWidth="14.44140625" defaultRowHeight="15.75" customHeight="1"/>
  <cols>
    <col min="3" max="3" width="25.44140625" customWidth="1"/>
    <col min="6" max="6" width="11.44140625" customWidth="1"/>
    <col min="7" max="7" width="10.44140625" customWidth="1"/>
  </cols>
  <sheetData>
    <row r="1" spans="1:23" ht="15.75" customHeight="1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1"/>
      <c r="M1" s="1"/>
      <c r="N1" s="1"/>
      <c r="R1" s="4"/>
      <c r="S1" s="2"/>
      <c r="T1" s="2"/>
      <c r="U1" s="2"/>
      <c r="V1" s="2"/>
    </row>
    <row r="2" spans="1:23" ht="15.6">
      <c r="A2" s="1"/>
      <c r="B2" s="2"/>
      <c r="C2" s="5" t="s">
        <v>1</v>
      </c>
      <c r="D2" s="2"/>
      <c r="E2" s="2"/>
      <c r="F2" s="2"/>
      <c r="G2" s="2"/>
      <c r="H2" s="2"/>
      <c r="I2" s="2"/>
      <c r="J2" s="2"/>
      <c r="K2" s="2"/>
      <c r="L2" s="1"/>
      <c r="M2" s="1"/>
      <c r="N2" s="1"/>
      <c r="R2" s="4"/>
      <c r="S2" s="2"/>
      <c r="T2" s="2"/>
      <c r="U2" s="2"/>
      <c r="V2" s="2"/>
    </row>
    <row r="3" spans="1:23" ht="13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R3" s="4"/>
      <c r="S3" s="2"/>
      <c r="T3" s="2"/>
      <c r="U3" s="2"/>
      <c r="V3" s="2"/>
    </row>
    <row r="4" spans="1:23" ht="15">
      <c r="A4" s="6" t="s">
        <v>2</v>
      </c>
      <c r="B4" s="2"/>
      <c r="C4" s="7" t="s">
        <v>3</v>
      </c>
      <c r="D4" s="8"/>
      <c r="E4" s="9"/>
      <c r="F4" s="8"/>
      <c r="G4" s="8"/>
      <c r="H4" s="8"/>
      <c r="I4" s="2"/>
      <c r="J4" s="53" t="s">
        <v>4</v>
      </c>
      <c r="K4" s="52"/>
      <c r="L4" s="1"/>
      <c r="M4" s="1"/>
      <c r="N4" s="1"/>
      <c r="R4" s="4"/>
      <c r="S4" s="2"/>
      <c r="T4" s="2"/>
      <c r="U4" s="2"/>
      <c r="V4" s="2"/>
    </row>
    <row r="5" spans="1:23" ht="1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1"/>
      <c r="M5" s="1"/>
      <c r="N5" s="1"/>
      <c r="R5" s="4"/>
      <c r="S5" s="2"/>
      <c r="T5" s="10"/>
      <c r="U5" s="10"/>
      <c r="V5" s="2"/>
    </row>
    <row r="6" spans="1:23" ht="13.2">
      <c r="A6" s="11" t="s">
        <v>5</v>
      </c>
      <c r="B6" s="11" t="s">
        <v>6</v>
      </c>
      <c r="C6" s="12"/>
      <c r="D6" s="12" t="s">
        <v>7</v>
      </c>
      <c r="E6" s="12" t="s">
        <v>8</v>
      </c>
      <c r="F6" s="13" t="s">
        <v>9</v>
      </c>
      <c r="G6" s="12" t="s">
        <v>8</v>
      </c>
      <c r="H6" s="14" t="s">
        <v>10</v>
      </c>
      <c r="I6" s="12" t="s">
        <v>8</v>
      </c>
      <c r="J6" s="14" t="s">
        <v>11</v>
      </c>
      <c r="K6" s="12" t="s">
        <v>8</v>
      </c>
      <c r="L6" s="15" t="s">
        <v>12</v>
      </c>
      <c r="M6" s="16" t="s">
        <v>13</v>
      </c>
      <c r="N6" s="1"/>
      <c r="O6" s="1"/>
      <c r="R6" s="17"/>
      <c r="S6" s="4"/>
      <c r="T6" s="2"/>
      <c r="U6" s="10"/>
      <c r="V6" s="10"/>
      <c r="W6" s="2"/>
    </row>
    <row r="7" spans="1:23" ht="13.2">
      <c r="A7" s="18" t="s">
        <v>14</v>
      </c>
      <c r="B7" s="19"/>
      <c r="C7" s="20"/>
      <c r="D7" s="20" t="s">
        <v>15</v>
      </c>
      <c r="E7" s="21"/>
      <c r="F7" s="20"/>
      <c r="G7" s="20"/>
      <c r="H7" s="20" t="s">
        <v>16</v>
      </c>
      <c r="I7" s="21"/>
      <c r="J7" s="20" t="s">
        <v>17</v>
      </c>
      <c r="K7" s="21"/>
      <c r="L7" s="22"/>
      <c r="M7" s="1"/>
      <c r="N7" s="1"/>
      <c r="O7" s="23"/>
      <c r="R7" s="1"/>
      <c r="S7" s="24"/>
      <c r="T7" s="2"/>
      <c r="U7" s="10"/>
      <c r="V7" s="10"/>
      <c r="W7" s="10"/>
    </row>
    <row r="8" spans="1:23" ht="13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1"/>
      <c r="O8" s="1"/>
      <c r="R8" s="1"/>
      <c r="S8" s="4"/>
      <c r="T8" s="2"/>
      <c r="U8" s="10"/>
      <c r="V8" s="10"/>
      <c r="W8" s="2"/>
    </row>
    <row r="9" spans="1:23" ht="13.2">
      <c r="A9" s="16">
        <v>236760</v>
      </c>
      <c r="B9" s="16" t="s">
        <v>18</v>
      </c>
      <c r="C9" s="25" t="s">
        <v>19</v>
      </c>
      <c r="D9" s="25">
        <v>0.72250000000000003</v>
      </c>
      <c r="E9" s="25">
        <v>2.8E-3</v>
      </c>
      <c r="F9" s="26">
        <f t="shared" ref="F9:G9" si="0">D9*0.000000000001172775</f>
        <v>8.4732993749999995E-13</v>
      </c>
      <c r="G9" s="26">
        <f t="shared" si="0"/>
        <v>3.2837699999999997E-15</v>
      </c>
      <c r="H9" s="25">
        <v>-283.60000000000002</v>
      </c>
      <c r="I9" s="25">
        <v>2.8</v>
      </c>
      <c r="J9" s="25">
        <v>2610</v>
      </c>
      <c r="K9" s="25">
        <v>35</v>
      </c>
      <c r="L9" s="2"/>
      <c r="M9" s="16">
        <v>8.5000000000000006E-2</v>
      </c>
      <c r="N9" s="1"/>
      <c r="O9" s="1"/>
      <c r="R9" s="1"/>
      <c r="S9" s="4"/>
      <c r="T9" s="2"/>
      <c r="U9" s="10"/>
      <c r="V9" s="10"/>
      <c r="W9" s="2"/>
    </row>
    <row r="10" spans="1:23" ht="13.2">
      <c r="A10" s="16">
        <v>236761</v>
      </c>
      <c r="B10" s="16" t="s">
        <v>20</v>
      </c>
      <c r="C10" s="25" t="s">
        <v>21</v>
      </c>
      <c r="D10" s="25">
        <v>0.59950000000000003</v>
      </c>
      <c r="E10" s="25">
        <v>3.7000000000000002E-3</v>
      </c>
      <c r="F10" s="26">
        <f t="shared" ref="F10:G10" si="1">D10*0.000000000001172775</f>
        <v>7.0307861249999998E-13</v>
      </c>
      <c r="G10" s="26">
        <f t="shared" si="1"/>
        <v>4.3392674999999997E-15</v>
      </c>
      <c r="H10" s="25">
        <v>-405.5</v>
      </c>
      <c r="I10" s="25">
        <v>3.7</v>
      </c>
      <c r="J10" s="25">
        <v>4110</v>
      </c>
      <c r="K10" s="25">
        <v>55</v>
      </c>
      <c r="L10" s="2"/>
      <c r="M10" s="16">
        <v>5.0999999999999997E-2</v>
      </c>
      <c r="N10" s="1"/>
      <c r="O10" s="1"/>
      <c r="R10" s="1"/>
      <c r="S10" s="4"/>
      <c r="T10" s="2"/>
      <c r="U10" s="10"/>
      <c r="V10" s="10"/>
      <c r="W10" s="2"/>
    </row>
    <row r="11" spans="1:23" ht="13.2">
      <c r="A11" s="16">
        <v>236762</v>
      </c>
      <c r="B11" s="16" t="s">
        <v>22</v>
      </c>
      <c r="C11" s="25" t="s">
        <v>23</v>
      </c>
      <c r="D11" s="25">
        <v>0.71109999999999995</v>
      </c>
      <c r="E11" s="25">
        <v>2.5999999999999999E-3</v>
      </c>
      <c r="F11" s="26">
        <f t="shared" ref="F11:G11" si="2">D11*0.000000000001172775</f>
        <v>8.339603024999999E-13</v>
      </c>
      <c r="G11" s="26">
        <f t="shared" si="2"/>
        <v>3.0492149999999996E-15</v>
      </c>
      <c r="H11" s="25">
        <v>-294.89999999999998</v>
      </c>
      <c r="I11" s="25">
        <v>2.6</v>
      </c>
      <c r="J11" s="25">
        <v>2740</v>
      </c>
      <c r="K11" s="25">
        <v>30</v>
      </c>
      <c r="L11" s="2"/>
      <c r="M11" s="16">
        <v>0.09</v>
      </c>
      <c r="N11" s="1"/>
      <c r="O11" s="1"/>
      <c r="R11" s="1"/>
      <c r="S11" s="4"/>
      <c r="T11" s="2"/>
      <c r="U11" s="10"/>
      <c r="V11" s="10"/>
      <c r="W11" s="2"/>
    </row>
    <row r="12" spans="1:23" ht="13.2">
      <c r="A12" s="16">
        <v>236763</v>
      </c>
      <c r="B12" s="16" t="s">
        <v>24</v>
      </c>
      <c r="C12" s="25" t="s">
        <v>25</v>
      </c>
      <c r="D12" s="25">
        <v>32.427500000000002</v>
      </c>
      <c r="E12" s="25">
        <v>0.35039999999999999</v>
      </c>
      <c r="F12" s="26">
        <f t="shared" ref="F12:G12" si="3">D12*0.000000000001172775</f>
        <v>3.8030161312500001E-11</v>
      </c>
      <c r="G12" s="26">
        <f t="shared" si="3"/>
        <v>4.1094035999999995E-13</v>
      </c>
      <c r="H12" s="25">
        <v>31154.1</v>
      </c>
      <c r="I12" s="25">
        <v>350.4</v>
      </c>
      <c r="J12" s="25" t="s">
        <v>15</v>
      </c>
      <c r="K12" s="2"/>
      <c r="L12" s="2"/>
      <c r="M12" s="16">
        <v>0.10199999999999999</v>
      </c>
      <c r="N12" s="1"/>
      <c r="O12" s="1"/>
      <c r="R12" s="1"/>
      <c r="S12" s="4"/>
      <c r="T12" s="2"/>
      <c r="U12" s="10"/>
      <c r="V12" s="10"/>
      <c r="W12" s="2"/>
    </row>
    <row r="13" spans="1:23" ht="13.2">
      <c r="A13" s="16">
        <v>236764</v>
      </c>
      <c r="B13" s="16" t="s">
        <v>26</v>
      </c>
      <c r="C13" s="25" t="s">
        <v>27</v>
      </c>
      <c r="D13" s="25">
        <v>14.576000000000001</v>
      </c>
      <c r="E13" s="25">
        <v>0.20369999999999999</v>
      </c>
      <c r="F13" s="26">
        <f t="shared" ref="F13:G13" si="4">D13*0.000000000001172775</f>
        <v>1.7094368400000001E-11</v>
      </c>
      <c r="G13" s="26">
        <f t="shared" si="4"/>
        <v>2.3889426749999998E-13</v>
      </c>
      <c r="H13" s="25">
        <v>13453.1</v>
      </c>
      <c r="I13" s="25">
        <v>203.7</v>
      </c>
      <c r="J13" s="25" t="s">
        <v>15</v>
      </c>
      <c r="K13" s="2"/>
      <c r="L13" s="2"/>
      <c r="M13" s="16">
        <v>0.13100000000000001</v>
      </c>
      <c r="N13" s="1"/>
      <c r="O13" s="1"/>
      <c r="R13" s="1"/>
      <c r="S13" s="4"/>
      <c r="T13" s="2"/>
      <c r="U13" s="10"/>
      <c r="V13" s="10"/>
      <c r="W13" s="2"/>
    </row>
    <row r="14" spans="1:23" ht="13.2">
      <c r="A14" s="16">
        <v>236765</v>
      </c>
      <c r="B14" s="16" t="s">
        <v>28</v>
      </c>
      <c r="C14" s="25" t="s">
        <v>29</v>
      </c>
      <c r="D14" s="25">
        <v>30.902699999999999</v>
      </c>
      <c r="E14" s="25">
        <v>0.83620000000000005</v>
      </c>
      <c r="F14" s="26">
        <f t="shared" ref="F14:G14" si="5">D14*0.000000000001172775</f>
        <v>3.6241913992499994E-11</v>
      </c>
      <c r="G14" s="26">
        <f t="shared" si="5"/>
        <v>9.8067445500000009E-13</v>
      </c>
      <c r="H14" s="25">
        <v>29642.1</v>
      </c>
      <c r="I14" s="25">
        <v>836.2</v>
      </c>
      <c r="J14" s="25" t="s">
        <v>15</v>
      </c>
      <c r="K14" s="2"/>
      <c r="L14" s="2"/>
      <c r="M14" s="16">
        <v>7.9000000000000001E-2</v>
      </c>
      <c r="N14" s="1"/>
      <c r="O14" s="1"/>
      <c r="R14" s="1"/>
      <c r="S14" s="4"/>
      <c r="T14" s="2"/>
      <c r="U14" s="10"/>
      <c r="V14" s="10"/>
      <c r="W14" s="2"/>
    </row>
    <row r="15" spans="1:23" ht="13.2">
      <c r="A15" s="16">
        <v>236766</v>
      </c>
      <c r="B15" s="16" t="s">
        <v>30</v>
      </c>
      <c r="C15" s="25" t="s">
        <v>31</v>
      </c>
      <c r="D15" s="25">
        <v>1.7073</v>
      </c>
      <c r="E15" s="25">
        <v>4.3E-3</v>
      </c>
      <c r="F15" s="26">
        <f t="shared" ref="F15:G15" si="6">D15*0.000000000001172775</f>
        <v>2.0022787575000001E-12</v>
      </c>
      <c r="G15" s="26">
        <f t="shared" si="6"/>
        <v>5.0429324999999996E-15</v>
      </c>
      <c r="H15" s="25">
        <v>692.9</v>
      </c>
      <c r="I15" s="25">
        <v>4.3</v>
      </c>
      <c r="J15" s="25" t="s">
        <v>15</v>
      </c>
      <c r="K15" s="2"/>
      <c r="L15" s="2"/>
      <c r="M15" s="16">
        <v>0.124</v>
      </c>
      <c r="N15" s="1"/>
      <c r="O15" s="1"/>
      <c r="R15" s="1"/>
      <c r="S15" s="4"/>
      <c r="T15" s="2"/>
      <c r="U15" s="10"/>
      <c r="V15" s="10"/>
      <c r="W15" s="2"/>
    </row>
    <row r="16" spans="1:23" ht="13.2">
      <c r="A16" s="16">
        <v>236767</v>
      </c>
      <c r="B16" s="16" t="s">
        <v>32</v>
      </c>
      <c r="C16" s="25" t="s">
        <v>33</v>
      </c>
      <c r="D16" s="25">
        <v>1.8476999999999999</v>
      </c>
      <c r="E16" s="25">
        <v>4.7999999999999996E-3</v>
      </c>
      <c r="F16" s="26">
        <f t="shared" ref="F16:G16" si="7">D16*0.000000000001172775</f>
        <v>2.1669363674999998E-12</v>
      </c>
      <c r="G16" s="26">
        <f t="shared" si="7"/>
        <v>5.6293199999999989E-15</v>
      </c>
      <c r="H16" s="25">
        <v>832.1</v>
      </c>
      <c r="I16" s="25">
        <v>4.8</v>
      </c>
      <c r="J16" s="25" t="s">
        <v>15</v>
      </c>
      <c r="K16" s="2"/>
      <c r="L16" s="2"/>
      <c r="M16" s="16">
        <v>0.113</v>
      </c>
      <c r="N16" s="1"/>
      <c r="O16" s="1"/>
      <c r="R16" s="1"/>
      <c r="S16" s="4"/>
      <c r="T16" s="2"/>
      <c r="U16" s="10"/>
      <c r="V16" s="10"/>
      <c r="W16" s="2"/>
    </row>
    <row r="17" spans="1:23" ht="13.2">
      <c r="A17" s="16">
        <v>236769</v>
      </c>
      <c r="B17" s="16" t="s">
        <v>34</v>
      </c>
      <c r="C17" s="25" t="s">
        <v>35</v>
      </c>
      <c r="D17" s="25">
        <v>0.65680000000000005</v>
      </c>
      <c r="E17" s="25">
        <v>3.2000000000000002E-3</v>
      </c>
      <c r="F17" s="26">
        <f t="shared" ref="F17:G17" si="8">D17*0.000000000001172775</f>
        <v>7.7027862E-13</v>
      </c>
      <c r="G17" s="26">
        <f t="shared" si="8"/>
        <v>3.7528799999999996E-15</v>
      </c>
      <c r="H17" s="25">
        <v>-348.8</v>
      </c>
      <c r="I17" s="25">
        <v>3.2</v>
      </c>
      <c r="J17" s="25">
        <v>3375</v>
      </c>
      <c r="K17" s="25">
        <v>40</v>
      </c>
      <c r="L17" s="2"/>
      <c r="M17" s="16">
        <v>5.7000000000000002E-2</v>
      </c>
      <c r="N17" s="1"/>
      <c r="O17" s="1"/>
      <c r="R17" s="1"/>
      <c r="S17" s="4"/>
      <c r="T17" s="2"/>
      <c r="U17" s="10"/>
      <c r="V17" s="10"/>
      <c r="W17" s="2"/>
    </row>
    <row r="18" spans="1:23" ht="13.2">
      <c r="A18" s="16">
        <v>236770</v>
      </c>
      <c r="B18" s="16" t="s">
        <v>36</v>
      </c>
      <c r="C18" s="25" t="s">
        <v>37</v>
      </c>
      <c r="D18" s="25">
        <v>0.73470000000000002</v>
      </c>
      <c r="E18" s="25">
        <v>2.8E-3</v>
      </c>
      <c r="F18" s="26">
        <f t="shared" ref="F18:G18" si="9">D18*0.000000000001172775</f>
        <v>8.6163779249999993E-13</v>
      </c>
      <c r="G18" s="26">
        <f t="shared" si="9"/>
        <v>3.2837699999999997E-15</v>
      </c>
      <c r="H18" s="25">
        <v>-271.5</v>
      </c>
      <c r="I18" s="25">
        <v>2.8</v>
      </c>
      <c r="J18" s="25">
        <v>2475</v>
      </c>
      <c r="K18" s="25">
        <v>35</v>
      </c>
      <c r="L18" s="2"/>
      <c r="M18" s="16">
        <v>6.2E-2</v>
      </c>
      <c r="N18" s="1"/>
      <c r="O18" s="1"/>
      <c r="R18" s="1"/>
      <c r="S18" s="4"/>
      <c r="T18" s="2"/>
      <c r="U18" s="10"/>
      <c r="V18" s="10"/>
      <c r="W18" s="2"/>
    </row>
    <row r="19" spans="1:23" ht="13.2">
      <c r="A19" s="16">
        <v>236771</v>
      </c>
      <c r="B19" s="16" t="s">
        <v>38</v>
      </c>
      <c r="C19" s="25" t="s">
        <v>39</v>
      </c>
      <c r="D19" s="25">
        <v>0.65169999999999995</v>
      </c>
      <c r="E19" s="25">
        <v>4.0000000000000001E-3</v>
      </c>
      <c r="F19" s="26">
        <f t="shared" ref="F19:G19" si="10">D19*0.000000000001172775</f>
        <v>7.6429746749999988E-13</v>
      </c>
      <c r="G19" s="26">
        <f t="shared" si="10"/>
        <v>4.6911E-15</v>
      </c>
      <c r="H19" s="25">
        <v>-353.8</v>
      </c>
      <c r="I19" s="25">
        <v>4</v>
      </c>
      <c r="J19" s="25">
        <v>3440</v>
      </c>
      <c r="K19" s="25">
        <v>50</v>
      </c>
      <c r="L19" s="2"/>
      <c r="M19" s="16">
        <v>5.2999999999999999E-2</v>
      </c>
      <c r="N19" s="1"/>
      <c r="O19" s="1"/>
      <c r="R19" s="1"/>
      <c r="S19" s="4"/>
      <c r="T19" s="2"/>
      <c r="U19" s="10"/>
      <c r="V19" s="10"/>
      <c r="W19" s="2"/>
    </row>
    <row r="20" spans="1:23" ht="13.2">
      <c r="A20" s="16">
        <v>236772</v>
      </c>
      <c r="B20" s="16" t="s">
        <v>40</v>
      </c>
      <c r="C20" s="25" t="s">
        <v>41</v>
      </c>
      <c r="D20" s="25">
        <v>26.183299999999999</v>
      </c>
      <c r="E20" s="25">
        <v>0.42709999999999998</v>
      </c>
      <c r="F20" s="26">
        <f t="shared" ref="F20:G20" si="11">D20*0.000000000001172775</f>
        <v>3.0707119657499994E-11</v>
      </c>
      <c r="G20" s="26">
        <f t="shared" si="11"/>
        <v>5.0089220249999998E-13</v>
      </c>
      <c r="H20" s="25">
        <v>24962.5</v>
      </c>
      <c r="I20" s="25">
        <v>427.1</v>
      </c>
      <c r="J20" s="25" t="s">
        <v>15</v>
      </c>
      <c r="K20" s="2"/>
      <c r="L20" s="2"/>
      <c r="M20" s="16">
        <v>7.6999999999999999E-2</v>
      </c>
      <c r="N20" s="1"/>
      <c r="O20" s="1"/>
      <c r="R20" s="1"/>
      <c r="S20" s="4"/>
      <c r="T20" s="2"/>
      <c r="U20" s="10"/>
      <c r="V20" s="10"/>
      <c r="W20" s="2"/>
    </row>
    <row r="21" spans="1:23" ht="13.2">
      <c r="A21" s="16">
        <v>236773</v>
      </c>
      <c r="B21" s="16" t="s">
        <v>42</v>
      </c>
      <c r="C21" s="25" t="s">
        <v>43</v>
      </c>
      <c r="D21" s="25">
        <v>10.305999999999999</v>
      </c>
      <c r="E21" s="25">
        <v>3.61E-2</v>
      </c>
      <c r="F21" s="26">
        <f t="shared" ref="F21:G21" si="12">D21*0.000000000001172775</f>
        <v>1.2086619149999999E-11</v>
      </c>
      <c r="G21" s="26">
        <f t="shared" si="12"/>
        <v>4.2337177499999999E-14</v>
      </c>
      <c r="H21" s="25">
        <v>9219.1</v>
      </c>
      <c r="I21" s="25">
        <v>36.1</v>
      </c>
      <c r="J21" s="25" t="s">
        <v>15</v>
      </c>
      <c r="K21" s="2"/>
      <c r="L21" s="2"/>
      <c r="M21" s="16">
        <v>0.107</v>
      </c>
      <c r="N21" s="1"/>
      <c r="O21" s="1"/>
      <c r="R21" s="1"/>
      <c r="S21" s="4"/>
      <c r="T21" s="2"/>
      <c r="U21" s="10"/>
      <c r="V21" s="10"/>
      <c r="W21" s="2"/>
    </row>
    <row r="22" spans="1:23" ht="13.2">
      <c r="A22" s="16">
        <v>236774</v>
      </c>
      <c r="B22" s="16" t="s">
        <v>44</v>
      </c>
      <c r="C22" s="25" t="s">
        <v>45</v>
      </c>
      <c r="D22" s="25">
        <v>3.6505999999999998</v>
      </c>
      <c r="E22" s="25">
        <v>1.14E-2</v>
      </c>
      <c r="F22" s="26">
        <f t="shared" ref="F22:G22" si="13">D22*0.000000000001172775</f>
        <v>4.2813324149999992E-12</v>
      </c>
      <c r="G22" s="26">
        <f t="shared" si="13"/>
        <v>1.3369635E-14</v>
      </c>
      <c r="H22" s="25">
        <v>2619.8000000000002</v>
      </c>
      <c r="I22" s="25">
        <v>11.4</v>
      </c>
      <c r="J22" s="25" t="s">
        <v>15</v>
      </c>
      <c r="K22" s="2"/>
      <c r="L22" s="2"/>
      <c r="M22" s="16">
        <v>0.13</v>
      </c>
      <c r="N22" s="1"/>
      <c r="O22" s="1"/>
      <c r="R22" s="1"/>
      <c r="S22" s="4"/>
      <c r="T22" s="2"/>
      <c r="U22" s="10"/>
      <c r="V22" s="10"/>
      <c r="W22" s="2"/>
    </row>
    <row r="23" spans="1:23" ht="13.2">
      <c r="A23" s="16">
        <v>236775</v>
      </c>
      <c r="B23" s="16" t="s">
        <v>46</v>
      </c>
      <c r="C23" s="25" t="s">
        <v>47</v>
      </c>
      <c r="D23" s="25">
        <v>56.499000000000002</v>
      </c>
      <c r="E23" s="25">
        <v>0.51590000000000003</v>
      </c>
      <c r="F23" s="26">
        <f t="shared" ref="F23:G23" si="14">D23*0.000000000001172775</f>
        <v>6.6260614725000004E-11</v>
      </c>
      <c r="G23" s="26">
        <f t="shared" si="14"/>
        <v>6.0503462250000002E-13</v>
      </c>
      <c r="H23" s="25">
        <v>55022.6</v>
      </c>
      <c r="I23" s="25">
        <v>515.9</v>
      </c>
      <c r="J23" s="25" t="s">
        <v>15</v>
      </c>
      <c r="K23" s="2"/>
      <c r="L23" s="2"/>
      <c r="M23" s="16">
        <v>0.13300000000000001</v>
      </c>
      <c r="N23" s="1"/>
      <c r="O23" s="1"/>
      <c r="R23" s="1"/>
      <c r="S23" s="4"/>
      <c r="T23" s="2"/>
      <c r="U23" s="10"/>
      <c r="V23" s="10"/>
      <c r="W23" s="2"/>
    </row>
    <row r="24" spans="1:23" ht="13.2">
      <c r="A24" s="16">
        <v>236776</v>
      </c>
      <c r="B24" s="16" t="s">
        <v>48</v>
      </c>
      <c r="C24" s="25" t="s">
        <v>49</v>
      </c>
      <c r="D24" s="25">
        <v>144.00839999999999</v>
      </c>
      <c r="E24" s="25">
        <v>0.91600000000000004</v>
      </c>
      <c r="F24" s="26">
        <f t="shared" ref="F24:G24" si="15">D24*0.000000000001172775</f>
        <v>1.6888945130999999E-10</v>
      </c>
      <c r="G24" s="26">
        <f t="shared" si="15"/>
        <v>1.0742619E-12</v>
      </c>
      <c r="H24" s="25">
        <v>141794.1</v>
      </c>
      <c r="I24" s="25">
        <v>916</v>
      </c>
      <c r="J24" s="25" t="s">
        <v>15</v>
      </c>
      <c r="K24" s="2"/>
      <c r="L24" s="2"/>
      <c r="M24" s="16">
        <v>0.12</v>
      </c>
      <c r="N24" s="1"/>
      <c r="O24" s="1"/>
      <c r="R24" s="1"/>
      <c r="S24" s="4"/>
      <c r="T24" s="2"/>
      <c r="U24" s="10"/>
      <c r="V24" s="10"/>
      <c r="W24" s="2"/>
    </row>
    <row r="25" spans="1:23" ht="13.2">
      <c r="A25" s="16">
        <v>236777</v>
      </c>
      <c r="B25" s="16" t="s">
        <v>50</v>
      </c>
      <c r="C25" s="25" t="s">
        <v>51</v>
      </c>
      <c r="D25" s="25">
        <v>32.695799999999998</v>
      </c>
      <c r="E25" s="25">
        <v>0.50929999999999997</v>
      </c>
      <c r="F25" s="26">
        <f t="shared" ref="F25:G25" si="16">D25*0.000000000001172775</f>
        <v>3.8344816844999997E-11</v>
      </c>
      <c r="G25" s="26">
        <f t="shared" si="16"/>
        <v>5.9729430749999989E-13</v>
      </c>
      <c r="H25" s="25">
        <v>31420.1</v>
      </c>
      <c r="I25" s="25">
        <v>509.3</v>
      </c>
      <c r="J25" s="25" t="s">
        <v>15</v>
      </c>
      <c r="K25" s="2"/>
      <c r="L25" s="2"/>
      <c r="M25" s="16">
        <v>8.5000000000000006E-2</v>
      </c>
      <c r="N25" s="1"/>
      <c r="O25" s="1"/>
      <c r="R25" s="1"/>
      <c r="S25" s="4"/>
      <c r="T25" s="2"/>
      <c r="U25" s="10"/>
      <c r="V25" s="10"/>
      <c r="W25" s="2"/>
    </row>
    <row r="26" spans="1:23" ht="13.2">
      <c r="A26" s="16">
        <v>236778</v>
      </c>
      <c r="B26" s="16" t="s">
        <v>52</v>
      </c>
      <c r="C26" s="25" t="s">
        <v>53</v>
      </c>
      <c r="D26" s="25">
        <v>0.75429999999999997</v>
      </c>
      <c r="E26" s="25">
        <v>3.3E-3</v>
      </c>
      <c r="F26" s="26">
        <f t="shared" ref="F26:G26" si="17">D26*0.000000000001172775</f>
        <v>8.8462418249999987E-13</v>
      </c>
      <c r="G26" s="26">
        <f t="shared" si="17"/>
        <v>3.8701574999999994E-15</v>
      </c>
      <c r="H26" s="25">
        <v>-252.1</v>
      </c>
      <c r="I26" s="25">
        <v>3.3</v>
      </c>
      <c r="J26" s="25">
        <v>2265</v>
      </c>
      <c r="K26" s="25">
        <v>35</v>
      </c>
      <c r="L26" s="2"/>
      <c r="M26" s="16">
        <v>5.7000000000000002E-2</v>
      </c>
      <c r="N26" s="1"/>
      <c r="O26" s="1"/>
      <c r="R26" s="1"/>
      <c r="S26" s="4"/>
      <c r="T26" s="2"/>
      <c r="U26" s="10"/>
      <c r="V26" s="10"/>
      <c r="W26" s="2"/>
    </row>
    <row r="27" spans="1:23" ht="13.2">
      <c r="A27" s="16">
        <v>236779</v>
      </c>
      <c r="B27" s="16" t="s">
        <v>54</v>
      </c>
      <c r="C27" s="25" t="s">
        <v>55</v>
      </c>
      <c r="D27" s="25">
        <v>0.71250000000000002</v>
      </c>
      <c r="E27" s="25">
        <v>2.8E-3</v>
      </c>
      <c r="F27" s="26">
        <f t="shared" ref="F27:G27" si="18">D27*0.000000000001172775</f>
        <v>8.3560218749999994E-13</v>
      </c>
      <c r="G27" s="26">
        <f t="shared" si="18"/>
        <v>3.2837699999999997E-15</v>
      </c>
      <c r="H27" s="25">
        <v>-293.5</v>
      </c>
      <c r="I27" s="25">
        <v>2.8</v>
      </c>
      <c r="J27" s="25">
        <v>2725</v>
      </c>
      <c r="K27" s="25">
        <v>35</v>
      </c>
      <c r="L27" s="2"/>
      <c r="M27" s="16">
        <v>6.8000000000000005E-2</v>
      </c>
      <c r="N27" s="1"/>
      <c r="O27" s="1"/>
      <c r="R27" s="1"/>
      <c r="S27" s="4"/>
      <c r="T27" s="2"/>
      <c r="U27" s="10"/>
      <c r="V27" s="10"/>
      <c r="W27" s="2"/>
    </row>
    <row r="28" spans="1:23" ht="13.2">
      <c r="A28" s="16">
        <v>236780</v>
      </c>
      <c r="B28" s="16" t="s">
        <v>56</v>
      </c>
      <c r="C28" s="25" t="s">
        <v>57</v>
      </c>
      <c r="D28" s="25">
        <v>0.71109999999999995</v>
      </c>
      <c r="E28" s="25">
        <v>4.1999999999999997E-3</v>
      </c>
      <c r="F28" s="26">
        <f t="shared" ref="F28:G28" si="19">D28*0.000000000001172775</f>
        <v>8.339603024999999E-13</v>
      </c>
      <c r="G28" s="26">
        <f t="shared" si="19"/>
        <v>4.925654999999999E-15</v>
      </c>
      <c r="H28" s="25">
        <v>-294.89999999999998</v>
      </c>
      <c r="I28" s="25">
        <v>4.2</v>
      </c>
      <c r="J28" s="25">
        <v>2740</v>
      </c>
      <c r="K28" s="25">
        <v>50</v>
      </c>
      <c r="L28" s="2"/>
      <c r="M28" s="16">
        <v>5.8999999999999997E-2</v>
      </c>
      <c r="N28" s="1"/>
      <c r="O28" s="1"/>
      <c r="R28" s="1"/>
      <c r="S28" s="4"/>
      <c r="T28" s="2"/>
      <c r="U28" s="10"/>
      <c r="V28" s="10"/>
      <c r="W28" s="2"/>
    </row>
    <row r="29" spans="1:23" ht="13.2">
      <c r="A29" s="16">
        <v>236781</v>
      </c>
      <c r="B29" s="16" t="s">
        <v>58</v>
      </c>
      <c r="C29" s="25" t="s">
        <v>59</v>
      </c>
      <c r="D29" s="25">
        <v>23.635899999999999</v>
      </c>
      <c r="E29" s="25">
        <v>0.36149999999999999</v>
      </c>
      <c r="F29" s="26">
        <f t="shared" ref="F29:G29" si="20">D29*0.000000000001172775</f>
        <v>2.7719592622499997E-11</v>
      </c>
      <c r="G29" s="26">
        <f t="shared" si="20"/>
        <v>4.2395816249999994E-13</v>
      </c>
      <c r="H29" s="25">
        <v>22436.6</v>
      </c>
      <c r="I29" s="25">
        <v>361.5</v>
      </c>
      <c r="J29" s="25" t="s">
        <v>15</v>
      </c>
      <c r="K29" s="2"/>
      <c r="L29" s="2"/>
      <c r="M29" s="16">
        <v>0.10199999999999999</v>
      </c>
      <c r="N29" s="1"/>
      <c r="O29" s="1"/>
      <c r="R29" s="1"/>
      <c r="S29" s="4"/>
      <c r="T29" s="2"/>
      <c r="U29" s="10"/>
      <c r="V29" s="10"/>
      <c r="W29" s="2"/>
    </row>
    <row r="30" spans="1:23" ht="13.2">
      <c r="A30" s="16">
        <v>236782</v>
      </c>
      <c r="B30" s="16" t="s">
        <v>60</v>
      </c>
      <c r="C30" s="25" t="s">
        <v>61</v>
      </c>
      <c r="D30" s="25">
        <v>43.999000000000002</v>
      </c>
      <c r="E30" s="25">
        <v>0.82269999999999999</v>
      </c>
      <c r="F30" s="26">
        <f t="shared" ref="F30:G30" si="21">D30*0.000000000001172775</f>
        <v>5.1600927224999996E-11</v>
      </c>
      <c r="G30" s="26">
        <f t="shared" si="21"/>
        <v>9.6484199249999993E-13</v>
      </c>
      <c r="H30" s="25">
        <v>42628</v>
      </c>
      <c r="I30" s="25">
        <v>822.7</v>
      </c>
      <c r="J30" s="25" t="s">
        <v>15</v>
      </c>
      <c r="K30" s="2"/>
      <c r="L30" s="2"/>
      <c r="M30" s="16">
        <v>9.4E-2</v>
      </c>
      <c r="N30" s="1"/>
      <c r="O30" s="1"/>
      <c r="R30" s="1"/>
      <c r="S30" s="4"/>
      <c r="T30" s="2"/>
      <c r="U30" s="10"/>
      <c r="V30" s="10"/>
      <c r="W30" s="2"/>
    </row>
    <row r="31" spans="1:23" ht="13.2">
      <c r="A31" s="16">
        <v>236783</v>
      </c>
      <c r="B31" s="16" t="s">
        <v>62</v>
      </c>
      <c r="C31" s="25" t="s">
        <v>63</v>
      </c>
      <c r="D31" s="25">
        <v>31.114000000000001</v>
      </c>
      <c r="E31" s="25">
        <v>0.58709999999999996</v>
      </c>
      <c r="F31" s="26">
        <f t="shared" ref="F31:G31" si="22">D31*0.000000000001172775</f>
        <v>3.6489721349999997E-11</v>
      </c>
      <c r="G31" s="26">
        <f t="shared" si="22"/>
        <v>6.8853620249999986E-13</v>
      </c>
      <c r="H31" s="25">
        <v>29851.7</v>
      </c>
      <c r="I31" s="25">
        <v>587.1</v>
      </c>
      <c r="J31" s="25" t="s">
        <v>15</v>
      </c>
      <c r="K31" s="2"/>
      <c r="L31" s="2"/>
      <c r="M31" s="16">
        <v>9.6000000000000002E-2</v>
      </c>
      <c r="N31" s="1"/>
      <c r="O31" s="1"/>
      <c r="R31" s="1"/>
      <c r="S31" s="4"/>
      <c r="T31" s="2"/>
      <c r="U31" s="10"/>
      <c r="V31" s="10"/>
      <c r="W31" s="2"/>
    </row>
    <row r="32" spans="1:23" ht="13.2">
      <c r="A32" s="16">
        <v>236784</v>
      </c>
      <c r="B32" s="16" t="s">
        <v>64</v>
      </c>
      <c r="C32" s="25" t="s">
        <v>65</v>
      </c>
      <c r="D32" s="25">
        <v>2.2856000000000001</v>
      </c>
      <c r="E32" s="25">
        <v>7.3000000000000001E-3</v>
      </c>
      <c r="F32" s="26">
        <f t="shared" ref="F32:G32" si="23">D32*0.000000000001172775</f>
        <v>2.6804945399999997E-12</v>
      </c>
      <c r="G32" s="26">
        <f t="shared" si="23"/>
        <v>8.5612574999999995E-15</v>
      </c>
      <c r="H32" s="25">
        <v>1266.3</v>
      </c>
      <c r="I32" s="25">
        <v>7.3</v>
      </c>
      <c r="J32" s="25" t="s">
        <v>15</v>
      </c>
      <c r="K32" s="2"/>
      <c r="L32" s="2"/>
      <c r="M32" s="16">
        <v>0.12</v>
      </c>
      <c r="N32" s="1"/>
      <c r="O32" s="1"/>
      <c r="R32" s="1"/>
      <c r="S32" s="4"/>
      <c r="T32" s="2"/>
      <c r="U32" s="10"/>
      <c r="V32" s="10"/>
      <c r="W32" s="2"/>
    </row>
    <row r="33" spans="1:23" ht="13.2">
      <c r="A33" s="16">
        <v>236785</v>
      </c>
      <c r="B33" s="16" t="s">
        <v>66</v>
      </c>
      <c r="C33" s="25" t="s">
        <v>67</v>
      </c>
      <c r="D33" s="25">
        <v>3.4171</v>
      </c>
      <c r="E33" s="25">
        <v>1.1900000000000001E-2</v>
      </c>
      <c r="F33" s="26">
        <f t="shared" ref="F33:G33" si="24">D33*0.000000000001172775</f>
        <v>4.0074894524999999E-12</v>
      </c>
      <c r="G33" s="26">
        <f t="shared" si="24"/>
        <v>1.3956022499999999E-14</v>
      </c>
      <c r="H33" s="25">
        <v>2388.3000000000002</v>
      </c>
      <c r="I33" s="25">
        <v>11.9</v>
      </c>
      <c r="J33" s="25" t="s">
        <v>15</v>
      </c>
      <c r="K33" s="2"/>
      <c r="L33" s="2"/>
      <c r="M33" s="16">
        <v>8.6999999999999994E-2</v>
      </c>
      <c r="N33" s="1"/>
      <c r="O33" s="1"/>
      <c r="R33" s="1"/>
      <c r="S33" s="4"/>
      <c r="T33" s="2"/>
      <c r="U33" s="10"/>
      <c r="V33" s="10"/>
      <c r="W33" s="2"/>
    </row>
    <row r="34" spans="1:23" ht="13.2">
      <c r="A34" s="16">
        <v>236786</v>
      </c>
      <c r="B34" s="16" t="s">
        <v>68</v>
      </c>
      <c r="C34" s="25" t="s">
        <v>69</v>
      </c>
      <c r="D34" s="25">
        <v>4.6577000000000002</v>
      </c>
      <c r="E34" s="25">
        <v>1.4200000000000001E-2</v>
      </c>
      <c r="F34" s="26">
        <f t="shared" ref="F34:G34" si="25">D34*0.000000000001172775</f>
        <v>5.4624341174999996E-12</v>
      </c>
      <c r="G34" s="26">
        <f t="shared" si="25"/>
        <v>1.6653404999999999E-14</v>
      </c>
      <c r="H34" s="25">
        <v>3618.5</v>
      </c>
      <c r="I34" s="25">
        <v>14.2</v>
      </c>
      <c r="J34" s="25" t="s">
        <v>15</v>
      </c>
      <c r="K34" s="2"/>
      <c r="L34" s="2"/>
      <c r="M34" s="16">
        <v>0.122</v>
      </c>
      <c r="N34" s="1"/>
      <c r="O34" s="1"/>
      <c r="R34" s="1"/>
      <c r="S34" s="4"/>
      <c r="T34" s="2"/>
      <c r="U34" s="10"/>
      <c r="V34" s="10"/>
      <c r="W34" s="2"/>
    </row>
    <row r="35" spans="1:23" ht="13.2">
      <c r="A35" s="16">
        <v>236787</v>
      </c>
      <c r="B35" s="16" t="s">
        <v>70</v>
      </c>
      <c r="C35" s="25" t="s">
        <v>71</v>
      </c>
      <c r="D35" s="25">
        <v>0.7631</v>
      </c>
      <c r="E35" s="25">
        <v>2.5999999999999999E-3</v>
      </c>
      <c r="F35" s="26">
        <f t="shared" ref="F35:G35" si="26">D35*0.000000000001172775</f>
        <v>8.9494460249999997E-13</v>
      </c>
      <c r="G35" s="26">
        <f t="shared" si="26"/>
        <v>3.0492149999999996E-15</v>
      </c>
      <c r="H35" s="25">
        <v>-243.4</v>
      </c>
      <c r="I35" s="25">
        <v>2.6</v>
      </c>
      <c r="J35" s="25">
        <v>2170</v>
      </c>
      <c r="K35" s="25">
        <v>30</v>
      </c>
      <c r="L35" s="2"/>
      <c r="M35" s="16">
        <v>8.5000000000000006E-2</v>
      </c>
      <c r="N35" s="1"/>
      <c r="O35" s="1"/>
      <c r="R35" s="1"/>
      <c r="S35" s="4"/>
      <c r="T35" s="2"/>
      <c r="U35" s="10"/>
      <c r="V35" s="10"/>
      <c r="W35" s="2"/>
    </row>
    <row r="36" spans="1:23" ht="13.2">
      <c r="A36" s="16">
        <v>236788</v>
      </c>
      <c r="B36" s="16" t="s">
        <v>72</v>
      </c>
      <c r="C36" s="25" t="s">
        <v>73</v>
      </c>
      <c r="D36" s="25">
        <v>0.71589999999999998</v>
      </c>
      <c r="E36" s="25">
        <v>3.5999999999999999E-3</v>
      </c>
      <c r="F36" s="26">
        <f t="shared" ref="F36:G36" si="27">D36*0.000000000001172775</f>
        <v>8.3958962249999992E-13</v>
      </c>
      <c r="G36" s="26">
        <f t="shared" si="27"/>
        <v>4.2219899999999998E-15</v>
      </c>
      <c r="H36" s="25">
        <v>-290.10000000000002</v>
      </c>
      <c r="I36" s="25">
        <v>3.6</v>
      </c>
      <c r="J36" s="25">
        <v>2685</v>
      </c>
      <c r="K36" s="25">
        <v>45</v>
      </c>
      <c r="L36" s="2"/>
      <c r="M36" s="16">
        <v>5.5E-2</v>
      </c>
      <c r="N36" s="1"/>
      <c r="O36" s="1"/>
      <c r="R36" s="1"/>
      <c r="S36" s="4"/>
      <c r="T36" s="2"/>
      <c r="U36" s="10"/>
      <c r="V36" s="10"/>
      <c r="W36" s="2"/>
    </row>
    <row r="37" spans="1:23" ht="13.2">
      <c r="A37" s="16">
        <v>236789</v>
      </c>
      <c r="B37" s="16" t="s">
        <v>74</v>
      </c>
      <c r="C37" s="25" t="s">
        <v>75</v>
      </c>
      <c r="D37" s="25">
        <v>0.73019999999999996</v>
      </c>
      <c r="E37" s="25">
        <v>2.5000000000000001E-3</v>
      </c>
      <c r="F37" s="26">
        <f t="shared" ref="F37:G37" si="28">D37*0.000000000001172775</f>
        <v>8.5636030499999991E-13</v>
      </c>
      <c r="G37" s="26">
        <f t="shared" si="28"/>
        <v>2.9319374999999997E-15</v>
      </c>
      <c r="H37" s="25">
        <v>-275.89999999999998</v>
      </c>
      <c r="I37" s="25">
        <v>2.5</v>
      </c>
      <c r="J37" s="25">
        <v>2525</v>
      </c>
      <c r="K37" s="25">
        <v>30</v>
      </c>
      <c r="L37" s="2"/>
      <c r="M37" s="16">
        <v>8.3000000000000004E-2</v>
      </c>
      <c r="N37" s="1"/>
      <c r="O37" s="1"/>
      <c r="R37" s="1"/>
      <c r="S37" s="4"/>
      <c r="T37" s="2"/>
      <c r="U37" s="10"/>
      <c r="V37" s="10"/>
      <c r="W37" s="2"/>
    </row>
    <row r="38" spans="1:23" ht="13.2">
      <c r="A38" s="16">
        <v>236790</v>
      </c>
      <c r="B38" s="16" t="s">
        <v>76</v>
      </c>
      <c r="C38" s="25" t="s">
        <v>77</v>
      </c>
      <c r="D38" s="25">
        <v>5.6914999999999996</v>
      </c>
      <c r="E38" s="25">
        <v>1.61E-2</v>
      </c>
      <c r="F38" s="26">
        <f t="shared" ref="F38:G38" si="29">D38*0.000000000001172775</f>
        <v>6.6748489124999993E-12</v>
      </c>
      <c r="G38" s="26">
        <f t="shared" si="29"/>
        <v>1.8881677499999998E-14</v>
      </c>
      <c r="H38" s="25">
        <v>4643.5</v>
      </c>
      <c r="I38" s="25">
        <v>16.100000000000001</v>
      </c>
      <c r="J38" s="25" t="s">
        <v>15</v>
      </c>
      <c r="K38" s="2"/>
      <c r="L38" s="2"/>
      <c r="M38" s="16">
        <v>0.152</v>
      </c>
      <c r="N38" s="1"/>
      <c r="O38" s="1"/>
      <c r="R38" s="1"/>
      <c r="S38" s="4"/>
      <c r="T38" s="2"/>
      <c r="U38" s="10"/>
      <c r="V38" s="10"/>
      <c r="W38" s="2"/>
    </row>
    <row r="39" spans="1:23" ht="13.2">
      <c r="A39" s="16">
        <v>236791</v>
      </c>
      <c r="B39" s="16" t="s">
        <v>78</v>
      </c>
      <c r="C39" s="25" t="s">
        <v>79</v>
      </c>
      <c r="D39" s="25">
        <v>5.8204000000000002</v>
      </c>
      <c r="E39" s="25">
        <v>1.84E-2</v>
      </c>
      <c r="F39" s="26">
        <f t="shared" ref="F39:G39" si="30">D39*0.000000000001172775</f>
        <v>6.8260196099999999E-12</v>
      </c>
      <c r="G39" s="26">
        <f t="shared" si="30"/>
        <v>2.1579059999999997E-14</v>
      </c>
      <c r="H39" s="25">
        <v>4771.3</v>
      </c>
      <c r="I39" s="25">
        <v>18.399999999999999</v>
      </c>
      <c r="J39" s="25" t="s">
        <v>15</v>
      </c>
      <c r="K39" s="2"/>
      <c r="L39" s="2"/>
      <c r="M39" s="16">
        <v>0.11799999999999999</v>
      </c>
      <c r="N39" s="1"/>
      <c r="O39" s="1"/>
      <c r="R39" s="1"/>
      <c r="S39" s="4"/>
      <c r="T39" s="2"/>
      <c r="U39" s="10"/>
      <c r="V39" s="10"/>
      <c r="W39" s="2"/>
    </row>
    <row r="40" spans="1:23" ht="13.2">
      <c r="A40" s="16">
        <v>236792</v>
      </c>
      <c r="B40" s="16" t="s">
        <v>80</v>
      </c>
      <c r="C40" s="25" t="s">
        <v>81</v>
      </c>
      <c r="D40" s="25">
        <v>6.3632999999999997</v>
      </c>
      <c r="E40" s="25">
        <v>2.0400000000000001E-2</v>
      </c>
      <c r="F40" s="26">
        <f t="shared" ref="F40:G40" si="31">D40*0.000000000001172775</f>
        <v>7.4627191574999984E-12</v>
      </c>
      <c r="G40" s="26">
        <f t="shared" si="31"/>
        <v>2.392461E-14</v>
      </c>
      <c r="H40" s="25">
        <v>5309.7</v>
      </c>
      <c r="I40" s="25">
        <v>20.399999999999999</v>
      </c>
      <c r="J40" s="25" t="s">
        <v>15</v>
      </c>
      <c r="K40" s="2"/>
      <c r="L40" s="2"/>
      <c r="M40" s="16">
        <v>0.11700000000000001</v>
      </c>
      <c r="N40" s="1"/>
      <c r="O40" s="1"/>
      <c r="R40" s="1"/>
      <c r="S40" s="4"/>
      <c r="T40" s="2"/>
      <c r="U40" s="10"/>
      <c r="V40" s="10"/>
      <c r="W40" s="2"/>
    </row>
    <row r="41" spans="1:23" ht="13.2">
      <c r="A41" s="16">
        <v>236793</v>
      </c>
      <c r="B41" s="16" t="s">
        <v>82</v>
      </c>
      <c r="C41" s="25" t="s">
        <v>83</v>
      </c>
      <c r="D41" s="25">
        <v>2.2442000000000002</v>
      </c>
      <c r="E41" s="25">
        <v>6.1999999999999998E-3</v>
      </c>
      <c r="F41" s="26">
        <f t="shared" ref="F41:G41" si="32">D41*0.000000000001172775</f>
        <v>2.6319416550000002E-12</v>
      </c>
      <c r="G41" s="26">
        <f t="shared" si="32"/>
        <v>7.2712049999999994E-15</v>
      </c>
      <c r="H41" s="25">
        <v>1225.3</v>
      </c>
      <c r="I41" s="25">
        <v>6.2</v>
      </c>
      <c r="J41" s="25" t="s">
        <v>15</v>
      </c>
      <c r="K41" s="2"/>
      <c r="L41" s="2"/>
      <c r="M41" s="16">
        <v>0.105</v>
      </c>
      <c r="N41" s="1"/>
      <c r="O41" s="1"/>
      <c r="R41" s="1"/>
      <c r="S41" s="4"/>
      <c r="T41" s="2"/>
      <c r="U41" s="10"/>
      <c r="V41" s="10"/>
      <c r="W41" s="2"/>
    </row>
    <row r="42" spans="1:23" ht="13.2">
      <c r="A42" s="16">
        <v>236794</v>
      </c>
      <c r="B42" s="16" t="s">
        <v>84</v>
      </c>
      <c r="C42" s="25" t="s">
        <v>85</v>
      </c>
      <c r="D42" s="25">
        <v>1.1395999999999999</v>
      </c>
      <c r="E42" s="25">
        <v>2.8999999999999998E-3</v>
      </c>
      <c r="F42" s="26">
        <f t="shared" ref="F42:G42" si="33">D42*0.000000000001172775</f>
        <v>1.3364943899999999E-12</v>
      </c>
      <c r="G42" s="26">
        <f t="shared" si="33"/>
        <v>3.4010474999999996E-15</v>
      </c>
      <c r="H42" s="25">
        <v>130</v>
      </c>
      <c r="I42" s="25">
        <v>2.9</v>
      </c>
      <c r="J42" s="25" t="s">
        <v>15</v>
      </c>
      <c r="K42" s="2"/>
      <c r="L42" s="2"/>
      <c r="M42" s="16">
        <v>0.11700000000000001</v>
      </c>
      <c r="N42" s="1"/>
      <c r="O42" s="1"/>
      <c r="R42" s="1"/>
      <c r="S42" s="4"/>
      <c r="T42" s="2"/>
      <c r="U42" s="10"/>
      <c r="V42" s="10"/>
      <c r="W42" s="2"/>
    </row>
    <row r="43" spans="1:23" ht="13.2">
      <c r="A43" s="16">
        <v>236796</v>
      </c>
      <c r="B43" s="16" t="s">
        <v>86</v>
      </c>
      <c r="C43" s="25" t="s">
        <v>87</v>
      </c>
      <c r="D43" s="25">
        <v>1.1848000000000001</v>
      </c>
      <c r="E43" s="25">
        <v>3.2000000000000002E-3</v>
      </c>
      <c r="F43" s="26">
        <f t="shared" ref="F43:G43" si="34">D43*0.000000000001172775</f>
        <v>1.38950382E-12</v>
      </c>
      <c r="G43" s="26">
        <f t="shared" si="34"/>
        <v>3.7528799999999996E-15</v>
      </c>
      <c r="H43" s="25">
        <v>174.8</v>
      </c>
      <c r="I43" s="25">
        <v>3.2</v>
      </c>
      <c r="J43" s="25" t="s">
        <v>15</v>
      </c>
      <c r="K43" s="2"/>
      <c r="L43" s="2"/>
      <c r="M43" s="16">
        <v>0.10199999999999999</v>
      </c>
      <c r="N43" s="1"/>
      <c r="O43" s="1"/>
      <c r="R43" s="1"/>
      <c r="S43" s="4"/>
      <c r="T43" s="2"/>
      <c r="U43" s="10"/>
      <c r="V43" s="10"/>
      <c r="W43" s="2"/>
    </row>
    <row r="44" spans="1:23" ht="13.2">
      <c r="A44" s="16">
        <v>236797</v>
      </c>
      <c r="B44" s="16" t="s">
        <v>88</v>
      </c>
      <c r="C44" s="25" t="s">
        <v>89</v>
      </c>
      <c r="D44" s="25">
        <v>0.32950000000000002</v>
      </c>
      <c r="E44" s="25">
        <v>5.7000000000000002E-3</v>
      </c>
      <c r="F44" s="26">
        <f t="shared" ref="F44:G44" si="35">D44*0.000000000001172775</f>
        <v>3.8642936249999999E-13</v>
      </c>
      <c r="G44" s="26">
        <f t="shared" si="35"/>
        <v>6.6848175000000001E-15</v>
      </c>
      <c r="H44" s="25">
        <v>-673.3</v>
      </c>
      <c r="I44" s="25">
        <v>5.7</v>
      </c>
      <c r="J44" s="25">
        <v>8920</v>
      </c>
      <c r="K44" s="25">
        <v>140</v>
      </c>
      <c r="L44" s="2"/>
      <c r="M44" s="16">
        <v>0.04</v>
      </c>
      <c r="N44" s="1"/>
      <c r="O44" s="1"/>
      <c r="R44" s="1"/>
      <c r="S44" s="4"/>
      <c r="T44" s="2"/>
      <c r="U44" s="10"/>
      <c r="V44" s="10"/>
      <c r="W44" s="2"/>
    </row>
    <row r="45" spans="1:23" ht="13.2">
      <c r="A45" s="16">
        <v>236798</v>
      </c>
      <c r="B45" s="16" t="s">
        <v>90</v>
      </c>
      <c r="C45" s="25" t="s">
        <v>91</v>
      </c>
      <c r="D45" s="25">
        <v>0.46189999999999998</v>
      </c>
      <c r="E45" s="25">
        <v>5.8999999999999999E-3</v>
      </c>
      <c r="F45" s="26">
        <f t="shared" ref="F45:G45" si="36">D45*0.000000000001172775</f>
        <v>5.4170477249999991E-13</v>
      </c>
      <c r="G45" s="26">
        <f t="shared" si="36"/>
        <v>6.919372499999999E-15</v>
      </c>
      <c r="H45" s="25">
        <v>-542</v>
      </c>
      <c r="I45" s="25">
        <v>5.9</v>
      </c>
      <c r="J45" s="25">
        <v>6200</v>
      </c>
      <c r="K45" s="25">
        <v>110</v>
      </c>
      <c r="L45" s="2"/>
      <c r="M45" s="16">
        <v>3.3000000000000002E-2</v>
      </c>
      <c r="N45" s="1"/>
      <c r="O45" s="1"/>
      <c r="R45" s="1"/>
      <c r="S45" s="4"/>
      <c r="T45" s="2"/>
      <c r="U45" s="10"/>
      <c r="V45" s="10"/>
      <c r="W45" s="2"/>
    </row>
    <row r="46" spans="1:23" ht="13.2">
      <c r="A46" s="16">
        <v>236799</v>
      </c>
      <c r="B46" s="16" t="s">
        <v>92</v>
      </c>
      <c r="C46" s="25" t="s">
        <v>93</v>
      </c>
      <c r="D46" s="25">
        <v>0.55669999999999997</v>
      </c>
      <c r="E46" s="25">
        <v>6.1999999999999998E-3</v>
      </c>
      <c r="F46" s="26">
        <f t="shared" ref="F46:G46" si="37">D46*0.000000000001172775</f>
        <v>6.5288384249999988E-13</v>
      </c>
      <c r="G46" s="26">
        <f t="shared" si="37"/>
        <v>7.2712049999999994E-15</v>
      </c>
      <c r="H46" s="25">
        <v>-448</v>
      </c>
      <c r="I46" s="25">
        <v>6.2</v>
      </c>
      <c r="J46" s="25">
        <v>4700</v>
      </c>
      <c r="K46" s="25">
        <v>90</v>
      </c>
      <c r="L46" s="2"/>
      <c r="M46" s="16">
        <v>2.9000000000000001E-2</v>
      </c>
      <c r="N46" s="1"/>
      <c r="O46" s="1"/>
      <c r="R46" s="1"/>
      <c r="S46" s="4"/>
      <c r="T46" s="2"/>
      <c r="U46" s="10"/>
      <c r="V46" s="10"/>
      <c r="W46" s="2"/>
    </row>
    <row r="47" spans="1:23" ht="13.2">
      <c r="A47" s="16">
        <v>236800</v>
      </c>
      <c r="B47" s="16" t="s">
        <v>94</v>
      </c>
      <c r="C47" s="25" t="s">
        <v>95</v>
      </c>
      <c r="D47" s="25">
        <v>28.729800000000001</v>
      </c>
      <c r="E47" s="25">
        <v>0.1852</v>
      </c>
      <c r="F47" s="26">
        <f t="shared" ref="F47:G47" si="38">D47*0.000000000001172775</f>
        <v>3.3693591194999998E-11</v>
      </c>
      <c r="G47" s="26">
        <f t="shared" si="38"/>
        <v>2.1719792999999998E-13</v>
      </c>
      <c r="H47" s="25">
        <v>27487.599999999999</v>
      </c>
      <c r="I47" s="25">
        <v>185.2</v>
      </c>
      <c r="J47" s="25" t="s">
        <v>15</v>
      </c>
      <c r="K47" s="2"/>
      <c r="L47" s="2"/>
      <c r="M47" s="16">
        <v>5.0999999999999997E-2</v>
      </c>
      <c r="N47" s="1"/>
      <c r="O47" s="1"/>
      <c r="R47" s="1"/>
      <c r="S47" s="4"/>
      <c r="T47" s="2"/>
      <c r="U47" s="10"/>
      <c r="V47" s="10"/>
      <c r="W47" s="2"/>
    </row>
    <row r="48" spans="1:23" ht="13.2">
      <c r="A48" s="16">
        <v>236801</v>
      </c>
      <c r="B48" s="16" t="s">
        <v>96</v>
      </c>
      <c r="C48" s="25" t="s">
        <v>97</v>
      </c>
      <c r="D48" s="25">
        <v>34.464100000000002</v>
      </c>
      <c r="E48" s="25">
        <v>0.43109999999999998</v>
      </c>
      <c r="F48" s="26">
        <f t="shared" ref="F48:G48" si="39">D48*0.000000000001172775</f>
        <v>4.0418634877500001E-11</v>
      </c>
      <c r="G48" s="26">
        <f t="shared" si="39"/>
        <v>5.0558330249999996E-13</v>
      </c>
      <c r="H48" s="25">
        <v>33173.5</v>
      </c>
      <c r="I48" s="25">
        <v>431.1</v>
      </c>
      <c r="J48" s="25" t="s">
        <v>15</v>
      </c>
      <c r="K48" s="2"/>
      <c r="L48" s="2"/>
      <c r="M48" s="16">
        <v>5.0999999999999997E-2</v>
      </c>
      <c r="N48" s="1"/>
      <c r="O48" s="1"/>
      <c r="R48" s="1"/>
      <c r="S48" s="4"/>
      <c r="T48" s="2"/>
      <c r="U48" s="10"/>
      <c r="V48" s="10"/>
      <c r="W48" s="2"/>
    </row>
    <row r="49" spans="1:23" ht="13.2">
      <c r="A49" s="16">
        <v>236802</v>
      </c>
      <c r="B49" s="16" t="s">
        <v>98</v>
      </c>
      <c r="C49" s="25" t="s">
        <v>99</v>
      </c>
      <c r="D49" s="25">
        <v>16.928599999999999</v>
      </c>
      <c r="E49" s="25">
        <v>0.19400000000000001</v>
      </c>
      <c r="F49" s="26">
        <f t="shared" ref="F49:G49" si="40">D49*0.000000000001172775</f>
        <v>1.9853438864999997E-11</v>
      </c>
      <c r="G49" s="26">
        <f t="shared" si="40"/>
        <v>2.2751834999999998E-13</v>
      </c>
      <c r="H49" s="25">
        <v>15785.9</v>
      </c>
      <c r="I49" s="25">
        <v>194</v>
      </c>
      <c r="J49" s="25" t="s">
        <v>15</v>
      </c>
      <c r="K49" s="2"/>
      <c r="L49" s="2"/>
      <c r="M49" s="16">
        <v>8.6999999999999994E-2</v>
      </c>
      <c r="N49" s="1"/>
      <c r="O49" s="1"/>
      <c r="R49" s="1"/>
      <c r="S49" s="4"/>
      <c r="T49" s="2"/>
      <c r="U49" s="10"/>
      <c r="V49" s="10"/>
      <c r="W49" s="2"/>
    </row>
    <row r="50" spans="1:23" ht="13.2">
      <c r="A50" s="16">
        <v>236803</v>
      </c>
      <c r="B50" s="16" t="s">
        <v>100</v>
      </c>
      <c r="C50" s="25" t="s">
        <v>101</v>
      </c>
      <c r="D50" s="25">
        <v>1.3537999999999999</v>
      </c>
      <c r="E50" s="25">
        <v>3.0999999999999999E-3</v>
      </c>
      <c r="F50" s="26">
        <f t="shared" ref="F50:G50" si="41">D50*0.000000000001172775</f>
        <v>1.5877027949999997E-12</v>
      </c>
      <c r="G50" s="26">
        <f t="shared" si="41"/>
        <v>3.6356024999999997E-15</v>
      </c>
      <c r="H50" s="25">
        <v>342.4</v>
      </c>
      <c r="I50" s="25">
        <v>3.1</v>
      </c>
      <c r="J50" s="25" t="s">
        <v>15</v>
      </c>
      <c r="K50" s="2"/>
      <c r="L50" s="2"/>
      <c r="M50" s="16">
        <v>0.45200000000000001</v>
      </c>
      <c r="N50" s="1"/>
      <c r="O50" s="1"/>
      <c r="R50" s="1"/>
      <c r="S50" s="4"/>
      <c r="T50" s="2"/>
      <c r="U50" s="10"/>
      <c r="V50" s="10"/>
      <c r="W50" s="2"/>
    </row>
    <row r="51" spans="1:23" ht="13.2">
      <c r="A51" s="16">
        <v>236804</v>
      </c>
      <c r="B51" s="16" t="s">
        <v>102</v>
      </c>
      <c r="C51" s="25" t="s">
        <v>103</v>
      </c>
      <c r="D51" s="25">
        <v>1.3933</v>
      </c>
      <c r="E51" s="25">
        <v>4.0000000000000001E-3</v>
      </c>
      <c r="F51" s="26">
        <f t="shared" ref="F51:G51" si="42">D51*0.000000000001172775</f>
        <v>1.6340274074999999E-12</v>
      </c>
      <c r="G51" s="26">
        <f t="shared" si="42"/>
        <v>4.6911E-15</v>
      </c>
      <c r="H51" s="25">
        <v>381.6</v>
      </c>
      <c r="I51" s="25">
        <v>4</v>
      </c>
      <c r="J51" s="25" t="s">
        <v>15</v>
      </c>
      <c r="K51" s="2"/>
      <c r="L51" s="2"/>
      <c r="M51" s="16">
        <v>7.3999999999999996E-2</v>
      </c>
      <c r="N51" s="1"/>
      <c r="O51" s="1"/>
      <c r="R51" s="1"/>
      <c r="S51" s="4"/>
      <c r="T51" s="2"/>
      <c r="U51" s="10"/>
      <c r="V51" s="10"/>
      <c r="W51" s="2"/>
    </row>
    <row r="52" spans="1:23" ht="13.2">
      <c r="A52" s="16">
        <v>236805</v>
      </c>
      <c r="B52" s="16" t="s">
        <v>104</v>
      </c>
      <c r="C52" s="25" t="s">
        <v>105</v>
      </c>
      <c r="D52" s="25">
        <v>1.1075999999999999</v>
      </c>
      <c r="E52" s="25">
        <v>4.0000000000000001E-3</v>
      </c>
      <c r="F52" s="26">
        <f t="shared" ref="F52:G52" si="43">D52*0.000000000001172775</f>
        <v>1.2989655899999999E-12</v>
      </c>
      <c r="G52" s="26">
        <f t="shared" si="43"/>
        <v>4.6911E-15</v>
      </c>
      <c r="H52" s="25">
        <v>98.3</v>
      </c>
      <c r="I52" s="25">
        <v>4</v>
      </c>
      <c r="J52" s="25" t="s">
        <v>15</v>
      </c>
      <c r="K52" s="2"/>
      <c r="L52" s="2"/>
      <c r="M52" s="16">
        <v>5.7000000000000002E-2</v>
      </c>
      <c r="N52" s="1"/>
      <c r="O52" s="1"/>
      <c r="R52" s="1"/>
      <c r="S52" s="4"/>
      <c r="T52" s="2"/>
      <c r="U52" s="10"/>
      <c r="V52" s="10"/>
      <c r="W52" s="2"/>
    </row>
    <row r="53" spans="1:23" ht="13.2">
      <c r="A53" s="16">
        <v>236806</v>
      </c>
      <c r="B53" s="16" t="s">
        <v>106</v>
      </c>
      <c r="C53" s="25" t="s">
        <v>107</v>
      </c>
      <c r="D53" s="25">
        <v>1.4206000000000001</v>
      </c>
      <c r="E53" s="25">
        <v>4.7999999999999996E-3</v>
      </c>
      <c r="F53" s="26">
        <f t="shared" ref="F53:G53" si="44">D53*0.000000000001172775</f>
        <v>1.6660441649999999E-12</v>
      </c>
      <c r="G53" s="26">
        <f t="shared" si="44"/>
        <v>5.6293199999999989E-15</v>
      </c>
      <c r="H53" s="25">
        <v>408.6</v>
      </c>
      <c r="I53" s="25">
        <v>4.8</v>
      </c>
      <c r="J53" s="25" t="s">
        <v>15</v>
      </c>
      <c r="K53" s="2"/>
      <c r="L53" s="2"/>
      <c r="M53" s="16">
        <v>5.2999999999999999E-2</v>
      </c>
      <c r="N53" s="1"/>
      <c r="O53" s="1"/>
      <c r="R53" s="1"/>
      <c r="S53" s="4"/>
      <c r="T53" s="2"/>
      <c r="U53" s="10"/>
      <c r="V53" s="10"/>
      <c r="W53" s="2"/>
    </row>
    <row r="54" spans="1:23" ht="13.2">
      <c r="A54" s="16">
        <v>236807</v>
      </c>
      <c r="B54" s="16" t="s">
        <v>108</v>
      </c>
      <c r="C54" s="25" t="s">
        <v>109</v>
      </c>
      <c r="D54" s="25">
        <v>14.1431</v>
      </c>
      <c r="E54" s="25">
        <v>7.3099999999999998E-2</v>
      </c>
      <c r="F54" s="26">
        <f t="shared" ref="F54:G54" si="45">D54*0.000000000001172775</f>
        <v>1.6586674102499999E-11</v>
      </c>
      <c r="G54" s="26">
        <f t="shared" si="45"/>
        <v>8.572985249999999E-14</v>
      </c>
      <c r="H54" s="25">
        <v>13023.9</v>
      </c>
      <c r="I54" s="25">
        <v>73.099999999999994</v>
      </c>
      <c r="J54" s="25" t="s">
        <v>15</v>
      </c>
      <c r="K54" s="2"/>
      <c r="L54" s="2"/>
      <c r="M54" s="16">
        <v>6.4000000000000001E-2</v>
      </c>
      <c r="N54" s="1"/>
      <c r="O54" s="1"/>
      <c r="R54" s="1"/>
      <c r="S54" s="4"/>
      <c r="T54" s="2"/>
      <c r="U54" s="10"/>
      <c r="V54" s="10"/>
      <c r="W54" s="2"/>
    </row>
    <row r="55" spans="1:23" ht="13.2">
      <c r="A55" s="16">
        <v>236808</v>
      </c>
      <c r="B55" s="16" t="s">
        <v>110</v>
      </c>
      <c r="C55" s="25" t="s">
        <v>111</v>
      </c>
      <c r="D55" s="25">
        <v>13.7294</v>
      </c>
      <c r="E55" s="25">
        <v>6.7000000000000004E-2</v>
      </c>
      <c r="F55" s="26">
        <f t="shared" ref="F55:G55" si="46">D55*0.000000000001172775</f>
        <v>1.6101497085E-11</v>
      </c>
      <c r="G55" s="26">
        <f t="shared" si="46"/>
        <v>7.8575925E-14</v>
      </c>
      <c r="H55" s="25">
        <v>12613.6</v>
      </c>
      <c r="I55" s="25">
        <v>67</v>
      </c>
      <c r="J55" s="25" t="s">
        <v>15</v>
      </c>
      <c r="K55" s="2"/>
      <c r="L55" s="2"/>
      <c r="M55" s="16">
        <v>6.8000000000000005E-2</v>
      </c>
      <c r="N55" s="1"/>
      <c r="O55" s="1"/>
      <c r="R55" s="1"/>
      <c r="S55" s="4"/>
      <c r="T55" s="2"/>
      <c r="U55" s="10"/>
      <c r="V55" s="10"/>
      <c r="W55" s="2"/>
    </row>
    <row r="56" spans="1:23" ht="13.2">
      <c r="A56" s="16">
        <v>236809</v>
      </c>
      <c r="B56" s="16" t="s">
        <v>112</v>
      </c>
      <c r="C56" s="25" t="s">
        <v>113</v>
      </c>
      <c r="D56" s="25">
        <v>16.695799999999998</v>
      </c>
      <c r="E56" s="25">
        <v>8.6499999999999994E-2</v>
      </c>
      <c r="F56" s="26">
        <f t="shared" ref="F56:G56" si="47">D56*0.000000000001172775</f>
        <v>1.9580416844999995E-11</v>
      </c>
      <c r="G56" s="26">
        <f t="shared" si="47"/>
        <v>1.0144503749999999E-13</v>
      </c>
      <c r="H56" s="25">
        <v>15555</v>
      </c>
      <c r="I56" s="25">
        <v>86.5</v>
      </c>
      <c r="J56" s="25" t="s">
        <v>15</v>
      </c>
      <c r="K56" s="2"/>
      <c r="L56" s="2"/>
      <c r="M56" s="16">
        <v>6.8000000000000005E-2</v>
      </c>
      <c r="N56" s="1"/>
      <c r="O56" s="1"/>
      <c r="R56" s="1"/>
      <c r="S56" s="4"/>
      <c r="T56" s="2"/>
      <c r="U56" s="10"/>
      <c r="V56" s="10"/>
      <c r="W56" s="2"/>
    </row>
    <row r="57" spans="1:23" ht="13.2">
      <c r="A57" s="16">
        <v>236810</v>
      </c>
      <c r="B57" s="16" t="s">
        <v>114</v>
      </c>
      <c r="C57" s="25" t="s">
        <v>115</v>
      </c>
      <c r="D57" s="25">
        <v>4.0300000000000002E-2</v>
      </c>
      <c r="E57" s="25">
        <v>5.9999999999999995E-4</v>
      </c>
      <c r="F57" s="26">
        <f t="shared" ref="F57:G57" si="48">D57*0.000000000001172775</f>
        <v>4.7262832499999997E-14</v>
      </c>
      <c r="G57" s="26">
        <f t="shared" si="48"/>
        <v>7.0366499999999987E-16</v>
      </c>
      <c r="H57" s="25">
        <v>-960.1</v>
      </c>
      <c r="I57" s="25">
        <v>0.6</v>
      </c>
      <c r="J57" s="25">
        <v>25800</v>
      </c>
      <c r="K57" s="25">
        <v>120</v>
      </c>
      <c r="L57" s="2"/>
      <c r="M57" s="16">
        <v>5.8999999999999997E-2</v>
      </c>
      <c r="N57" s="1"/>
      <c r="O57" s="1"/>
      <c r="R57" s="1"/>
      <c r="S57" s="4"/>
      <c r="T57" s="2"/>
      <c r="U57" s="10"/>
      <c r="V57" s="10"/>
      <c r="W57" s="2"/>
    </row>
    <row r="58" spans="1:23" ht="13.2">
      <c r="A58" s="16">
        <v>236811</v>
      </c>
      <c r="B58" s="16" t="s">
        <v>116</v>
      </c>
      <c r="C58" s="25" t="s">
        <v>117</v>
      </c>
      <c r="D58" s="25">
        <v>1.89E-2</v>
      </c>
      <c r="E58" s="25">
        <v>2.0000000000000001E-4</v>
      </c>
      <c r="F58" s="26">
        <f t="shared" ref="F58:G58" si="49">D58*0.000000000001172775</f>
        <v>2.2165447499999998E-14</v>
      </c>
      <c r="G58" s="26">
        <f t="shared" si="49"/>
        <v>2.3455499999999997E-16</v>
      </c>
      <c r="H58" s="25">
        <v>-981.3</v>
      </c>
      <c r="I58" s="25">
        <v>0.2</v>
      </c>
      <c r="J58" s="25">
        <v>31880</v>
      </c>
      <c r="K58" s="25">
        <v>90</v>
      </c>
      <c r="L58" s="2"/>
      <c r="M58" s="16">
        <v>0.79100000000000004</v>
      </c>
      <c r="N58" s="1"/>
      <c r="O58" s="1"/>
      <c r="R58" s="1"/>
      <c r="S58" s="4"/>
      <c r="T58" s="2"/>
      <c r="U58" s="10"/>
      <c r="V58" s="10"/>
      <c r="W58" s="2"/>
    </row>
    <row r="59" spans="1:23" ht="13.2">
      <c r="A59" s="16">
        <v>236691</v>
      </c>
      <c r="B59" s="16" t="s">
        <v>118</v>
      </c>
      <c r="C59" s="25" t="s">
        <v>119</v>
      </c>
      <c r="D59" s="25">
        <v>1.6564000000000001</v>
      </c>
      <c r="E59" s="25">
        <v>5.4000000000000003E-3</v>
      </c>
      <c r="F59" s="26">
        <f t="shared" ref="F59:G59" si="50">D59*0.000000000001172775</f>
        <v>1.9425845099999998E-12</v>
      </c>
      <c r="G59" s="26">
        <f t="shared" si="50"/>
        <v>6.3329849999999997E-15</v>
      </c>
      <c r="H59" s="25">
        <v>642.4</v>
      </c>
      <c r="I59" s="25">
        <v>5.4</v>
      </c>
      <c r="J59" s="25" t="s">
        <v>15</v>
      </c>
      <c r="K59" s="2"/>
      <c r="L59" s="2"/>
      <c r="M59" s="16">
        <v>5.8999999999999997E-2</v>
      </c>
      <c r="N59" s="1"/>
      <c r="O59" s="1"/>
      <c r="R59" s="1"/>
      <c r="S59" s="4"/>
      <c r="T59" s="2"/>
      <c r="U59" s="10"/>
      <c r="V59" s="10"/>
      <c r="W59" s="2"/>
    </row>
    <row r="60" spans="1:23" ht="13.2">
      <c r="A60" s="16">
        <v>236692</v>
      </c>
      <c r="B60" s="16" t="s">
        <v>120</v>
      </c>
      <c r="C60" s="25" t="s">
        <v>121</v>
      </c>
      <c r="D60" s="25">
        <v>0.73089999999999999</v>
      </c>
      <c r="E60" s="25">
        <v>4.7000000000000002E-3</v>
      </c>
      <c r="F60" s="26">
        <f t="shared" ref="F60:G60" si="51">D60*0.000000000001172775</f>
        <v>8.5718124749999998E-13</v>
      </c>
      <c r="G60" s="26">
        <f t="shared" si="51"/>
        <v>5.5120424999999999E-15</v>
      </c>
      <c r="H60" s="25">
        <v>-275.3</v>
      </c>
      <c r="I60" s="25">
        <v>4.7</v>
      </c>
      <c r="J60" s="25">
        <v>2520</v>
      </c>
      <c r="K60" s="25">
        <v>60</v>
      </c>
      <c r="L60" s="2"/>
      <c r="M60" s="16">
        <v>3.1E-2</v>
      </c>
      <c r="N60" s="1"/>
      <c r="O60" s="1"/>
      <c r="R60" s="1"/>
      <c r="S60" s="4"/>
      <c r="T60" s="2"/>
      <c r="U60" s="10"/>
      <c r="V60" s="10"/>
      <c r="W60" s="2"/>
    </row>
    <row r="61" spans="1:23" ht="13.2">
      <c r="A61" s="16">
        <v>236693</v>
      </c>
      <c r="B61" s="16" t="s">
        <v>122</v>
      </c>
      <c r="C61" s="25" t="s">
        <v>123</v>
      </c>
      <c r="D61" s="25">
        <v>0.65400000000000003</v>
      </c>
      <c r="E61" s="25">
        <v>5.1999999999999998E-3</v>
      </c>
      <c r="F61" s="26">
        <f t="shared" ref="F61:G61" si="52">D61*0.000000000001172775</f>
        <v>7.6699485000000002E-13</v>
      </c>
      <c r="G61" s="26">
        <f t="shared" si="52"/>
        <v>6.0984299999999992E-15</v>
      </c>
      <c r="H61" s="25">
        <v>-351.6</v>
      </c>
      <c r="I61" s="25">
        <v>5.2</v>
      </c>
      <c r="J61" s="25">
        <v>3410</v>
      </c>
      <c r="K61" s="25">
        <v>70</v>
      </c>
      <c r="L61" s="2"/>
      <c r="M61" s="16">
        <v>2.9000000000000001E-2</v>
      </c>
      <c r="N61" s="1"/>
      <c r="O61" s="1"/>
      <c r="R61" s="1"/>
      <c r="S61" s="4"/>
      <c r="T61" s="2"/>
      <c r="U61" s="10"/>
      <c r="V61" s="10"/>
      <c r="W61" s="2"/>
    </row>
    <row r="62" spans="1:23" ht="13.2">
      <c r="A62" s="16">
        <v>236694</v>
      </c>
      <c r="B62" s="16" t="s">
        <v>124</v>
      </c>
      <c r="C62" s="25" t="s">
        <v>125</v>
      </c>
      <c r="D62" s="25">
        <v>0.69140000000000001</v>
      </c>
      <c r="E62" s="25">
        <v>4.5999999999999999E-3</v>
      </c>
      <c r="F62" s="26">
        <f t="shared" ref="F62:G62" si="53">D62*0.000000000001172775</f>
        <v>8.10856635E-13</v>
      </c>
      <c r="G62" s="26">
        <f t="shared" si="53"/>
        <v>5.3947649999999992E-15</v>
      </c>
      <c r="H62" s="25">
        <v>-314.39999999999998</v>
      </c>
      <c r="I62" s="25">
        <v>4.5999999999999996</v>
      </c>
      <c r="J62" s="25">
        <v>2960</v>
      </c>
      <c r="K62" s="25">
        <v>60</v>
      </c>
      <c r="L62" s="2"/>
      <c r="M62" s="16">
        <v>3.7999999999999999E-2</v>
      </c>
      <c r="N62" s="1"/>
      <c r="O62" s="1"/>
      <c r="R62" s="1"/>
      <c r="S62" s="4"/>
      <c r="T62" s="2"/>
      <c r="U62" s="10"/>
      <c r="V62" s="10"/>
      <c r="W62" s="2"/>
    </row>
    <row r="63" spans="1:23" ht="13.2">
      <c r="A63" s="16">
        <v>236695</v>
      </c>
      <c r="B63" s="16" t="s">
        <v>126</v>
      </c>
      <c r="C63" s="25" t="s">
        <v>127</v>
      </c>
      <c r="D63" s="25">
        <v>0.93020000000000003</v>
      </c>
      <c r="E63" s="25">
        <v>8.8000000000000005E-3</v>
      </c>
      <c r="F63" s="26">
        <f t="shared" ref="F63:G63" si="54">D63*0.000000000001172775</f>
        <v>1.0909153049999999E-12</v>
      </c>
      <c r="G63" s="26">
        <f t="shared" si="54"/>
        <v>1.0320420000000001E-14</v>
      </c>
      <c r="H63" s="25">
        <v>-77.599999999999994</v>
      </c>
      <c r="I63" s="25">
        <v>8.8000000000000007</v>
      </c>
      <c r="J63" s="25">
        <v>580</v>
      </c>
      <c r="K63" s="25">
        <v>80</v>
      </c>
      <c r="L63" s="2"/>
      <c r="M63" s="16">
        <v>1.6E-2</v>
      </c>
      <c r="N63" s="1"/>
      <c r="O63" s="1"/>
      <c r="R63" s="1"/>
      <c r="S63" s="4"/>
      <c r="T63" s="2"/>
      <c r="U63" s="10"/>
      <c r="V63" s="10"/>
      <c r="W63" s="2"/>
    </row>
    <row r="64" spans="1:23" ht="13.2">
      <c r="A64" s="16">
        <v>236696</v>
      </c>
      <c r="B64" s="16" t="s">
        <v>128</v>
      </c>
      <c r="C64" s="25" t="s">
        <v>129</v>
      </c>
      <c r="D64" s="25">
        <v>2.2351999999999999</v>
      </c>
      <c r="E64" s="25">
        <v>0.01</v>
      </c>
      <c r="F64" s="26">
        <f t="shared" ref="F64:G64" si="55">D64*0.000000000001172775</f>
        <v>2.6213866799999995E-12</v>
      </c>
      <c r="G64" s="26">
        <f t="shared" si="55"/>
        <v>1.1727749999999999E-14</v>
      </c>
      <c r="H64" s="25">
        <v>1216.3</v>
      </c>
      <c r="I64" s="25">
        <v>10</v>
      </c>
      <c r="J64" s="25" t="s">
        <v>15</v>
      </c>
      <c r="K64" s="2"/>
      <c r="L64" s="2"/>
      <c r="M64" s="16">
        <v>6.0999999999999999E-2</v>
      </c>
      <c r="N64" s="1"/>
      <c r="O64" s="1"/>
      <c r="R64" s="1"/>
      <c r="S64" s="4"/>
      <c r="T64" s="2"/>
      <c r="U64" s="10"/>
      <c r="V64" s="10"/>
      <c r="W64" s="2"/>
    </row>
    <row r="65" spans="1:25" ht="13.2">
      <c r="A65" s="16">
        <v>236697</v>
      </c>
      <c r="B65" s="16" t="s">
        <v>130</v>
      </c>
      <c r="C65" s="25" t="s">
        <v>131</v>
      </c>
      <c r="D65" s="25">
        <v>2.7040000000000002</v>
      </c>
      <c r="E65" s="25">
        <v>9.4999999999999998E-3</v>
      </c>
      <c r="F65" s="26">
        <f t="shared" ref="F65:G65" si="56">D65*0.000000000001172775</f>
        <v>3.1711835999999999E-12</v>
      </c>
      <c r="G65" s="26">
        <f t="shared" si="56"/>
        <v>1.11413625E-14</v>
      </c>
      <c r="H65" s="25">
        <v>1681.2</v>
      </c>
      <c r="I65" s="25">
        <v>9.5</v>
      </c>
      <c r="J65" s="25" t="s">
        <v>15</v>
      </c>
      <c r="K65" s="2"/>
      <c r="L65" s="2"/>
      <c r="M65" s="16">
        <v>6.8000000000000005E-2</v>
      </c>
      <c r="N65" s="1"/>
      <c r="O65" s="1"/>
      <c r="R65" s="1"/>
      <c r="S65" s="4"/>
      <c r="T65" s="2"/>
      <c r="U65" s="10"/>
      <c r="V65" s="10"/>
      <c r="W65" s="2"/>
    </row>
    <row r="66" spans="1:25" ht="13.2">
      <c r="A66" s="16">
        <v>236698</v>
      </c>
      <c r="B66" s="16" t="s">
        <v>132</v>
      </c>
      <c r="C66" s="25" t="s">
        <v>133</v>
      </c>
      <c r="D66" s="25">
        <v>2.7799999999999998E-2</v>
      </c>
      <c r="E66" s="25">
        <v>4.0000000000000002E-4</v>
      </c>
      <c r="F66" s="26">
        <f t="shared" ref="F66:G66" si="57">D66*0.000000000001172775</f>
        <v>3.2603144999999997E-14</v>
      </c>
      <c r="G66" s="26">
        <f t="shared" si="57"/>
        <v>4.6910999999999995E-16</v>
      </c>
      <c r="H66" s="25">
        <v>-972.5</v>
      </c>
      <c r="I66" s="25">
        <v>0.4</v>
      </c>
      <c r="J66" s="25">
        <v>28790</v>
      </c>
      <c r="K66" s="25">
        <v>110</v>
      </c>
      <c r="L66" s="2"/>
      <c r="M66" s="16">
        <v>0.47199999999999998</v>
      </c>
      <c r="N66" s="1"/>
      <c r="O66" s="1"/>
      <c r="R66" s="1"/>
      <c r="S66" s="4"/>
      <c r="T66" s="2"/>
      <c r="U66" s="10"/>
      <c r="V66" s="10"/>
      <c r="W66" s="2"/>
    </row>
    <row r="67" spans="1:25" ht="13.2">
      <c r="A67" s="16">
        <v>236699</v>
      </c>
      <c r="B67" s="16" t="s">
        <v>134</v>
      </c>
      <c r="C67" s="25" t="s">
        <v>135</v>
      </c>
      <c r="D67" s="25">
        <v>8.14E-2</v>
      </c>
      <c r="E67" s="25">
        <v>2.3E-3</v>
      </c>
      <c r="F67" s="26">
        <f t="shared" ref="F67:G67" si="58">D67*0.000000000001172775</f>
        <v>9.5463884999999993E-14</v>
      </c>
      <c r="G67" s="26">
        <f t="shared" si="58"/>
        <v>2.6973824999999996E-15</v>
      </c>
      <c r="H67" s="25">
        <v>-919.3</v>
      </c>
      <c r="I67" s="25">
        <v>2.2999999999999998</v>
      </c>
      <c r="J67" s="25">
        <v>20150</v>
      </c>
      <c r="K67" s="25">
        <v>240</v>
      </c>
      <c r="L67" s="2"/>
      <c r="M67" s="16">
        <v>2.7E-2</v>
      </c>
      <c r="N67" s="1"/>
      <c r="O67" s="1"/>
      <c r="R67" s="1"/>
      <c r="S67" s="4"/>
      <c r="T67" s="2"/>
      <c r="U67" s="10"/>
      <c r="V67" s="10"/>
      <c r="W67" s="2"/>
    </row>
    <row r="68" spans="1:25" ht="13.2">
      <c r="A68" s="16">
        <v>236700</v>
      </c>
      <c r="B68" s="16" t="s">
        <v>136</v>
      </c>
      <c r="C68" s="25" t="s">
        <v>137</v>
      </c>
      <c r="D68" s="25">
        <v>1.3833</v>
      </c>
      <c r="E68" s="25">
        <v>6.7999999999999996E-3</v>
      </c>
      <c r="F68" s="26">
        <f t="shared" ref="F68:G68" si="59">D68*0.000000000001172775</f>
        <v>1.6222996574999998E-12</v>
      </c>
      <c r="G68" s="26">
        <f t="shared" si="59"/>
        <v>7.9748699999999986E-15</v>
      </c>
      <c r="H68" s="25">
        <v>371.7</v>
      </c>
      <c r="I68" s="25">
        <v>6.8</v>
      </c>
      <c r="J68" s="25" t="s">
        <v>15</v>
      </c>
      <c r="K68" s="2"/>
      <c r="L68" s="2"/>
      <c r="M68" s="16">
        <v>3.5000000000000003E-2</v>
      </c>
      <c r="N68" s="1"/>
      <c r="O68" s="1"/>
      <c r="P68" s="1"/>
      <c r="Q68" s="1"/>
      <c r="R68" s="1"/>
      <c r="S68" s="4"/>
      <c r="T68" s="2"/>
      <c r="U68" s="10"/>
      <c r="V68" s="10"/>
      <c r="W68" s="2"/>
    </row>
    <row r="69" spans="1:25" ht="13.2">
      <c r="A69" s="16">
        <v>236701</v>
      </c>
      <c r="B69" s="16" t="s">
        <v>138</v>
      </c>
      <c r="C69" s="25" t="s">
        <v>139</v>
      </c>
      <c r="D69" s="25">
        <v>1.3928</v>
      </c>
      <c r="E69" s="25">
        <v>2.8E-3</v>
      </c>
      <c r="F69" s="26">
        <f t="shared" ref="F69:G69" si="60">D69*0.000000000001172775</f>
        <v>1.6334410199999999E-12</v>
      </c>
      <c r="G69" s="26">
        <f t="shared" si="60"/>
        <v>3.2837699999999997E-15</v>
      </c>
      <c r="H69" s="25">
        <v>381.1</v>
      </c>
      <c r="I69" s="25">
        <v>2.8</v>
      </c>
      <c r="J69" s="25" t="s">
        <v>15</v>
      </c>
      <c r="K69" s="2"/>
      <c r="L69" s="2"/>
      <c r="M69" s="16">
        <v>0.14399999999999999</v>
      </c>
      <c r="N69" s="1"/>
      <c r="O69" s="1"/>
      <c r="P69" s="1"/>
      <c r="Q69" s="1"/>
      <c r="R69" s="1"/>
      <c r="S69" s="4"/>
      <c r="T69" s="2"/>
      <c r="U69" s="10"/>
      <c r="V69" s="10"/>
      <c r="W69" s="2"/>
    </row>
    <row r="70" spans="1:25" ht="13.2">
      <c r="A70" s="23"/>
      <c r="B70" s="27"/>
      <c r="C70" s="27"/>
      <c r="D70" s="27"/>
      <c r="E70" s="27"/>
      <c r="F70" s="27"/>
      <c r="G70" s="27"/>
      <c r="H70" s="27"/>
      <c r="I70" s="27"/>
      <c r="J70" s="28"/>
      <c r="K70" s="2"/>
      <c r="L70" s="1"/>
      <c r="M70" s="1"/>
      <c r="N70" s="1"/>
      <c r="O70" s="1"/>
      <c r="P70" s="2"/>
      <c r="Q70" s="2"/>
      <c r="R70" s="2"/>
      <c r="S70" s="2"/>
      <c r="T70" s="2"/>
      <c r="U70" s="10"/>
      <c r="V70" s="2"/>
    </row>
    <row r="71" spans="1:25" ht="13.2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  <c r="N71" s="1"/>
      <c r="O71" s="1"/>
      <c r="P71" s="1"/>
      <c r="Q71" s="2"/>
      <c r="R71" s="29"/>
      <c r="S71" s="2"/>
      <c r="T71" s="2"/>
      <c r="U71" s="2"/>
      <c r="V71" s="2"/>
    </row>
    <row r="72" spans="1:25" ht="13.2">
      <c r="A72" s="56" t="s">
        <v>140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2"/>
      <c r="W72" s="2"/>
      <c r="X72" s="2"/>
      <c r="Y72" s="2"/>
    </row>
    <row r="73" spans="1:25" ht="13.2">
      <c r="A73" s="56" t="s">
        <v>141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2"/>
      <c r="N73" s="2"/>
      <c r="O73" s="1"/>
      <c r="P73" s="2"/>
      <c r="Q73" s="1"/>
      <c r="R73" s="1"/>
      <c r="S73" s="1"/>
      <c r="T73" s="1"/>
      <c r="U73" s="4"/>
      <c r="V73" s="2"/>
      <c r="W73" s="2"/>
      <c r="X73" s="2"/>
      <c r="Y73" s="2"/>
    </row>
    <row r="74" spans="1:25" ht="13.2">
      <c r="A74" s="29"/>
      <c r="B74" s="2"/>
      <c r="C74" s="2"/>
      <c r="D74" s="2"/>
      <c r="E74" s="2"/>
      <c r="F74" s="2"/>
      <c r="G74" s="2"/>
      <c r="H74" s="2"/>
      <c r="I74" s="30"/>
      <c r="J74" s="2"/>
      <c r="K74" s="2"/>
      <c r="L74" s="1"/>
      <c r="M74" s="1"/>
      <c r="N74" s="1"/>
      <c r="O74" s="1"/>
      <c r="P74" s="1"/>
      <c r="Q74" s="1"/>
      <c r="R74" s="4"/>
      <c r="S74" s="2"/>
      <c r="T74" s="2"/>
      <c r="U74" s="2"/>
      <c r="V74" s="2"/>
    </row>
    <row r="75" spans="1:25" ht="13.2">
      <c r="A75" s="56" t="s">
        <v>142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1"/>
      <c r="S75" s="1"/>
      <c r="T75" s="1"/>
      <c r="U75" s="4"/>
      <c r="V75" s="2"/>
      <c r="W75" s="2"/>
      <c r="X75" s="2"/>
      <c r="Y75" s="2"/>
    </row>
    <row r="76" spans="1:25" ht="13.2">
      <c r="A76" s="29"/>
      <c r="B76" s="2"/>
      <c r="C76" s="2"/>
      <c r="D76" s="2"/>
      <c r="E76" s="2"/>
      <c r="F76" s="2"/>
      <c r="G76" s="2"/>
      <c r="H76" s="2"/>
      <c r="I76" s="30"/>
      <c r="J76" s="2"/>
      <c r="K76" s="2"/>
      <c r="L76" s="1"/>
      <c r="M76" s="1"/>
      <c r="N76" s="1"/>
      <c r="O76" s="1"/>
      <c r="P76" s="1"/>
      <c r="Q76" s="1"/>
      <c r="R76" s="4"/>
      <c r="S76" s="2"/>
      <c r="T76" s="2"/>
      <c r="U76" s="2"/>
      <c r="V76" s="2"/>
    </row>
    <row r="77" spans="1:25" ht="13.2">
      <c r="A77" s="56" t="s">
        <v>143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2"/>
      <c r="W77" s="2"/>
      <c r="X77" s="2"/>
      <c r="Y77" s="2"/>
    </row>
    <row r="78" spans="1:25" ht="13.2">
      <c r="A78" s="56" t="s">
        <v>144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2"/>
      <c r="W78" s="2"/>
      <c r="X78" s="2"/>
      <c r="Y78" s="2"/>
    </row>
    <row r="79" spans="1:25" ht="13.2">
      <c r="A79" s="56" t="s">
        <v>145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2"/>
      <c r="M79" s="2"/>
      <c r="N79" s="2"/>
      <c r="O79" s="1"/>
      <c r="P79" s="1"/>
      <c r="Q79" s="1"/>
      <c r="R79" s="1"/>
      <c r="S79" s="1"/>
      <c r="T79" s="1"/>
      <c r="U79" s="4"/>
      <c r="V79" s="2"/>
      <c r="W79" s="2"/>
      <c r="X79" s="2"/>
      <c r="Y79" s="2"/>
    </row>
    <row r="80" spans="1:25" ht="13.2">
      <c r="A80" s="29"/>
      <c r="B80" s="2"/>
      <c r="C80" s="2"/>
      <c r="D80" s="2"/>
      <c r="E80" s="2"/>
      <c r="F80" s="2"/>
      <c r="G80" s="2"/>
      <c r="H80" s="2"/>
      <c r="I80" s="2"/>
      <c r="J80" s="2"/>
      <c r="K80" s="2"/>
      <c r="L80" s="1"/>
      <c r="M80" s="1"/>
      <c r="N80" s="1"/>
      <c r="O80" s="1"/>
      <c r="P80" s="1"/>
      <c r="Q80" s="1"/>
      <c r="R80" s="4"/>
      <c r="S80" s="2"/>
      <c r="T80" s="2"/>
      <c r="U80" s="2"/>
      <c r="V80" s="2"/>
    </row>
    <row r="81" spans="1:25" ht="13.2">
      <c r="A81" s="51" t="s">
        <v>146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1"/>
      <c r="T81" s="1"/>
      <c r="U81" s="4"/>
      <c r="V81" s="2"/>
      <c r="W81" s="2"/>
      <c r="X81" s="2"/>
      <c r="Y81" s="2"/>
    </row>
    <row r="82" spans="1:25" ht="13.2">
      <c r="A82" s="31"/>
      <c r="B82" s="2"/>
      <c r="C82" s="2"/>
      <c r="D82" s="2"/>
      <c r="E82" s="2"/>
      <c r="F82" s="2"/>
      <c r="G82" s="2"/>
      <c r="H82" s="2"/>
      <c r="I82" s="2"/>
      <c r="J82" s="2"/>
      <c r="K82" s="2"/>
      <c r="L82" s="1"/>
      <c r="M82" s="1"/>
      <c r="N82" s="1"/>
      <c r="O82" s="1"/>
      <c r="P82" s="1"/>
      <c r="Q82" s="1"/>
      <c r="R82" s="4"/>
      <c r="S82" s="2"/>
      <c r="T82" s="2"/>
      <c r="U82" s="2"/>
      <c r="V82" s="2"/>
    </row>
    <row r="83" spans="1:25" ht="13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"/>
      <c r="M83" s="1"/>
      <c r="N83" s="1"/>
      <c r="O83" s="1"/>
      <c r="P83" s="1"/>
      <c r="Q83" s="1"/>
      <c r="R83" s="4"/>
      <c r="S83" s="2"/>
      <c r="T83" s="2"/>
      <c r="U83" s="2"/>
      <c r="V83" s="2"/>
    </row>
    <row r="84" spans="1:25" ht="13.2">
      <c r="A84" s="53" t="s">
        <v>12</v>
      </c>
      <c r="B84" s="52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1"/>
      <c r="O84" s="1"/>
      <c r="P84" s="1"/>
      <c r="Q84" s="1"/>
      <c r="R84" s="4"/>
      <c r="S84" s="2"/>
      <c r="T84" s="2"/>
      <c r="U84" s="2"/>
      <c r="V84" s="2"/>
    </row>
    <row r="85" spans="1:25" ht="13.2">
      <c r="A85" s="54" t="s">
        <v>147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1"/>
      <c r="P85" s="1"/>
      <c r="Q85" s="1"/>
      <c r="R85" s="1"/>
      <c r="S85" s="1"/>
      <c r="T85" s="1"/>
      <c r="U85" s="4"/>
      <c r="V85" s="2"/>
      <c r="W85" s="2"/>
      <c r="X85" s="2"/>
      <c r="Y85" s="2"/>
    </row>
    <row r="86" spans="1:25" ht="13.2">
      <c r="A86" s="55" t="s">
        <v>148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1"/>
      <c r="Q86" s="1"/>
      <c r="R86" s="1"/>
      <c r="S86" s="1"/>
      <c r="T86" s="1"/>
      <c r="U86" s="4"/>
      <c r="V86" s="2"/>
      <c r="W86" s="2"/>
      <c r="X86" s="2"/>
      <c r="Y86" s="2"/>
    </row>
    <row r="87" spans="1:25" ht="13.2">
      <c r="A87" s="33"/>
      <c r="B87" s="2"/>
      <c r="C87" s="2"/>
      <c r="D87" s="2"/>
      <c r="E87" s="2"/>
      <c r="F87" s="2"/>
      <c r="G87" s="2"/>
      <c r="H87" s="2"/>
      <c r="I87" s="2"/>
      <c r="J87" s="2"/>
      <c r="K87" s="2"/>
      <c r="L87" s="1"/>
      <c r="M87" s="1"/>
      <c r="N87" s="1"/>
      <c r="O87" s="1"/>
      <c r="P87" s="1"/>
      <c r="Q87" s="1"/>
      <c r="R87" s="4"/>
      <c r="S87" s="2"/>
      <c r="T87" s="2"/>
      <c r="U87" s="2"/>
      <c r="V87" s="2"/>
    </row>
    <row r="88" spans="1:25" ht="13.2">
      <c r="A88" s="33"/>
      <c r="B88" s="2"/>
      <c r="C88" s="2"/>
      <c r="D88" s="2"/>
      <c r="E88" s="2"/>
      <c r="F88" s="2"/>
      <c r="G88" s="2"/>
      <c r="H88" s="2"/>
      <c r="I88" s="2"/>
      <c r="J88" s="2"/>
      <c r="K88" s="2"/>
      <c r="L88" s="1"/>
      <c r="M88" s="2"/>
      <c r="N88" s="1"/>
      <c r="O88" s="1"/>
      <c r="P88" s="1"/>
      <c r="Q88" s="1"/>
      <c r="R88" s="4"/>
      <c r="S88" s="2"/>
      <c r="T88" s="2"/>
      <c r="U88" s="2"/>
      <c r="V88" s="2"/>
    </row>
    <row r="89" spans="1:25" ht="13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"/>
      <c r="M89" s="2"/>
      <c r="N89" s="1"/>
      <c r="O89" s="1"/>
      <c r="P89" s="1"/>
      <c r="Q89" s="1"/>
      <c r="R89" s="4"/>
      <c r="S89" s="2"/>
      <c r="T89" s="2"/>
      <c r="U89" s="2"/>
      <c r="V89" s="2"/>
    </row>
    <row r="90" spans="1:25" ht="13.2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1"/>
      <c r="M90" s="1"/>
      <c r="N90" s="1"/>
      <c r="O90" s="1"/>
      <c r="P90" s="1"/>
      <c r="Q90" s="1"/>
      <c r="R90" s="4"/>
      <c r="S90" s="2"/>
      <c r="T90" s="2"/>
      <c r="U90" s="2"/>
      <c r="V90" s="2"/>
    </row>
    <row r="91" spans="1:25" ht="13.2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1"/>
      <c r="M91" s="1"/>
      <c r="N91" s="1"/>
      <c r="O91" s="1"/>
      <c r="P91" s="1"/>
      <c r="Q91" s="1"/>
      <c r="R91" s="4"/>
      <c r="S91" s="2"/>
      <c r="T91" s="2"/>
      <c r="U91" s="2"/>
      <c r="V91" s="2"/>
    </row>
  </sheetData>
  <mergeCells count="11">
    <mergeCell ref="A81:R81"/>
    <mergeCell ref="A84:B84"/>
    <mergeCell ref="A85:N85"/>
    <mergeCell ref="A86:O86"/>
    <mergeCell ref="J4:K4"/>
    <mergeCell ref="A72:U72"/>
    <mergeCell ref="A73:L73"/>
    <mergeCell ref="A75:Q75"/>
    <mergeCell ref="A77:U77"/>
    <mergeCell ref="A78:U78"/>
    <mergeCell ref="A79:K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43"/>
  <sheetViews>
    <sheetView workbookViewId="0"/>
  </sheetViews>
  <sheetFormatPr defaultColWidth="14.44140625" defaultRowHeight="15.75" customHeight="1"/>
  <cols>
    <col min="1" max="1" width="25.109375" customWidth="1"/>
    <col min="2" max="2" width="10.88671875" customWidth="1"/>
  </cols>
  <sheetData>
    <row r="1" spans="1:13">
      <c r="A1" s="34" t="s">
        <v>149</v>
      </c>
      <c r="B1" s="53" t="s">
        <v>150</v>
      </c>
      <c r="C1" s="52"/>
      <c r="D1" s="32" t="s">
        <v>151</v>
      </c>
      <c r="E1" s="10"/>
      <c r="F1" s="32" t="s">
        <v>152</v>
      </c>
      <c r="G1" s="10"/>
      <c r="H1" s="35" t="s">
        <v>153</v>
      </c>
    </row>
    <row r="2" spans="1:13">
      <c r="A2" s="32" t="s">
        <v>154</v>
      </c>
      <c r="B2" s="32" t="s">
        <v>155</v>
      </c>
      <c r="C2" s="34" t="s">
        <v>156</v>
      </c>
      <c r="D2" s="32" t="s">
        <v>155</v>
      </c>
      <c r="E2" s="34" t="s">
        <v>157</v>
      </c>
      <c r="F2" s="32" t="s">
        <v>155</v>
      </c>
      <c r="G2" s="34" t="s">
        <v>157</v>
      </c>
      <c r="K2" s="35" t="s">
        <v>158</v>
      </c>
      <c r="L2" s="35" t="s">
        <v>159</v>
      </c>
      <c r="M2" s="35" t="s">
        <v>160</v>
      </c>
    </row>
    <row r="3" spans="1:13">
      <c r="A3" s="32" t="s">
        <v>19</v>
      </c>
      <c r="B3" s="36">
        <v>7.9480000000000001E-13</v>
      </c>
      <c r="C3" s="36">
        <v>7.9700000000000004E-14</v>
      </c>
      <c r="D3" s="37">
        <v>7.553E-2</v>
      </c>
      <c r="E3" s="37">
        <v>2.1159612000000001E-2</v>
      </c>
      <c r="F3" s="37">
        <v>6.2941669999999998E-3</v>
      </c>
      <c r="G3" s="37">
        <v>1.7633E-3</v>
      </c>
      <c r="H3" s="36">
        <v>2.94836E-13</v>
      </c>
      <c r="I3" s="38"/>
      <c r="K3" s="39">
        <v>44032.614583333336</v>
      </c>
      <c r="L3" s="39">
        <v>44033.4375</v>
      </c>
      <c r="M3" s="40">
        <f t="shared" ref="M3:M8" si="0">L3-K3</f>
        <v>0.82291666666424135</v>
      </c>
    </row>
    <row r="4" spans="1:13">
      <c r="A4" s="32" t="s">
        <v>25</v>
      </c>
      <c r="B4" s="36">
        <v>3.0459999999999997E-11</v>
      </c>
      <c r="C4" s="36">
        <v>1.1609999999999999E-11</v>
      </c>
      <c r="D4" s="37">
        <v>0.10409599999999999</v>
      </c>
      <c r="E4" s="37">
        <v>2.6170564E-2</v>
      </c>
      <c r="F4" s="37">
        <v>8.6746670000000005E-3</v>
      </c>
      <c r="G4" s="37">
        <v>2.1808999999999999E-3</v>
      </c>
      <c r="H4" s="36">
        <v>7.4104299999999996E-9</v>
      </c>
      <c r="K4" s="39">
        <v>44032.645833333336</v>
      </c>
      <c r="L4" s="41">
        <v>44033.572916666664</v>
      </c>
      <c r="M4" s="40">
        <f t="shared" si="0"/>
        <v>0.92708333332848269</v>
      </c>
    </row>
    <row r="5" spans="1:13">
      <c r="A5" s="32" t="s">
        <v>31</v>
      </c>
      <c r="B5" s="36">
        <v>2.0850000000000001E-12</v>
      </c>
      <c r="C5" s="36">
        <v>1.1650000000000001E-13</v>
      </c>
      <c r="D5" s="37">
        <v>0.118379</v>
      </c>
      <c r="E5" s="37">
        <v>7.9040399999999993E-3</v>
      </c>
      <c r="F5" s="37">
        <v>9.8649170000000008E-3</v>
      </c>
      <c r="G5" s="37">
        <v>6.5870000000000002E-4</v>
      </c>
      <c r="H5" s="36">
        <v>7.4104299999999996E-9</v>
      </c>
      <c r="K5" s="41">
        <v>44033.427083333336</v>
      </c>
      <c r="L5" s="41">
        <v>44034.3125</v>
      </c>
      <c r="M5" s="40">
        <f t="shared" si="0"/>
        <v>0.88541666666424135</v>
      </c>
    </row>
    <row r="6" spans="1:13">
      <c r="A6" s="10"/>
      <c r="B6" s="10"/>
      <c r="C6" s="10"/>
      <c r="D6" s="10"/>
      <c r="E6" s="10"/>
      <c r="F6" s="10"/>
      <c r="G6" s="10"/>
      <c r="H6" s="10"/>
      <c r="K6" s="41">
        <v>44033.614583333336</v>
      </c>
      <c r="L6" s="41">
        <v>44034.46875</v>
      </c>
      <c r="M6" s="40">
        <f t="shared" si="0"/>
        <v>0.85416666666424135</v>
      </c>
    </row>
    <row r="7" spans="1:13">
      <c r="A7" s="32" t="s">
        <v>35</v>
      </c>
      <c r="B7" s="36">
        <v>7.9870000000000002E-13</v>
      </c>
      <c r="C7" s="36">
        <v>5.4600000000000002E-14</v>
      </c>
      <c r="D7" s="37">
        <v>5.7521000000000003E-2</v>
      </c>
      <c r="E7" s="37">
        <v>4.6884470000000001E-3</v>
      </c>
      <c r="F7" s="37">
        <v>4.7934170000000003E-3</v>
      </c>
      <c r="G7" s="37">
        <v>3.9070000000000001E-4</v>
      </c>
      <c r="H7" s="36">
        <v>7.2981799999999997E-13</v>
      </c>
      <c r="K7" s="41">
        <v>44033.722222222219</v>
      </c>
      <c r="L7" s="41">
        <v>44034.756944444445</v>
      </c>
      <c r="M7" s="40">
        <f t="shared" si="0"/>
        <v>1.0347222222262644</v>
      </c>
    </row>
    <row r="8" spans="1:13">
      <c r="A8" s="32" t="s">
        <v>41</v>
      </c>
      <c r="B8" s="36">
        <v>1.569E-11</v>
      </c>
      <c r="C8" s="36">
        <v>1.358E-11</v>
      </c>
      <c r="D8" s="37">
        <v>0.104717</v>
      </c>
      <c r="E8" s="37">
        <v>2.6170564E-2</v>
      </c>
      <c r="F8" s="37">
        <v>8.7264170000000002E-3</v>
      </c>
      <c r="G8" s="37">
        <v>2.1808999999999999E-3</v>
      </c>
      <c r="H8" s="36">
        <v>7.4108700000000001E-9</v>
      </c>
      <c r="K8" s="41">
        <v>44034.447916666664</v>
      </c>
      <c r="L8" s="41">
        <v>44035.447916666664</v>
      </c>
      <c r="M8" s="40">
        <f t="shared" si="0"/>
        <v>1</v>
      </c>
    </row>
    <row r="9" spans="1:13">
      <c r="A9" s="32" t="s">
        <v>47</v>
      </c>
      <c r="B9" s="42">
        <v>9.1159999999999998E-11</v>
      </c>
      <c r="C9" s="42">
        <v>6.874E-11</v>
      </c>
      <c r="D9" s="37">
        <v>0.11279</v>
      </c>
      <c r="E9" s="37">
        <v>2.5064102000000001E-2</v>
      </c>
      <c r="F9" s="37">
        <v>9.3991669999999999E-3</v>
      </c>
      <c r="G9" s="37">
        <v>2.0887000000000002E-3</v>
      </c>
      <c r="H9" s="36">
        <v>7.4108700000000001E-9</v>
      </c>
    </row>
    <row r="10" spans="1:13">
      <c r="A10" s="10"/>
      <c r="B10" s="10"/>
      <c r="C10" s="10"/>
      <c r="D10" s="10"/>
      <c r="E10" s="10"/>
      <c r="F10" s="10"/>
      <c r="G10" s="10"/>
      <c r="H10" s="10"/>
    </row>
    <row r="11" spans="1:13">
      <c r="A11" s="32" t="s">
        <v>53</v>
      </c>
      <c r="B11" s="36">
        <v>8.5139999999999999E-13</v>
      </c>
      <c r="C11" s="36">
        <v>2.8779999999999998E-14</v>
      </c>
      <c r="D11" s="37">
        <v>6.1247000000000003E-2</v>
      </c>
      <c r="E11" s="37">
        <v>5.9887070000000002E-3</v>
      </c>
      <c r="F11" s="37">
        <v>5.1039170000000003E-3</v>
      </c>
      <c r="G11" s="37">
        <v>4.9910000000000004E-4</v>
      </c>
      <c r="H11" s="36">
        <v>5.3466800000000004E-13</v>
      </c>
    </row>
    <row r="12" spans="1:13">
      <c r="A12" s="32" t="s">
        <v>59</v>
      </c>
      <c r="B12" s="36">
        <v>3.8600000000000001E-11</v>
      </c>
      <c r="C12" s="36">
        <v>1.208E-11</v>
      </c>
      <c r="D12" s="37">
        <v>9.7265000000000004E-2</v>
      </c>
      <c r="E12" s="37">
        <v>3.878144E-3</v>
      </c>
      <c r="F12" s="37">
        <v>8.1054170000000002E-3</v>
      </c>
      <c r="G12" s="37">
        <v>3.232E-4</v>
      </c>
      <c r="H12" s="36">
        <v>7.41067E-9</v>
      </c>
    </row>
    <row r="13" spans="1:13">
      <c r="A13" s="32" t="s">
        <v>65</v>
      </c>
      <c r="B13" s="36">
        <v>4.0499999999999999E-12</v>
      </c>
      <c r="C13" s="36">
        <v>1.391E-12</v>
      </c>
      <c r="D13" s="37">
        <v>0.109685</v>
      </c>
      <c r="E13" s="37">
        <v>1.9920456999999999E-2</v>
      </c>
      <c r="F13" s="37">
        <v>9.1404169999999996E-3</v>
      </c>
      <c r="G13" s="37">
        <v>1.66E-3</v>
      </c>
      <c r="H13" s="36">
        <v>7.41067E-9</v>
      </c>
    </row>
    <row r="14" spans="1:13">
      <c r="A14" s="10"/>
      <c r="B14" s="10"/>
      <c r="C14" s="10"/>
      <c r="D14" s="10"/>
      <c r="E14" s="10"/>
      <c r="F14" s="10"/>
      <c r="G14" s="10"/>
      <c r="H14" s="10"/>
    </row>
    <row r="15" spans="1:13">
      <c r="A15" s="32" t="s">
        <v>71</v>
      </c>
      <c r="B15" s="36">
        <v>8.6370000000000005E-13</v>
      </c>
      <c r="C15" s="36">
        <v>2.835E-14</v>
      </c>
      <c r="D15" s="37">
        <v>7.4288000000000007E-2</v>
      </c>
      <c r="E15" s="37">
        <v>1.6697857E-2</v>
      </c>
      <c r="F15" s="37">
        <v>6.1906670000000004E-3</v>
      </c>
      <c r="G15" s="37">
        <v>1.3914999999999999E-3</v>
      </c>
      <c r="H15" s="36">
        <v>5.9260300000000003E-13</v>
      </c>
    </row>
    <row r="16" spans="1:13">
      <c r="A16" s="32" t="s">
        <v>77</v>
      </c>
      <c r="B16" s="36">
        <v>6.9849999999999998E-12</v>
      </c>
      <c r="C16" s="36">
        <v>4.209E-13</v>
      </c>
      <c r="D16" s="37">
        <v>0.128936</v>
      </c>
      <c r="E16" s="37">
        <v>1.9920456999999999E-2</v>
      </c>
      <c r="F16" s="37">
        <v>1.0744666999999999E-2</v>
      </c>
      <c r="G16" s="37">
        <v>1.66E-3</v>
      </c>
      <c r="H16" s="36">
        <v>7.4107300000000001E-9</v>
      </c>
    </row>
    <row r="17" spans="1:12">
      <c r="A17" s="32" t="s">
        <v>83</v>
      </c>
      <c r="B17" s="36">
        <v>1.7860000000000001E-12</v>
      </c>
      <c r="C17" s="36">
        <v>7.3309999999999998E-13</v>
      </c>
      <c r="D17" s="37">
        <v>0.107822</v>
      </c>
      <c r="E17" s="37">
        <v>7.7562880000000001E-3</v>
      </c>
      <c r="F17" s="37">
        <v>8.9851670000000005E-3</v>
      </c>
      <c r="G17" s="37">
        <v>6.4639999999999999E-4</v>
      </c>
      <c r="H17" s="36">
        <v>7.4107300000000001E-9</v>
      </c>
    </row>
    <row r="18" spans="1:12">
      <c r="A18" s="10"/>
      <c r="B18" s="10"/>
      <c r="C18" s="10"/>
      <c r="D18" s="10"/>
      <c r="E18" s="10"/>
      <c r="F18" s="10"/>
      <c r="G18" s="10"/>
      <c r="H18" s="10"/>
    </row>
    <row r="19" spans="1:12">
      <c r="A19" s="32" t="s">
        <v>89</v>
      </c>
      <c r="B19" s="36">
        <v>5.2699999999999998E-13</v>
      </c>
      <c r="C19" s="36">
        <v>1.338E-13</v>
      </c>
      <c r="D19" s="37">
        <v>3.3923000000000002E-2</v>
      </c>
      <c r="E19" s="37">
        <v>5.6915589999999997E-3</v>
      </c>
      <c r="F19" s="37">
        <v>2.826917E-3</v>
      </c>
      <c r="G19" s="37">
        <v>4.7429999999999998E-4</v>
      </c>
      <c r="H19" s="36">
        <v>7.6453200000000002E-13</v>
      </c>
    </row>
    <row r="20" spans="1:12">
      <c r="A20" s="32" t="s">
        <v>95</v>
      </c>
      <c r="B20" s="36">
        <v>3.1320000000000001E-11</v>
      </c>
      <c r="C20" s="36">
        <v>1.0490000000000001E-11</v>
      </c>
      <c r="D20" s="37">
        <v>6.3109999999999999E-2</v>
      </c>
      <c r="E20" s="37">
        <v>2.0436467E-2</v>
      </c>
      <c r="F20" s="37">
        <v>5.2591670000000004E-3</v>
      </c>
      <c r="G20" s="37">
        <v>1.7030000000000001E-3</v>
      </c>
      <c r="H20" s="36">
        <v>7.4108999999999997E-9</v>
      </c>
    </row>
    <row r="21" spans="1:12">
      <c r="A21" s="32" t="s">
        <v>105</v>
      </c>
      <c r="B21" s="36">
        <v>1.6360000000000001E-12</v>
      </c>
      <c r="C21" s="36">
        <v>3.228E-13</v>
      </c>
      <c r="D21" s="37">
        <v>5.6279000000000003E-2</v>
      </c>
      <c r="E21" s="37">
        <v>2.84578E-3</v>
      </c>
      <c r="F21" s="37">
        <v>4.689917E-3</v>
      </c>
      <c r="G21" s="37">
        <v>2.3709999999999999E-4</v>
      </c>
      <c r="H21" s="36">
        <v>7.4108999999999997E-9</v>
      </c>
    </row>
    <row r="22" spans="1:12">
      <c r="A22" s="10"/>
      <c r="B22" s="10"/>
      <c r="C22" s="10"/>
      <c r="D22" s="10"/>
      <c r="E22" s="10"/>
      <c r="F22" s="10"/>
      <c r="G22" s="10"/>
      <c r="H22" s="10"/>
    </row>
    <row r="23" spans="1:12">
      <c r="A23" s="32" t="s">
        <v>121</v>
      </c>
      <c r="B23" s="36">
        <v>8.116E-13</v>
      </c>
      <c r="C23" s="36">
        <v>4.5110000000000003E-14</v>
      </c>
      <c r="D23" s="37">
        <v>3.2681000000000002E-2</v>
      </c>
      <c r="E23" s="37">
        <v>4.929035E-3</v>
      </c>
      <c r="F23" s="37">
        <v>2.7234170000000001E-3</v>
      </c>
      <c r="G23" s="37">
        <v>4.1080000000000001E-4</v>
      </c>
      <c r="H23" s="36">
        <v>7.6453200000000002E-13</v>
      </c>
    </row>
    <row r="24" spans="1:12">
      <c r="A24" s="32" t="s">
        <v>109</v>
      </c>
      <c r="B24" s="36">
        <v>1.742E-11</v>
      </c>
      <c r="C24" s="36">
        <v>1.8840000000000001E-12</v>
      </c>
      <c r="D24" s="37">
        <v>6.6836000000000007E-2</v>
      </c>
      <c r="E24" s="37">
        <v>2.151207E-3</v>
      </c>
      <c r="F24" s="37">
        <v>5.5696670000000004E-3</v>
      </c>
      <c r="G24" s="37">
        <v>1.7929999999999999E-4</v>
      </c>
      <c r="H24" s="36">
        <v>7.4108999999999997E-9</v>
      </c>
    </row>
    <row r="25" spans="1:12">
      <c r="A25" s="32" t="s">
        <v>127</v>
      </c>
      <c r="B25" s="36">
        <v>2.2940000000000001E-12</v>
      </c>
      <c r="C25" s="36">
        <v>1.0780000000000001E-12</v>
      </c>
      <c r="D25" s="37">
        <v>4.8205999999999999E-2</v>
      </c>
      <c r="E25" s="37">
        <v>2.8212817000000001E-2</v>
      </c>
      <c r="F25" s="37">
        <v>4.0171670000000003E-3</v>
      </c>
      <c r="G25" s="37">
        <v>2.3511000000000001E-3</v>
      </c>
      <c r="H25" s="36">
        <v>7.4108999999999997E-9</v>
      </c>
    </row>
    <row r="27" spans="1:12">
      <c r="A27" s="43" t="s">
        <v>161</v>
      </c>
    </row>
    <row r="28" spans="1:12">
      <c r="B28" s="35" t="s">
        <v>162</v>
      </c>
      <c r="C28" s="35" t="s">
        <v>163</v>
      </c>
      <c r="D28" s="35" t="s">
        <v>164</v>
      </c>
      <c r="E28" s="35" t="s">
        <v>165</v>
      </c>
      <c r="F28" s="35" t="s">
        <v>164</v>
      </c>
      <c r="G28" s="35" t="s">
        <v>166</v>
      </c>
      <c r="H28" s="35" t="s">
        <v>167</v>
      </c>
      <c r="I28" s="35" t="s">
        <v>168</v>
      </c>
      <c r="J28" s="35" t="s">
        <v>169</v>
      </c>
      <c r="K28" s="35" t="s">
        <v>170</v>
      </c>
      <c r="L28" s="35" t="s">
        <v>164</v>
      </c>
    </row>
    <row r="29" spans="1:12">
      <c r="A29" s="35" t="s">
        <v>171</v>
      </c>
      <c r="B29" s="44">
        <v>0.82</v>
      </c>
      <c r="C29" s="45">
        <f>B4-B5</f>
        <v>2.8374999999999999E-11</v>
      </c>
      <c r="D29" s="45">
        <f>SQRT(C4^2+C5^2)</f>
        <v>1.1610584492177816E-11</v>
      </c>
      <c r="E29" s="35">
        <v>8.0795420000000003E-3</v>
      </c>
      <c r="F29" s="35">
        <v>7.2555500000000002E-4</v>
      </c>
      <c r="G29" s="45">
        <v>2.2899999999999998E-13</v>
      </c>
      <c r="H29" s="45">
        <v>25.3</v>
      </c>
      <c r="I29" s="45">
        <f>G29/$H$4</f>
        <v>3.0902390279646393E-5</v>
      </c>
      <c r="J29" s="45">
        <f>I29/2/B29</f>
        <v>1.8842920902223412E-5</v>
      </c>
      <c r="K29" s="46">
        <f>J29*12*1000</f>
        <v>0.22611505082668096</v>
      </c>
      <c r="L29" s="47">
        <f>K29*H29/100</f>
        <v>5.7207107859150286E-2</v>
      </c>
    </row>
    <row r="30" spans="1:12">
      <c r="A30" s="35" t="s">
        <v>172</v>
      </c>
      <c r="B30" s="44">
        <v>0.93</v>
      </c>
      <c r="C30" s="48">
        <f>B8-B9</f>
        <v>-7.5469999999999999E-11</v>
      </c>
      <c r="D30" s="45"/>
      <c r="G30" s="45"/>
      <c r="I30" s="45"/>
      <c r="J30" s="45"/>
      <c r="K30" s="49"/>
      <c r="L30" s="50"/>
    </row>
    <row r="31" spans="1:12">
      <c r="A31" s="35" t="s">
        <v>173</v>
      </c>
      <c r="B31" s="44">
        <v>0.89</v>
      </c>
      <c r="C31" s="45">
        <f>B12-B13</f>
        <v>3.455E-11</v>
      </c>
      <c r="D31" s="45">
        <f>SQRT(C12^2+C13^2)</f>
        <v>1.2159822408242647E-11</v>
      </c>
      <c r="E31" s="35">
        <v>7.4499170000000003E-3</v>
      </c>
      <c r="F31" s="35">
        <v>6.7280499999999995E-4</v>
      </c>
      <c r="G31" s="45">
        <v>2.5741900000000001E-13</v>
      </c>
      <c r="H31" s="35">
        <v>22.234836640000001</v>
      </c>
      <c r="I31" s="45">
        <f>G31/$H$12</f>
        <v>3.4736265411899328E-5</v>
      </c>
      <c r="J31" s="45">
        <f t="shared" ref="J31:J34" si="1">I31/2/B31</f>
        <v>1.9514755849381646E-5</v>
      </c>
      <c r="K31" s="46">
        <f t="shared" ref="K31:K34" si="2">J31*12*1000</f>
        <v>0.23417707019257974</v>
      </c>
      <c r="L31" s="47">
        <f t="shared" ref="L31:L34" si="3">K31*H31/100</f>
        <v>5.2068889005658238E-2</v>
      </c>
    </row>
    <row r="32" spans="1:12">
      <c r="A32" s="35" t="s">
        <v>174</v>
      </c>
      <c r="B32" s="44">
        <v>0.85</v>
      </c>
      <c r="C32" s="45">
        <f>B16-B17</f>
        <v>5.199E-12</v>
      </c>
      <c r="D32" s="45">
        <f>SQRT(C12^2+C13^2)</f>
        <v>1.2159822408242647E-11</v>
      </c>
      <c r="E32" s="35">
        <v>8.6401670000000007E-3</v>
      </c>
      <c r="F32" s="35">
        <v>7.6252000000000004E-4</v>
      </c>
      <c r="G32" s="45">
        <v>4.49248E-14</v>
      </c>
      <c r="H32" s="35">
        <v>12.883703349999999</v>
      </c>
      <c r="I32" s="45">
        <f>G32/$H$16</f>
        <v>6.0621288321123559E-6</v>
      </c>
      <c r="J32" s="45">
        <f t="shared" si="1"/>
        <v>3.5659581365366801E-6</v>
      </c>
      <c r="K32" s="46">
        <f t="shared" si="2"/>
        <v>4.279149763844016E-2</v>
      </c>
      <c r="L32" s="47">
        <f t="shared" si="3"/>
        <v>5.5131296147588856E-3</v>
      </c>
    </row>
    <row r="33" spans="1:12">
      <c r="A33" s="35" t="s">
        <v>175</v>
      </c>
      <c r="B33" s="44">
        <v>1.03</v>
      </c>
      <c r="C33" s="45">
        <f>B20-B21</f>
        <v>2.9684000000000003E-11</v>
      </c>
      <c r="D33" s="45">
        <f>SQRT(C20^2+C21^2)</f>
        <v>1.0494965452063195E-11</v>
      </c>
      <c r="E33" s="35">
        <v>4.2586669999999998E-3</v>
      </c>
      <c r="F33" s="35">
        <v>4.7248899999999998E-4</v>
      </c>
      <c r="G33" s="45">
        <v>1.26423E-13</v>
      </c>
      <c r="H33" s="35">
        <v>23.224375129999999</v>
      </c>
      <c r="I33" s="45">
        <f>G33/$H$20</f>
        <v>1.7059061652430879E-5</v>
      </c>
      <c r="J33" s="45">
        <f t="shared" si="1"/>
        <v>8.2810978895295519E-6</v>
      </c>
      <c r="K33" s="46">
        <f t="shared" si="2"/>
        <v>9.9373174674354622E-2</v>
      </c>
      <c r="L33" s="47">
        <f t="shared" si="3"/>
        <v>2.3078798864962273E-2</v>
      </c>
    </row>
    <row r="34" spans="1:12">
      <c r="A34" s="35" t="s">
        <v>176</v>
      </c>
      <c r="B34" s="44">
        <v>1</v>
      </c>
      <c r="C34" s="45">
        <f>B24-B25</f>
        <v>1.5125999999999998E-11</v>
      </c>
      <c r="D34" s="45">
        <f>SQRT(C24^2+C25^2)</f>
        <v>2.170608209696075E-12</v>
      </c>
      <c r="E34" s="35">
        <v>4.1034169999999998E-3</v>
      </c>
      <c r="F34" s="35">
        <v>5.7302700000000004E-4</v>
      </c>
      <c r="G34" s="45">
        <v>6.2078000000000006E-14</v>
      </c>
      <c r="H34" s="35">
        <v>16.236991119999999</v>
      </c>
      <c r="I34" s="45">
        <f>G34/$H$24</f>
        <v>8.376580442321446E-6</v>
      </c>
      <c r="J34" s="45">
        <f t="shared" si="1"/>
        <v>4.188290221160723E-6</v>
      </c>
      <c r="K34" s="46">
        <f t="shared" si="2"/>
        <v>5.0259482653928669E-2</v>
      </c>
      <c r="L34" s="47">
        <f t="shared" si="3"/>
        <v>8.160627735476338E-3</v>
      </c>
    </row>
    <row r="36" spans="1:12">
      <c r="A36" s="43" t="s">
        <v>177</v>
      </c>
    </row>
    <row r="37" spans="1:12">
      <c r="B37" s="35" t="s">
        <v>162</v>
      </c>
      <c r="C37" s="35" t="s">
        <v>163</v>
      </c>
      <c r="D37" s="35" t="s">
        <v>164</v>
      </c>
      <c r="E37" s="35" t="s">
        <v>178</v>
      </c>
      <c r="F37" s="35" t="s">
        <v>179</v>
      </c>
      <c r="G37" s="35" t="s">
        <v>166</v>
      </c>
      <c r="H37" s="35" t="s">
        <v>167</v>
      </c>
      <c r="I37" s="35" t="s">
        <v>168</v>
      </c>
      <c r="J37" s="35" t="s">
        <v>169</v>
      </c>
      <c r="K37" s="35" t="s">
        <v>170</v>
      </c>
      <c r="L37" s="35" t="s">
        <v>164</v>
      </c>
    </row>
    <row r="38" spans="1:12">
      <c r="A38" s="35" t="s">
        <v>171</v>
      </c>
      <c r="B38" s="44">
        <v>0.82</v>
      </c>
      <c r="C38" s="45">
        <v>2.9699999999999998E-11</v>
      </c>
      <c r="D38" s="45">
        <v>6.7006200000000002E-12</v>
      </c>
      <c r="E38" s="35">
        <v>8.0795420000000003E-3</v>
      </c>
      <c r="F38" s="35">
        <v>7.2555500000000002E-4</v>
      </c>
      <c r="G38" s="45">
        <v>2.3964499999999999E-13</v>
      </c>
      <c r="H38" s="44">
        <v>24.3</v>
      </c>
      <c r="I38" s="45">
        <f>G38/$H$4</f>
        <v>3.2338879120374927E-5</v>
      </c>
      <c r="J38" s="45">
        <f t="shared" ref="J38:J43" si="4">I38/2/B38</f>
        <v>1.9718828731935933E-5</v>
      </c>
      <c r="K38" s="46">
        <f t="shared" ref="K38:K43" si="5">J38*12*1000</f>
        <v>0.23662594478323121</v>
      </c>
      <c r="L38" s="47">
        <f t="shared" ref="L38:L43" si="6">K38*H38/100</f>
        <v>5.7500104582325184E-2</v>
      </c>
    </row>
    <row r="39" spans="1:12">
      <c r="A39" s="35" t="s">
        <v>172</v>
      </c>
      <c r="B39" s="44">
        <v>0.93</v>
      </c>
      <c r="C39" s="45">
        <v>1.4893E-11</v>
      </c>
      <c r="D39" s="45">
        <v>7.8386000000000001E-12</v>
      </c>
      <c r="E39" s="35">
        <v>7.6396670000000002E-3</v>
      </c>
      <c r="F39" s="35">
        <v>8.7936899999999996E-4</v>
      </c>
      <c r="G39" s="45">
        <v>1.1377700000000001E-13</v>
      </c>
      <c r="H39" s="35">
        <v>53.876805849999997</v>
      </c>
      <c r="I39" s="45">
        <f>G39/$H$8</f>
        <v>1.5352718371797105E-5</v>
      </c>
      <c r="J39" s="45">
        <f t="shared" si="4"/>
        <v>8.2541496622565081E-6</v>
      </c>
      <c r="K39" s="46">
        <f t="shared" si="5"/>
        <v>9.9049795947078093E-2</v>
      </c>
      <c r="L39" s="47">
        <f t="shared" si="6"/>
        <v>5.336486625722843E-2</v>
      </c>
    </row>
    <row r="40" spans="1:12">
      <c r="A40" s="35" t="s">
        <v>173</v>
      </c>
      <c r="B40" s="44">
        <v>0.89</v>
      </c>
      <c r="C40" s="45">
        <v>3.7752000000000003E-11</v>
      </c>
      <c r="D40" s="45">
        <v>6.9745000000000002E-12</v>
      </c>
      <c r="E40" s="35">
        <v>7.4499170000000003E-3</v>
      </c>
      <c r="F40" s="35">
        <v>6.7280499999999995E-4</v>
      </c>
      <c r="G40" s="45">
        <v>2.8124900000000002E-13</v>
      </c>
      <c r="H40" s="35">
        <v>20.56373396</v>
      </c>
      <c r="I40" s="45">
        <f>G40/$H$12</f>
        <v>3.7951899086047552E-5</v>
      </c>
      <c r="J40" s="45">
        <f t="shared" si="4"/>
        <v>2.1321291621375029E-5</v>
      </c>
      <c r="K40" s="46">
        <f t="shared" si="5"/>
        <v>0.25585549945650032</v>
      </c>
      <c r="L40" s="47">
        <f t="shared" si="6"/>
        <v>5.261344423026397E-2</v>
      </c>
    </row>
    <row r="41" spans="1:12">
      <c r="A41" s="35" t="s">
        <v>174</v>
      </c>
      <c r="B41" s="44">
        <v>0.85</v>
      </c>
      <c r="C41" s="45">
        <v>6.1218399999999997E-12</v>
      </c>
      <c r="D41" s="45">
        <v>2.4353200000000002E-13</v>
      </c>
      <c r="E41" s="35">
        <v>8.6401670000000007E-3</v>
      </c>
      <c r="F41" s="35">
        <v>7.6252000000000004E-4</v>
      </c>
      <c r="G41" s="45">
        <v>5.2893699999999999E-14</v>
      </c>
      <c r="H41" s="35">
        <v>9.6804438350000002</v>
      </c>
      <c r="I41" s="45">
        <f>G41/$H$16</f>
        <v>7.1374479977006309E-6</v>
      </c>
      <c r="J41" s="45">
        <f t="shared" si="4"/>
        <v>4.1984988221768417E-6</v>
      </c>
      <c r="K41" s="46">
        <f t="shared" si="5"/>
        <v>5.0381985866122102E-2</v>
      </c>
      <c r="L41" s="47">
        <f t="shared" si="6"/>
        <v>4.8771998447275887E-3</v>
      </c>
    </row>
    <row r="42" spans="1:12">
      <c r="A42" s="35" t="s">
        <v>175</v>
      </c>
      <c r="B42" s="44">
        <v>1.03</v>
      </c>
      <c r="C42" s="45">
        <v>3.0794900000000002E-11</v>
      </c>
      <c r="D42" s="45">
        <v>6.0544400000000002E-12</v>
      </c>
      <c r="E42" s="35">
        <v>4.2586669999999998E-3</v>
      </c>
      <c r="F42" s="35">
        <v>4.7248899999999998E-4</v>
      </c>
      <c r="G42" s="45">
        <v>1.3114499999999999E-13</v>
      </c>
      <c r="H42" s="35">
        <v>22.574979410000001</v>
      </c>
      <c r="I42" s="45">
        <f>G42/$H$20</f>
        <v>1.7696231226976481E-5</v>
      </c>
      <c r="J42" s="45">
        <f t="shared" si="4"/>
        <v>8.5904035082410101E-6</v>
      </c>
      <c r="K42" s="46">
        <f t="shared" si="5"/>
        <v>0.10308484209889211</v>
      </c>
      <c r="L42" s="47">
        <f t="shared" si="6"/>
        <v>2.3271381878655909E-2</v>
      </c>
    </row>
    <row r="43" spans="1:12">
      <c r="A43" s="35" t="s">
        <v>176</v>
      </c>
      <c r="B43" s="44">
        <v>1</v>
      </c>
      <c r="C43" s="45">
        <v>1.6611199999999999E-11</v>
      </c>
      <c r="D43" s="45">
        <v>1.8846999999999998E-12</v>
      </c>
      <c r="E43" s="35">
        <v>4.1034169999999998E-3</v>
      </c>
      <c r="F43" s="35">
        <v>5.7302700000000004E-4</v>
      </c>
      <c r="G43" s="45">
        <v>6.8162700000000003E-14</v>
      </c>
      <c r="H43" s="35">
        <v>17.992837890000001</v>
      </c>
      <c r="I43" s="45">
        <f>G43/$H$24</f>
        <v>9.1976278184835852E-6</v>
      </c>
      <c r="J43" s="45">
        <f t="shared" si="4"/>
        <v>4.5988139092417926E-6</v>
      </c>
      <c r="K43" s="46">
        <f t="shared" si="5"/>
        <v>5.5185766910901511E-2</v>
      </c>
      <c r="L43" s="47">
        <f t="shared" si="6"/>
        <v>9.929485578631771E-3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Raw_AMS_data</vt:lpstr>
      <vt:lpstr>Summarized_AMS_data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Overholt</dc:creator>
  <cp:lastModifiedBy>Will Overholt</cp:lastModifiedBy>
  <dcterms:created xsi:type="dcterms:W3CDTF">2022-04-26T19:20:06Z</dcterms:created>
  <dcterms:modified xsi:type="dcterms:W3CDTF">2022-04-26T19:20:07Z</dcterms:modified>
</cp:coreProperties>
</file>