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95904776-0E70-734A-88B2-C733AC8B9FD0}" xr6:coauthVersionLast="47" xr6:coauthVersionMax="47" xr10:uidLastSave="{00000000-0000-0000-0000-000000000000}"/>
  <bookViews>
    <workbookView xWindow="140" yWindow="600" windowWidth="29040" windowHeight="15840" activeTab="1" xr2:uid="{00000000-000D-0000-FFFF-FFFF00000000}"/>
  </bookViews>
  <sheets>
    <sheet name="Figure 3a" sheetId="19" r:id="rId1"/>
    <sheet name="Figure 3b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20" l="1"/>
  <c r="R15" i="20" s="1"/>
  <c r="M15" i="20"/>
  <c r="N15" i="20" s="1"/>
  <c r="I15" i="20"/>
  <c r="J15" i="20" s="1"/>
  <c r="F15" i="20"/>
  <c r="G15" i="20" s="1"/>
  <c r="R14" i="20"/>
  <c r="Q14" i="20"/>
  <c r="M14" i="20"/>
  <c r="N14" i="20" s="1"/>
  <c r="I14" i="20"/>
  <c r="J14" i="20" s="1"/>
  <c r="F14" i="20"/>
  <c r="G14" i="20" s="1"/>
  <c r="R13" i="20"/>
  <c r="Q13" i="20"/>
  <c r="N13" i="20"/>
  <c r="M13" i="20"/>
  <c r="I13" i="20"/>
  <c r="J13" i="20" s="1"/>
  <c r="F13" i="20"/>
  <c r="G13" i="20" s="1"/>
  <c r="Q12" i="20"/>
  <c r="R12" i="20" s="1"/>
  <c r="M12" i="20"/>
  <c r="N12" i="20" s="1"/>
  <c r="J12" i="20"/>
  <c r="I12" i="20"/>
  <c r="F12" i="20"/>
  <c r="G12" i="20" s="1"/>
  <c r="Q11" i="20"/>
  <c r="R11" i="20" s="1"/>
  <c r="M11" i="20"/>
  <c r="N11" i="20" s="1"/>
  <c r="I11" i="20"/>
  <c r="J11" i="20" s="1"/>
  <c r="F11" i="20"/>
  <c r="G11" i="20" s="1"/>
  <c r="Q10" i="20"/>
  <c r="R10" i="20" s="1"/>
  <c r="M10" i="20"/>
  <c r="N10" i="20" s="1"/>
  <c r="I10" i="20"/>
  <c r="J10" i="20" s="1"/>
  <c r="F10" i="20"/>
  <c r="G10" i="20" s="1"/>
  <c r="Q9" i="20"/>
  <c r="R9" i="20" s="1"/>
  <c r="M9" i="20"/>
  <c r="N9" i="20" s="1"/>
  <c r="I9" i="20"/>
  <c r="J9" i="20" s="1"/>
  <c r="F9" i="20"/>
  <c r="G9" i="20" s="1"/>
  <c r="R8" i="20"/>
  <c r="Q8" i="20"/>
  <c r="M8" i="20"/>
  <c r="N8" i="20" s="1"/>
  <c r="I8" i="20"/>
  <c r="J8" i="20" s="1"/>
  <c r="F8" i="20"/>
  <c r="G8" i="20" s="1"/>
  <c r="Q7" i="20"/>
  <c r="R7" i="20" s="1"/>
  <c r="M7" i="20"/>
  <c r="N7" i="20" s="1"/>
  <c r="I7" i="20"/>
  <c r="J7" i="20" s="1"/>
  <c r="F7" i="20"/>
  <c r="G7" i="20" s="1"/>
  <c r="Q6" i="20"/>
  <c r="R6" i="20" s="1"/>
  <c r="M6" i="20"/>
  <c r="N6" i="20" s="1"/>
  <c r="I6" i="20"/>
  <c r="J6" i="20" s="1"/>
  <c r="G6" i="20"/>
  <c r="S6" i="20" s="1"/>
  <c r="F6" i="20"/>
  <c r="Q5" i="20"/>
  <c r="R5" i="20" s="1"/>
  <c r="M5" i="20"/>
  <c r="N5" i="20" s="1"/>
  <c r="I5" i="20"/>
  <c r="J5" i="20" s="1"/>
  <c r="F5" i="20"/>
  <c r="G5" i="20" s="1"/>
  <c r="Q4" i="20"/>
  <c r="R4" i="20" s="1"/>
  <c r="M4" i="20"/>
  <c r="N4" i="20" s="1"/>
  <c r="I4" i="20"/>
  <c r="J4" i="20" s="1"/>
  <c r="F4" i="20"/>
  <c r="G4" i="20" s="1"/>
  <c r="P7" i="19"/>
  <c r="Q7" i="19"/>
  <c r="P8" i="19"/>
  <c r="Q8" i="19"/>
  <c r="P9" i="19"/>
  <c r="Q9" i="19"/>
  <c r="P10" i="19"/>
  <c r="Q10" i="19"/>
  <c r="P11" i="19"/>
  <c r="Q11" i="19"/>
  <c r="P12" i="19"/>
  <c r="Q12" i="19"/>
  <c r="P13" i="19"/>
  <c r="Q13" i="19"/>
  <c r="P14" i="19"/>
  <c r="Q14" i="19"/>
  <c r="P15" i="19"/>
  <c r="Q15" i="19"/>
  <c r="P16" i="19"/>
  <c r="Q16" i="19"/>
  <c r="P6" i="19"/>
  <c r="Q6" i="19"/>
  <c r="Q5" i="19"/>
  <c r="P5" i="19"/>
  <c r="K9" i="20" l="1"/>
  <c r="O9" i="20"/>
  <c r="S9" i="20"/>
  <c r="K13" i="20"/>
  <c r="S13" i="20"/>
  <c r="O13" i="20"/>
  <c r="S4" i="20"/>
  <c r="O4" i="20"/>
  <c r="K4" i="20"/>
  <c r="S10" i="20"/>
  <c r="O10" i="20"/>
  <c r="K10" i="20"/>
  <c r="S7" i="20"/>
  <c r="K7" i="20"/>
  <c r="O7" i="20"/>
  <c r="O14" i="20"/>
  <c r="K14" i="20"/>
  <c r="S14" i="20"/>
  <c r="S11" i="20"/>
  <c r="O11" i="20"/>
  <c r="K11" i="20"/>
  <c r="K8" i="20"/>
  <c r="O8" i="20"/>
  <c r="S8" i="20"/>
  <c r="K12" i="20"/>
  <c r="S12" i="20"/>
  <c r="O12" i="20"/>
  <c r="S15" i="20"/>
  <c r="K15" i="20"/>
  <c r="O15" i="20"/>
  <c r="K5" i="20"/>
  <c r="S5" i="20"/>
  <c r="O5" i="20"/>
  <c r="O6" i="20"/>
  <c r="K6" i="20"/>
  <c r="U5" i="20" l="1"/>
  <c r="T5" i="20"/>
  <c r="U7" i="20"/>
  <c r="T7" i="20"/>
  <c r="U15" i="20"/>
  <c r="T15" i="20"/>
  <c r="U10" i="20"/>
  <c r="T10" i="20"/>
  <c r="T12" i="20"/>
  <c r="U12" i="20"/>
  <c r="U4" i="20"/>
  <c r="T4" i="20"/>
  <c r="T8" i="20"/>
  <c r="U8" i="20"/>
  <c r="U11" i="20"/>
  <c r="T11" i="20"/>
  <c r="T13" i="20"/>
  <c r="U13" i="20"/>
  <c r="U6" i="20"/>
  <c r="T6" i="20"/>
  <c r="T14" i="20"/>
  <c r="U14" i="20"/>
  <c r="U9" i="20"/>
  <c r="T9" i="2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<sst xmlns="http://schemas.openxmlformats.org/spreadsheetml/2006/main" count="72" uniqueCount="34">
  <si>
    <t>iso-octane</t>
  </si>
  <si>
    <t>toluene</t>
  </si>
  <si>
    <t>n-butylcyclohexane</t>
  </si>
  <si>
    <t>tetralin</t>
  </si>
  <si>
    <t>1-Me-naphthalene</t>
  </si>
  <si>
    <t>iso-cetane</t>
  </si>
  <si>
    <t>TIPB</t>
  </si>
  <si>
    <t>pristane</t>
  </si>
  <si>
    <t>dodecylbenzene</t>
  </si>
  <si>
    <t>pyrene</t>
  </si>
  <si>
    <t>docosane</t>
  </si>
  <si>
    <t>squalane</t>
  </si>
  <si>
    <t>Figure 3a</t>
  </si>
  <si>
    <t>DUCKY-9 Feed</t>
  </si>
  <si>
    <t>Coupon 1</t>
  </si>
  <si>
    <t>Coupon 2</t>
  </si>
  <si>
    <t>Entry</t>
  </si>
  <si>
    <t>Peak Time</t>
  </si>
  <si>
    <t>Compound</t>
  </si>
  <si>
    <t>Corr.</t>
  </si>
  <si>
    <t>Area</t>
  </si>
  <si>
    <t>Corr. Area</t>
  </si>
  <si>
    <t>Percent Comp.</t>
  </si>
  <si>
    <t>Rejection</t>
  </si>
  <si>
    <t>Average</t>
  </si>
  <si>
    <t>error</t>
  </si>
  <si>
    <t>Polystyrene Rejection</t>
  </si>
  <si>
    <t>26.73786 ± 5.316</t>
  </si>
  <si>
    <t>47.87135 ± 9.133</t>
  </si>
  <si>
    <t>63.67638 + 9.395</t>
  </si>
  <si>
    <t>Error</t>
  </si>
  <si>
    <t>Polystyrene Rejection (%)</t>
  </si>
  <si>
    <t>Figure 3b</t>
  </si>
  <si>
    <t>Average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</si>
</sst>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6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0DB1-00A7-B24A-98F9-A7E9C049A704}">
  <dimension ref="A1:Q24"/>
  <sheetViews>
    <sheetView zoomScale="110" zoomScaleNormal="110" workbookViewId="0">
      <selection activeCell="P1" sqref="P1:P1048576"/>
    </sheetView>
  </sheetViews>
  <sheetFormatPr baseColWidth="10" defaultColWidth="8.83203125" defaultRowHeight="15" x14ac:dyDescent="0.2"/>
  <cols>
    <col min="3" max="3" width="18" customWidth="1"/>
    <col min="16" max="17" width="8.83203125" style="2"/>
  </cols>
  <sheetData>
    <row r="1" spans="1:17" x14ac:dyDescent="0.2">
      <c r="A1" s="1" t="s">
        <v>12</v>
      </c>
    </row>
    <row r="3" spans="1:17" s="26" customFormat="1" ht="16" x14ac:dyDescent="0.2">
      <c r="A3" s="25"/>
      <c r="B3" s="25"/>
      <c r="C3" s="25"/>
      <c r="D3" s="25"/>
      <c r="E3" s="36" t="s">
        <v>13</v>
      </c>
      <c r="F3" s="36"/>
      <c r="G3" s="36"/>
      <c r="H3" s="37" t="s">
        <v>14</v>
      </c>
      <c r="I3" s="37"/>
      <c r="J3" s="37"/>
      <c r="K3" s="37"/>
      <c r="L3" s="37" t="s">
        <v>15</v>
      </c>
      <c r="M3" s="37"/>
      <c r="N3" s="37"/>
      <c r="O3" s="37"/>
      <c r="P3" s="25"/>
      <c r="Q3" s="25"/>
    </row>
    <row r="4" spans="1:17" s="4" customFormat="1" x14ac:dyDescent="0.2">
      <c r="A4" s="9" t="s">
        <v>16</v>
      </c>
      <c r="B4" s="9" t="s">
        <v>17</v>
      </c>
      <c r="C4" s="10" t="s">
        <v>18</v>
      </c>
      <c r="D4" s="10" t="s">
        <v>19</v>
      </c>
      <c r="E4" s="9" t="s">
        <v>20</v>
      </c>
      <c r="F4" s="9" t="s">
        <v>21</v>
      </c>
      <c r="G4" s="9" t="s">
        <v>22</v>
      </c>
      <c r="H4" s="11" t="s">
        <v>20</v>
      </c>
      <c r="I4" s="12" t="s">
        <v>21</v>
      </c>
      <c r="J4" s="12" t="s">
        <v>22</v>
      </c>
      <c r="K4" s="13" t="s">
        <v>23</v>
      </c>
      <c r="L4" s="11" t="s">
        <v>20</v>
      </c>
      <c r="M4" s="12" t="s">
        <v>21</v>
      </c>
      <c r="N4" s="12" t="s">
        <v>22</v>
      </c>
      <c r="O4" s="12" t="s">
        <v>23</v>
      </c>
      <c r="P4" s="5" t="s">
        <v>24</v>
      </c>
      <c r="Q4" s="5" t="s">
        <v>25</v>
      </c>
    </row>
    <row r="5" spans="1:17" s="4" customFormat="1" x14ac:dyDescent="0.2">
      <c r="A5" s="5">
        <v>1</v>
      </c>
      <c r="B5" s="14">
        <v>1.794</v>
      </c>
      <c r="C5" s="5" t="s">
        <v>0</v>
      </c>
      <c r="D5" s="15">
        <v>1.25</v>
      </c>
      <c r="E5" s="5">
        <v>1208.0999999999999</v>
      </c>
      <c r="F5" s="16">
        <v>966.4799999999999</v>
      </c>
      <c r="G5" s="17">
        <v>1.0327616224723821E-2</v>
      </c>
      <c r="H5" s="18">
        <v>619.70000000000005</v>
      </c>
      <c r="I5" s="5">
        <v>495.76000000000005</v>
      </c>
      <c r="J5" s="5">
        <v>9.6493681558077818E-3</v>
      </c>
      <c r="K5" s="19">
        <v>6.567324483769502</v>
      </c>
      <c r="L5" s="18">
        <v>856.4</v>
      </c>
      <c r="M5" s="5">
        <v>685.12</v>
      </c>
      <c r="N5" s="5">
        <v>8.7634529576505662E-3</v>
      </c>
      <c r="O5" s="20">
        <v>15.145443372776789</v>
      </c>
      <c r="P5" s="17">
        <f>AVERAGE(K5,O5)</f>
        <v>10.856383928273146</v>
      </c>
      <c r="Q5" s="5">
        <f>STDEV(K5,O5)</f>
        <v>6.0656460362414615</v>
      </c>
    </row>
    <row r="6" spans="1:17" s="4" customFormat="1" x14ac:dyDescent="0.2">
      <c r="A6" s="5">
        <v>2</v>
      </c>
      <c r="B6" s="14">
        <v>2.5030000000000001</v>
      </c>
      <c r="C6" s="5" t="s">
        <v>1</v>
      </c>
      <c r="D6" s="15">
        <v>1</v>
      </c>
      <c r="E6" s="5">
        <v>82673.7</v>
      </c>
      <c r="F6" s="16">
        <v>82673.7</v>
      </c>
      <c r="G6" s="17">
        <v>0.88343498621590699</v>
      </c>
      <c r="H6" s="18">
        <v>47732.3</v>
      </c>
      <c r="I6" s="5">
        <v>47732.3</v>
      </c>
      <c r="J6" s="5">
        <v>0.92905142735086288</v>
      </c>
      <c r="K6" s="19">
        <v>-5.1635311988659982</v>
      </c>
      <c r="L6" s="18">
        <v>72627.5</v>
      </c>
      <c r="M6" s="5">
        <v>72627.5</v>
      </c>
      <c r="N6" s="5">
        <v>0.92898715507030372</v>
      </c>
      <c r="O6" s="20">
        <v>-5.1562559288617544</v>
      </c>
      <c r="P6" s="17">
        <f>AVERAGE(K6,O6)</f>
        <v>-5.1598935638638768</v>
      </c>
      <c r="Q6" s="5">
        <f>STDEV(K6,O6)</f>
        <v>5.1443927549638538E-3</v>
      </c>
    </row>
    <row r="7" spans="1:17" s="4" customFormat="1" x14ac:dyDescent="0.2">
      <c r="A7" s="5">
        <v>3</v>
      </c>
      <c r="B7" s="14">
        <v>5.5570000000000004</v>
      </c>
      <c r="C7" s="5" t="s">
        <v>2</v>
      </c>
      <c r="D7" s="15">
        <v>1.49</v>
      </c>
      <c r="E7" s="5">
        <v>1428.3</v>
      </c>
      <c r="F7" s="16">
        <v>958.59060402684565</v>
      </c>
      <c r="G7" s="17">
        <v>1.0243311682616774E-2</v>
      </c>
      <c r="H7" s="18">
        <v>639.29999999999995</v>
      </c>
      <c r="I7" s="5">
        <v>429.06040268456371</v>
      </c>
      <c r="J7" s="5">
        <v>8.3511412509732381E-3</v>
      </c>
      <c r="K7" s="19">
        <v>18.472252824783304</v>
      </c>
      <c r="L7" s="18">
        <v>970.4</v>
      </c>
      <c r="M7" s="5">
        <v>651.27516778523488</v>
      </c>
      <c r="N7" s="5">
        <v>8.3305396067431762E-3</v>
      </c>
      <c r="O7" s="20">
        <v>18.67337571226728</v>
      </c>
      <c r="P7" s="17">
        <f t="shared" ref="P7:P16" si="0">AVERAGE(K7,O7)</f>
        <v>18.572814268525292</v>
      </c>
      <c r="Q7" s="5">
        <f t="shared" ref="Q7:Q16" si="1">STDEV(K7,O7)</f>
        <v>0.14221535759173834</v>
      </c>
    </row>
    <row r="8" spans="1:17" s="4" customFormat="1" x14ac:dyDescent="0.2">
      <c r="A8" s="5">
        <v>4</v>
      </c>
      <c r="B8" s="14">
        <v>6.9489999999999998</v>
      </c>
      <c r="C8" s="5" t="s">
        <v>3</v>
      </c>
      <c r="D8" s="15">
        <v>1.4</v>
      </c>
      <c r="E8" s="5">
        <v>1368.2</v>
      </c>
      <c r="F8" s="16">
        <v>977.28571428571433</v>
      </c>
      <c r="G8" s="17">
        <v>1.0443083973851453E-2</v>
      </c>
      <c r="H8" s="18">
        <v>761.1</v>
      </c>
      <c r="I8" s="5">
        <v>543.64285714285722</v>
      </c>
      <c r="J8" s="5">
        <v>1.0581349995656457E-2</v>
      </c>
      <c r="K8" s="19">
        <v>-1.3239960738725214</v>
      </c>
      <c r="L8" s="18">
        <v>1140.5</v>
      </c>
      <c r="M8" s="5">
        <v>814.64285714285722</v>
      </c>
      <c r="N8" s="5">
        <v>1.0420195521744335E-2</v>
      </c>
      <c r="O8" s="20">
        <v>0.21917330325436837</v>
      </c>
      <c r="P8" s="17">
        <f t="shared" si="0"/>
        <v>-0.55241138530907652</v>
      </c>
      <c r="Q8" s="5">
        <f t="shared" si="1"/>
        <v>1.0911855310858445</v>
      </c>
    </row>
    <row r="9" spans="1:17" s="4" customFormat="1" x14ac:dyDescent="0.2">
      <c r="A9" s="5">
        <v>5</v>
      </c>
      <c r="B9" s="14">
        <v>8.391</v>
      </c>
      <c r="C9" s="5" t="s">
        <v>4</v>
      </c>
      <c r="D9" s="15">
        <v>1.53</v>
      </c>
      <c r="E9" s="5">
        <v>1450.5</v>
      </c>
      <c r="F9" s="16">
        <v>948.03921568627447</v>
      </c>
      <c r="G9" s="17">
        <v>1.0130561610789686E-2</v>
      </c>
      <c r="H9" s="18">
        <v>847.3</v>
      </c>
      <c r="I9" s="5">
        <v>553.79084967320262</v>
      </c>
      <c r="J9" s="5">
        <v>1.0778868383520929E-2</v>
      </c>
      <c r="K9" s="19">
        <v>-6.3995146334311377</v>
      </c>
      <c r="L9" s="18">
        <v>1267.3</v>
      </c>
      <c r="M9" s="5">
        <v>828.30065359477123</v>
      </c>
      <c r="N9" s="5">
        <v>1.0594894051507757E-2</v>
      </c>
      <c r="O9" s="20">
        <v>-4.5834817313931309</v>
      </c>
      <c r="P9" s="17">
        <f t="shared" si="0"/>
        <v>-5.4914981824121343</v>
      </c>
      <c r="Q9" s="5">
        <f t="shared" si="1"/>
        <v>1.2841291798889567</v>
      </c>
    </row>
    <row r="10" spans="1:17" s="4" customFormat="1" x14ac:dyDescent="0.2">
      <c r="A10" s="5">
        <v>6</v>
      </c>
      <c r="B10" s="14">
        <v>8.4740000000000002</v>
      </c>
      <c r="C10" s="5" t="s">
        <v>5</v>
      </c>
      <c r="D10" s="15">
        <v>2.4</v>
      </c>
      <c r="E10" s="5">
        <v>2465.5</v>
      </c>
      <c r="F10" s="16">
        <v>1027.2916666666667</v>
      </c>
      <c r="G10" s="17">
        <v>1.0977437799220101E-2</v>
      </c>
      <c r="H10" s="18">
        <v>456</v>
      </c>
      <c r="I10" s="5">
        <v>190</v>
      </c>
      <c r="J10" s="5">
        <v>3.6981199564375474E-3</v>
      </c>
      <c r="K10" s="19">
        <v>66.311629142637614</v>
      </c>
      <c r="L10" s="18">
        <v>735.3</v>
      </c>
      <c r="M10" s="5">
        <v>306.375</v>
      </c>
      <c r="N10" s="5">
        <v>3.9188797581448387E-3</v>
      </c>
      <c r="O10" s="20">
        <v>64.300597007953371</v>
      </c>
      <c r="P10" s="17">
        <f t="shared" si="0"/>
        <v>65.306113075295485</v>
      </c>
      <c r="Q10" s="5">
        <f t="shared" si="1"/>
        <v>1.4220144596192861</v>
      </c>
    </row>
    <row r="11" spans="1:17" s="4" customFormat="1" x14ac:dyDescent="0.2">
      <c r="A11" s="5">
        <v>7</v>
      </c>
      <c r="B11" s="14">
        <v>8.6170000000000009</v>
      </c>
      <c r="C11" s="5" t="s">
        <v>6</v>
      </c>
      <c r="D11" s="15">
        <v>2.12</v>
      </c>
      <c r="E11" s="5">
        <v>2232.5</v>
      </c>
      <c r="F11" s="16">
        <v>1053.066037735849</v>
      </c>
      <c r="G11" s="17">
        <v>1.1252857686684032E-2</v>
      </c>
      <c r="H11" s="18">
        <v>524</v>
      </c>
      <c r="I11" s="5">
        <v>247.16981132075472</v>
      </c>
      <c r="J11" s="5">
        <v>4.8108611151272962E-3</v>
      </c>
      <c r="K11" s="19">
        <v>57.247649894122574</v>
      </c>
      <c r="L11" s="18">
        <v>818.4</v>
      </c>
      <c r="M11" s="5">
        <v>386.03773584905656</v>
      </c>
      <c r="N11" s="5">
        <v>4.9378554676423733E-3</v>
      </c>
      <c r="O11" s="20">
        <v>56.119097876039618</v>
      </c>
      <c r="P11" s="17">
        <f t="shared" si="0"/>
        <v>56.683373885081096</v>
      </c>
      <c r="Q11" s="5">
        <f t="shared" si="1"/>
        <v>0.79800678490822174</v>
      </c>
    </row>
    <row r="12" spans="1:17" s="4" customFormat="1" x14ac:dyDescent="0.2">
      <c r="A12" s="5">
        <v>8</v>
      </c>
      <c r="B12" s="14">
        <v>11.541</v>
      </c>
      <c r="C12" s="5" t="s">
        <v>7</v>
      </c>
      <c r="D12" s="15">
        <v>2.76</v>
      </c>
      <c r="E12" s="5">
        <v>2764.8</v>
      </c>
      <c r="F12" s="16">
        <v>1001.7391304347827</v>
      </c>
      <c r="G12" s="17">
        <v>1.0704388395433941E-2</v>
      </c>
      <c r="H12" s="18">
        <v>397.4</v>
      </c>
      <c r="I12" s="5">
        <v>143.98550724637681</v>
      </c>
      <c r="J12" s="5">
        <v>2.8025035672926799E-3</v>
      </c>
      <c r="K12" s="19">
        <v>73.819115452797718</v>
      </c>
      <c r="L12" s="18">
        <v>653.5</v>
      </c>
      <c r="M12" s="5">
        <v>236.77536231884059</v>
      </c>
      <c r="N12" s="5">
        <v>3.0286223569766287E-3</v>
      </c>
      <c r="O12" s="20">
        <v>71.706722092889336</v>
      </c>
      <c r="P12" s="17">
        <f t="shared" si="0"/>
        <v>72.762918772843534</v>
      </c>
      <c r="Q12" s="5">
        <f t="shared" si="1"/>
        <v>1.4936876693246519</v>
      </c>
    </row>
    <row r="13" spans="1:17" s="4" customFormat="1" x14ac:dyDescent="0.2">
      <c r="A13" s="5">
        <v>9</v>
      </c>
      <c r="B13" s="14">
        <v>12.773</v>
      </c>
      <c r="C13" s="5" t="s">
        <v>8</v>
      </c>
      <c r="D13" s="15">
        <v>2.66</v>
      </c>
      <c r="E13" s="5">
        <v>2604</v>
      </c>
      <c r="F13" s="16">
        <v>978.9473684210526</v>
      </c>
      <c r="G13" s="17">
        <v>1.0460840084901862E-2</v>
      </c>
      <c r="H13" s="18">
        <v>949.8</v>
      </c>
      <c r="I13" s="5">
        <v>357.06766917293231</v>
      </c>
      <c r="J13" s="5">
        <v>6.9498898587740058E-3</v>
      </c>
      <c r="K13" s="19">
        <v>33.562794169802991</v>
      </c>
      <c r="L13" s="18">
        <v>1437.5</v>
      </c>
      <c r="M13" s="5">
        <v>540.41353383458647</v>
      </c>
      <c r="N13" s="5">
        <v>6.9124950102713405E-3</v>
      </c>
      <c r="O13" s="20">
        <v>33.920268791335893</v>
      </c>
      <c r="P13" s="17">
        <f t="shared" si="0"/>
        <v>33.741531480569442</v>
      </c>
      <c r="Q13" s="5">
        <f t="shared" si="1"/>
        <v>0.25277272898800923</v>
      </c>
    </row>
    <row r="14" spans="1:17" s="4" customFormat="1" x14ac:dyDescent="0.2">
      <c r="A14" s="5">
        <v>10</v>
      </c>
      <c r="B14" s="5">
        <v>14.292999999999999</v>
      </c>
      <c r="C14" s="5" t="s">
        <v>9</v>
      </c>
      <c r="D14" s="15">
        <v>2.2200000000000002</v>
      </c>
      <c r="E14" s="5">
        <v>1926.9</v>
      </c>
      <c r="F14" s="16">
        <v>867.97297297297291</v>
      </c>
      <c r="G14" s="17">
        <v>9.2749894030889901E-3</v>
      </c>
      <c r="H14" s="18">
        <v>1047.5999999999999</v>
      </c>
      <c r="I14" s="5">
        <v>471.89189189189182</v>
      </c>
      <c r="J14" s="5">
        <v>9.1848043299288147E-3</v>
      </c>
      <c r="K14" s="19">
        <v>0.972346913195822</v>
      </c>
      <c r="L14" s="18">
        <v>1573.1</v>
      </c>
      <c r="M14" s="5">
        <v>708.60360360360346</v>
      </c>
      <c r="N14" s="5">
        <v>9.0638345775949439E-3</v>
      </c>
      <c r="O14" s="20">
        <v>2.2766044931945921</v>
      </c>
      <c r="P14" s="17">
        <f t="shared" si="0"/>
        <v>1.6244757031952071</v>
      </c>
      <c r="Q14" s="5">
        <f t="shared" si="1"/>
        <v>0.9222493792310863</v>
      </c>
    </row>
    <row r="15" spans="1:17" s="4" customFormat="1" x14ac:dyDescent="0.2">
      <c r="A15" s="5">
        <v>11</v>
      </c>
      <c r="B15" s="5">
        <v>14.673999999999999</v>
      </c>
      <c r="C15" s="5" t="s">
        <v>10</v>
      </c>
      <c r="D15" s="15">
        <v>3.44</v>
      </c>
      <c r="E15" s="5">
        <v>3560.6</v>
      </c>
      <c r="F15" s="16">
        <v>1035.0581395348838</v>
      </c>
      <c r="G15" s="17">
        <v>1.1060428809073049E-2</v>
      </c>
      <c r="H15" s="18">
        <v>664.9</v>
      </c>
      <c r="I15" s="5">
        <v>193.28488372093022</v>
      </c>
      <c r="J15" s="5">
        <v>3.7620562408741207E-3</v>
      </c>
      <c r="K15" s="19">
        <v>65.986343695932973</v>
      </c>
      <c r="L15" s="18">
        <v>1052.3</v>
      </c>
      <c r="M15" s="5">
        <v>305.90116279069764</v>
      </c>
      <c r="N15" s="5">
        <v>3.9128188489708175E-3</v>
      </c>
      <c r="O15" s="20">
        <v>64.623262655412887</v>
      </c>
      <c r="P15" s="17">
        <f t="shared" si="0"/>
        <v>65.30480317567293</v>
      </c>
      <c r="Q15" s="5">
        <f t="shared" si="1"/>
        <v>0.96384384705856807</v>
      </c>
    </row>
    <row r="16" spans="1:17" s="4" customFormat="1" x14ac:dyDescent="0.2">
      <c r="A16" s="5">
        <v>12</v>
      </c>
      <c r="B16" s="5">
        <v>17.149999999999999</v>
      </c>
      <c r="C16" s="5" t="s">
        <v>11</v>
      </c>
      <c r="D16" s="15">
        <v>4.43</v>
      </c>
      <c r="E16" s="5">
        <v>4846.1000000000004</v>
      </c>
      <c r="F16" s="16">
        <v>1093.9277652370204</v>
      </c>
      <c r="G16" s="17">
        <v>1.1689498113709259E-2</v>
      </c>
      <c r="H16" s="21">
        <v>86.4</v>
      </c>
      <c r="I16" s="22">
        <v>19.503386004514674</v>
      </c>
      <c r="J16" s="22">
        <v>3.7960979474421303E-4</v>
      </c>
      <c r="K16" s="23">
        <v>96.752556944262537</v>
      </c>
      <c r="L16" s="21">
        <v>391.1</v>
      </c>
      <c r="M16" s="22">
        <v>88.284424379232519</v>
      </c>
      <c r="N16" s="22">
        <v>1.1292567724495897E-3</v>
      </c>
      <c r="O16" s="24">
        <v>90.339561532370539</v>
      </c>
      <c r="P16" s="17">
        <f t="shared" si="0"/>
        <v>93.546059238316531</v>
      </c>
      <c r="Q16" s="5">
        <f t="shared" si="1"/>
        <v>4.5346725434670478</v>
      </c>
    </row>
    <row r="17" spans="3:17" s="4" customFormat="1" x14ac:dyDescent="0.2">
      <c r="P17" s="5"/>
      <c r="Q17" s="5"/>
    </row>
    <row r="18" spans="3:17" s="4" customFormat="1" x14ac:dyDescent="0.2">
      <c r="P18" s="5"/>
      <c r="Q18" s="5"/>
    </row>
    <row r="19" spans="3:17" s="4" customFormat="1" x14ac:dyDescent="0.2">
      <c r="C19" s="5" t="s">
        <v>26</v>
      </c>
      <c r="D19" s="5"/>
      <c r="P19" s="5"/>
      <c r="Q19" s="5"/>
    </row>
    <row r="20" spans="3:17" s="4" customFormat="1" x14ac:dyDescent="0.2">
      <c r="C20" s="6" t="s">
        <v>27</v>
      </c>
      <c r="D20" s="6"/>
      <c r="P20" s="5"/>
      <c r="Q20" s="5"/>
    </row>
    <row r="21" spans="3:17" s="4" customFormat="1" x14ac:dyDescent="0.2">
      <c r="C21" s="6" t="s">
        <v>28</v>
      </c>
      <c r="D21" s="6"/>
      <c r="P21" s="5"/>
      <c r="Q21" s="5"/>
    </row>
    <row r="22" spans="3:17" s="4" customFormat="1" x14ac:dyDescent="0.2">
      <c r="C22" s="6" t="s">
        <v>29</v>
      </c>
      <c r="D22" s="6"/>
      <c r="P22" s="5"/>
      <c r="Q22" s="5"/>
    </row>
    <row r="23" spans="3:17" s="4" customFormat="1" x14ac:dyDescent="0.2">
      <c r="P23" s="5"/>
      <c r="Q23" s="5"/>
    </row>
    <row r="24" spans="3:17" s="4" customFormat="1" x14ac:dyDescent="0.2">
      <c r="P24" s="5"/>
      <c r="Q24" s="5"/>
    </row>
  </sheetData>
  <mergeCells count="3">
    <mergeCell ref="E3:G3"/>
    <mergeCell ref="H3:K3"/>
    <mergeCell ref="L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0D56-EB68-8041-B7E2-E9C15764FDA5}">
  <dimension ref="A1:V26"/>
  <sheetViews>
    <sheetView tabSelected="1" zoomScale="110" zoomScaleNormal="110" workbookViewId="0">
      <selection activeCell="T3" sqref="T3"/>
    </sheetView>
  </sheetViews>
  <sheetFormatPr baseColWidth="10" defaultColWidth="8.83203125" defaultRowHeight="15" x14ac:dyDescent="0.2"/>
  <cols>
    <col min="1" max="2" width="8.83203125" style="3"/>
    <col min="3" max="3" width="18" style="3" customWidth="1"/>
    <col min="4" max="21" width="8.83203125" style="3"/>
  </cols>
  <sheetData>
    <row r="1" spans="1:22" ht="17" x14ac:dyDescent="0.2">
      <c r="A1" s="8" t="s">
        <v>32</v>
      </c>
    </row>
    <row r="3" spans="1:22" s="26" customFormat="1" ht="32" x14ac:dyDescent="0.2">
      <c r="A3" s="27" t="s">
        <v>16</v>
      </c>
      <c r="B3" s="27" t="s">
        <v>17</v>
      </c>
      <c r="C3" s="28" t="s">
        <v>18</v>
      </c>
      <c r="D3" s="28" t="s">
        <v>19</v>
      </c>
      <c r="E3" s="27" t="s">
        <v>20</v>
      </c>
      <c r="F3" s="27" t="s">
        <v>21</v>
      </c>
      <c r="G3" s="27" t="s">
        <v>22</v>
      </c>
      <c r="H3" s="29" t="s">
        <v>20</v>
      </c>
      <c r="I3" s="30" t="s">
        <v>21</v>
      </c>
      <c r="J3" s="30" t="s">
        <v>22</v>
      </c>
      <c r="K3" s="31" t="s">
        <v>23</v>
      </c>
      <c r="L3" s="29" t="s">
        <v>20</v>
      </c>
      <c r="M3" s="30" t="s">
        <v>21</v>
      </c>
      <c r="N3" s="30" t="s">
        <v>22</v>
      </c>
      <c r="O3" s="31" t="s">
        <v>23</v>
      </c>
      <c r="P3" s="29" t="s">
        <v>20</v>
      </c>
      <c r="Q3" s="30" t="s">
        <v>21</v>
      </c>
      <c r="R3" s="30" t="s">
        <v>22</v>
      </c>
      <c r="S3" s="31" t="s">
        <v>23</v>
      </c>
      <c r="T3" s="7" t="s">
        <v>33</v>
      </c>
      <c r="U3" s="7" t="s">
        <v>30</v>
      </c>
      <c r="V3" s="4"/>
    </row>
    <row r="4" spans="1:22" s="4" customFormat="1" ht="16" x14ac:dyDescent="0.2">
      <c r="A4" s="7">
        <v>1</v>
      </c>
      <c r="B4" s="32">
        <v>1.794</v>
      </c>
      <c r="C4" s="7" t="s">
        <v>0</v>
      </c>
      <c r="D4" s="33">
        <v>1.25</v>
      </c>
      <c r="E4" s="7">
        <v>696.3</v>
      </c>
      <c r="F4" s="7">
        <f>E4/D4</f>
        <v>557.04</v>
      </c>
      <c r="G4" s="7">
        <f>F4/SUM($F$6:$F$17)</f>
        <v>0.11281388546458535</v>
      </c>
      <c r="H4" s="7">
        <v>489.2</v>
      </c>
      <c r="I4" s="7">
        <f>H4/D4</f>
        <v>391.36</v>
      </c>
      <c r="J4" s="7">
        <f>I4/SUM($I$6:$I$17)</f>
        <v>0.15817963563361681</v>
      </c>
      <c r="K4" s="34">
        <f>(G4-J4)/G4*100</f>
        <v>-40.212913492171786</v>
      </c>
      <c r="L4" s="7">
        <v>513.6</v>
      </c>
      <c r="M4" s="7">
        <f>L4/D4</f>
        <v>410.88</v>
      </c>
      <c r="N4" s="7">
        <f>M4/SUM($M$6:$M$17)</f>
        <v>0.14981525498438389</v>
      </c>
      <c r="O4" s="34">
        <f>(G4-N4)/G4*100</f>
        <v>-32.798595108590646</v>
      </c>
      <c r="P4" s="7">
        <v>476.5</v>
      </c>
      <c r="Q4" s="7">
        <f>P4/D4</f>
        <v>381.2</v>
      </c>
      <c r="R4" s="7">
        <f>Q4/SUM($Q$6:$Q$17)</f>
        <v>0.1567547968934303</v>
      </c>
      <c r="S4" s="34">
        <f>(G4-R4)/G4*100</f>
        <v>-38.949914053477876</v>
      </c>
      <c r="T4" s="7">
        <f t="shared" ref="T4:T15" si="0">AVERAGE(K4,O4,S4)</f>
        <v>-37.320474218080101</v>
      </c>
      <c r="U4" s="7">
        <f t="shared" ref="U4:U15" si="1">STDEV(K4,O4,S4)</f>
        <v>3.9666528592962549</v>
      </c>
    </row>
    <row r="5" spans="1:22" s="4" customFormat="1" ht="16" x14ac:dyDescent="0.2">
      <c r="A5" s="7">
        <v>2</v>
      </c>
      <c r="B5" s="32">
        <v>2.5030000000000001</v>
      </c>
      <c r="C5" s="7" t="s">
        <v>1</v>
      </c>
      <c r="D5" s="33">
        <v>1</v>
      </c>
      <c r="E5" s="7">
        <v>38447.300000000003</v>
      </c>
      <c r="F5" s="7">
        <f t="shared" ref="F5:F15" si="2">E5/D5</f>
        <v>38447.300000000003</v>
      </c>
      <c r="G5" s="7">
        <f t="shared" ref="G5:G15" si="3">F5/SUM($F$6:$F$17)</f>
        <v>7.7864952222866455</v>
      </c>
      <c r="H5" s="7">
        <v>28353.4</v>
      </c>
      <c r="I5" s="7">
        <f t="shared" ref="I5:I15" si="4">H5/D5</f>
        <v>28353.4</v>
      </c>
      <c r="J5" s="7">
        <f t="shared" ref="J5:J15" si="5">I5/SUM($I$6:$I$17)</f>
        <v>11.459859160297913</v>
      </c>
      <c r="K5" s="34">
        <f t="shared" ref="K5:K15" si="6">(G5-J5)/G5*100</f>
        <v>-47.176089282085478</v>
      </c>
      <c r="L5" s="7">
        <v>29433.9</v>
      </c>
      <c r="M5" s="7">
        <f t="shared" ref="M5:M15" si="7">L5/D5</f>
        <v>29433.9</v>
      </c>
      <c r="N5" s="7">
        <f>M5/SUM($M$6:$M$17)</f>
        <v>10.732202184785965</v>
      </c>
      <c r="O5" s="34">
        <f t="shared" ref="O5:O15" si="8">(G5-N5)/G5*100</f>
        <v>-37.830973736014947</v>
      </c>
      <c r="P5" s="7">
        <v>25620.3</v>
      </c>
      <c r="Q5" s="7">
        <f t="shared" ref="Q5:Q15" si="9">P5/D5</f>
        <v>25620.3</v>
      </c>
      <c r="R5" s="7">
        <f t="shared" ref="R5:R15" si="10">Q5/SUM($Q$6:$Q$17)</f>
        <v>10.535427394671437</v>
      </c>
      <c r="S5" s="34">
        <f t="shared" ref="S5:S15" si="11">(G5-R5)/G5*100</f>
        <v>-35.30384459129634</v>
      </c>
      <c r="T5" s="7">
        <f t="shared" si="0"/>
        <v>-40.103635869798921</v>
      </c>
      <c r="U5" s="7">
        <f t="shared" si="1"/>
        <v>6.2539022522137495</v>
      </c>
    </row>
    <row r="6" spans="1:22" s="4" customFormat="1" ht="16" x14ac:dyDescent="0.2">
      <c r="A6" s="7">
        <v>3</v>
      </c>
      <c r="B6" s="32">
        <v>5.5570000000000004</v>
      </c>
      <c r="C6" s="7" t="s">
        <v>2</v>
      </c>
      <c r="D6" s="33">
        <v>1.49</v>
      </c>
      <c r="E6" s="7">
        <v>705.8</v>
      </c>
      <c r="F6" s="7">
        <f t="shared" si="2"/>
        <v>473.69127516778519</v>
      </c>
      <c r="G6" s="7">
        <f t="shared" si="3"/>
        <v>9.5933780809909344E-2</v>
      </c>
      <c r="H6" s="7">
        <v>462.2</v>
      </c>
      <c r="I6" s="7">
        <f t="shared" si="4"/>
        <v>310.20134228187919</v>
      </c>
      <c r="J6" s="7">
        <f t="shared" si="5"/>
        <v>0.12537698102822595</v>
      </c>
      <c r="K6" s="34">
        <f t="shared" si="6"/>
        <v>-30.691170482124175</v>
      </c>
      <c r="L6" s="7">
        <v>498</v>
      </c>
      <c r="M6" s="7">
        <f t="shared" si="7"/>
        <v>334.2281879194631</v>
      </c>
      <c r="N6" s="7">
        <f t="shared" ref="N6:N15" si="12">M6/SUM($M$6:$M$17)</f>
        <v>0.1218664359329316</v>
      </c>
      <c r="O6" s="34">
        <f t="shared" si="8"/>
        <v>-27.031828521808432</v>
      </c>
      <c r="P6" s="7">
        <v>434.6</v>
      </c>
      <c r="Q6" s="7">
        <f t="shared" si="9"/>
        <v>291.67785234899333</v>
      </c>
      <c r="R6" s="7">
        <f t="shared" si="10"/>
        <v>0.119942031750468</v>
      </c>
      <c r="S6" s="34">
        <f t="shared" si="11"/>
        <v>-25.025857146327287</v>
      </c>
      <c r="T6" s="7">
        <f t="shared" si="0"/>
        <v>-27.582952050086632</v>
      </c>
      <c r="U6" s="7">
        <f t="shared" si="1"/>
        <v>2.8725853609172129</v>
      </c>
    </row>
    <row r="7" spans="1:22" s="4" customFormat="1" ht="16" x14ac:dyDescent="0.2">
      <c r="A7" s="7">
        <v>4</v>
      </c>
      <c r="B7" s="32">
        <v>6.9489999999999998</v>
      </c>
      <c r="C7" s="7" t="s">
        <v>3</v>
      </c>
      <c r="D7" s="33">
        <v>1.4</v>
      </c>
      <c r="E7" s="7">
        <v>693.9</v>
      </c>
      <c r="F7" s="7">
        <f t="shared" si="2"/>
        <v>495.64285714285717</v>
      </c>
      <c r="G7" s="7">
        <f t="shared" si="3"/>
        <v>0.10037949970747904</v>
      </c>
      <c r="H7" s="7">
        <v>517.5</v>
      </c>
      <c r="I7" s="7">
        <f t="shared" si="4"/>
        <v>369.64285714285717</v>
      </c>
      <c r="J7" s="7">
        <f t="shared" si="5"/>
        <v>0.14940201466022643</v>
      </c>
      <c r="K7" s="34">
        <f t="shared" si="6"/>
        <v>-48.837178005077099</v>
      </c>
      <c r="L7" s="7">
        <v>542.70000000000005</v>
      </c>
      <c r="M7" s="7">
        <f t="shared" si="7"/>
        <v>387.64285714285722</v>
      </c>
      <c r="N7" s="7">
        <f t="shared" si="12"/>
        <v>0.14134251724525956</v>
      </c>
      <c r="O7" s="34">
        <f t="shared" si="8"/>
        <v>-40.808150725150966</v>
      </c>
      <c r="P7" s="7">
        <v>471.7</v>
      </c>
      <c r="Q7" s="7">
        <f t="shared" si="9"/>
        <v>336.92857142857144</v>
      </c>
      <c r="R7" s="7">
        <f t="shared" si="10"/>
        <v>0.13854976333126795</v>
      </c>
      <c r="S7" s="34">
        <f t="shared" si="11"/>
        <v>-38.02595523490632</v>
      </c>
      <c r="T7" s="7">
        <f t="shared" si="0"/>
        <v>-42.5570946550448</v>
      </c>
      <c r="U7" s="7">
        <f t="shared" si="1"/>
        <v>5.6137989008334461</v>
      </c>
    </row>
    <row r="8" spans="1:22" s="4" customFormat="1" ht="16" x14ac:dyDescent="0.2">
      <c r="A8" s="7">
        <v>5</v>
      </c>
      <c r="B8" s="32">
        <v>8.391</v>
      </c>
      <c r="C8" s="7" t="s">
        <v>4</v>
      </c>
      <c r="D8" s="33">
        <v>1.53</v>
      </c>
      <c r="E8" s="7">
        <v>739.4</v>
      </c>
      <c r="F8" s="7">
        <f t="shared" si="2"/>
        <v>483.26797385620915</v>
      </c>
      <c r="G8" s="7">
        <f t="shared" si="3"/>
        <v>9.7873290699620502E-2</v>
      </c>
      <c r="H8" s="7">
        <v>560.5</v>
      </c>
      <c r="I8" s="7">
        <f t="shared" si="4"/>
        <v>366.33986928104576</v>
      </c>
      <c r="J8" s="7">
        <f t="shared" si="5"/>
        <v>0.14806701512914613</v>
      </c>
      <c r="K8" s="34">
        <f t="shared" si="6"/>
        <v>-51.284394415196935</v>
      </c>
      <c r="L8" s="7">
        <v>585.6</v>
      </c>
      <c r="M8" s="7">
        <f t="shared" si="7"/>
        <v>382.74509803921569</v>
      </c>
      <c r="N8" s="7">
        <f t="shared" si="12"/>
        <v>0.13955669406339591</v>
      </c>
      <c r="O8" s="34">
        <f t="shared" si="8"/>
        <v>-42.589150794678481</v>
      </c>
      <c r="P8" s="7">
        <v>510.2</v>
      </c>
      <c r="Q8" s="7">
        <f t="shared" si="9"/>
        <v>333.46405228758169</v>
      </c>
      <c r="R8" s="7">
        <f t="shared" si="10"/>
        <v>0.13712510437460673</v>
      </c>
      <c r="S8" s="34">
        <f t="shared" si="11"/>
        <v>-40.104724582575443</v>
      </c>
      <c r="T8" s="7">
        <f t="shared" si="0"/>
        <v>-44.659423264150291</v>
      </c>
      <c r="U8" s="7">
        <f t="shared" si="1"/>
        <v>5.8703300984694211</v>
      </c>
    </row>
    <row r="9" spans="1:22" s="4" customFormat="1" ht="16" x14ac:dyDescent="0.2">
      <c r="A9" s="7">
        <v>6</v>
      </c>
      <c r="B9" s="32">
        <v>8.4740000000000002</v>
      </c>
      <c r="C9" s="7" t="s">
        <v>5</v>
      </c>
      <c r="D9" s="33">
        <v>2.4</v>
      </c>
      <c r="E9" s="7">
        <v>1181.0999999999999</v>
      </c>
      <c r="F9" s="7">
        <f t="shared" si="2"/>
        <v>492.125</v>
      </c>
      <c r="G9" s="7">
        <f t="shared" si="3"/>
        <v>9.9667049734774998E-2</v>
      </c>
      <c r="H9" s="7">
        <v>466.2</v>
      </c>
      <c r="I9" s="7">
        <f t="shared" si="4"/>
        <v>194.25</v>
      </c>
      <c r="J9" s="7">
        <f t="shared" si="5"/>
        <v>7.8511841327243634E-2</v>
      </c>
      <c r="K9" s="34">
        <f t="shared" si="6"/>
        <v>21.225880031392226</v>
      </c>
      <c r="L9" s="7">
        <v>545.6</v>
      </c>
      <c r="M9" s="7">
        <f t="shared" si="7"/>
        <v>227.33333333333334</v>
      </c>
      <c r="N9" s="7">
        <f t="shared" si="12"/>
        <v>8.2890384783351034E-2</v>
      </c>
      <c r="O9" s="34">
        <f t="shared" si="8"/>
        <v>16.832709502356614</v>
      </c>
      <c r="P9" s="7">
        <v>497.2</v>
      </c>
      <c r="Q9" s="7">
        <f t="shared" si="9"/>
        <v>207.16666666666666</v>
      </c>
      <c r="R9" s="7">
        <f t="shared" si="10"/>
        <v>8.5189844586627247E-2</v>
      </c>
      <c r="S9" s="34">
        <f t="shared" si="11"/>
        <v>14.525568065547429</v>
      </c>
      <c r="T9" s="7">
        <f t="shared" si="0"/>
        <v>17.528052533098759</v>
      </c>
      <c r="U9" s="7">
        <f t="shared" si="1"/>
        <v>3.4038465825756381</v>
      </c>
    </row>
    <row r="10" spans="1:22" s="4" customFormat="1" ht="16" x14ac:dyDescent="0.2">
      <c r="A10" s="7">
        <v>7</v>
      </c>
      <c r="B10" s="32">
        <v>8.6170000000000009</v>
      </c>
      <c r="C10" s="7" t="s">
        <v>6</v>
      </c>
      <c r="D10" s="33">
        <v>2.12</v>
      </c>
      <c r="E10" s="7">
        <v>1089</v>
      </c>
      <c r="F10" s="7">
        <f t="shared" si="2"/>
        <v>513.67924528301887</v>
      </c>
      <c r="G10" s="7">
        <f t="shared" si="3"/>
        <v>0.10403229847568063</v>
      </c>
      <c r="H10" s="7">
        <v>481.4</v>
      </c>
      <c r="I10" s="7">
        <f t="shared" si="4"/>
        <v>227.07547169811318</v>
      </c>
      <c r="J10" s="7">
        <f t="shared" si="5"/>
        <v>9.1779219579260038E-2</v>
      </c>
      <c r="K10" s="34">
        <f t="shared" si="6"/>
        <v>11.778148782596553</v>
      </c>
      <c r="L10" s="7">
        <v>561.1</v>
      </c>
      <c r="M10" s="7">
        <f t="shared" si="7"/>
        <v>264.66981132075472</v>
      </c>
      <c r="N10" s="7">
        <f t="shared" si="12"/>
        <v>9.6504028596397104E-2</v>
      </c>
      <c r="O10" s="34">
        <f t="shared" si="8"/>
        <v>7.2364736621131076</v>
      </c>
      <c r="P10" s="7">
        <v>510.1</v>
      </c>
      <c r="Q10" s="7">
        <f t="shared" si="9"/>
        <v>240.61320754716982</v>
      </c>
      <c r="R10" s="7">
        <f t="shared" si="10"/>
        <v>9.8943532211262841E-2</v>
      </c>
      <c r="S10" s="34">
        <f t="shared" si="11"/>
        <v>4.8915253618157593</v>
      </c>
      <c r="T10" s="7">
        <f t="shared" si="0"/>
        <v>7.9687159355084729</v>
      </c>
      <c r="U10" s="7">
        <f t="shared" si="1"/>
        <v>3.501218301551916</v>
      </c>
    </row>
    <row r="11" spans="1:22" s="4" customFormat="1" ht="16" x14ac:dyDescent="0.2">
      <c r="A11" s="7">
        <v>8</v>
      </c>
      <c r="B11" s="32">
        <v>11.541</v>
      </c>
      <c r="C11" s="7" t="s">
        <v>7</v>
      </c>
      <c r="D11" s="33">
        <v>2.76</v>
      </c>
      <c r="E11" s="7">
        <v>1348.9</v>
      </c>
      <c r="F11" s="7">
        <f t="shared" si="2"/>
        <v>488.73188405797106</v>
      </c>
      <c r="G11" s="7">
        <f t="shared" si="3"/>
        <v>9.8979862830329876E-2</v>
      </c>
      <c r="H11" s="7">
        <v>437.1</v>
      </c>
      <c r="I11" s="7">
        <f t="shared" si="4"/>
        <v>158.36956521739131</v>
      </c>
      <c r="J11" s="7">
        <f t="shared" si="5"/>
        <v>6.4009710040733012E-2</v>
      </c>
      <c r="K11" s="34">
        <f t="shared" si="6"/>
        <v>35.330573098027315</v>
      </c>
      <c r="L11" s="7">
        <v>522.1</v>
      </c>
      <c r="M11" s="7">
        <f t="shared" si="7"/>
        <v>189.16666666666669</v>
      </c>
      <c r="N11" s="7">
        <f t="shared" si="12"/>
        <v>6.8974037191424795E-2</v>
      </c>
      <c r="O11" s="34">
        <f t="shared" si="8"/>
        <v>30.315081048698477</v>
      </c>
      <c r="P11" s="7">
        <v>479.2</v>
      </c>
      <c r="Q11" s="7">
        <f t="shared" si="9"/>
        <v>173.62318840579712</v>
      </c>
      <c r="R11" s="7">
        <f t="shared" si="10"/>
        <v>7.1396294948952013E-2</v>
      </c>
      <c r="S11" s="34">
        <f t="shared" si="11"/>
        <v>27.867858261898476</v>
      </c>
      <c r="T11" s="7">
        <f t="shared" si="0"/>
        <v>31.171170802874755</v>
      </c>
      <c r="U11" s="7">
        <f t="shared" si="1"/>
        <v>3.8042995980533094</v>
      </c>
    </row>
    <row r="12" spans="1:22" s="4" customFormat="1" ht="16" x14ac:dyDescent="0.2">
      <c r="A12" s="7">
        <v>9</v>
      </c>
      <c r="B12" s="32">
        <v>12.773</v>
      </c>
      <c r="C12" s="7" t="s">
        <v>8</v>
      </c>
      <c r="D12" s="33">
        <v>2.66</v>
      </c>
      <c r="E12" s="7">
        <v>1306.0999999999999</v>
      </c>
      <c r="F12" s="7">
        <f t="shared" si="2"/>
        <v>491.01503759398491</v>
      </c>
      <c r="G12" s="7">
        <f t="shared" si="3"/>
        <v>9.9442255874832838E-2</v>
      </c>
      <c r="H12" s="7">
        <v>697.8</v>
      </c>
      <c r="I12" s="7">
        <f t="shared" si="4"/>
        <v>262.33082706766913</v>
      </c>
      <c r="J12" s="7">
        <f t="shared" si="5"/>
        <v>0.10602870666657105</v>
      </c>
      <c r="K12" s="34">
        <f t="shared" si="6"/>
        <v>-6.6233923735886711</v>
      </c>
      <c r="L12" s="7">
        <v>786.1</v>
      </c>
      <c r="M12" s="7">
        <f t="shared" si="7"/>
        <v>295.5263157894737</v>
      </c>
      <c r="N12" s="7">
        <f t="shared" si="12"/>
        <v>0.10775494147827969</v>
      </c>
      <c r="O12" s="34">
        <f t="shared" si="8"/>
        <v>-8.3593091591867736</v>
      </c>
      <c r="P12" s="7">
        <v>700.1</v>
      </c>
      <c r="Q12" s="7">
        <f t="shared" si="9"/>
        <v>263.19548872180451</v>
      </c>
      <c r="R12" s="7">
        <f t="shared" si="10"/>
        <v>0.10822968357254352</v>
      </c>
      <c r="S12" s="34">
        <f t="shared" si="11"/>
        <v>-8.8367139506281358</v>
      </c>
      <c r="T12" s="7">
        <f t="shared" si="0"/>
        <v>-7.9398051611345268</v>
      </c>
      <c r="U12" s="7">
        <f t="shared" si="1"/>
        <v>1.164768562476459</v>
      </c>
    </row>
    <row r="13" spans="1:22" s="4" customFormat="1" ht="16" x14ac:dyDescent="0.2">
      <c r="A13" s="7">
        <v>10</v>
      </c>
      <c r="B13" s="7">
        <v>14.292999999999999</v>
      </c>
      <c r="C13" s="7" t="s">
        <v>9</v>
      </c>
      <c r="D13" s="33">
        <v>2.2200000000000002</v>
      </c>
      <c r="E13" s="7">
        <v>1072.9000000000001</v>
      </c>
      <c r="F13" s="7">
        <f t="shared" si="2"/>
        <v>483.2882882882883</v>
      </c>
      <c r="G13" s="7">
        <f t="shared" si="3"/>
        <v>9.7877404856617944E-2</v>
      </c>
      <c r="H13" s="7">
        <v>745</v>
      </c>
      <c r="I13" s="7">
        <f t="shared" si="4"/>
        <v>335.58558558558553</v>
      </c>
      <c r="J13" s="7">
        <f t="shared" si="5"/>
        <v>0.13563676832538291</v>
      </c>
      <c r="K13" s="34">
        <f t="shared" si="6"/>
        <v>-38.578222955624142</v>
      </c>
      <c r="L13" s="7">
        <v>795.3</v>
      </c>
      <c r="M13" s="7">
        <f t="shared" si="7"/>
        <v>358.24324324324317</v>
      </c>
      <c r="N13" s="7">
        <f t="shared" si="12"/>
        <v>0.1306228164741996</v>
      </c>
      <c r="O13" s="34">
        <f t="shared" si="8"/>
        <v>-33.45553722593165</v>
      </c>
      <c r="P13" s="7">
        <v>700</v>
      </c>
      <c r="Q13" s="7">
        <f t="shared" si="9"/>
        <v>315.31531531531527</v>
      </c>
      <c r="R13" s="7">
        <f t="shared" si="10"/>
        <v>0.12966208869265525</v>
      </c>
      <c r="S13" s="34">
        <f t="shared" si="11"/>
        <v>-32.473974849046265</v>
      </c>
      <c r="T13" s="7">
        <f t="shared" si="0"/>
        <v>-34.835911676867347</v>
      </c>
      <c r="U13" s="7">
        <f t="shared" si="1"/>
        <v>3.277885973499068</v>
      </c>
    </row>
    <row r="14" spans="1:22" s="4" customFormat="1" ht="16" x14ac:dyDescent="0.2">
      <c r="A14" s="7">
        <v>11</v>
      </c>
      <c r="B14" s="7">
        <v>14.673999999999999</v>
      </c>
      <c r="C14" s="7" t="s">
        <v>10</v>
      </c>
      <c r="D14" s="33">
        <v>3.44</v>
      </c>
      <c r="E14" s="7">
        <v>1731.4</v>
      </c>
      <c r="F14" s="7">
        <f t="shared" si="2"/>
        <v>503.31395348837214</v>
      </c>
      <c r="G14" s="7">
        <f t="shared" si="3"/>
        <v>0.10193307967392801</v>
      </c>
      <c r="H14" s="7">
        <v>623.6</v>
      </c>
      <c r="I14" s="7">
        <f t="shared" si="4"/>
        <v>181.27906976744188</v>
      </c>
      <c r="J14" s="7">
        <f t="shared" si="5"/>
        <v>7.3269259004024326E-2</v>
      </c>
      <c r="K14" s="34">
        <f t="shared" si="6"/>
        <v>28.120234139492194</v>
      </c>
      <c r="L14" s="7">
        <v>744.6</v>
      </c>
      <c r="M14" s="7">
        <f t="shared" si="7"/>
        <v>216.45348837209303</v>
      </c>
      <c r="N14" s="7">
        <f t="shared" si="12"/>
        <v>7.8923370698803771E-2</v>
      </c>
      <c r="O14" s="34">
        <f t="shared" si="8"/>
        <v>22.573348169926387</v>
      </c>
      <c r="P14" s="7">
        <v>675.1</v>
      </c>
      <c r="Q14" s="7">
        <f t="shared" si="9"/>
        <v>196.25</v>
      </c>
      <c r="R14" s="7">
        <f t="shared" si="10"/>
        <v>8.0700757844532248E-2</v>
      </c>
      <c r="S14" s="34">
        <f t="shared" si="11"/>
        <v>20.829667755860484</v>
      </c>
      <c r="T14" s="7">
        <f t="shared" si="0"/>
        <v>23.841083355093019</v>
      </c>
      <c r="U14" s="7">
        <f t="shared" si="1"/>
        <v>3.807026913920819</v>
      </c>
    </row>
    <row r="15" spans="1:22" s="4" customFormat="1" ht="16" x14ac:dyDescent="0.2">
      <c r="A15" s="7">
        <v>12</v>
      </c>
      <c r="B15" s="7">
        <v>17.149999999999999</v>
      </c>
      <c r="C15" s="7" t="s">
        <v>11</v>
      </c>
      <c r="D15" s="33">
        <v>4.43</v>
      </c>
      <c r="E15" s="7">
        <v>2272.3000000000002</v>
      </c>
      <c r="F15" s="7">
        <f t="shared" si="2"/>
        <v>512.93453724604979</v>
      </c>
      <c r="G15" s="7">
        <f t="shared" si="3"/>
        <v>0.10388147733682671</v>
      </c>
      <c r="H15" s="7">
        <v>306</v>
      </c>
      <c r="I15" s="7">
        <f t="shared" si="4"/>
        <v>69.074492099322796</v>
      </c>
      <c r="J15" s="7">
        <f t="shared" si="5"/>
        <v>2.7918484239186487E-2</v>
      </c>
      <c r="K15" s="34">
        <f t="shared" si="6"/>
        <v>73.124675394571824</v>
      </c>
      <c r="L15" s="7">
        <v>383.5</v>
      </c>
      <c r="M15" s="7">
        <f t="shared" si="7"/>
        <v>86.568848758465023</v>
      </c>
      <c r="N15" s="7">
        <f t="shared" si="12"/>
        <v>3.1564773535956978E-2</v>
      </c>
      <c r="O15" s="34">
        <f t="shared" si="8"/>
        <v>69.614627799707804</v>
      </c>
      <c r="P15" s="7">
        <v>326</v>
      </c>
      <c r="Q15" s="7">
        <f t="shared" si="9"/>
        <v>73.589164785553052</v>
      </c>
      <c r="R15" s="7">
        <f t="shared" si="10"/>
        <v>3.0260898687084318E-2</v>
      </c>
      <c r="S15" s="34">
        <f t="shared" si="11"/>
        <v>70.869784043438301</v>
      </c>
      <c r="T15" s="7">
        <f t="shared" si="0"/>
        <v>71.2030290792393</v>
      </c>
      <c r="U15" s="7">
        <f t="shared" si="1"/>
        <v>1.7785943101132378</v>
      </c>
    </row>
    <row r="16" spans="1:22" s="4" customForma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2" s="4" customForma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2" s="4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2" s="4" customFormat="1" ht="32" x14ac:dyDescent="0.2">
      <c r="A19" s="7"/>
      <c r="B19" s="7"/>
      <c r="C19" s="7" t="s">
        <v>31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2" s="4" customFormat="1" x14ac:dyDescent="0.2">
      <c r="A20" s="7"/>
      <c r="B20" s="7"/>
      <c r="C20" s="35">
        <v>75.849999999999994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2" s="4" customFormat="1" x14ac:dyDescent="0.2">
      <c r="A21" s="7"/>
      <c r="B21" s="7"/>
      <c r="C21" s="35">
        <v>87.44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2" s="4" customFormat="1" x14ac:dyDescent="0.2">
      <c r="A22" s="7"/>
      <c r="B22" s="7"/>
      <c r="C22" s="35">
        <v>86.72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2" s="4" customForma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2" s="4" customForma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4"/>
    </row>
    <row r="26" spans="1:2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2023-09-06T03:41:22Z</dcterms:modified>
</cp:coreProperties>
</file>