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C:\Users\chris\Dropbox\Hydrogenase\Coupling\Final\"/>
    </mc:Choice>
  </mc:AlternateContent>
  <xr:revisionPtr revIDLastSave="0" documentId="8_{CCE72F1E-D613-406C-90FB-B6E60A1DCB65}" xr6:coauthVersionLast="31" xr6:coauthVersionMax="31" xr10:uidLastSave="{00000000-0000-0000-0000-000000000000}"/>
  <bookViews>
    <workbookView xWindow="0" yWindow="0" windowWidth="23040" windowHeight="8496" xr2:uid="{00000000-000D-0000-FFFF-FFFF00000000}"/>
  </bookViews>
  <sheets>
    <sheet name="Bin summaries" sheetId="1" r:id="rId1"/>
    <sheet name="Bin metabolism" sheetId="3" r:id="rId2"/>
    <sheet name="Sample depths" sheetId="2" r:id="rId3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11" i="1" l="1"/>
  <c r="Q11" i="1"/>
  <c r="P11" i="1"/>
  <c r="U11" i="1" s="1"/>
  <c r="O11" i="1"/>
  <c r="T11" i="1" s="1"/>
  <c r="N11" i="1"/>
  <c r="S11" i="1" s="1"/>
  <c r="M11" i="1"/>
  <c r="R11" i="1" s="1"/>
  <c r="Q4" i="1"/>
  <c r="V4" i="1" s="1"/>
  <c r="P4" i="1"/>
  <c r="U4" i="1" s="1"/>
  <c r="O4" i="1"/>
  <c r="T4" i="1" s="1"/>
  <c r="N4" i="1"/>
  <c r="S4" i="1" s="1"/>
  <c r="M4" i="1"/>
  <c r="R4" i="1" s="1"/>
  <c r="B7" i="2" l="1"/>
  <c r="C7" i="2"/>
  <c r="M6" i="1" l="1"/>
  <c r="R6" i="1" s="1"/>
  <c r="M7" i="1"/>
  <c r="R7" i="1" s="1"/>
  <c r="M8" i="1"/>
  <c r="R8" i="1" s="1"/>
  <c r="M9" i="1"/>
  <c r="R9" i="1" s="1"/>
  <c r="M10" i="1"/>
  <c r="R10" i="1" s="1"/>
  <c r="M12" i="1"/>
  <c r="R12" i="1" s="1"/>
  <c r="N6" i="1" l="1"/>
  <c r="S6" i="1" s="1"/>
  <c r="O6" i="1"/>
  <c r="T6" i="1" s="1"/>
  <c r="P6" i="1"/>
  <c r="U6" i="1" s="1"/>
  <c r="Q6" i="1"/>
  <c r="V6" i="1" s="1"/>
  <c r="N7" i="1"/>
  <c r="S7" i="1" s="1"/>
  <c r="O7" i="1"/>
  <c r="T7" i="1" s="1"/>
  <c r="P7" i="1"/>
  <c r="U7" i="1" s="1"/>
  <c r="Q7" i="1"/>
  <c r="V7" i="1" s="1"/>
  <c r="N8" i="1"/>
  <c r="S8" i="1" s="1"/>
  <c r="O8" i="1"/>
  <c r="T8" i="1" s="1"/>
  <c r="P8" i="1"/>
  <c r="U8" i="1" s="1"/>
  <c r="Q8" i="1"/>
  <c r="V8" i="1" s="1"/>
  <c r="N9" i="1"/>
  <c r="S9" i="1" s="1"/>
  <c r="O9" i="1"/>
  <c r="T9" i="1" s="1"/>
  <c r="P9" i="1"/>
  <c r="U9" i="1" s="1"/>
  <c r="Q9" i="1"/>
  <c r="V9" i="1" s="1"/>
  <c r="N10" i="1"/>
  <c r="S10" i="1" s="1"/>
  <c r="O10" i="1"/>
  <c r="T10" i="1" s="1"/>
  <c r="P10" i="1"/>
  <c r="U10" i="1" s="1"/>
  <c r="Q10" i="1"/>
  <c r="V10" i="1" s="1"/>
  <c r="N12" i="1"/>
  <c r="S12" i="1" s="1"/>
  <c r="O12" i="1"/>
  <c r="T12" i="1" s="1"/>
  <c r="P12" i="1"/>
  <c r="U12" i="1" s="1"/>
  <c r="Q12" i="1"/>
  <c r="V12" i="1" s="1"/>
  <c r="M13" i="1"/>
  <c r="R13" i="1" s="1"/>
  <c r="N13" i="1"/>
  <c r="S13" i="1" s="1"/>
  <c r="O13" i="1"/>
  <c r="T13" i="1" s="1"/>
  <c r="P13" i="1"/>
  <c r="U13" i="1" s="1"/>
  <c r="Q13" i="1"/>
  <c r="V13" i="1" s="1"/>
  <c r="M14" i="1"/>
  <c r="R14" i="1" s="1"/>
  <c r="N14" i="1"/>
  <c r="S14" i="1" s="1"/>
  <c r="O14" i="1"/>
  <c r="T14" i="1" s="1"/>
  <c r="P14" i="1"/>
  <c r="U14" i="1" s="1"/>
  <c r="Q14" i="1"/>
  <c r="V14" i="1" s="1"/>
  <c r="M15" i="1"/>
  <c r="R15" i="1" s="1"/>
  <c r="N15" i="1"/>
  <c r="S15" i="1" s="1"/>
  <c r="O15" i="1"/>
  <c r="T15" i="1" s="1"/>
  <c r="P15" i="1"/>
  <c r="U15" i="1" s="1"/>
  <c r="Q15" i="1"/>
  <c r="V15" i="1" s="1"/>
  <c r="N5" i="1"/>
  <c r="S5" i="1" s="1"/>
  <c r="O5" i="1"/>
  <c r="T5" i="1" s="1"/>
  <c r="P5" i="1"/>
  <c r="U5" i="1" s="1"/>
  <c r="Q5" i="1"/>
  <c r="V5" i="1" s="1"/>
  <c r="M5" i="1"/>
  <c r="R5" i="1" s="1"/>
</calcChain>
</file>

<file path=xl/sharedStrings.xml><?xml version="1.0" encoding="utf-8"?>
<sst xmlns="http://schemas.openxmlformats.org/spreadsheetml/2006/main" count="175" uniqueCount="70">
  <si>
    <t>GenomeBin</t>
  </si>
  <si>
    <t>Completeness</t>
  </si>
  <si>
    <t>Contamination</t>
  </si>
  <si>
    <t>Genome size</t>
  </si>
  <si>
    <t>GroopM.bin_13</t>
  </si>
  <si>
    <t>d__Bacteria;p__Proteobacteria;c__Alphaproteobacteria;o__Caulobacterales;f__Maricaulaceae;g__Robiginitomaculum_A;s__</t>
  </si>
  <si>
    <t>GroopM.bin_14</t>
  </si>
  <si>
    <t>d__Bacteria;p__Proteobacteria;c__Gammaproteobacteria;o__Woeseiales;f__Woeseiaceae;g__;s__</t>
  </si>
  <si>
    <t>GroopM.bin_3</t>
  </si>
  <si>
    <t>d__Bacteria;p__Proteobacteria;c__Alphaproteobacteria;o__Sphingomonadales;f__Sphingomonadaceae;g__Erythrobacter_C;s__</t>
  </si>
  <si>
    <t>MaxBin.003</t>
  </si>
  <si>
    <t>d__Bacteria;p__Bacteroidota;c__Bacteroidia;o__Flavobacteriales;f__Flavobacteriaceae;g__;s__</t>
  </si>
  <si>
    <t>MaxBin.036</t>
  </si>
  <si>
    <t>d__Bacteria;p__Proteobacteria;c__Alphaproteobacteria;o__Rhodobacterales;f__Rhodobacteraceae;g__Boseongicola;s__</t>
  </si>
  <si>
    <t>MaxBin.051</t>
  </si>
  <si>
    <t>d__Bacteria;p__Desulfobacterota;c__Desulfobulbia;o__Desulfobulbales;f__Desulfocapsaceae;g__;s__</t>
  </si>
  <si>
    <t>MaxBin.075</t>
  </si>
  <si>
    <t>d__Bacteria;p__Proteobacteria;c__Alphaproteobacteria;o__Sphingomonadales;f__Sphingomonadaceae;g__Sphingomonas_A;s__</t>
  </si>
  <si>
    <t>MetaBAT.bin.10</t>
  </si>
  <si>
    <t>d__Bacteria;p__Myxococcota;c__Polyangia;o__Polyangiales;f__SG8-38;g__SG8-38;s__</t>
  </si>
  <si>
    <t>MetaBAT.bin.17</t>
  </si>
  <si>
    <t>d__Bacteria;p__Actinobacteriota;c__Acidimicrobiia;o__UBA5794;f__;g__;s__</t>
  </si>
  <si>
    <t>MetaBAT.bin.19</t>
  </si>
  <si>
    <t>d__Bacteria;p__Actinobacteriota;c__Acidimicrobiia;o__Microtrichales;f__UBA11606;g__;s__</t>
  </si>
  <si>
    <t>MetaBAT.bin.27</t>
  </si>
  <si>
    <t>d__Bacteria;p__Proteobacteria;c__Gammaproteobacteria;o__Pseudomonadales;f__UBA7434;g__UBA7434;s__</t>
  </si>
  <si>
    <t>MetaBAT.bin.5</t>
  </si>
  <si>
    <t>Sample</t>
  </si>
  <si>
    <t>Raw reads (paired)</t>
  </si>
  <si>
    <t>QC reads (paired)</t>
  </si>
  <si>
    <t>Reads mapped</t>
  </si>
  <si>
    <t>Reads mapped / Genome size</t>
  </si>
  <si>
    <t>Reads mapped / genome size / sample depth * 1,000,000</t>
  </si>
  <si>
    <t>GTDB taxonomy</t>
  </si>
  <si>
    <t>d__Bacteria; p__Proteobacteria; c__Alphaproteobacteria; o__Rhodobacterales; f__Hyphomonadaceae; g__Robiginitomaculum; s__</t>
  </si>
  <si>
    <t>d__Bacteria; p__Proteobacteria; c__Gammaproteobacteria; o__Chromatiales; f__Woeseiaceae; g__; s__</t>
  </si>
  <si>
    <t>NCBI taxonomy</t>
  </si>
  <si>
    <t>d__Bacteria; p__Proteobacteria; c__Alphaproteobacteria; o__Sphingomonadales; f__Erythrobacteraceae; g__Erythrobacter; s__</t>
  </si>
  <si>
    <t>d__Bacteria; p__Bacteroidetes; c__Flavobacteriia; o__Flavobacteriales; f__Flavobacteriaceae; g__; s__</t>
  </si>
  <si>
    <t>d__Bacteria; p__Proteobacteria; c__Alphaproteobacteria; o__Rhodobacterales; f__Rhodobacteraceae; g__Boseongicola; s__</t>
  </si>
  <si>
    <t>d__Bacteria; p__Proteobacteria; c__Deltaproteobacteria; o__Desulfobacterales; f__Desulfobulbaceae; g__; s__</t>
  </si>
  <si>
    <t>d__Bacteria; p__Proteobacteria; c__Alphaproteobacteria; o__Sphingomonadales; f__Sphingomonadaceae; g__Sphingomonas; s__</t>
  </si>
  <si>
    <t>d__Bacteria; p__Proteobacteria; c__Deltaproteobacteria; o__Myxococcales; f__Sandaracinaceae; g__Sandaracinus; s__</t>
  </si>
  <si>
    <t>d__Bacteria; p__Actinobacteria; c__Acidimicrobiia; o__; f__; g__; s__</t>
  </si>
  <si>
    <t>d__Bacteria; p__Actinobacteria; c__Acidimicrobiia; o__Acidimicrobiales; f__Acidimicrobiaceae; g__; s__</t>
  </si>
  <si>
    <t>d__Bacteria; p__Proteobacteria; c__Gammaproteobacteria; o__Cellvibrionales; f__; g__; s__</t>
  </si>
  <si>
    <t>Flow-Through Reactor</t>
  </si>
  <si>
    <t>Intertidal 2-5 cm</t>
  </si>
  <si>
    <t>Intertidal 15-18 cm</t>
  </si>
  <si>
    <t>Subtidal 2-5 cm</t>
  </si>
  <si>
    <t>Subtidal 15-18 cm</t>
  </si>
  <si>
    <t>Flow-through reactor</t>
  </si>
  <si>
    <t>cydA</t>
  </si>
  <si>
    <t>x</t>
  </si>
  <si>
    <t>napA</t>
  </si>
  <si>
    <t>narG</t>
  </si>
  <si>
    <t>sqr</t>
  </si>
  <si>
    <t>atpA</t>
  </si>
  <si>
    <t>pfor</t>
  </si>
  <si>
    <t>Hydrogenase</t>
  </si>
  <si>
    <t>Group 3d</t>
  </si>
  <si>
    <t>Group 1b</t>
  </si>
  <si>
    <t>Group 1e, Group 3d</t>
  </si>
  <si>
    <t>HCO</t>
  </si>
  <si>
    <t>Group 1f, Group 3b</t>
  </si>
  <si>
    <t>Group 3b, Group 3d</t>
  </si>
  <si>
    <t>Group 3b</t>
  </si>
  <si>
    <t>Total</t>
  </si>
  <si>
    <t>Proportion of metagenome</t>
  </si>
  <si>
    <r>
      <t xml:space="preserve">Supplementary Table 3. </t>
    </r>
    <r>
      <rPr>
        <sz val="12"/>
        <color theme="1"/>
        <rFont val="Arial"/>
        <family val="2"/>
      </rPr>
      <t>Assembly statistics, taxonomic information, and key metabolic genes of the 12 metagenome-assembled genomes (MAGs).</t>
    </r>
    <r>
      <rPr>
        <b/>
        <sz val="12"/>
        <color theme="1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</si>
</sst>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3" fontId="0" fillId="0" borderId="0" xfId="0" applyNumberFormat="1"/>
    <xf numFmtId="0" fontId="0" fillId="0" borderId="0" xfId="0" applyAlignment="1">
      <alignment vertical="center" wrapText="1"/>
    </xf>
    <xf numFmtId="3" fontId="0" fillId="0" borderId="0" xfId="0" applyNumberFormat="1" applyAlignment="1">
      <alignment vertical="center" wrapText="1"/>
    </xf>
    <xf numFmtId="0" fontId="0" fillId="0" borderId="0" xfId="0" applyBorder="1"/>
    <xf numFmtId="3" fontId="0" fillId="0" borderId="0" xfId="0" applyNumberFormat="1" applyFill="1" applyBorder="1"/>
    <xf numFmtId="164" fontId="0" fillId="0" borderId="0" xfId="0" applyNumberFormat="1" applyBorder="1"/>
    <xf numFmtId="165" fontId="0" fillId="0" borderId="0" xfId="0" applyNumberFormat="1" applyBorder="1" applyAlignment="1"/>
    <xf numFmtId="0" fontId="0" fillId="0" borderId="1" xfId="0" applyBorder="1"/>
    <xf numFmtId="0" fontId="0" fillId="0" borderId="2" xfId="0" applyBorder="1"/>
    <xf numFmtId="164" fontId="0" fillId="0" borderId="2" xfId="0" applyNumberFormat="1" applyBorder="1"/>
    <xf numFmtId="164" fontId="0" fillId="0" borderId="1" xfId="0" applyNumberFormat="1" applyBorder="1"/>
    <xf numFmtId="0" fontId="0" fillId="0" borderId="0" xfId="0" applyFill="1" applyBorder="1"/>
    <xf numFmtId="0" fontId="1" fillId="0" borderId="0" xfId="0" applyFont="1" applyBorder="1"/>
    <xf numFmtId="0" fontId="1" fillId="0" borderId="0" xfId="0" applyFont="1" applyFill="1" applyBorder="1"/>
    <xf numFmtId="0" fontId="1" fillId="0" borderId="0" xfId="0" applyFont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0" fillId="0" borderId="7" xfId="0" applyBorder="1"/>
    <xf numFmtId="0" fontId="0" fillId="0" borderId="3" xfId="0" applyBorder="1"/>
    <xf numFmtId="0" fontId="0" fillId="0" borderId="8" xfId="0" applyBorder="1"/>
    <xf numFmtId="164" fontId="0" fillId="0" borderId="7" xfId="0" applyNumberFormat="1" applyBorder="1"/>
    <xf numFmtId="164" fontId="0" fillId="0" borderId="3" xfId="0" applyNumberFormat="1" applyBorder="1"/>
    <xf numFmtId="164" fontId="0" fillId="0" borderId="8" xfId="0" applyNumberFormat="1" applyBorder="1"/>
    <xf numFmtId="0" fontId="1" fillId="0" borderId="4" xfId="0" applyFont="1" applyBorder="1" applyAlignment="1"/>
    <xf numFmtId="0" fontId="1" fillId="0" borderId="5" xfId="0" applyFont="1" applyBorder="1" applyAlignment="1">
      <alignment textRotation="90"/>
    </xf>
    <xf numFmtId="0" fontId="1" fillId="0" borderId="6" xfId="0" applyFont="1" applyBorder="1" applyAlignment="1">
      <alignment textRotation="90"/>
    </xf>
    <xf numFmtId="165" fontId="0" fillId="0" borderId="2" xfId="0" applyNumberFormat="1" applyBorder="1" applyAlignment="1"/>
    <xf numFmtId="165" fontId="0" fillId="0" borderId="1" xfId="0" applyNumberFormat="1" applyBorder="1" applyAlignment="1"/>
    <xf numFmtId="165" fontId="0" fillId="0" borderId="7" xfId="0" applyNumberFormat="1" applyBorder="1" applyAlignment="1"/>
    <xf numFmtId="165" fontId="0" fillId="0" borderId="3" xfId="0" applyNumberFormat="1" applyBorder="1" applyAlignment="1"/>
    <xf numFmtId="165" fontId="0" fillId="0" borderId="8" xfId="0" applyNumberFormat="1" applyBorder="1" applyAlignment="1"/>
    <xf numFmtId="3" fontId="0" fillId="0" borderId="2" xfId="0" applyNumberFormat="1" applyFill="1" applyBorder="1"/>
    <xf numFmtId="3" fontId="0" fillId="0" borderId="7" xfId="0" applyNumberFormat="1" applyFill="1" applyBorder="1"/>
    <xf numFmtId="3" fontId="0" fillId="0" borderId="1" xfId="0" applyNumberFormat="1" applyFill="1" applyBorder="1"/>
    <xf numFmtId="3" fontId="0" fillId="0" borderId="8" xfId="0" applyNumberFormat="1" applyFill="1" applyBorder="1"/>
    <xf numFmtId="0" fontId="0" fillId="0" borderId="7" xfId="0" applyBorder="1" applyAlignment="1"/>
    <xf numFmtId="0" fontId="0" fillId="0" borderId="3" xfId="0" applyBorder="1" applyAlignment="1"/>
    <xf numFmtId="0" fontId="0" fillId="0" borderId="8" xfId="0" applyBorder="1" applyAlignment="1"/>
    <xf numFmtId="0" fontId="0" fillId="0" borderId="0" xfId="0" applyBorder="1" applyAlignment="1"/>
    <xf numFmtId="0" fontId="1" fillId="0" borderId="10" xfId="0" applyFont="1" applyBorder="1"/>
    <xf numFmtId="0" fontId="0" fillId="0" borderId="11" xfId="0" applyBorder="1"/>
    <xf numFmtId="0" fontId="0" fillId="0" borderId="9" xfId="0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5"/>
  <sheetViews>
    <sheetView tabSelected="1" zoomScaleNormal="100" workbookViewId="0">
      <selection activeCell="B10" sqref="B10"/>
    </sheetView>
  </sheetViews>
  <sheetFormatPr defaultRowHeight="14.4" x14ac:dyDescent="0.3"/>
  <cols>
    <col min="1" max="1" width="15.109375" style="4" bestFit="1" customWidth="1"/>
    <col min="2" max="2" width="13.88671875" style="4" bestFit="1" customWidth="1"/>
    <col min="3" max="3" width="14.33203125" style="4" bestFit="1" customWidth="1"/>
    <col min="4" max="4" width="12.44140625" style="4" bestFit="1" customWidth="1"/>
    <col min="5" max="6" width="30.77734375" style="4" customWidth="1"/>
    <col min="7" max="7" width="14.21875" style="4" customWidth="1"/>
    <col min="8" max="10" width="8" style="4" bestFit="1" customWidth="1"/>
    <col min="11" max="12" width="9" style="4" bestFit="1" customWidth="1"/>
    <col min="13" max="17" width="5.5546875" style="4" bestFit="1" customWidth="1"/>
    <col min="18" max="22" width="7.5546875" style="40" bestFit="1" customWidth="1"/>
    <col min="23" max="16384" width="8.88671875" style="4"/>
  </cols>
  <sheetData>
    <row r="1" spans="1:22" ht="15.6" x14ac:dyDescent="0.3">
      <c r="A1" s="44" t="s">
        <v>69</v>
      </c>
    </row>
    <row r="2" spans="1:22" s="13" customFormat="1" x14ac:dyDescent="0.3">
      <c r="A2" s="41" t="s">
        <v>0</v>
      </c>
      <c r="B2" s="16" t="s">
        <v>1</v>
      </c>
      <c r="C2" s="17" t="s">
        <v>2</v>
      </c>
      <c r="D2" s="18" t="s">
        <v>3</v>
      </c>
      <c r="E2" s="16" t="s">
        <v>36</v>
      </c>
      <c r="F2" s="18" t="s">
        <v>33</v>
      </c>
      <c r="G2" s="41" t="s">
        <v>68</v>
      </c>
      <c r="H2" s="16" t="s">
        <v>30</v>
      </c>
      <c r="I2" s="17"/>
      <c r="J2" s="17"/>
      <c r="K2" s="17"/>
      <c r="L2" s="18"/>
      <c r="M2" s="16" t="s">
        <v>31</v>
      </c>
      <c r="N2" s="17"/>
      <c r="O2" s="17"/>
      <c r="P2" s="17"/>
      <c r="Q2" s="18"/>
      <c r="R2" s="25" t="s">
        <v>32</v>
      </c>
      <c r="S2" s="26"/>
      <c r="T2" s="26"/>
      <c r="U2" s="26"/>
      <c r="V2" s="27"/>
    </row>
    <row r="3" spans="1:22" x14ac:dyDescent="0.3">
      <c r="A3" s="43"/>
      <c r="B3" s="19"/>
      <c r="C3" s="20"/>
      <c r="D3" s="21"/>
      <c r="E3" s="19"/>
      <c r="F3" s="21"/>
      <c r="G3" s="43"/>
      <c r="H3" s="37" t="s">
        <v>49</v>
      </c>
      <c r="I3" s="38" t="s">
        <v>50</v>
      </c>
      <c r="J3" s="38" t="s">
        <v>47</v>
      </c>
      <c r="K3" s="38" t="s">
        <v>48</v>
      </c>
      <c r="L3" s="39" t="s">
        <v>46</v>
      </c>
      <c r="M3" s="37" t="s">
        <v>49</v>
      </c>
      <c r="N3" s="38" t="s">
        <v>50</v>
      </c>
      <c r="O3" s="38" t="s">
        <v>47</v>
      </c>
      <c r="P3" s="38" t="s">
        <v>48</v>
      </c>
      <c r="Q3" s="39" t="s">
        <v>46</v>
      </c>
      <c r="R3" s="37" t="s">
        <v>49</v>
      </c>
      <c r="S3" s="38" t="s">
        <v>50</v>
      </c>
      <c r="T3" s="38" t="s">
        <v>47</v>
      </c>
      <c r="U3" s="38" t="s">
        <v>48</v>
      </c>
      <c r="V3" s="39" t="s">
        <v>46</v>
      </c>
    </row>
    <row r="4" spans="1:22" x14ac:dyDescent="0.3">
      <c r="A4" s="42" t="s">
        <v>8</v>
      </c>
      <c r="B4" s="9">
        <v>81.08</v>
      </c>
      <c r="C4" s="4">
        <v>1.57</v>
      </c>
      <c r="D4" s="35">
        <v>1939840</v>
      </c>
      <c r="E4" s="33" t="s">
        <v>37</v>
      </c>
      <c r="F4" s="8" t="s">
        <v>9</v>
      </c>
      <c r="G4" s="42">
        <v>0.25921631389870031</v>
      </c>
      <c r="H4" s="9">
        <v>22194</v>
      </c>
      <c r="I4" s="4">
        <v>45658</v>
      </c>
      <c r="J4" s="4">
        <v>59611</v>
      </c>
      <c r="K4" s="4">
        <v>99741</v>
      </c>
      <c r="L4" s="8">
        <v>136943</v>
      </c>
      <c r="M4" s="10">
        <f t="shared" ref="M4" si="0">H4/$D4</f>
        <v>1.1441149785549323E-2</v>
      </c>
      <c r="N4" s="6">
        <f t="shared" ref="N4" si="1">I4/$D4</f>
        <v>2.3536992741669416E-2</v>
      </c>
      <c r="O4" s="6">
        <f t="shared" ref="O4" si="2">J4/$D4</f>
        <v>3.0729854008578028E-2</v>
      </c>
      <c r="P4" s="6">
        <f t="shared" ref="P4" si="3">K4/$D4</f>
        <v>5.1417127185747279E-2</v>
      </c>
      <c r="Q4" s="11">
        <f t="shared" ref="Q4" si="4">L4/$D4</f>
        <v>7.0594997525569123E-2</v>
      </c>
      <c r="R4" s="28">
        <f>M4/'Sample depths'!$C$4*1000000</f>
        <v>7.0117982398167382E-4</v>
      </c>
      <c r="S4" s="7">
        <f>N4/'Sample depths'!$C$5*1000000</f>
        <v>6.0222116339609278E-4</v>
      </c>
      <c r="T4" s="7">
        <f>O4/'Sample depths'!$C$2*1000000</f>
        <v>1.1054125799778805E-3</v>
      </c>
      <c r="U4" s="7">
        <f>P4/'Sample depths'!$C$3*1000000</f>
        <v>1.6053746520829583E-3</v>
      </c>
      <c r="V4" s="29">
        <f>Q4/'Sample depths'!$C$6*1000000</f>
        <v>2.7956448499134924E-3</v>
      </c>
    </row>
    <row r="5" spans="1:22" x14ac:dyDescent="0.3">
      <c r="A5" s="42" t="s">
        <v>4</v>
      </c>
      <c r="B5" s="9">
        <v>77.14</v>
      </c>
      <c r="C5" s="4">
        <v>1.84</v>
      </c>
      <c r="D5" s="35">
        <v>2710016</v>
      </c>
      <c r="E5" s="33" t="s">
        <v>34</v>
      </c>
      <c r="F5" s="8" t="s">
        <v>5</v>
      </c>
      <c r="G5" s="42">
        <v>0.31728687014953094</v>
      </c>
      <c r="H5" s="9">
        <v>23050.5</v>
      </c>
      <c r="I5" s="4">
        <v>57378.5</v>
      </c>
      <c r="J5" s="4">
        <v>87465.5</v>
      </c>
      <c r="K5" s="4">
        <v>124323</v>
      </c>
      <c r="L5" s="8">
        <v>153507</v>
      </c>
      <c r="M5" s="10">
        <f>H5/$D5</f>
        <v>8.505669339221613E-3</v>
      </c>
      <c r="N5" s="6">
        <f t="shared" ref="N5:Q5" si="5">I5/$D5</f>
        <v>2.1172753223597202E-2</v>
      </c>
      <c r="O5" s="6">
        <f t="shared" si="5"/>
        <v>3.2274901697997356E-2</v>
      </c>
      <c r="P5" s="6">
        <f t="shared" si="5"/>
        <v>4.5875374905535615E-2</v>
      </c>
      <c r="Q5" s="11">
        <f t="shared" si="5"/>
        <v>5.6644315015114299E-2</v>
      </c>
      <c r="R5" s="28">
        <f>M5/'Sample depths'!$C$4*1000000</f>
        <v>5.2127660610252037E-4</v>
      </c>
      <c r="S5" s="7">
        <f>N5/'Sample depths'!$C$5*1000000</f>
        <v>5.4172936273373337E-4</v>
      </c>
      <c r="T5" s="7">
        <f>O5/'Sample depths'!$C$2*1000000</f>
        <v>1.1609909485595577E-3</v>
      </c>
      <c r="U5" s="7">
        <f>P5/'Sample depths'!$C$3*1000000</f>
        <v>1.4323469252199752E-3</v>
      </c>
      <c r="V5" s="29">
        <f>Q5/'Sample depths'!$C$6*1000000</f>
        <v>2.2431814306888473E-3</v>
      </c>
    </row>
    <row r="6" spans="1:22" x14ac:dyDescent="0.3">
      <c r="A6" s="42" t="s">
        <v>6</v>
      </c>
      <c r="B6" s="9">
        <v>82.6</v>
      </c>
      <c r="C6" s="4">
        <v>2.4900000000000002</v>
      </c>
      <c r="D6" s="35">
        <v>3394151</v>
      </c>
      <c r="E6" s="33" t="s">
        <v>35</v>
      </c>
      <c r="F6" s="8" t="s">
        <v>7</v>
      </c>
      <c r="G6" s="42">
        <v>0.74675770503083105</v>
      </c>
      <c r="H6" s="9">
        <v>43325</v>
      </c>
      <c r="I6" s="4">
        <v>126571</v>
      </c>
      <c r="J6" s="4">
        <v>184925</v>
      </c>
      <c r="K6" s="4">
        <v>315421</v>
      </c>
      <c r="L6" s="8">
        <v>378803</v>
      </c>
      <c r="M6" s="10">
        <f t="shared" ref="M6:M12" si="6">H6/$D6</f>
        <v>1.2764605935328157E-2</v>
      </c>
      <c r="N6" s="6">
        <f t="shared" ref="N6:N15" si="7">I6/$D6</f>
        <v>3.7290916049403815E-2</v>
      </c>
      <c r="O6" s="6">
        <f t="shared" ref="O6:O15" si="8">J6/$D6</f>
        <v>5.4483433412361441E-2</v>
      </c>
      <c r="P6" s="6">
        <f t="shared" ref="P6:P15" si="9">K6/$D6</f>
        <v>9.293075057650646E-2</v>
      </c>
      <c r="Q6" s="11">
        <f t="shared" ref="Q6:Q15" si="10">L6/$D6</f>
        <v>0.11160463986428418</v>
      </c>
      <c r="R6" s="28">
        <f>M6/'Sample depths'!$C$4*1000000</f>
        <v>7.8228887049738914E-4</v>
      </c>
      <c r="S6" s="7">
        <f>N6/'Sample depths'!$C$5*1000000</f>
        <v>9.5413118803490589E-4</v>
      </c>
      <c r="T6" s="7">
        <f>O6/'Sample depths'!$C$2*1000000</f>
        <v>1.9598750022567519E-3</v>
      </c>
      <c r="U6" s="7">
        <f>P6/'Sample depths'!$C$3*1000000</f>
        <v>2.9015365023334484E-3</v>
      </c>
      <c r="V6" s="29">
        <f>Q6/'Sample depths'!$C$6*1000000</f>
        <v>4.4196748721469798E-3</v>
      </c>
    </row>
    <row r="7" spans="1:22" x14ac:dyDescent="0.3">
      <c r="A7" s="42" t="s">
        <v>10</v>
      </c>
      <c r="B7" s="9">
        <v>93.43</v>
      </c>
      <c r="C7" s="4">
        <v>7.95</v>
      </c>
      <c r="D7" s="35">
        <v>3079230</v>
      </c>
      <c r="E7" s="33" t="s">
        <v>38</v>
      </c>
      <c r="F7" s="8" t="s">
        <v>11</v>
      </c>
      <c r="G7" s="42">
        <v>1.3503722274428163</v>
      </c>
      <c r="H7" s="9">
        <v>103616</v>
      </c>
      <c r="I7" s="4">
        <v>207998.5</v>
      </c>
      <c r="J7" s="4">
        <v>385354.5</v>
      </c>
      <c r="K7" s="4">
        <v>496164.5</v>
      </c>
      <c r="L7" s="8">
        <v>703869</v>
      </c>
      <c r="M7" s="10">
        <f t="shared" si="6"/>
        <v>3.3649970934292013E-2</v>
      </c>
      <c r="N7" s="6">
        <f t="shared" si="7"/>
        <v>6.7548867736414622E-2</v>
      </c>
      <c r="O7" s="6">
        <f t="shared" si="8"/>
        <v>0.12514638399859704</v>
      </c>
      <c r="P7" s="6">
        <f t="shared" si="9"/>
        <v>0.16113265329319343</v>
      </c>
      <c r="Q7" s="11">
        <f t="shared" si="10"/>
        <v>0.22858604261454973</v>
      </c>
      <c r="R7" s="28">
        <f>M7/'Sample depths'!$C$4*1000000</f>
        <v>2.0622648194411749E-3</v>
      </c>
      <c r="S7" s="7">
        <f>N7/'Sample depths'!$C$5*1000000</f>
        <v>1.7283158541445483E-3</v>
      </c>
      <c r="T7" s="7">
        <f>O7/'Sample depths'!$C$2*1000000</f>
        <v>4.5017586862656578E-3</v>
      </c>
      <c r="U7" s="7">
        <f>P7/'Sample depths'!$C$3*1000000</f>
        <v>5.0309749178571259E-3</v>
      </c>
      <c r="V7" s="29">
        <f>Q7/'Sample depths'!$C$6*1000000</f>
        <v>9.0522758721822087E-3</v>
      </c>
    </row>
    <row r="8" spans="1:22" x14ac:dyDescent="0.3">
      <c r="A8" s="42" t="s">
        <v>12</v>
      </c>
      <c r="B8" s="9">
        <v>85.11</v>
      </c>
      <c r="C8" s="4">
        <v>7.68</v>
      </c>
      <c r="D8" s="35">
        <v>3185338</v>
      </c>
      <c r="E8" s="33" t="s">
        <v>39</v>
      </c>
      <c r="F8" s="8" t="s">
        <v>13</v>
      </c>
      <c r="G8" s="42">
        <v>0.54229830772315801</v>
      </c>
      <c r="H8" s="9">
        <v>41533</v>
      </c>
      <c r="I8" s="4">
        <v>102837</v>
      </c>
      <c r="J8" s="4">
        <v>140530</v>
      </c>
      <c r="K8" s="4">
        <v>208385.5</v>
      </c>
      <c r="L8" s="8">
        <v>268535</v>
      </c>
      <c r="M8" s="10">
        <f t="shared" si="6"/>
        <v>1.3038804673161843E-2</v>
      </c>
      <c r="N8" s="6">
        <f t="shared" si="7"/>
        <v>3.2284485979195927E-2</v>
      </c>
      <c r="O8" s="6">
        <f t="shared" si="8"/>
        <v>4.4117767094104296E-2</v>
      </c>
      <c r="P8" s="6">
        <f t="shared" si="9"/>
        <v>6.5420216002195053E-2</v>
      </c>
      <c r="Q8" s="11">
        <f t="shared" si="10"/>
        <v>8.4303455394686533E-2</v>
      </c>
      <c r="R8" s="28">
        <f>M8/'Sample depths'!$C$4*1000000</f>
        <v>7.99093354866002E-4</v>
      </c>
      <c r="S8" s="7">
        <f>N8/'Sample depths'!$C$5*1000000</f>
        <v>8.260358882473455E-4</v>
      </c>
      <c r="T8" s="7">
        <f>O8/'Sample depths'!$C$2*1000000</f>
        <v>1.5870018364793962E-3</v>
      </c>
      <c r="U8" s="7">
        <f>P8/'Sample depths'!$C$3*1000000</f>
        <v>2.0425870182188685E-3</v>
      </c>
      <c r="V8" s="29">
        <f>Q8/'Sample depths'!$C$6*1000000</f>
        <v>3.3385158887314116E-3</v>
      </c>
    </row>
    <row r="9" spans="1:22" x14ac:dyDescent="0.3">
      <c r="A9" s="42" t="s">
        <v>14</v>
      </c>
      <c r="B9" s="9">
        <v>54.57</v>
      </c>
      <c r="C9" s="4">
        <v>2.7</v>
      </c>
      <c r="D9" s="35">
        <v>2241832</v>
      </c>
      <c r="E9" s="33" t="s">
        <v>40</v>
      </c>
      <c r="F9" s="8" t="s">
        <v>15</v>
      </c>
      <c r="G9" s="42">
        <v>0.1658385889461679</v>
      </c>
      <c r="H9" s="9">
        <v>4262</v>
      </c>
      <c r="I9" s="4">
        <v>18022</v>
      </c>
      <c r="J9" s="4">
        <v>34890.5</v>
      </c>
      <c r="K9" s="4">
        <v>69875</v>
      </c>
      <c r="L9" s="8">
        <v>105920.5</v>
      </c>
      <c r="M9" s="10">
        <f t="shared" si="6"/>
        <v>1.901123723811597E-3</v>
      </c>
      <c r="N9" s="6">
        <f t="shared" si="7"/>
        <v>8.0389609926167522E-3</v>
      </c>
      <c r="O9" s="6">
        <f t="shared" si="8"/>
        <v>1.5563387443840573E-2</v>
      </c>
      <c r="P9" s="6">
        <f t="shared" si="9"/>
        <v>3.1168704880651182E-2</v>
      </c>
      <c r="Q9" s="11">
        <f t="shared" si="10"/>
        <v>4.7247295961517187E-2</v>
      </c>
      <c r="R9" s="28">
        <f>M9/'Sample depths'!$C$4*1000000</f>
        <v>1.1651185615219155E-4</v>
      </c>
      <c r="S9" s="7">
        <f>N9/'Sample depths'!$C$5*1000000</f>
        <v>2.0568610844233512E-4</v>
      </c>
      <c r="T9" s="7">
        <f>O9/'Sample depths'!$C$2*1000000</f>
        <v>5.5984529775796488E-4</v>
      </c>
      <c r="U9" s="7">
        <f>P9/'Sample depths'!$C$3*1000000</f>
        <v>9.7316694829893322E-4</v>
      </c>
      <c r="V9" s="29">
        <f>Q9/'Sample depths'!$C$6*1000000</f>
        <v>1.8710484348315615E-3</v>
      </c>
    </row>
    <row r="10" spans="1:22" x14ac:dyDescent="0.3">
      <c r="A10" s="42" t="s">
        <v>16</v>
      </c>
      <c r="B10" s="9">
        <v>80.319999999999993</v>
      </c>
      <c r="C10" s="4">
        <v>4.5199999999999996</v>
      </c>
      <c r="D10" s="35">
        <v>1818743</v>
      </c>
      <c r="E10" s="33" t="s">
        <v>41</v>
      </c>
      <c r="F10" s="8" t="s">
        <v>17</v>
      </c>
      <c r="G10" s="42">
        <v>0.19349484485225901</v>
      </c>
      <c r="H10" s="9">
        <v>17334</v>
      </c>
      <c r="I10" s="4">
        <v>35342</v>
      </c>
      <c r="J10" s="4">
        <v>47083</v>
      </c>
      <c r="K10" s="4">
        <v>78677.5</v>
      </c>
      <c r="L10" s="8">
        <v>93385</v>
      </c>
      <c r="M10" s="10">
        <f t="shared" si="6"/>
        <v>9.5307583314409999E-3</v>
      </c>
      <c r="N10" s="6">
        <f t="shared" si="7"/>
        <v>1.9432102281630774E-2</v>
      </c>
      <c r="O10" s="6">
        <f t="shared" si="8"/>
        <v>2.5887659773810814E-2</v>
      </c>
      <c r="P10" s="6">
        <f t="shared" si="9"/>
        <v>4.3259273025380719E-2</v>
      </c>
      <c r="Q10" s="11">
        <f t="shared" si="10"/>
        <v>5.1345902087320747E-2</v>
      </c>
      <c r="R10" s="28">
        <f>M10/'Sample depths'!$C$4*1000000</f>
        <v>5.8409998772084178E-4</v>
      </c>
      <c r="S10" s="7">
        <f>N10/'Sample depths'!$C$5*1000000</f>
        <v>4.9719279653588969E-4</v>
      </c>
      <c r="T10" s="7">
        <f>O10/'Sample depths'!$C$2*1000000</f>
        <v>9.3122944131689318E-4</v>
      </c>
      <c r="U10" s="7">
        <f>P10/'Sample depths'!$C$3*1000000</f>
        <v>1.3506655113499405E-3</v>
      </c>
      <c r="V10" s="29">
        <f>Q10/'Sample depths'!$C$6*1000000</f>
        <v>2.0333580532046831E-3</v>
      </c>
    </row>
    <row r="11" spans="1:22" x14ac:dyDescent="0.3">
      <c r="A11" s="42" t="s">
        <v>26</v>
      </c>
      <c r="B11" s="9">
        <v>78.92</v>
      </c>
      <c r="C11" s="4">
        <v>5.07</v>
      </c>
      <c r="D11" s="35">
        <v>2405689</v>
      </c>
      <c r="E11" s="33" t="s">
        <v>38</v>
      </c>
      <c r="F11" s="8" t="s">
        <v>11</v>
      </c>
      <c r="G11" s="42">
        <v>0.70348819123466499</v>
      </c>
      <c r="H11" s="9">
        <v>38757</v>
      </c>
      <c r="I11" s="4">
        <v>86384</v>
      </c>
      <c r="J11" s="4">
        <v>193522</v>
      </c>
      <c r="K11" s="4">
        <v>271034</v>
      </c>
      <c r="L11" s="8">
        <v>398563</v>
      </c>
      <c r="M11" s="10">
        <f t="shared" si="6"/>
        <v>1.6110561257086847E-2</v>
      </c>
      <c r="N11" s="6">
        <f t="shared" ref="N11" si="11">I11/$D11</f>
        <v>3.5908215899893958E-2</v>
      </c>
      <c r="O11" s="6">
        <f t="shared" ref="O11" si="12">J11/$D11</f>
        <v>8.044348209598165E-2</v>
      </c>
      <c r="P11" s="6">
        <f t="shared" ref="P11" si="13">K11/$D11</f>
        <v>0.11266377324749791</v>
      </c>
      <c r="Q11" s="11">
        <f t="shared" ref="Q11" si="14">L11/$D11</f>
        <v>0.16567519741745504</v>
      </c>
      <c r="R11" s="28">
        <f>M11/'Sample depths'!$C$4*1000000</f>
        <v>9.8734836255338432E-4</v>
      </c>
      <c r="S11" s="7">
        <f>N11/'Sample depths'!$C$5*1000000</f>
        <v>9.1875320658226271E-4</v>
      </c>
      <c r="T11" s="7">
        <f>O11/'Sample depths'!$C$2*1000000</f>
        <v>2.8937084133657518E-3</v>
      </c>
      <c r="U11" s="7">
        <f>P11/'Sample depths'!$C$3*1000000</f>
        <v>3.51765210697519E-3</v>
      </c>
      <c r="V11" s="29">
        <f>Q11/'Sample depths'!$C$6*1000000</f>
        <v>6.5609324832223703E-3</v>
      </c>
    </row>
    <row r="12" spans="1:22" x14ac:dyDescent="0.3">
      <c r="A12" s="42" t="s">
        <v>18</v>
      </c>
      <c r="B12" s="9">
        <v>93.33</v>
      </c>
      <c r="C12" s="4">
        <v>2.2599999999999998</v>
      </c>
      <c r="D12" s="35">
        <v>4312764</v>
      </c>
      <c r="E12" s="33" t="s">
        <v>42</v>
      </c>
      <c r="F12" s="8" t="s">
        <v>19</v>
      </c>
      <c r="G12" s="42">
        <v>1.0842631159445721</v>
      </c>
      <c r="H12" s="9">
        <v>35553</v>
      </c>
      <c r="I12" s="4">
        <v>124216</v>
      </c>
      <c r="J12" s="4">
        <v>218299.5</v>
      </c>
      <c r="K12" s="4">
        <v>495299.5</v>
      </c>
      <c r="L12" s="8">
        <v>649804.5</v>
      </c>
      <c r="M12" s="10">
        <f t="shared" si="6"/>
        <v>8.2436692571167813E-3</v>
      </c>
      <c r="N12" s="6">
        <f t="shared" si="7"/>
        <v>2.880194696486986E-2</v>
      </c>
      <c r="O12" s="6">
        <f t="shared" si="8"/>
        <v>5.0617075267740133E-2</v>
      </c>
      <c r="P12" s="6">
        <f t="shared" si="9"/>
        <v>0.11484502745802924</v>
      </c>
      <c r="Q12" s="11">
        <f t="shared" si="10"/>
        <v>0.15067008071853688</v>
      </c>
      <c r="R12" s="28">
        <f>M12/'Sample depths'!$C$4*1000000</f>
        <v>5.0521972590281507E-4</v>
      </c>
      <c r="S12" s="7">
        <f>N12/'Sample depths'!$C$5*1000000</f>
        <v>7.3693110244067001E-4</v>
      </c>
      <c r="T12" s="7">
        <f>O12/'Sample depths'!$C$2*1000000</f>
        <v>1.8207945845440188E-3</v>
      </c>
      <c r="U12" s="7">
        <f>P12/'Sample depths'!$C$3*1000000</f>
        <v>3.5857564607382083E-3</v>
      </c>
      <c r="V12" s="29">
        <f>Q12/'Sample depths'!$C$6*1000000</f>
        <v>5.9667122311926448E-3</v>
      </c>
    </row>
    <row r="13" spans="1:22" x14ac:dyDescent="0.3">
      <c r="A13" s="42" t="s">
        <v>20</v>
      </c>
      <c r="B13" s="9">
        <v>82.3</v>
      </c>
      <c r="C13" s="4">
        <v>1.28</v>
      </c>
      <c r="D13" s="35">
        <v>2550234</v>
      </c>
      <c r="E13" s="33" t="s">
        <v>43</v>
      </c>
      <c r="F13" s="8" t="s">
        <v>21</v>
      </c>
      <c r="G13" s="42">
        <v>0.40492071574331917</v>
      </c>
      <c r="H13" s="9">
        <v>18207</v>
      </c>
      <c r="I13" s="4">
        <v>59273.5</v>
      </c>
      <c r="J13" s="4">
        <v>92766.5</v>
      </c>
      <c r="K13" s="4">
        <v>167266</v>
      </c>
      <c r="L13" s="8">
        <v>231319.5</v>
      </c>
      <c r="M13" s="10">
        <f t="shared" ref="M13:M15" si="15">H13/$D13</f>
        <v>7.1393448601187182E-3</v>
      </c>
      <c r="N13" s="6">
        <f t="shared" si="7"/>
        <v>2.3242376974034539E-2</v>
      </c>
      <c r="O13" s="6">
        <f t="shared" si="8"/>
        <v>3.6375681604119463E-2</v>
      </c>
      <c r="P13" s="6">
        <f t="shared" si="9"/>
        <v>6.558849109532694E-2</v>
      </c>
      <c r="Q13" s="11">
        <f t="shared" si="10"/>
        <v>9.070520587522557E-2</v>
      </c>
      <c r="R13" s="28">
        <f>M13/'Sample depths'!$C$4*1000000</f>
        <v>4.3754034045470364E-4</v>
      </c>
      <c r="S13" s="7">
        <f>N13/'Sample depths'!$C$5*1000000</f>
        <v>5.9468307846369608E-4</v>
      </c>
      <c r="T13" s="7">
        <f>O13/'Sample depths'!$C$2*1000000</f>
        <v>1.3085039726918077E-3</v>
      </c>
      <c r="U13" s="7">
        <f>P13/'Sample depths'!$C$3*1000000</f>
        <v>2.047840998436684E-3</v>
      </c>
      <c r="V13" s="29">
        <f>Q13/'Sample depths'!$C$6*1000000</f>
        <v>3.592032729706836E-3</v>
      </c>
    </row>
    <row r="14" spans="1:22" x14ac:dyDescent="0.3">
      <c r="A14" s="42" t="s">
        <v>22</v>
      </c>
      <c r="B14" s="9">
        <v>83.19</v>
      </c>
      <c r="C14" s="4">
        <v>4.2699999999999996</v>
      </c>
      <c r="D14" s="35">
        <v>3480653</v>
      </c>
      <c r="E14" s="33" t="s">
        <v>44</v>
      </c>
      <c r="F14" s="8" t="s">
        <v>23</v>
      </c>
      <c r="G14" s="42">
        <v>0.49539517982528042</v>
      </c>
      <c r="H14" s="9">
        <v>20149</v>
      </c>
      <c r="I14" s="4">
        <v>76541.5</v>
      </c>
      <c r="J14" s="4">
        <v>116995</v>
      </c>
      <c r="K14" s="4">
        <v>201747</v>
      </c>
      <c r="L14" s="8">
        <v>280498.5</v>
      </c>
      <c r="M14" s="10">
        <f t="shared" si="15"/>
        <v>5.7888562864496975E-3</v>
      </c>
      <c r="N14" s="6">
        <f t="shared" si="7"/>
        <v>2.1990557518948312E-2</v>
      </c>
      <c r="O14" s="6">
        <f t="shared" si="8"/>
        <v>3.3612945616813855E-2</v>
      </c>
      <c r="P14" s="6">
        <f t="shared" si="9"/>
        <v>5.7962399584215951E-2</v>
      </c>
      <c r="Q14" s="11">
        <f t="shared" si="10"/>
        <v>8.0587895432265147E-2</v>
      </c>
      <c r="R14" s="28">
        <f>M14/'Sample depths'!$C$4*1000000</f>
        <v>3.5477459067223625E-4</v>
      </c>
      <c r="S14" s="7">
        <f>N14/'Sample depths'!$C$5*1000000</f>
        <v>5.6265383085003426E-4</v>
      </c>
      <c r="T14" s="7">
        <f>O14/'Sample depths'!$C$2*1000000</f>
        <v>1.2091229891481585E-3</v>
      </c>
      <c r="U14" s="7">
        <f>P14/'Sample depths'!$C$3*1000000</f>
        <v>1.8097348521680483E-3</v>
      </c>
      <c r="V14" s="29">
        <f>Q14/'Sample depths'!$C$6*1000000</f>
        <v>3.1913753485008404E-3</v>
      </c>
    </row>
    <row r="15" spans="1:22" x14ac:dyDescent="0.3">
      <c r="A15" s="43" t="s">
        <v>24</v>
      </c>
      <c r="B15" s="19">
        <v>91.52</v>
      </c>
      <c r="C15" s="20">
        <v>3.61</v>
      </c>
      <c r="D15" s="36">
        <v>2841121</v>
      </c>
      <c r="E15" s="34" t="s">
        <v>45</v>
      </c>
      <c r="F15" s="21" t="s">
        <v>25</v>
      </c>
      <c r="G15" s="43">
        <v>0.37502428282124489</v>
      </c>
      <c r="H15" s="19">
        <v>23640.5</v>
      </c>
      <c r="I15" s="20">
        <v>64828.5</v>
      </c>
      <c r="J15" s="20">
        <v>100647</v>
      </c>
      <c r="K15" s="20">
        <v>141125</v>
      </c>
      <c r="L15" s="21">
        <v>196593</v>
      </c>
      <c r="M15" s="22">
        <f t="shared" si="15"/>
        <v>8.3208353322508973E-3</v>
      </c>
      <c r="N15" s="23">
        <f t="shared" si="7"/>
        <v>2.2817929964968054E-2</v>
      </c>
      <c r="O15" s="23">
        <f t="shared" si="8"/>
        <v>3.5425101570823632E-2</v>
      </c>
      <c r="P15" s="23">
        <f t="shared" si="9"/>
        <v>4.9672294844182979E-2</v>
      </c>
      <c r="Q15" s="24">
        <f t="shared" si="10"/>
        <v>6.919557456370215E-2</v>
      </c>
      <c r="R15" s="30">
        <f>M15/'Sample depths'!$C$4*1000000</f>
        <v>5.0994890924488054E-4</v>
      </c>
      <c r="S15" s="31">
        <f>N15/'Sample depths'!$C$5*1000000</f>
        <v>5.8382311116007867E-4</v>
      </c>
      <c r="T15" s="31">
        <f>O15/'Sample depths'!$C$2*1000000</f>
        <v>1.2743097612000222E-3</v>
      </c>
      <c r="U15" s="31">
        <f>P15/'Sample depths'!$C$3*1000000</f>
        <v>1.5508965089700085E-3</v>
      </c>
      <c r="V15" s="32">
        <f>Q15/'Sample depths'!$C$6*1000000</f>
        <v>2.740226056325787E-3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3F165-1919-43B8-970E-34C1F37B4040}">
  <dimension ref="A1:L13"/>
  <sheetViews>
    <sheetView workbookViewId="0">
      <selection activeCell="A22" sqref="A22"/>
    </sheetView>
  </sheetViews>
  <sheetFormatPr defaultRowHeight="14.4" x14ac:dyDescent="0.3"/>
  <cols>
    <col min="1" max="1" width="15.109375" style="4" bestFit="1" customWidth="1"/>
    <col min="2" max="3" width="30.77734375" style="4" customWidth="1"/>
    <col min="4" max="11" width="8.88671875" style="4"/>
    <col min="12" max="12" width="17.5546875" style="4" customWidth="1"/>
    <col min="13" max="16384" width="8.88671875" style="4"/>
  </cols>
  <sheetData>
    <row r="1" spans="1:12" s="13" customFormat="1" x14ac:dyDescent="0.3">
      <c r="A1" s="13" t="s">
        <v>0</v>
      </c>
      <c r="B1" s="13" t="s">
        <v>36</v>
      </c>
      <c r="C1" s="13" t="s">
        <v>33</v>
      </c>
      <c r="D1" s="13" t="s">
        <v>57</v>
      </c>
      <c r="E1" s="13" t="s">
        <v>63</v>
      </c>
      <c r="F1" s="14" t="s">
        <v>52</v>
      </c>
      <c r="G1" s="13" t="s">
        <v>54</v>
      </c>
      <c r="H1" s="13" t="s">
        <v>55</v>
      </c>
      <c r="I1" s="13" t="s">
        <v>56</v>
      </c>
      <c r="J1" s="13" t="s">
        <v>57</v>
      </c>
      <c r="K1" s="13" t="s">
        <v>58</v>
      </c>
      <c r="L1" s="14" t="s">
        <v>59</v>
      </c>
    </row>
    <row r="2" spans="1:12" x14ac:dyDescent="0.3">
      <c r="A2" s="4" t="s">
        <v>8</v>
      </c>
      <c r="B2" s="5" t="s">
        <v>37</v>
      </c>
      <c r="C2" s="4" t="s">
        <v>9</v>
      </c>
      <c r="D2" s="4" t="s">
        <v>53</v>
      </c>
      <c r="I2" s="4" t="s">
        <v>53</v>
      </c>
      <c r="J2" s="4" t="s">
        <v>53</v>
      </c>
      <c r="L2" s="12"/>
    </row>
    <row r="3" spans="1:12" x14ac:dyDescent="0.3">
      <c r="A3" s="4" t="s">
        <v>4</v>
      </c>
      <c r="B3" s="5" t="s">
        <v>34</v>
      </c>
      <c r="C3" s="4" t="s">
        <v>5</v>
      </c>
      <c r="D3" s="4" t="s">
        <v>53</v>
      </c>
      <c r="E3" s="4" t="s">
        <v>53</v>
      </c>
      <c r="F3" s="12"/>
      <c r="I3" s="4" t="s">
        <v>53</v>
      </c>
      <c r="J3" s="4" t="s">
        <v>53</v>
      </c>
      <c r="L3" s="12"/>
    </row>
    <row r="4" spans="1:12" x14ac:dyDescent="0.3">
      <c r="A4" s="4" t="s">
        <v>6</v>
      </c>
      <c r="B4" s="5" t="s">
        <v>35</v>
      </c>
      <c r="C4" s="4" t="s">
        <v>7</v>
      </c>
      <c r="D4" s="4" t="s">
        <v>53</v>
      </c>
      <c r="E4" s="4" t="s">
        <v>53</v>
      </c>
      <c r="I4" s="4" t="s">
        <v>53</v>
      </c>
      <c r="J4" s="4" t="s">
        <v>53</v>
      </c>
      <c r="K4" s="4" t="s">
        <v>53</v>
      </c>
      <c r="L4" s="12" t="s">
        <v>62</v>
      </c>
    </row>
    <row r="5" spans="1:12" x14ac:dyDescent="0.3">
      <c r="A5" s="4" t="s">
        <v>10</v>
      </c>
      <c r="B5" s="5" t="s">
        <v>38</v>
      </c>
      <c r="C5" s="4" t="s">
        <v>11</v>
      </c>
      <c r="D5" s="4" t="s">
        <v>53</v>
      </c>
      <c r="E5" s="4" t="s">
        <v>53</v>
      </c>
      <c r="I5" s="4" t="s">
        <v>53</v>
      </c>
      <c r="J5" s="4" t="s">
        <v>53</v>
      </c>
      <c r="L5" s="12"/>
    </row>
    <row r="6" spans="1:12" x14ac:dyDescent="0.3">
      <c r="A6" s="4" t="s">
        <v>12</v>
      </c>
      <c r="B6" s="5" t="s">
        <v>39</v>
      </c>
      <c r="C6" s="4" t="s">
        <v>13</v>
      </c>
      <c r="D6" s="4" t="s">
        <v>53</v>
      </c>
      <c r="E6" s="4" t="s">
        <v>53</v>
      </c>
      <c r="I6" s="4" t="s">
        <v>53</v>
      </c>
      <c r="J6" s="4" t="s">
        <v>53</v>
      </c>
      <c r="K6" s="4" t="s">
        <v>53</v>
      </c>
      <c r="L6" s="12"/>
    </row>
    <row r="7" spans="1:12" x14ac:dyDescent="0.3">
      <c r="A7" s="4" t="s">
        <v>14</v>
      </c>
      <c r="B7" s="5" t="s">
        <v>40</v>
      </c>
      <c r="C7" s="4" t="s">
        <v>15</v>
      </c>
      <c r="E7" s="4" t="s">
        <v>53</v>
      </c>
      <c r="F7" s="4" t="s">
        <v>53</v>
      </c>
      <c r="G7" s="4" t="s">
        <v>53</v>
      </c>
      <c r="I7" s="4" t="s">
        <v>53</v>
      </c>
      <c r="L7" s="12" t="s">
        <v>61</v>
      </c>
    </row>
    <row r="8" spans="1:12" x14ac:dyDescent="0.3">
      <c r="A8" s="4" t="s">
        <v>16</v>
      </c>
      <c r="B8" s="5" t="s">
        <v>41</v>
      </c>
      <c r="C8" s="4" t="s">
        <v>17</v>
      </c>
      <c r="D8" s="4" t="s">
        <v>53</v>
      </c>
      <c r="E8" s="4" t="s">
        <v>53</v>
      </c>
      <c r="I8" s="4" t="s">
        <v>53</v>
      </c>
      <c r="J8" s="4" t="s">
        <v>53</v>
      </c>
      <c r="L8" s="12"/>
    </row>
    <row r="9" spans="1:12" x14ac:dyDescent="0.3">
      <c r="A9" s="4" t="s">
        <v>26</v>
      </c>
      <c r="B9" s="5" t="s">
        <v>38</v>
      </c>
      <c r="C9" s="4" t="s">
        <v>11</v>
      </c>
      <c r="D9" s="4" t="s">
        <v>53</v>
      </c>
      <c r="E9" s="4" t="s">
        <v>53</v>
      </c>
      <c r="I9" s="4" t="s">
        <v>53</v>
      </c>
      <c r="J9" s="4" t="s">
        <v>53</v>
      </c>
      <c r="L9" s="12"/>
    </row>
    <row r="10" spans="1:12" x14ac:dyDescent="0.3">
      <c r="A10" s="4" t="s">
        <v>18</v>
      </c>
      <c r="B10" s="5" t="s">
        <v>42</v>
      </c>
      <c r="C10" s="4" t="s">
        <v>19</v>
      </c>
      <c r="D10" s="4" t="s">
        <v>53</v>
      </c>
      <c r="E10" s="4" t="s">
        <v>53</v>
      </c>
      <c r="F10" s="4" t="s">
        <v>53</v>
      </c>
      <c r="I10" s="4" t="s">
        <v>53</v>
      </c>
      <c r="J10" s="4" t="s">
        <v>53</v>
      </c>
      <c r="L10" s="12" t="s">
        <v>64</v>
      </c>
    </row>
    <row r="11" spans="1:12" x14ac:dyDescent="0.3">
      <c r="A11" s="4" t="s">
        <v>20</v>
      </c>
      <c r="B11" s="5" t="s">
        <v>43</v>
      </c>
      <c r="C11" s="4" t="s">
        <v>21</v>
      </c>
      <c r="D11" s="4" t="s">
        <v>53</v>
      </c>
      <c r="E11" s="4" t="s">
        <v>53</v>
      </c>
      <c r="J11" s="4" t="s">
        <v>53</v>
      </c>
      <c r="L11" s="12" t="s">
        <v>65</v>
      </c>
    </row>
    <row r="12" spans="1:12" x14ac:dyDescent="0.3">
      <c r="A12" s="4" t="s">
        <v>22</v>
      </c>
      <c r="B12" s="5" t="s">
        <v>44</v>
      </c>
      <c r="C12" s="4" t="s">
        <v>23</v>
      </c>
      <c r="D12" s="4" t="s">
        <v>53</v>
      </c>
      <c r="E12" s="4" t="s">
        <v>53</v>
      </c>
      <c r="I12" s="4" t="s">
        <v>53</v>
      </c>
      <c r="J12" s="4" t="s">
        <v>53</v>
      </c>
      <c r="L12" s="12" t="s">
        <v>66</v>
      </c>
    </row>
    <row r="13" spans="1:12" x14ac:dyDescent="0.3">
      <c r="A13" s="4" t="s">
        <v>24</v>
      </c>
      <c r="B13" s="5" t="s">
        <v>45</v>
      </c>
      <c r="C13" s="4" t="s">
        <v>25</v>
      </c>
      <c r="D13" s="4" t="s">
        <v>53</v>
      </c>
      <c r="E13" s="4" t="s">
        <v>53</v>
      </c>
      <c r="H13" s="4" t="s">
        <v>53</v>
      </c>
      <c r="I13" s="4" t="s">
        <v>53</v>
      </c>
      <c r="J13" s="4" t="s">
        <v>53</v>
      </c>
      <c r="L13" s="12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workbookViewId="0">
      <selection activeCell="C7" sqref="C7"/>
    </sheetView>
  </sheetViews>
  <sheetFormatPr defaultRowHeight="14.4" x14ac:dyDescent="0.3"/>
  <cols>
    <col min="1" max="1" width="22.88671875" customWidth="1"/>
    <col min="2" max="2" width="17.88671875" bestFit="1" customWidth="1"/>
    <col min="3" max="3" width="16.5546875" bestFit="1" customWidth="1"/>
  </cols>
  <sheetData>
    <row r="1" spans="1:4" s="15" customFormat="1" x14ac:dyDescent="0.3">
      <c r="A1" s="15" t="s">
        <v>27</v>
      </c>
      <c r="B1" s="15" t="s">
        <v>28</v>
      </c>
      <c r="C1" s="15" t="s">
        <v>29</v>
      </c>
    </row>
    <row r="2" spans="1:4" x14ac:dyDescent="0.3">
      <c r="A2" t="s">
        <v>47</v>
      </c>
      <c r="B2" s="1">
        <v>28664127</v>
      </c>
      <c r="C2" s="1">
        <v>27799443</v>
      </c>
      <c r="D2" s="1"/>
    </row>
    <row r="3" spans="1:4" x14ac:dyDescent="0.3">
      <c r="A3" t="s">
        <v>48</v>
      </c>
      <c r="B3" s="1">
        <v>32994712</v>
      </c>
      <c r="C3" s="1">
        <v>32028117</v>
      </c>
      <c r="D3" s="1"/>
    </row>
    <row r="4" spans="1:4" x14ac:dyDescent="0.3">
      <c r="A4" t="s">
        <v>49</v>
      </c>
      <c r="B4" s="1">
        <v>16822942</v>
      </c>
      <c r="C4" s="1">
        <v>16316998</v>
      </c>
      <c r="D4" s="1"/>
    </row>
    <row r="5" spans="1:4" x14ac:dyDescent="0.3">
      <c r="A5" t="s">
        <v>50</v>
      </c>
      <c r="B5" s="1">
        <v>40069155</v>
      </c>
      <c r="C5" s="1">
        <v>39083636</v>
      </c>
      <c r="D5" s="1"/>
    </row>
    <row r="6" spans="1:4" ht="14.4" customHeight="1" x14ac:dyDescent="0.3">
      <c r="A6" s="2" t="s">
        <v>51</v>
      </c>
      <c r="B6" s="3">
        <v>25974280</v>
      </c>
      <c r="C6" s="3">
        <v>25251776</v>
      </c>
      <c r="D6" s="1"/>
    </row>
    <row r="7" spans="1:4" x14ac:dyDescent="0.3">
      <c r="A7" t="s">
        <v>67</v>
      </c>
      <c r="B7" s="1">
        <f t="shared" ref="B7" si="0">SUM(B2:B6)</f>
        <v>144525216</v>
      </c>
      <c r="C7" s="1">
        <f>SUM(C2:C6)</f>
        <v>140479970</v>
      </c>
      <c r="D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Bin summaries</vt:lpstr>
      <vt:lpstr>Bin metabolism</vt:lpstr>
      <vt:lpstr>Sample depths</vt:lpstr>
    </vt:vector>
  </TitlesOfParts>
  <Company>The University of Auckland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Waite</dc:creator>
  <cp:lastModifiedBy>Chris Greening</cp:lastModifiedBy>
  <dcterms:created xsi:type="dcterms:W3CDTF">2018-12-10T08:18:36Z</dcterms:created>
  <dcterms:modified xsi:type="dcterms:W3CDTF">2019-01-22T22:06:03Z</dcterms:modified>
</cp:coreProperties>
</file>