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Desktop/"/>
    </mc:Choice>
  </mc:AlternateContent>
  <xr:revisionPtr revIDLastSave="0" documentId="13_ncr:1_{BC031368-0F3B-5E42-92EE-D55749323C60}" xr6:coauthVersionLast="45" xr6:coauthVersionMax="45" xr10:uidLastSave="{00000000-0000-0000-0000-000000000000}"/>
  <bookViews>
    <workbookView xWindow="880" yWindow="1460" windowWidth="24640" windowHeight="13540" activeTab="5" xr2:uid="{1AA55AF4-727D-D648-A016-98B9225F4435}"/>
  </bookViews>
  <sheets>
    <sheet name="Fig. 2a-b" sheetId="1" r:id="rId1"/>
    <sheet name="Fig. 2c" sheetId="2" r:id="rId2"/>
    <sheet name="Fig. 2d" sheetId="3" r:id="rId3"/>
    <sheet name="Fig. 2e" sheetId="4" r:id="rId4"/>
    <sheet name="Fif. 2f" sheetId="5" r:id="rId5"/>
    <sheet name="P values" sheetId="6" r:id="rId6"/>
  </sheets>
  <externalReferences>
    <externalReference r:id="rId7"/>
    <externalReference r:id="rId8"/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5" l="1"/>
  <c r="D32" i="5" s="1"/>
  <c r="E32" i="5" s="1"/>
  <c r="F32" i="5" s="1"/>
  <c r="G32" i="5" s="1"/>
  <c r="H32" i="5" s="1"/>
  <c r="I32" i="5" s="1"/>
  <c r="L32" i="5" s="1"/>
  <c r="C31" i="5"/>
  <c r="D31" i="5" s="1"/>
  <c r="E31" i="5" s="1"/>
  <c r="F31" i="5" s="1"/>
  <c r="G31" i="5" s="1"/>
  <c r="H31" i="5" s="1"/>
  <c r="I31" i="5" s="1"/>
  <c r="L31" i="5" s="1"/>
  <c r="C30" i="5"/>
  <c r="D30" i="5" s="1"/>
  <c r="E30" i="5" s="1"/>
  <c r="F30" i="5" s="1"/>
  <c r="G30" i="5" s="1"/>
  <c r="H30" i="5" s="1"/>
  <c r="I30" i="5" s="1"/>
  <c r="C26" i="5"/>
  <c r="D26" i="5" s="1"/>
  <c r="E26" i="5" s="1"/>
  <c r="F26" i="5" s="1"/>
  <c r="G26" i="5" s="1"/>
  <c r="H26" i="5" s="1"/>
  <c r="I26" i="5" s="1"/>
  <c r="L26" i="5" s="1"/>
  <c r="C25" i="5"/>
  <c r="D25" i="5" s="1"/>
  <c r="E25" i="5" s="1"/>
  <c r="F25" i="5" s="1"/>
  <c r="G25" i="5" s="1"/>
  <c r="H25" i="5" s="1"/>
  <c r="I25" i="5" s="1"/>
  <c r="L25" i="5" s="1"/>
  <c r="C24" i="5"/>
  <c r="D24" i="5" s="1"/>
  <c r="E24" i="5" s="1"/>
  <c r="F24" i="5" s="1"/>
  <c r="G24" i="5" s="1"/>
  <c r="H24" i="5" s="1"/>
  <c r="I24" i="5" s="1"/>
  <c r="C23" i="5"/>
  <c r="D23" i="5" s="1"/>
  <c r="E23" i="5" s="1"/>
  <c r="F23" i="5" s="1"/>
  <c r="G23" i="5" s="1"/>
  <c r="H23" i="5" s="1"/>
  <c r="I23" i="5" s="1"/>
  <c r="L23" i="5" s="1"/>
  <c r="C22" i="5"/>
  <c r="D22" i="5" s="1"/>
  <c r="E22" i="5" s="1"/>
  <c r="F22" i="5" s="1"/>
  <c r="G22" i="5" s="1"/>
  <c r="H22" i="5" s="1"/>
  <c r="I22" i="5" s="1"/>
  <c r="L22" i="5" s="1"/>
  <c r="C21" i="5"/>
  <c r="D21" i="5" s="1"/>
  <c r="E21" i="5" s="1"/>
  <c r="F21" i="5" s="1"/>
  <c r="G21" i="5" s="1"/>
  <c r="H21" i="5" s="1"/>
  <c r="I21" i="5" s="1"/>
  <c r="B19" i="5"/>
  <c r="C19" i="5" s="1"/>
  <c r="B18" i="5"/>
  <c r="C18" i="5" s="1"/>
  <c r="B17" i="5"/>
  <c r="C17" i="5" s="1"/>
  <c r="J16" i="5"/>
  <c r="I16" i="5"/>
  <c r="B16" i="5"/>
  <c r="C16" i="5" s="1"/>
  <c r="J15" i="5"/>
  <c r="I15" i="5"/>
  <c r="B15" i="5"/>
  <c r="C15" i="5" s="1"/>
  <c r="J14" i="5"/>
  <c r="I14" i="5"/>
  <c r="B14" i="5"/>
  <c r="C14" i="5" s="1"/>
  <c r="J13" i="5"/>
  <c r="I13" i="5"/>
  <c r="B13" i="5"/>
  <c r="C13" i="5" s="1"/>
  <c r="J12" i="5"/>
  <c r="I12" i="5"/>
  <c r="B12" i="5"/>
  <c r="C12" i="5" s="1"/>
  <c r="AA13" i="4"/>
  <c r="Y13" i="4"/>
  <c r="W13" i="4"/>
  <c r="U13" i="4"/>
  <c r="S13" i="4"/>
  <c r="Q13" i="4"/>
  <c r="P13" i="4"/>
  <c r="AA12" i="4"/>
  <c r="Y12" i="4"/>
  <c r="W12" i="4"/>
  <c r="U12" i="4"/>
  <c r="S12" i="4"/>
  <c r="Q12" i="4"/>
  <c r="P12" i="4"/>
  <c r="AA11" i="4"/>
  <c r="AA15" i="4" s="1"/>
  <c r="Y11" i="4"/>
  <c r="W11" i="4"/>
  <c r="U11" i="4"/>
  <c r="S11" i="4"/>
  <c r="S15" i="4" s="1"/>
  <c r="Q11" i="4"/>
  <c r="P11" i="4"/>
  <c r="AA8" i="4"/>
  <c r="Y8" i="4"/>
  <c r="W8" i="4"/>
  <c r="U8" i="4"/>
  <c r="S8" i="4"/>
  <c r="Q8" i="4"/>
  <c r="P8" i="4"/>
  <c r="AA7" i="4"/>
  <c r="Y7" i="4"/>
  <c r="W7" i="4"/>
  <c r="U7" i="4"/>
  <c r="S7" i="4"/>
  <c r="Q7" i="4"/>
  <c r="P7" i="4"/>
  <c r="AA6" i="4"/>
  <c r="Y6" i="4"/>
  <c r="Y10" i="4" s="1"/>
  <c r="W6" i="4"/>
  <c r="U6" i="4"/>
  <c r="S6" i="4"/>
  <c r="Q6" i="4"/>
  <c r="Q10" i="4" s="1"/>
  <c r="P6" i="4"/>
  <c r="AA5" i="4"/>
  <c r="Y5" i="4"/>
  <c r="W5" i="4"/>
  <c r="U5" i="4"/>
  <c r="S5" i="4"/>
  <c r="Q5" i="4"/>
  <c r="P5" i="4"/>
  <c r="H29" i="3"/>
  <c r="D29" i="3"/>
  <c r="F29" i="3" s="1"/>
  <c r="G29" i="3" s="1"/>
  <c r="I29" i="3" s="1"/>
  <c r="K29" i="3" s="1"/>
  <c r="H28" i="3"/>
  <c r="D28" i="3"/>
  <c r="F28" i="3" s="1"/>
  <c r="G28" i="3" s="1"/>
  <c r="I28" i="3" s="1"/>
  <c r="K28" i="3" s="1"/>
  <c r="H27" i="3"/>
  <c r="F27" i="3"/>
  <c r="G27" i="3" s="1"/>
  <c r="I27" i="3" s="1"/>
  <c r="K27" i="3" s="1"/>
  <c r="D27" i="3"/>
  <c r="H26" i="3"/>
  <c r="D26" i="3"/>
  <c r="F26" i="3" s="1"/>
  <c r="G26" i="3" s="1"/>
  <c r="I26" i="3" s="1"/>
  <c r="J26" i="3" s="1"/>
  <c r="H25" i="3"/>
  <c r="D25" i="3"/>
  <c r="F25" i="3" s="1"/>
  <c r="G25" i="3" s="1"/>
  <c r="I25" i="3" s="1"/>
  <c r="J25" i="3" s="1"/>
  <c r="H24" i="3"/>
  <c r="D24" i="3"/>
  <c r="F24" i="3" s="1"/>
  <c r="G24" i="3" s="1"/>
  <c r="I24" i="3" s="1"/>
  <c r="J24" i="3" s="1"/>
  <c r="D23" i="3"/>
  <c r="T16" i="3"/>
  <c r="T17" i="3" s="1"/>
  <c r="S16" i="3"/>
  <c r="B13" i="3"/>
  <c r="G12" i="3"/>
  <c r="G13" i="3" s="1"/>
  <c r="F12" i="3"/>
  <c r="F13" i="3" s="1"/>
  <c r="E12" i="3"/>
  <c r="E13" i="3" s="1"/>
  <c r="D12" i="3"/>
  <c r="D13" i="3" s="1"/>
  <c r="C12" i="3"/>
  <c r="C13" i="3" s="1"/>
  <c r="B12" i="3"/>
  <c r="C11" i="2"/>
  <c r="D11" i="2" s="1"/>
  <c r="E11" i="2" s="1"/>
  <c r="F11" i="2" s="1"/>
  <c r="G11" i="2" s="1"/>
  <c r="H11" i="2" s="1"/>
  <c r="I11" i="2" s="1"/>
  <c r="J11" i="2" s="1"/>
  <c r="C10" i="2"/>
  <c r="D10" i="2" s="1"/>
  <c r="E10" i="2" s="1"/>
  <c r="F10" i="2" s="1"/>
  <c r="G10" i="2" s="1"/>
  <c r="H10" i="2" s="1"/>
  <c r="I10" i="2" s="1"/>
  <c r="J10" i="2" s="1"/>
  <c r="C9" i="2"/>
  <c r="D9" i="2" s="1"/>
  <c r="E9" i="2" s="1"/>
  <c r="F9" i="2" s="1"/>
  <c r="G9" i="2" s="1"/>
  <c r="H9" i="2" s="1"/>
  <c r="I9" i="2" s="1"/>
  <c r="C8" i="2"/>
  <c r="D8" i="2" s="1"/>
  <c r="E8" i="2" s="1"/>
  <c r="F8" i="2" s="1"/>
  <c r="G8" i="2" s="1"/>
  <c r="H8" i="2" s="1"/>
  <c r="I8" i="2" s="1"/>
  <c r="J8" i="2" s="1"/>
  <c r="D7" i="2"/>
  <c r="E7" i="2" s="1"/>
  <c r="F7" i="2" s="1"/>
  <c r="G7" i="2" s="1"/>
  <c r="H7" i="2" s="1"/>
  <c r="I7" i="2" s="1"/>
  <c r="J7" i="2" s="1"/>
  <c r="C7" i="2"/>
  <c r="C6" i="2"/>
  <c r="D6" i="2" s="1"/>
  <c r="E6" i="2" s="1"/>
  <c r="F6" i="2" s="1"/>
  <c r="G6" i="2" s="1"/>
  <c r="H6" i="2" s="1"/>
  <c r="I6" i="2" s="1"/>
  <c r="P19" i="1"/>
  <c r="P18" i="1"/>
  <c r="AC6" i="1"/>
  <c r="AB6" i="1"/>
  <c r="AC7" i="1" s="1"/>
  <c r="X4" i="1"/>
  <c r="X5" i="1" s="1"/>
  <c r="X6" i="1" s="1"/>
  <c r="X7" i="1" s="1"/>
  <c r="X8" i="1" s="1"/>
  <c r="Y3" i="1"/>
  <c r="X3" i="1"/>
  <c r="W3" i="1"/>
  <c r="Q3" i="1"/>
  <c r="P3" i="1"/>
  <c r="O3" i="1"/>
  <c r="H3" i="1"/>
  <c r="G3" i="1"/>
  <c r="F3" i="1"/>
  <c r="Y2" i="1"/>
  <c r="X2" i="1"/>
  <c r="W2" i="1"/>
  <c r="Q2" i="1"/>
  <c r="P2" i="1"/>
  <c r="P4" i="1" s="1"/>
  <c r="P5" i="1" s="1"/>
  <c r="P6" i="1" s="1"/>
  <c r="P7" i="1" s="1"/>
  <c r="P8" i="1" s="1"/>
  <c r="O2" i="1"/>
  <c r="H2" i="1"/>
  <c r="H4" i="1" s="1"/>
  <c r="H5" i="1" s="1"/>
  <c r="G2" i="1"/>
  <c r="F2" i="1"/>
  <c r="Y1" i="1"/>
  <c r="X1" i="1"/>
  <c r="Q1" i="1"/>
  <c r="P1" i="1"/>
  <c r="H1" i="1"/>
  <c r="G1" i="1"/>
  <c r="AA14" i="4" l="1"/>
  <c r="AA9" i="4"/>
  <c r="Q9" i="4"/>
  <c r="S9" i="4"/>
  <c r="Y9" i="4"/>
  <c r="Y4" i="1"/>
  <c r="Y5" i="1" s="1"/>
  <c r="U10" i="4"/>
  <c r="P14" i="4"/>
  <c r="W15" i="4"/>
  <c r="U14" i="4"/>
  <c r="G4" i="1"/>
  <c r="G5" i="1" s="1"/>
  <c r="G6" i="1" s="1"/>
  <c r="G7" i="1" s="1"/>
  <c r="G8" i="1" s="1"/>
  <c r="Q4" i="1"/>
  <c r="Q5" i="1" s="1"/>
  <c r="Q6" i="1" s="1"/>
  <c r="Q7" i="1" s="1"/>
  <c r="Q8" i="1" s="1"/>
  <c r="P9" i="4"/>
  <c r="W9" i="4"/>
  <c r="Q14" i="4"/>
  <c r="Y14" i="4"/>
  <c r="S14" i="4"/>
  <c r="J32" i="5"/>
  <c r="L30" i="5"/>
  <c r="K32" i="5"/>
  <c r="J26" i="5"/>
  <c r="L24" i="5"/>
  <c r="K26" i="5"/>
  <c r="J23" i="5"/>
  <c r="K23" i="5"/>
  <c r="L21" i="5"/>
  <c r="AA10" i="4"/>
  <c r="P15" i="4"/>
  <c r="U9" i="4"/>
  <c r="P10" i="4"/>
  <c r="W10" i="4"/>
  <c r="W14" i="4"/>
  <c r="Q15" i="4"/>
  <c r="Y15" i="4"/>
  <c r="S10" i="4"/>
  <c r="U15" i="4"/>
  <c r="M29" i="3"/>
  <c r="L29" i="3"/>
  <c r="N29" i="3"/>
  <c r="M26" i="3"/>
  <c r="L26" i="3"/>
  <c r="L11" i="2"/>
  <c r="K11" i="2"/>
  <c r="J9" i="2"/>
  <c r="M11" i="2"/>
  <c r="K8" i="2"/>
  <c r="J6" i="2"/>
  <c r="L8" i="2"/>
  <c r="Y6" i="1"/>
  <c r="Y7" i="1" s="1"/>
  <c r="Y8" i="1" s="1"/>
  <c r="H6" i="1"/>
  <c r="H7" i="1" s="1"/>
  <c r="H8" i="1" s="1"/>
  <c r="H9" i="1" l="1"/>
  <c r="Q14" i="1"/>
  <c r="Q9" i="1"/>
  <c r="Q15" i="1"/>
  <c r="Q16" i="1"/>
  <c r="Y9" i="1"/>
  <c r="Q19" i="1" l="1"/>
  <c r="Q17" i="1"/>
  <c r="Q18" i="1"/>
</calcChain>
</file>

<file path=xl/sharedStrings.xml><?xml version="1.0" encoding="utf-8"?>
<sst xmlns="http://schemas.openxmlformats.org/spreadsheetml/2006/main" count="194" uniqueCount="126">
  <si>
    <t xml:space="preserve">ctr1 </t>
  </si>
  <si>
    <t>MD1</t>
  </si>
  <si>
    <t xml:space="preserve">ctr2 </t>
  </si>
  <si>
    <t>MD2</t>
  </si>
  <si>
    <t>ctr3</t>
  </si>
  <si>
    <t>MD3</t>
  </si>
  <si>
    <t>cfu/ml</t>
  </si>
  <si>
    <t>ctr</t>
  </si>
  <si>
    <t>MD</t>
  </si>
  <si>
    <t>subtract O2 concentration in linear rage</t>
  </si>
  <si>
    <t>rate</t>
  </si>
  <si>
    <t>normalized to cfu</t>
  </si>
  <si>
    <t>divide by control</t>
  </si>
  <si>
    <t>%</t>
  </si>
  <si>
    <t>% rate reduction</t>
  </si>
  <si>
    <t xml:space="preserve">ttest </t>
  </si>
  <si>
    <t>ave</t>
  </si>
  <si>
    <t>y=1.034x + 16.256</t>
  </si>
  <si>
    <t>y=Lum</t>
  </si>
  <si>
    <t>x=Log ATP (moles)</t>
  </si>
  <si>
    <t>LUM</t>
  </si>
  <si>
    <t>LUM-blank</t>
  </si>
  <si>
    <t>log10</t>
  </si>
  <si>
    <t>/0.9499</t>
  </si>
  <si>
    <t>10^</t>
  </si>
  <si>
    <t>*1000</t>
  </si>
  <si>
    <t>MHB</t>
  </si>
  <si>
    <t>mmoles ATP</t>
  </si>
  <si>
    <t>umoles ATP</t>
  </si>
  <si>
    <t>average</t>
  </si>
  <si>
    <t>std dev</t>
  </si>
  <si>
    <t>t test</t>
  </si>
  <si>
    <t>ctrA</t>
  </si>
  <si>
    <t>ctrB</t>
  </si>
  <si>
    <t>ctrC</t>
  </si>
  <si>
    <t>MDA</t>
  </si>
  <si>
    <t>MDB</t>
  </si>
  <si>
    <t>MDC</t>
  </si>
  <si>
    <t>12.5 ml MHB inoculated 125ul HG003. Grown for 3h10m. MD80uM added for 2h</t>
  </si>
  <si>
    <t>A</t>
  </si>
  <si>
    <t>10ml pelleted. Resus in 300ul assay buffer for ctr and 200ul for stress treated</t>
  </si>
  <si>
    <t>B</t>
  </si>
  <si>
    <t>lysed with lysostaphin and triton X</t>
  </si>
  <si>
    <t>C</t>
  </si>
  <si>
    <t>supernatant assayed for aconitase activity</t>
  </si>
  <si>
    <t>D</t>
  </si>
  <si>
    <t>E</t>
  </si>
  <si>
    <t>F</t>
  </si>
  <si>
    <t>G</t>
  </si>
  <si>
    <t>H</t>
  </si>
  <si>
    <t>normalize to cfu</t>
  </si>
  <si>
    <t>OD450</t>
  </si>
  <si>
    <t>minus blank</t>
  </si>
  <si>
    <t>plus 0.018</t>
  </si>
  <si>
    <t>divide by0.0915</t>
  </si>
  <si>
    <t>T X V (30min * ml)</t>
  </si>
  <si>
    <t>B/(T*V)</t>
  </si>
  <si>
    <t>normalize for 300ul vs 200ul</t>
  </si>
  <si>
    <t>unlysed</t>
  </si>
  <si>
    <t>ctr1 10</t>
  </si>
  <si>
    <t>ctr2 10</t>
  </si>
  <si>
    <t>*</t>
  </si>
  <si>
    <t>ctr3 10</t>
  </si>
  <si>
    <t>**</t>
  </si>
  <si>
    <t>MD1 50</t>
  </si>
  <si>
    <t>***</t>
  </si>
  <si>
    <t>MD2 50</t>
  </si>
  <si>
    <t>MD3 50</t>
  </si>
  <si>
    <t>1:100 dilution grow for 3h20 min + 20min stress</t>
  </si>
  <si>
    <t>T0 and add rif10</t>
  </si>
  <si>
    <t>control</t>
  </si>
  <si>
    <t>5.5mM gluc/MD</t>
  </si>
  <si>
    <t>3.5mM gluc/MD</t>
  </si>
  <si>
    <t>4.5mM gluc/MD</t>
  </si>
  <si>
    <t>1mM gluc/MD</t>
  </si>
  <si>
    <t>.5mM gluc/MD</t>
  </si>
  <si>
    <t>0.5h</t>
  </si>
  <si>
    <t>Lum</t>
  </si>
  <si>
    <t>x</t>
  </si>
  <si>
    <t>y</t>
  </si>
  <si>
    <t>uM ATP</t>
  </si>
  <si>
    <t>ATP conc moles ATP</t>
  </si>
  <si>
    <t>mmoles aTP</t>
  </si>
  <si>
    <t>umoles aTP</t>
  </si>
  <si>
    <t>subtract 15.178</t>
  </si>
  <si>
    <t>divide by 0.9717</t>
  </si>
  <si>
    <t>nmoles ATP</t>
  </si>
  <si>
    <t>gluc/MD</t>
  </si>
  <si>
    <t>2a</t>
  </si>
  <si>
    <t>no stats</t>
  </si>
  <si>
    <t>2b</t>
  </si>
  <si>
    <t>unpaired T</t>
  </si>
  <si>
    <t>MD v ctrl</t>
  </si>
  <si>
    <t>-65.12 to -61.62</t>
  </si>
  <si>
    <t>2c</t>
  </si>
  <si>
    <t>-0.0003306 to -0.0001682</t>
  </si>
  <si>
    <t>2d</t>
  </si>
  <si>
    <t>stats in excel</t>
  </si>
  <si>
    <t>2e</t>
  </si>
  <si>
    <t>one-way ANOVA</t>
  </si>
  <si>
    <t>Control vs. MD</t>
  </si>
  <si>
    <t>-210014977 to -175631689</t>
  </si>
  <si>
    <t>Yes</t>
  </si>
  <si>
    <t>****</t>
  </si>
  <si>
    <t>Control vs. 0.5mM gluc/MD</t>
  </si>
  <si>
    <t>-49681644 to -15298356</t>
  </si>
  <si>
    <t>Control vs. 1mM gluc/MD</t>
  </si>
  <si>
    <t>-39014977 to -4631689</t>
  </si>
  <si>
    <t>Control vs. 3.5mM gluc/MD</t>
  </si>
  <si>
    <t>-19514977 to 14868311</t>
  </si>
  <si>
    <t>No</t>
  </si>
  <si>
    <t>ns</t>
  </si>
  <si>
    <t>Control vs. 4.5mM gluc/MD</t>
  </si>
  <si>
    <t>-17808311 to 16574977</t>
  </si>
  <si>
    <t>Control vs. 5.5mM gluc/MD</t>
  </si>
  <si>
    <t>-17171644 to 17211644</t>
  </si>
  <si>
    <t>&gt;0.999999999999999</t>
  </si>
  <si>
    <t>2f</t>
  </si>
  <si>
    <t>7.90652e-005 to 0.000186935</t>
  </si>
  <si>
    <t>Control vs. Column C</t>
  </si>
  <si>
    <t>-0.000102268 to 5.60152e-006</t>
  </si>
  <si>
    <t>MD vs. Column C</t>
  </si>
  <si>
    <t>-0.000235268 to -0.000127398</t>
  </si>
  <si>
    <t>Figure</t>
  </si>
  <si>
    <t>95.00% CI of diff.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</si>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</sst>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color rgb="FF00B050"/>
      <name val="Calibri"/>
      <family val="2"/>
      <scheme val="minor"/>
    </font>
    <font>
      <sz val="10"/>
      <color rgb="FF27413E"/>
      <name val="Arial"/>
      <family val="2"/>
    </font>
    <font>
      <sz val="7"/>
      <color rgb="FF000000"/>
      <name val="Arial"/>
      <family val="2"/>
    </font>
    <font>
      <sz val="11"/>
      <color theme="5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color theme="1"/>
      <name val="Arial"/>
      <family val="2"/>
    </font>
    <font>
      <sz val="13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11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11" fontId="1" fillId="0" borderId="0" xfId="0" applyNumberFormat="1" applyFont="1"/>
    <xf numFmtId="2" fontId="0" fillId="0" borderId="0" xfId="0" applyNumberFormat="1"/>
    <xf numFmtId="49" fontId="0" fillId="0" borderId="0" xfId="0" applyNumberFormat="1"/>
    <xf numFmtId="0" fontId="4" fillId="0" borderId="0" xfId="0" applyFont="1"/>
    <xf numFmtId="0" fontId="0" fillId="2" borderId="0" xfId="0" applyFill="1"/>
    <xf numFmtId="0" fontId="5" fillId="0" borderId="1" xfId="0" applyFont="1" applyBorder="1" applyAlignment="1">
      <alignment horizontal="center" vertical="center" wrapText="1"/>
    </xf>
    <xf numFmtId="11" fontId="4" fillId="0" borderId="0" xfId="0" applyNumberFormat="1" applyFont="1"/>
    <xf numFmtId="0" fontId="6" fillId="0" borderId="0" xfId="0" applyFont="1"/>
    <xf numFmtId="0" fontId="0" fillId="3" borderId="1" xfId="0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5" fillId="12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2" fontId="0" fillId="17" borderId="0" xfId="0" applyNumberFormat="1" applyFill="1"/>
    <xf numFmtId="0" fontId="9" fillId="0" borderId="0" xfId="0" applyFont="1"/>
    <xf numFmtId="11" fontId="0" fillId="0" borderId="2" xfId="0" applyNumberFormat="1" applyBorder="1"/>
    <xf numFmtId="11" fontId="0" fillId="18" borderId="3" xfId="0" applyNumberFormat="1" applyFill="1" applyBorder="1"/>
    <xf numFmtId="2" fontId="1" fillId="0" borderId="0" xfId="0" applyNumberFormat="1" applyFont="1"/>
    <xf numFmtId="2" fontId="10" fillId="0" borderId="0" xfId="0" applyNumberFormat="1" applyFont="1"/>
    <xf numFmtId="11" fontId="11" fillId="0" borderId="2" xfId="0" applyNumberFormat="1" applyFont="1" applyBorder="1"/>
    <xf numFmtId="11" fontId="11" fillId="0" borderId="0" xfId="0" applyNumberFormat="1" applyFont="1"/>
    <xf numFmtId="11" fontId="11" fillId="0" borderId="3" xfId="0" applyNumberFormat="1" applyFont="1" applyBorder="1"/>
    <xf numFmtId="11" fontId="11" fillId="0" borderId="4" xfId="0" applyNumberFormat="1" applyFont="1" applyBorder="1"/>
    <xf numFmtId="11" fontId="11" fillId="0" borderId="5" xfId="0" applyNumberFormat="1" applyFont="1" applyBorder="1"/>
    <xf numFmtId="11" fontId="11" fillId="0" borderId="6" xfId="0" applyNumberFormat="1" applyFont="1" applyBorder="1"/>
    <xf numFmtId="11" fontId="0" fillId="0" borderId="5" xfId="0" applyNumberFormat="1" applyBorder="1"/>
    <xf numFmtId="0" fontId="5" fillId="19" borderId="1" xfId="0" applyFont="1" applyFill="1" applyBorder="1" applyAlignment="1">
      <alignment horizontal="center" vertical="center" wrapText="1"/>
    </xf>
    <xf numFmtId="0" fontId="0" fillId="20" borderId="0" xfId="0" applyFill="1"/>
    <xf numFmtId="0" fontId="5" fillId="20" borderId="1" xfId="0" applyFont="1" applyFill="1" applyBorder="1" applyAlignment="1">
      <alignment horizontal="center" vertical="center" wrapText="1"/>
    </xf>
    <xf numFmtId="11" fontId="4" fillId="20" borderId="0" xfId="0" applyNumberFormat="1" applyFont="1" applyFill="1"/>
    <xf numFmtId="0" fontId="6" fillId="20" borderId="0" xfId="0" applyFont="1" applyFill="1"/>
    <xf numFmtId="11" fontId="0" fillId="20" borderId="0" xfId="0" applyNumberFormat="1" applyFill="1"/>
    <xf numFmtId="2" fontId="0" fillId="20" borderId="0" xfId="0" applyNumberFormat="1" applyFill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11" fontId="13" fillId="0" borderId="0" xfId="0" applyNumberFormat="1" applyFont="1"/>
    <xf numFmtId="0" fontId="1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3957305336832899"/>
                  <c:y val="-8.8379629629629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'[1]05.23.18'!$C$15:$C$20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</c:numCache>
            </c:numRef>
          </c:xVal>
          <c:yVal>
            <c:numRef>
              <c:f>'[1]05.23.18'!$D$15:$D$20</c:f>
              <c:numCache>
                <c:formatCode>General</c:formatCode>
                <c:ptCount val="6"/>
                <c:pt idx="0">
                  <c:v>0</c:v>
                </c:pt>
                <c:pt idx="1">
                  <c:v>0.33149999999999996</c:v>
                </c:pt>
                <c:pt idx="2">
                  <c:v>0.67100000000000004</c:v>
                </c:pt>
                <c:pt idx="3">
                  <c:v>1.1395</c:v>
                </c:pt>
                <c:pt idx="4">
                  <c:v>1.429</c:v>
                </c:pt>
                <c:pt idx="5">
                  <c:v>1.8085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952-B34D-87DC-A7014F6F4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1707616"/>
        <c:axId val="-2070957536"/>
      </c:scatterChart>
      <c:valAx>
        <c:axId val="-2071707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nmole/well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0957536"/>
        <c:crosses val="autoZero"/>
        <c:crossBetween val="midCat"/>
      </c:valAx>
      <c:valAx>
        <c:axId val="-207095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OD450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1707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[2]Sheet1!$J$11</c:f>
              <c:strCache>
                <c:ptCount val="1"/>
                <c:pt idx="0">
                  <c:v>Lum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64302230971128604"/>
                  <c:y val="-0.102268518518518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[2]Sheet1!$I$12:$I$16</c:f>
              <c:numCache>
                <c:formatCode>General</c:formatCode>
                <c:ptCount val="5"/>
                <c:pt idx="0">
                  <c:v>-9</c:v>
                </c:pt>
                <c:pt idx="1">
                  <c:v>-10</c:v>
                </c:pt>
                <c:pt idx="2">
                  <c:v>-11</c:v>
                </c:pt>
                <c:pt idx="3">
                  <c:v>-12</c:v>
                </c:pt>
                <c:pt idx="4">
                  <c:v>-13</c:v>
                </c:pt>
              </c:numCache>
            </c:numRef>
          </c:xVal>
          <c:yVal>
            <c:numRef>
              <c:f>[2]Sheet1!$J$12:$J$16</c:f>
              <c:numCache>
                <c:formatCode>General</c:formatCode>
                <c:ptCount val="5"/>
                <c:pt idx="0">
                  <c:v>6.3987196487780169</c:v>
                </c:pt>
                <c:pt idx="1">
                  <c:v>5.479769598015908</c:v>
                </c:pt>
                <c:pt idx="2">
                  <c:v>4.5078288960455284</c:v>
                </c:pt>
                <c:pt idx="3">
                  <c:v>3.5665553308830549</c:v>
                </c:pt>
                <c:pt idx="4">
                  <c:v>2.4969296480732148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CB-9A4D-8B30-8DB98412F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69604464"/>
        <c:axId val="-2068701072"/>
      </c:scatterChart>
      <c:valAx>
        <c:axId val="-2069604464"/>
        <c:scaling>
          <c:orientation val="minMax"/>
          <c:max val="-9"/>
          <c:min val="-1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ATP moles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8701072"/>
        <c:crosses val="autoZero"/>
        <c:crossBetween val="midCat"/>
      </c:valAx>
      <c:valAx>
        <c:axId val="-206870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Luminescace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960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4</xdr:row>
      <xdr:rowOff>12700</xdr:rowOff>
    </xdr:from>
    <xdr:to>
      <xdr:col>14</xdr:col>
      <xdr:colOff>184150</xdr:colOff>
      <xdr:row>18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765C07-97DE-4045-8D2D-8A31E5FAC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520700</xdr:colOff>
      <xdr:row>1</xdr:row>
      <xdr:rowOff>139700</xdr:rowOff>
    </xdr:from>
    <xdr:to>
      <xdr:col>20</xdr:col>
      <xdr:colOff>381000</xdr:colOff>
      <xdr:row>16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999E52-C73F-654C-B1E4-54CF4E72C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rah's%20Data/oxidative%20stress/SDH%20and%20aconitase/05.18.18%20aconitase%20assa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conlon/Desktop/Desktop%20-%20Sara&#8217;s%20MacBook%20Pro/Sarah's%20Data/oxidative%20stress/paper%20Rowe%20et%20al/Ist%20revision/data%20for%20resubmission/06.05.19%20ATP%20MD%20glu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arah's%20Data/oxidative%20stress/colorimetric%20enzyme%20assays/05.18.18%20aconitase%20ass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.18.18"/>
      <sheetName val="05.23.18"/>
      <sheetName val="06.24.19"/>
    </sheetNames>
    <sheetDataSet>
      <sheetData sheetId="0"/>
      <sheetData sheetId="1">
        <row r="15">
          <cell r="C15">
            <v>0</v>
          </cell>
          <cell r="D15">
            <v>0</v>
          </cell>
        </row>
        <row r="16">
          <cell r="C16">
            <v>4</v>
          </cell>
          <cell r="D16">
            <v>0.33149999999999996</v>
          </cell>
        </row>
        <row r="17">
          <cell r="C17">
            <v>8</v>
          </cell>
          <cell r="D17">
            <v>0.67100000000000004</v>
          </cell>
        </row>
        <row r="18">
          <cell r="C18">
            <v>12</v>
          </cell>
          <cell r="D18">
            <v>1.1395</v>
          </cell>
        </row>
        <row r="19">
          <cell r="C19">
            <v>16</v>
          </cell>
          <cell r="D19">
            <v>1.429</v>
          </cell>
        </row>
        <row r="20">
          <cell r="C20">
            <v>20</v>
          </cell>
          <cell r="D20">
            <v>1.8085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1">
          <cell r="J11" t="str">
            <v>Lum</v>
          </cell>
        </row>
        <row r="12">
          <cell r="I12">
            <v>-9</v>
          </cell>
          <cell r="J12">
            <v>6.3987196487780169</v>
          </cell>
        </row>
        <row r="13">
          <cell r="I13">
            <v>-10</v>
          </cell>
          <cell r="J13">
            <v>5.479769598015908</v>
          </cell>
        </row>
        <row r="14">
          <cell r="I14">
            <v>-11</v>
          </cell>
          <cell r="J14">
            <v>4.5078288960455284</v>
          </cell>
        </row>
        <row r="15">
          <cell r="I15">
            <v>-12</v>
          </cell>
          <cell r="J15">
            <v>3.5665553308830549</v>
          </cell>
        </row>
        <row r="16">
          <cell r="I16">
            <v>-13</v>
          </cell>
          <cell r="J16">
            <v>2.4969296480732148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.18.18"/>
      <sheetName val="05.23.18"/>
      <sheetName val="04.15.19"/>
      <sheetName val="05.02.19"/>
      <sheetName val="06.24.19"/>
    </sheetNames>
    <sheetDataSet>
      <sheetData sheetId="0"/>
      <sheetData sheetId="1">
        <row r="15">
          <cell r="D15">
            <v>0</v>
          </cell>
        </row>
      </sheetData>
      <sheetData sheetId="2"/>
      <sheetData sheetId="3"/>
      <sheetData sheetId="4">
        <row r="25">
          <cell r="D25" t="str">
            <v>A450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3B851-82CF-B942-83F0-FB4F89E104F9}">
  <dimension ref="B1:AD340"/>
  <sheetViews>
    <sheetView workbookViewId="0">
      <selection sqref="A1:XFD1048576"/>
    </sheetView>
  </sheetViews>
  <sheetFormatPr baseColWidth="10" defaultColWidth="8.83203125" defaultRowHeight="16" x14ac:dyDescent="0.2"/>
  <cols>
    <col min="17" max="18" width="11.83203125" bestFit="1" customWidth="1"/>
    <col min="28" max="28" width="13.33203125" bestFit="1" customWidth="1"/>
  </cols>
  <sheetData>
    <row r="1" spans="2:30" x14ac:dyDescent="0.2">
      <c r="C1" t="s">
        <v>0</v>
      </c>
      <c r="D1" t="s">
        <v>1</v>
      </c>
      <c r="G1" t="str">
        <f t="shared" ref="G1:H2" si="0">C1</f>
        <v xml:space="preserve">ctr1 </v>
      </c>
      <c r="H1" t="str">
        <f t="shared" si="0"/>
        <v>MD1</v>
      </c>
      <c r="L1" t="s">
        <v>2</v>
      </c>
      <c r="M1" t="s">
        <v>3</v>
      </c>
      <c r="P1" t="str">
        <f t="shared" ref="P1:Q2" si="1">L1</f>
        <v xml:space="preserve">ctr2 </v>
      </c>
      <c r="Q1" t="str">
        <f t="shared" si="1"/>
        <v>MD2</v>
      </c>
      <c r="T1" t="s">
        <v>4</v>
      </c>
      <c r="U1" t="s">
        <v>5</v>
      </c>
      <c r="X1" t="str">
        <f t="shared" ref="X1:Y2" si="2">T1</f>
        <v>ctr3</v>
      </c>
      <c r="Y1" t="str">
        <f t="shared" si="2"/>
        <v>MD3</v>
      </c>
      <c r="AB1" t="s">
        <v>6</v>
      </c>
    </row>
    <row r="2" spans="2:30" x14ac:dyDescent="0.2">
      <c r="B2">
        <v>0</v>
      </c>
      <c r="C2">
        <v>863.33841500000005</v>
      </c>
      <c r="D2">
        <v>934.06038899999999</v>
      </c>
      <c r="F2">
        <f>B2</f>
        <v>0</v>
      </c>
      <c r="G2">
        <f t="shared" si="0"/>
        <v>863.33841500000005</v>
      </c>
      <c r="H2">
        <f t="shared" si="0"/>
        <v>934.06038899999999</v>
      </c>
      <c r="K2">
        <v>0</v>
      </c>
      <c r="L2">
        <v>652.96496200000001</v>
      </c>
      <c r="M2">
        <v>869.38948400000004</v>
      </c>
      <c r="O2">
        <f>K2</f>
        <v>0</v>
      </c>
      <c r="P2">
        <f t="shared" si="1"/>
        <v>652.96496200000001</v>
      </c>
      <c r="Q2">
        <f t="shared" si="1"/>
        <v>869.38948400000004</v>
      </c>
      <c r="S2">
        <v>0</v>
      </c>
      <c r="T2">
        <v>721.52994899999999</v>
      </c>
      <c r="U2">
        <v>853.67982199999994</v>
      </c>
      <c r="W2">
        <f>S2</f>
        <v>0</v>
      </c>
      <c r="X2">
        <f t="shared" si="2"/>
        <v>721.52994899999999</v>
      </c>
      <c r="Y2">
        <f t="shared" si="2"/>
        <v>853.67982199999994</v>
      </c>
      <c r="AB2" t="s">
        <v>7</v>
      </c>
      <c r="AC2" t="s">
        <v>8</v>
      </c>
    </row>
    <row r="3" spans="2:30" x14ac:dyDescent="0.2">
      <c r="B3">
        <v>1</v>
      </c>
      <c r="C3">
        <v>857.11852799999997</v>
      </c>
      <c r="D3">
        <v>931.06630600000005</v>
      </c>
      <c r="F3">
        <f>B102</f>
        <v>100</v>
      </c>
      <c r="G3">
        <f>C102</f>
        <v>301.01476300000002</v>
      </c>
      <c r="H3">
        <f>D102</f>
        <v>549.15538400000003</v>
      </c>
      <c r="K3">
        <v>1</v>
      </c>
      <c r="L3">
        <v>644.56658300000004</v>
      </c>
      <c r="M3">
        <v>863.82766100000003</v>
      </c>
      <c r="O3">
        <f>K62</f>
        <v>60</v>
      </c>
      <c r="P3">
        <f>L62</f>
        <v>206.87453199999999</v>
      </c>
      <c r="Q3">
        <f>M62</f>
        <v>546.07796800000006</v>
      </c>
      <c r="S3">
        <v>1</v>
      </c>
      <c r="T3">
        <v>713.90522499999997</v>
      </c>
      <c r="U3">
        <v>848.25993400000004</v>
      </c>
      <c r="W3">
        <f>S102</f>
        <v>100</v>
      </c>
      <c r="X3">
        <f>T102</f>
        <v>52.913927000000001</v>
      </c>
      <c r="Y3">
        <f>U102</f>
        <v>375.43404600000002</v>
      </c>
      <c r="AB3" s="1">
        <v>580000000</v>
      </c>
      <c r="AC3" s="1">
        <v>220000000</v>
      </c>
      <c r="AD3" s="1"/>
    </row>
    <row r="4" spans="2:30" x14ac:dyDescent="0.2">
      <c r="B4">
        <v>2</v>
      </c>
      <c r="C4">
        <v>850.87874899999997</v>
      </c>
      <c r="D4">
        <v>928.26469599999996</v>
      </c>
      <c r="F4" s="2" t="s">
        <v>9</v>
      </c>
      <c r="G4" s="2">
        <f>G2-G3</f>
        <v>562.32365200000004</v>
      </c>
      <c r="H4" s="2">
        <f>H2-H3</f>
        <v>384.90500499999996</v>
      </c>
      <c r="I4" s="2"/>
      <c r="K4">
        <v>2</v>
      </c>
      <c r="L4">
        <v>636.21497799999997</v>
      </c>
      <c r="M4">
        <v>858.23895700000003</v>
      </c>
      <c r="O4" s="2" t="s">
        <v>9</v>
      </c>
      <c r="P4" s="2">
        <f>P2-P3</f>
        <v>446.09043000000003</v>
      </c>
      <c r="Q4" s="2">
        <f>Q2-Q3</f>
        <v>323.31151599999998</v>
      </c>
      <c r="R4" s="2"/>
      <c r="S4">
        <v>2</v>
      </c>
      <c r="T4">
        <v>706.31652299999996</v>
      </c>
      <c r="U4">
        <v>843.02714400000002</v>
      </c>
      <c r="W4" s="2" t="s">
        <v>9</v>
      </c>
      <c r="X4" s="2">
        <f>X2-X3</f>
        <v>668.61602199999993</v>
      </c>
      <c r="Y4" s="2">
        <f>Y2-Y3</f>
        <v>478.24577599999992</v>
      </c>
      <c r="Z4" s="2"/>
      <c r="AB4" s="1">
        <v>400000000</v>
      </c>
      <c r="AC4" s="1">
        <v>250000000</v>
      </c>
    </row>
    <row r="5" spans="2:30" x14ac:dyDescent="0.2">
      <c r="B5">
        <v>3</v>
      </c>
      <c r="C5">
        <v>844.63144299999999</v>
      </c>
      <c r="D5">
        <v>925.25555899999995</v>
      </c>
      <c r="F5" s="3" t="s">
        <v>10</v>
      </c>
      <c r="G5" s="3">
        <f>G4/100</f>
        <v>5.6232365200000007</v>
      </c>
      <c r="H5" s="3">
        <f>H4/100</f>
        <v>3.8490500499999998</v>
      </c>
      <c r="I5" s="3"/>
      <c r="K5">
        <v>3</v>
      </c>
      <c r="L5">
        <v>627.87251300000003</v>
      </c>
      <c r="M5">
        <v>852.56100600000002</v>
      </c>
      <c r="O5" t="s">
        <v>10</v>
      </c>
      <c r="P5">
        <f>P4/60</f>
        <v>7.4348405000000009</v>
      </c>
      <c r="Q5">
        <f>Q4/60</f>
        <v>5.3885252666666661</v>
      </c>
      <c r="S5">
        <v>3</v>
      </c>
      <c r="T5">
        <v>698.72029399999997</v>
      </c>
      <c r="U5">
        <v>837.85618099999999</v>
      </c>
      <c r="W5" s="3" t="s">
        <v>10</v>
      </c>
      <c r="X5" s="3">
        <f>X4/60</f>
        <v>11.143600366666666</v>
      </c>
      <c r="Y5" s="3">
        <f>Y4/60</f>
        <v>7.9707629333333321</v>
      </c>
      <c r="Z5" s="3"/>
      <c r="AB5" s="1">
        <v>470000000</v>
      </c>
      <c r="AC5" s="1">
        <v>280000000</v>
      </c>
      <c r="AD5" s="1"/>
    </row>
    <row r="6" spans="2:30" x14ac:dyDescent="0.2">
      <c r="B6">
        <v>4</v>
      </c>
      <c r="C6">
        <v>838.31693299999995</v>
      </c>
      <c r="D6">
        <v>922.02921800000001</v>
      </c>
      <c r="F6" s="4" t="s">
        <v>11</v>
      </c>
      <c r="G6" s="4">
        <f>G5</f>
        <v>5.6232365200000007</v>
      </c>
      <c r="H6" s="4">
        <f>H5/AC7</f>
        <v>1.9908879568965516</v>
      </c>
      <c r="I6" s="4"/>
      <c r="K6">
        <v>4</v>
      </c>
      <c r="L6">
        <v>619.62843499999997</v>
      </c>
      <c r="M6">
        <v>846.90240900000003</v>
      </c>
      <c r="O6" s="4" t="s">
        <v>11</v>
      </c>
      <c r="P6" s="5">
        <f>P5</f>
        <v>7.4348405000000009</v>
      </c>
      <c r="Q6" s="5">
        <f>Q5/AC7</f>
        <v>2.7871682413793102</v>
      </c>
      <c r="R6" s="5"/>
      <c r="S6">
        <v>4</v>
      </c>
      <c r="T6">
        <v>691.16600000000005</v>
      </c>
      <c r="U6">
        <v>832.39005699999996</v>
      </c>
      <c r="W6" s="4" t="s">
        <v>11</v>
      </c>
      <c r="X6" s="5">
        <f>X5</f>
        <v>11.143600366666666</v>
      </c>
      <c r="Y6" s="5">
        <f>Y5/AC7</f>
        <v>4.1228084137931029</v>
      </c>
      <c r="Z6" s="5"/>
      <c r="AB6" s="6">
        <f>AVERAGE(AB3:AB5)</f>
        <v>483333333.33333331</v>
      </c>
      <c r="AC6" s="6">
        <f>AVERAGE(AC3:AC5)</f>
        <v>250000000</v>
      </c>
      <c r="AD6" s="6"/>
    </row>
    <row r="7" spans="2:30" x14ac:dyDescent="0.2">
      <c r="B7">
        <v>5</v>
      </c>
      <c r="C7">
        <v>832.018552</v>
      </c>
      <c r="D7">
        <v>918.67438300000003</v>
      </c>
      <c r="F7" t="s">
        <v>12</v>
      </c>
      <c r="G7">
        <f>G6/G6</f>
        <v>1</v>
      </c>
      <c r="H7">
        <f>H6/G6</f>
        <v>0.35404663307609752</v>
      </c>
      <c r="K7">
        <v>5</v>
      </c>
      <c r="L7">
        <v>611.50639899999999</v>
      </c>
      <c r="M7">
        <v>841.24381200000005</v>
      </c>
      <c r="O7" t="s">
        <v>12</v>
      </c>
      <c r="P7">
        <f>P6/P6</f>
        <v>1</v>
      </c>
      <c r="Q7">
        <f>Q6/P6</f>
        <v>0.37487935906349434</v>
      </c>
      <c r="S7">
        <v>5</v>
      </c>
      <c r="T7">
        <v>683.35740499999997</v>
      </c>
      <c r="U7">
        <v>826.90511600000002</v>
      </c>
      <c r="W7" t="s">
        <v>12</v>
      </c>
      <c r="X7">
        <f>X6/X6</f>
        <v>1</v>
      </c>
      <c r="Y7">
        <f>Y6/X6</f>
        <v>0.36997094997461216</v>
      </c>
      <c r="AC7" s="7">
        <f>AB6/AC6</f>
        <v>1.9333333333333333</v>
      </c>
      <c r="AD7" s="7"/>
    </row>
    <row r="8" spans="2:30" x14ac:dyDescent="0.2">
      <c r="B8">
        <v>6</v>
      </c>
      <c r="C8">
        <v>825.72823600000004</v>
      </c>
      <c r="D8">
        <v>915.16685900000004</v>
      </c>
      <c r="F8" t="s">
        <v>13</v>
      </c>
      <c r="G8">
        <f>G7*100</f>
        <v>100</v>
      </c>
      <c r="H8">
        <f>H7*100</f>
        <v>35.404663307609752</v>
      </c>
      <c r="K8">
        <v>6</v>
      </c>
      <c r="L8">
        <v>603.48920299999997</v>
      </c>
      <c r="M8">
        <v>835.54758100000004</v>
      </c>
      <c r="O8" t="s">
        <v>13</v>
      </c>
      <c r="P8">
        <f>P7*100</f>
        <v>100</v>
      </c>
      <c r="Q8">
        <f>Q7*100</f>
        <v>37.487935906349435</v>
      </c>
      <c r="S8">
        <v>6</v>
      </c>
      <c r="T8">
        <v>675.57784300000003</v>
      </c>
      <c r="U8">
        <v>821.23738000000003</v>
      </c>
      <c r="W8" t="s">
        <v>13</v>
      </c>
      <c r="X8">
        <f>X7*100</f>
        <v>100</v>
      </c>
      <c r="Y8">
        <f>Y7*100</f>
        <v>36.997094997461218</v>
      </c>
    </row>
    <row r="9" spans="2:30" x14ac:dyDescent="0.2">
      <c r="B9">
        <v>7</v>
      </c>
      <c r="C9">
        <v>819.44490800000005</v>
      </c>
      <c r="D9">
        <v>911.378691</v>
      </c>
      <c r="F9" t="s">
        <v>14</v>
      </c>
      <c r="H9">
        <f>100-H8</f>
        <v>64.595336692390248</v>
      </c>
      <c r="K9">
        <v>7</v>
      </c>
      <c r="L9">
        <v>595.46770500000002</v>
      </c>
      <c r="M9">
        <v>829.82876899999997</v>
      </c>
      <c r="O9" t="s">
        <v>14</v>
      </c>
      <c r="Q9">
        <f>100-Q8</f>
        <v>62.512064093650565</v>
      </c>
      <c r="S9">
        <v>7</v>
      </c>
      <c r="T9">
        <v>667.80849599999999</v>
      </c>
      <c r="U9">
        <v>815.50512700000002</v>
      </c>
      <c r="W9" t="s">
        <v>14</v>
      </c>
      <c r="Y9">
        <f>100-Y8</f>
        <v>63.002905002538782</v>
      </c>
    </row>
    <row r="10" spans="2:30" x14ac:dyDescent="0.2">
      <c r="B10">
        <v>8</v>
      </c>
      <c r="C10">
        <v>813.11695799999995</v>
      </c>
      <c r="D10">
        <v>907.27815699999996</v>
      </c>
      <c r="K10">
        <v>8</v>
      </c>
      <c r="L10">
        <v>587.48814300000004</v>
      </c>
      <c r="M10">
        <v>824.1277</v>
      </c>
      <c r="S10">
        <v>8</v>
      </c>
      <c r="T10">
        <v>659.95312699999999</v>
      </c>
      <c r="U10">
        <v>809.73308999999995</v>
      </c>
    </row>
    <row r="11" spans="2:30" x14ac:dyDescent="0.2">
      <c r="B11">
        <v>9</v>
      </c>
      <c r="C11">
        <v>806.83255499999996</v>
      </c>
      <c r="D11">
        <v>903.40504299999998</v>
      </c>
      <c r="K11">
        <v>9</v>
      </c>
      <c r="L11">
        <v>579.549441</v>
      </c>
      <c r="M11">
        <v>818.42071599999997</v>
      </c>
      <c r="S11">
        <v>9</v>
      </c>
      <c r="T11">
        <v>652.05474700000002</v>
      </c>
      <c r="U11">
        <v>804.03470800000002</v>
      </c>
    </row>
    <row r="12" spans="2:30" x14ac:dyDescent="0.2">
      <c r="B12">
        <v>10</v>
      </c>
      <c r="C12">
        <v>800.52987299999995</v>
      </c>
      <c r="D12">
        <v>899.75612100000001</v>
      </c>
      <c r="K12">
        <v>10</v>
      </c>
      <c r="L12">
        <v>571.61987899999997</v>
      </c>
      <c r="M12">
        <v>812.67125899999996</v>
      </c>
      <c r="S12">
        <v>10</v>
      </c>
      <c r="T12">
        <v>644.23378700000001</v>
      </c>
      <c r="U12">
        <v>797.72772499999996</v>
      </c>
    </row>
    <row r="13" spans="2:30" x14ac:dyDescent="0.2">
      <c r="B13">
        <v>11</v>
      </c>
      <c r="C13">
        <v>794.24600799999996</v>
      </c>
      <c r="D13">
        <v>896.12978099999998</v>
      </c>
      <c r="K13">
        <v>11</v>
      </c>
      <c r="L13">
        <v>563.65859599999999</v>
      </c>
      <c r="M13">
        <v>806.98631799999998</v>
      </c>
      <c r="P13" t="s">
        <v>7</v>
      </c>
      <c r="Q13" t="s">
        <v>8</v>
      </c>
      <c r="S13">
        <v>11</v>
      </c>
      <c r="T13">
        <v>636.52196700000002</v>
      </c>
      <c r="U13">
        <v>792.11859100000004</v>
      </c>
    </row>
    <row r="14" spans="2:30" x14ac:dyDescent="0.2">
      <c r="B14">
        <v>12</v>
      </c>
      <c r="C14">
        <v>787.91536900000006</v>
      </c>
      <c r="D14">
        <v>892.42440799999997</v>
      </c>
      <c r="K14">
        <v>12</v>
      </c>
      <c r="L14">
        <v>555.73602300000005</v>
      </c>
      <c r="M14">
        <v>801.33417299999996</v>
      </c>
      <c r="P14">
        <v>100</v>
      </c>
      <c r="Q14">
        <f>H8</f>
        <v>35.404663307609752</v>
      </c>
      <c r="S14">
        <v>12</v>
      </c>
      <c r="T14">
        <v>628.84294199999999</v>
      </c>
      <c r="U14">
        <v>786.60354199999995</v>
      </c>
    </row>
    <row r="15" spans="2:30" x14ac:dyDescent="0.2">
      <c r="B15">
        <v>13</v>
      </c>
      <c r="C15">
        <v>781.64333199999999</v>
      </c>
      <c r="D15">
        <v>888.64376600000003</v>
      </c>
      <c r="K15">
        <v>13</v>
      </c>
      <c r="L15">
        <v>547.80807400000003</v>
      </c>
      <c r="M15">
        <v>795.64600700000005</v>
      </c>
      <c r="P15">
        <v>100</v>
      </c>
      <c r="Q15">
        <f>Q8</f>
        <v>37.487935906349435</v>
      </c>
      <c r="S15">
        <v>13</v>
      </c>
      <c r="T15">
        <v>621.17036900000005</v>
      </c>
      <c r="U15">
        <v>781.03096700000003</v>
      </c>
    </row>
    <row r="16" spans="2:30" x14ac:dyDescent="0.2">
      <c r="B16">
        <v>14</v>
      </c>
      <c r="C16">
        <v>775.37828400000001</v>
      </c>
      <c r="D16">
        <v>884.84054400000002</v>
      </c>
      <c r="K16">
        <v>14</v>
      </c>
      <c r="L16">
        <v>539.76937199999998</v>
      </c>
      <c r="M16">
        <v>789.97450700000002</v>
      </c>
      <c r="P16">
        <v>100</v>
      </c>
      <c r="Q16">
        <f>Y8</f>
        <v>36.997094997461218</v>
      </c>
      <c r="S16">
        <v>14</v>
      </c>
      <c r="T16">
        <v>613.50908600000002</v>
      </c>
      <c r="U16">
        <v>775.48957499999995</v>
      </c>
      <c r="AB16" s="8"/>
    </row>
    <row r="17" spans="2:21" x14ac:dyDescent="0.2">
      <c r="B17">
        <v>15</v>
      </c>
      <c r="C17">
        <v>769.06700000000001</v>
      </c>
      <c r="D17">
        <v>880.93893500000001</v>
      </c>
      <c r="K17">
        <v>15</v>
      </c>
      <c r="L17">
        <v>531.95862699999998</v>
      </c>
      <c r="M17">
        <v>784.30945899999995</v>
      </c>
      <c r="O17" s="9" t="s">
        <v>15</v>
      </c>
      <c r="Q17" s="9">
        <f>TTEST(P14:P16,Q14:Q16,2,2)</f>
        <v>5.8123491483031184E-8</v>
      </c>
      <c r="R17" s="9"/>
      <c r="S17">
        <v>15</v>
      </c>
      <c r="T17">
        <v>605.91393200000005</v>
      </c>
      <c r="U17">
        <v>769.95140800000001</v>
      </c>
    </row>
    <row r="18" spans="2:21" x14ac:dyDescent="0.2">
      <c r="B18">
        <v>16</v>
      </c>
      <c r="C18">
        <v>762.81700599999999</v>
      </c>
      <c r="D18">
        <v>877.03087400000004</v>
      </c>
      <c r="K18">
        <v>16</v>
      </c>
      <c r="L18">
        <v>523.34519399999999</v>
      </c>
      <c r="M18">
        <v>778.66161399999999</v>
      </c>
      <c r="O18" t="s">
        <v>16</v>
      </c>
      <c r="P18">
        <f>AVERAGE(P14:P16)</f>
        <v>100</v>
      </c>
      <c r="Q18">
        <f>AVERAGE(Q14:Q16)</f>
        <v>36.629898070473466</v>
      </c>
      <c r="S18">
        <v>16</v>
      </c>
      <c r="T18">
        <v>598.25748699999997</v>
      </c>
      <c r="U18">
        <v>764.52883199999997</v>
      </c>
    </row>
    <row r="19" spans="2:21" x14ac:dyDescent="0.2">
      <c r="B19">
        <v>17</v>
      </c>
      <c r="C19">
        <v>756.55679699999996</v>
      </c>
      <c r="D19">
        <v>872.70238400000005</v>
      </c>
      <c r="K19">
        <v>17</v>
      </c>
      <c r="L19">
        <v>515.43337399999996</v>
      </c>
      <c r="M19">
        <v>772.97936200000004</v>
      </c>
      <c r="P19">
        <f>STDEV(P14:P16)</f>
        <v>0</v>
      </c>
      <c r="Q19">
        <f>STDEV(Q14:Q16)</f>
        <v>1.0890965832086854</v>
      </c>
      <c r="S19">
        <v>17</v>
      </c>
      <c r="T19">
        <v>589.77254900000003</v>
      </c>
      <c r="U19">
        <v>759.16593399999999</v>
      </c>
    </row>
    <row r="20" spans="2:21" x14ac:dyDescent="0.2">
      <c r="B20">
        <v>18</v>
      </c>
      <c r="C20">
        <v>749.68959900000004</v>
      </c>
      <c r="D20">
        <v>868.73787200000004</v>
      </c>
      <c r="K20">
        <v>18</v>
      </c>
      <c r="L20">
        <v>507.61348900000002</v>
      </c>
      <c r="M20">
        <v>767.32990500000005</v>
      </c>
      <c r="S20">
        <v>18</v>
      </c>
      <c r="T20">
        <v>582.04836299999999</v>
      </c>
      <c r="U20">
        <v>753.72185400000001</v>
      </c>
    </row>
    <row r="21" spans="2:21" x14ac:dyDescent="0.2">
      <c r="B21">
        <v>19</v>
      </c>
      <c r="C21">
        <v>743.44121800000005</v>
      </c>
      <c r="D21">
        <v>864.71636999999998</v>
      </c>
      <c r="K21">
        <v>19</v>
      </c>
      <c r="L21">
        <v>499.77156100000002</v>
      </c>
      <c r="M21">
        <v>761.68474900000001</v>
      </c>
      <c r="S21">
        <v>19</v>
      </c>
      <c r="T21">
        <v>574.35966099999996</v>
      </c>
      <c r="U21">
        <v>748.27239599999996</v>
      </c>
    </row>
    <row r="22" spans="2:21" x14ac:dyDescent="0.2">
      <c r="B22">
        <v>20</v>
      </c>
      <c r="C22">
        <v>737.18316000000004</v>
      </c>
      <c r="D22">
        <v>860.65078300000005</v>
      </c>
      <c r="K22">
        <v>20</v>
      </c>
      <c r="L22">
        <v>491.954364</v>
      </c>
      <c r="M22">
        <v>756.05464700000005</v>
      </c>
      <c r="S22">
        <v>20</v>
      </c>
      <c r="T22">
        <v>566.67364699999996</v>
      </c>
      <c r="U22">
        <v>742.80734800000005</v>
      </c>
    </row>
    <row r="23" spans="2:21" x14ac:dyDescent="0.2">
      <c r="B23">
        <v>21</v>
      </c>
      <c r="C23">
        <v>730.98370299999999</v>
      </c>
      <c r="D23">
        <v>856.61799099999996</v>
      </c>
      <c r="K23">
        <v>21</v>
      </c>
      <c r="L23">
        <v>484.19039299999997</v>
      </c>
      <c r="M23">
        <v>750.43475999999998</v>
      </c>
      <c r="S23">
        <v>21</v>
      </c>
      <c r="T23">
        <v>558.98816999999997</v>
      </c>
      <c r="U23">
        <v>737.43961100000001</v>
      </c>
    </row>
    <row r="24" spans="2:21" x14ac:dyDescent="0.2">
      <c r="B24">
        <v>22</v>
      </c>
      <c r="C24">
        <v>724.79338700000005</v>
      </c>
      <c r="D24">
        <v>852.52283399999999</v>
      </c>
      <c r="K24">
        <v>22</v>
      </c>
      <c r="L24">
        <v>476.45545399999997</v>
      </c>
      <c r="M24">
        <v>744.82831399999998</v>
      </c>
      <c r="S24">
        <v>22</v>
      </c>
      <c r="T24">
        <v>551.41559700000005</v>
      </c>
      <c r="U24">
        <v>732.05305699999997</v>
      </c>
    </row>
    <row r="25" spans="2:21" x14ac:dyDescent="0.2">
      <c r="B25">
        <v>23</v>
      </c>
      <c r="C25">
        <v>718.64554299999998</v>
      </c>
      <c r="D25">
        <v>848.30294500000002</v>
      </c>
      <c r="K25">
        <v>23</v>
      </c>
      <c r="L25">
        <v>468.76836500000002</v>
      </c>
      <c r="M25">
        <v>739.26326500000005</v>
      </c>
      <c r="S25">
        <v>23</v>
      </c>
      <c r="T25">
        <v>543.73280899999997</v>
      </c>
      <c r="U25">
        <v>726.71972900000003</v>
      </c>
    </row>
    <row r="26" spans="2:21" x14ac:dyDescent="0.2">
      <c r="B26">
        <v>24</v>
      </c>
      <c r="C26">
        <v>712.42727000000002</v>
      </c>
      <c r="D26">
        <v>844.14649799999995</v>
      </c>
      <c r="K26">
        <v>24</v>
      </c>
      <c r="L26">
        <v>461.09525400000001</v>
      </c>
      <c r="M26">
        <v>733.67509900000005</v>
      </c>
      <c r="S26">
        <v>24</v>
      </c>
      <c r="T26">
        <v>536.05969800000003</v>
      </c>
      <c r="U26">
        <v>721.44984199999999</v>
      </c>
    </row>
    <row r="27" spans="2:21" x14ac:dyDescent="0.2">
      <c r="B27">
        <v>25</v>
      </c>
      <c r="C27">
        <v>706.27835100000004</v>
      </c>
      <c r="D27">
        <v>840.07607099999996</v>
      </c>
      <c r="K27">
        <v>25</v>
      </c>
      <c r="L27">
        <v>453.43343399999998</v>
      </c>
      <c r="M27">
        <v>727.49822300000005</v>
      </c>
      <c r="S27">
        <v>25</v>
      </c>
      <c r="T27">
        <v>528.42260899999997</v>
      </c>
      <c r="U27">
        <v>716.12941699999999</v>
      </c>
    </row>
    <row r="28" spans="2:21" x14ac:dyDescent="0.2">
      <c r="B28">
        <v>26</v>
      </c>
      <c r="C28">
        <v>700.15685199999996</v>
      </c>
      <c r="D28">
        <v>836.05457000000001</v>
      </c>
      <c r="K28">
        <v>26</v>
      </c>
      <c r="L28">
        <v>445.82591400000001</v>
      </c>
      <c r="M28">
        <v>721.92779800000005</v>
      </c>
      <c r="S28">
        <v>26</v>
      </c>
      <c r="T28">
        <v>520.82207800000003</v>
      </c>
      <c r="U28">
        <v>710.92082000000005</v>
      </c>
    </row>
    <row r="29" spans="2:21" x14ac:dyDescent="0.2">
      <c r="B29">
        <v>27</v>
      </c>
      <c r="C29">
        <v>694.01976100000002</v>
      </c>
      <c r="D29">
        <v>831.93360600000005</v>
      </c>
      <c r="K29">
        <v>27</v>
      </c>
      <c r="L29">
        <v>438.20549099999999</v>
      </c>
      <c r="M29">
        <v>716.44715799999994</v>
      </c>
      <c r="S29">
        <v>27</v>
      </c>
      <c r="T29">
        <v>513.24305300000003</v>
      </c>
      <c r="U29">
        <v>705.739642</v>
      </c>
    </row>
    <row r="30" spans="2:21" x14ac:dyDescent="0.2">
      <c r="B30">
        <v>28</v>
      </c>
      <c r="C30">
        <v>687.92621799999995</v>
      </c>
      <c r="D30">
        <v>827.85995400000002</v>
      </c>
      <c r="K30">
        <v>28</v>
      </c>
      <c r="L30">
        <v>430.67539099999999</v>
      </c>
      <c r="M30">
        <v>710.93963699999995</v>
      </c>
      <c r="S30">
        <v>28</v>
      </c>
      <c r="T30">
        <v>505.68338299999999</v>
      </c>
      <c r="U30">
        <v>700.61168999999995</v>
      </c>
    </row>
    <row r="31" spans="2:21" x14ac:dyDescent="0.2">
      <c r="B31">
        <v>29</v>
      </c>
      <c r="C31">
        <v>681.87407299999995</v>
      </c>
      <c r="D31">
        <v>823.88684000000001</v>
      </c>
      <c r="K31">
        <v>29</v>
      </c>
      <c r="L31">
        <v>423.17217199999999</v>
      </c>
      <c r="M31">
        <v>705.48695399999997</v>
      </c>
      <c r="S31">
        <v>29</v>
      </c>
      <c r="T31">
        <v>498.10597100000001</v>
      </c>
      <c r="U31">
        <v>695.37943700000005</v>
      </c>
    </row>
    <row r="32" spans="2:21" x14ac:dyDescent="0.2">
      <c r="B32">
        <v>30</v>
      </c>
      <c r="C32">
        <v>675.82300399999997</v>
      </c>
      <c r="D32">
        <v>819.85404800000003</v>
      </c>
      <c r="K32">
        <v>30</v>
      </c>
      <c r="L32">
        <v>415.68884600000001</v>
      </c>
      <c r="M32">
        <v>700.03104499999995</v>
      </c>
      <c r="S32">
        <v>30</v>
      </c>
      <c r="T32">
        <v>490.63608599999998</v>
      </c>
      <c r="U32">
        <v>690.08535600000005</v>
      </c>
    </row>
    <row r="33" spans="2:21" x14ac:dyDescent="0.2">
      <c r="B33">
        <v>31</v>
      </c>
      <c r="C33">
        <v>669.77139699999998</v>
      </c>
      <c r="D33">
        <v>815.83899799999995</v>
      </c>
      <c r="K33">
        <v>31</v>
      </c>
      <c r="L33">
        <v>408.22702600000002</v>
      </c>
      <c r="M33">
        <v>694.57674899999995</v>
      </c>
      <c r="S33">
        <v>31</v>
      </c>
      <c r="T33">
        <v>483.090394</v>
      </c>
      <c r="U33">
        <v>684.93213500000002</v>
      </c>
    </row>
    <row r="34" spans="2:21" x14ac:dyDescent="0.2">
      <c r="B34">
        <v>32</v>
      </c>
      <c r="C34">
        <v>663.71226300000001</v>
      </c>
      <c r="D34">
        <v>811.79599099999996</v>
      </c>
      <c r="K34">
        <v>32</v>
      </c>
      <c r="L34">
        <v>400.80767800000001</v>
      </c>
      <c r="M34">
        <v>689.18750699999998</v>
      </c>
      <c r="S34">
        <v>32</v>
      </c>
      <c r="T34">
        <v>475.61943400000001</v>
      </c>
      <c r="U34">
        <v>679.83912899999996</v>
      </c>
    </row>
    <row r="35" spans="2:21" x14ac:dyDescent="0.2">
      <c r="B35">
        <v>33</v>
      </c>
      <c r="C35">
        <v>657.73538699999995</v>
      </c>
      <c r="D35">
        <v>807.77126399999997</v>
      </c>
      <c r="K35">
        <v>33</v>
      </c>
      <c r="L35">
        <v>393.43833000000001</v>
      </c>
      <c r="M35">
        <v>683.76331900000002</v>
      </c>
      <c r="S35">
        <v>33</v>
      </c>
      <c r="T35">
        <v>468.160301</v>
      </c>
      <c r="U35">
        <v>674.77300500000001</v>
      </c>
    </row>
    <row r="36" spans="2:21" x14ac:dyDescent="0.2">
      <c r="B36">
        <v>34</v>
      </c>
      <c r="C36">
        <v>651.72464000000002</v>
      </c>
      <c r="D36">
        <v>803.74438599999996</v>
      </c>
      <c r="K36">
        <v>34</v>
      </c>
      <c r="L36">
        <v>386.10177800000002</v>
      </c>
      <c r="M36">
        <v>678.32730300000003</v>
      </c>
      <c r="S36">
        <v>34</v>
      </c>
      <c r="T36">
        <v>460.75385699999998</v>
      </c>
      <c r="U36">
        <v>669.737526</v>
      </c>
    </row>
    <row r="37" spans="2:21" x14ac:dyDescent="0.2">
      <c r="B37">
        <v>35</v>
      </c>
      <c r="C37">
        <v>645.74937699999998</v>
      </c>
      <c r="D37">
        <v>799.66965900000002</v>
      </c>
      <c r="K37">
        <v>35</v>
      </c>
      <c r="L37">
        <v>378.75662399999999</v>
      </c>
      <c r="M37">
        <v>672.94289900000001</v>
      </c>
      <c r="S37">
        <v>35</v>
      </c>
      <c r="T37">
        <v>453.32859500000001</v>
      </c>
      <c r="U37">
        <v>664.15688599999999</v>
      </c>
    </row>
    <row r="38" spans="2:21" x14ac:dyDescent="0.2">
      <c r="B38">
        <v>36</v>
      </c>
      <c r="C38">
        <v>639.79078100000004</v>
      </c>
      <c r="D38">
        <v>795.67934000000002</v>
      </c>
      <c r="K38">
        <v>36</v>
      </c>
      <c r="L38">
        <v>371.49050199999999</v>
      </c>
      <c r="M38">
        <v>667.60473200000001</v>
      </c>
      <c r="S38">
        <v>36</v>
      </c>
      <c r="T38">
        <v>445.97967699999998</v>
      </c>
      <c r="U38">
        <v>659.07409500000006</v>
      </c>
    </row>
    <row r="39" spans="2:21" x14ac:dyDescent="0.2">
      <c r="B39">
        <v>37</v>
      </c>
      <c r="C39">
        <v>633.84186199999999</v>
      </c>
      <c r="D39">
        <v>791.65084899999999</v>
      </c>
      <c r="K39">
        <v>37</v>
      </c>
      <c r="L39">
        <v>364.25771300000002</v>
      </c>
      <c r="M39">
        <v>662.25204900000006</v>
      </c>
      <c r="S39">
        <v>37</v>
      </c>
      <c r="T39">
        <v>438.670545</v>
      </c>
      <c r="U39">
        <v>654.04130499999997</v>
      </c>
    </row>
    <row r="40" spans="2:21" x14ac:dyDescent="0.2">
      <c r="B40">
        <v>38</v>
      </c>
      <c r="C40">
        <v>627.90477099999998</v>
      </c>
      <c r="D40">
        <v>787.61375599999997</v>
      </c>
      <c r="K40">
        <v>38</v>
      </c>
      <c r="L40">
        <v>357.06632200000001</v>
      </c>
      <c r="M40">
        <v>656.95205399999998</v>
      </c>
      <c r="S40">
        <v>38</v>
      </c>
      <c r="T40">
        <v>431.42324000000002</v>
      </c>
      <c r="U40">
        <v>648.97840599999995</v>
      </c>
    </row>
    <row r="41" spans="2:21" x14ac:dyDescent="0.2">
      <c r="B41">
        <v>39</v>
      </c>
      <c r="C41">
        <v>622.005314</v>
      </c>
      <c r="D41">
        <v>783.57988899999998</v>
      </c>
      <c r="K41">
        <v>39</v>
      </c>
      <c r="L41">
        <v>349.88299599999999</v>
      </c>
      <c r="M41">
        <v>651.71442500000001</v>
      </c>
      <c r="S41">
        <v>39</v>
      </c>
      <c r="T41">
        <v>424.17701</v>
      </c>
      <c r="U41">
        <v>643.99077699999998</v>
      </c>
    </row>
    <row r="42" spans="2:21" x14ac:dyDescent="0.2">
      <c r="B42">
        <v>40</v>
      </c>
      <c r="C42">
        <v>616.14402900000005</v>
      </c>
      <c r="D42">
        <v>779.54817300000002</v>
      </c>
      <c r="K42">
        <v>40</v>
      </c>
      <c r="L42">
        <v>342.74052999999998</v>
      </c>
      <c r="M42">
        <v>646.47894599999995</v>
      </c>
      <c r="S42">
        <v>40</v>
      </c>
      <c r="T42">
        <v>417.02540399999998</v>
      </c>
      <c r="U42">
        <v>638.96228699999995</v>
      </c>
    </row>
    <row r="43" spans="2:21" x14ac:dyDescent="0.2">
      <c r="B43">
        <v>41</v>
      </c>
      <c r="C43">
        <v>610.26607799999999</v>
      </c>
      <c r="D43">
        <v>775.52237000000002</v>
      </c>
      <c r="K43">
        <v>41</v>
      </c>
      <c r="L43">
        <v>334.91043000000002</v>
      </c>
      <c r="M43">
        <v>641.22196199999996</v>
      </c>
      <c r="S43">
        <v>41</v>
      </c>
      <c r="T43">
        <v>409.89799199999999</v>
      </c>
      <c r="U43">
        <v>633.94777599999998</v>
      </c>
    </row>
    <row r="44" spans="2:21" x14ac:dyDescent="0.2">
      <c r="B44">
        <v>42</v>
      </c>
      <c r="C44">
        <v>604.41447100000005</v>
      </c>
      <c r="D44">
        <v>771.01592300000004</v>
      </c>
      <c r="K44">
        <v>42</v>
      </c>
      <c r="L44">
        <v>327.89377000000002</v>
      </c>
      <c r="M44">
        <v>636.05261199999995</v>
      </c>
      <c r="S44">
        <v>42</v>
      </c>
      <c r="T44">
        <v>402.10283800000002</v>
      </c>
      <c r="U44">
        <v>628.94563000000005</v>
      </c>
    </row>
    <row r="45" spans="2:21" x14ac:dyDescent="0.2">
      <c r="B45">
        <v>43</v>
      </c>
      <c r="C45">
        <v>598.03490699999998</v>
      </c>
      <c r="D45">
        <v>766.98044300000004</v>
      </c>
      <c r="K45">
        <v>43</v>
      </c>
      <c r="L45">
        <v>320.86635699999999</v>
      </c>
      <c r="M45">
        <v>630.89455299999997</v>
      </c>
      <c r="S45">
        <v>43</v>
      </c>
      <c r="T45">
        <v>395.0222</v>
      </c>
      <c r="U45">
        <v>624.01068799999996</v>
      </c>
    </row>
    <row r="46" spans="2:21" x14ac:dyDescent="0.2">
      <c r="B46">
        <v>44</v>
      </c>
      <c r="C46">
        <v>592.21233199999995</v>
      </c>
      <c r="D46">
        <v>762.98206000000005</v>
      </c>
      <c r="K46">
        <v>44</v>
      </c>
      <c r="L46">
        <v>313.863676</v>
      </c>
      <c r="M46">
        <v>625.74885900000004</v>
      </c>
      <c r="S46">
        <v>44</v>
      </c>
      <c r="T46">
        <v>388.04048599999999</v>
      </c>
      <c r="U46">
        <v>618.934349</v>
      </c>
    </row>
    <row r="47" spans="2:21" x14ac:dyDescent="0.2">
      <c r="B47">
        <v>45</v>
      </c>
      <c r="C47">
        <v>586.44835899999998</v>
      </c>
      <c r="D47">
        <v>758.96270900000002</v>
      </c>
      <c r="K47">
        <v>45</v>
      </c>
      <c r="L47">
        <v>306.88948900000003</v>
      </c>
      <c r="M47">
        <v>620.62789599999996</v>
      </c>
      <c r="S47">
        <v>45</v>
      </c>
      <c r="T47">
        <v>381.03672899999998</v>
      </c>
      <c r="U47">
        <v>613.97790199999997</v>
      </c>
    </row>
    <row r="48" spans="2:21" x14ac:dyDescent="0.2">
      <c r="B48">
        <v>46</v>
      </c>
      <c r="C48">
        <v>580.710193</v>
      </c>
      <c r="D48">
        <v>754.95411000000001</v>
      </c>
      <c r="K48">
        <v>46</v>
      </c>
      <c r="L48">
        <v>299.97444200000001</v>
      </c>
      <c r="M48">
        <v>615.560159</v>
      </c>
      <c r="S48">
        <v>46</v>
      </c>
      <c r="T48">
        <v>374.04372499999999</v>
      </c>
      <c r="U48">
        <v>609.14080999999999</v>
      </c>
    </row>
    <row r="49" spans="2:21" x14ac:dyDescent="0.2">
      <c r="B49">
        <v>47</v>
      </c>
      <c r="C49">
        <v>574.94568200000003</v>
      </c>
      <c r="D49">
        <v>750.93798500000003</v>
      </c>
      <c r="K49">
        <v>47</v>
      </c>
      <c r="L49">
        <v>293.11584599999998</v>
      </c>
      <c r="M49">
        <v>610.49403500000005</v>
      </c>
      <c r="S49">
        <v>47</v>
      </c>
      <c r="T49">
        <v>367.05394699999999</v>
      </c>
      <c r="U49">
        <v>604.29296499999998</v>
      </c>
    </row>
    <row r="50" spans="2:21" x14ac:dyDescent="0.2">
      <c r="B50">
        <v>48</v>
      </c>
      <c r="C50">
        <v>569.23923600000001</v>
      </c>
      <c r="D50">
        <v>746.93153800000005</v>
      </c>
      <c r="K50">
        <v>48</v>
      </c>
      <c r="L50">
        <v>286.22714300000001</v>
      </c>
      <c r="M50">
        <v>605.41554499999995</v>
      </c>
      <c r="S50">
        <v>48</v>
      </c>
      <c r="T50">
        <v>360.06954500000001</v>
      </c>
      <c r="U50">
        <v>599.42361500000004</v>
      </c>
    </row>
    <row r="51" spans="2:21" x14ac:dyDescent="0.2">
      <c r="B51">
        <v>49</v>
      </c>
      <c r="C51">
        <v>563.56397300000003</v>
      </c>
      <c r="D51">
        <v>742.98906799999997</v>
      </c>
      <c r="K51">
        <v>49</v>
      </c>
      <c r="L51">
        <v>279.44005299999998</v>
      </c>
      <c r="M51">
        <v>600.37253899999996</v>
      </c>
      <c r="S51">
        <v>49</v>
      </c>
      <c r="T51">
        <v>353.16632600000003</v>
      </c>
      <c r="U51">
        <v>594.61716799999999</v>
      </c>
    </row>
    <row r="52" spans="2:21" x14ac:dyDescent="0.2">
      <c r="B52">
        <v>50</v>
      </c>
      <c r="C52">
        <v>557.88333299999999</v>
      </c>
      <c r="D52">
        <v>739.06165299999998</v>
      </c>
      <c r="K52">
        <v>50</v>
      </c>
      <c r="L52">
        <v>272.67930699999999</v>
      </c>
      <c r="M52">
        <v>594.90426500000001</v>
      </c>
      <c r="S52">
        <v>50</v>
      </c>
      <c r="T52">
        <v>346.317408</v>
      </c>
      <c r="U52">
        <v>589.78491499999996</v>
      </c>
    </row>
    <row r="53" spans="2:21" x14ac:dyDescent="0.2">
      <c r="B53">
        <v>51</v>
      </c>
      <c r="C53">
        <v>552.23118799999997</v>
      </c>
      <c r="D53">
        <v>735.08531200000004</v>
      </c>
      <c r="K53">
        <v>51</v>
      </c>
      <c r="L53">
        <v>265.93038899999999</v>
      </c>
      <c r="M53">
        <v>589.949431</v>
      </c>
      <c r="S53">
        <v>51</v>
      </c>
      <c r="T53">
        <v>339.51795199999998</v>
      </c>
      <c r="U53">
        <v>584.98276899999996</v>
      </c>
    </row>
    <row r="54" spans="2:21" x14ac:dyDescent="0.2">
      <c r="B54">
        <v>52</v>
      </c>
      <c r="C54">
        <v>546.61237600000004</v>
      </c>
      <c r="D54">
        <v>731.13424099999997</v>
      </c>
      <c r="K54">
        <v>52</v>
      </c>
      <c r="L54">
        <v>259.23899699999998</v>
      </c>
      <c r="M54">
        <v>585.00481200000002</v>
      </c>
      <c r="S54">
        <v>52</v>
      </c>
      <c r="T54">
        <v>332.77333499999997</v>
      </c>
      <c r="U54">
        <v>580.13761199999999</v>
      </c>
    </row>
    <row r="55" spans="2:21" x14ac:dyDescent="0.2">
      <c r="B55">
        <v>53</v>
      </c>
      <c r="C55">
        <v>541.02689699999996</v>
      </c>
      <c r="D55">
        <v>727.22295399999996</v>
      </c>
      <c r="K55">
        <v>53</v>
      </c>
      <c r="L55">
        <v>252.542767</v>
      </c>
      <c r="M55">
        <v>580.04406400000005</v>
      </c>
      <c r="S55">
        <v>53</v>
      </c>
      <c r="T55">
        <v>326.10828800000002</v>
      </c>
      <c r="U55">
        <v>575.487617</v>
      </c>
    </row>
    <row r="56" spans="2:21" x14ac:dyDescent="0.2">
      <c r="B56">
        <v>54</v>
      </c>
      <c r="C56">
        <v>535.41830100000004</v>
      </c>
      <c r="D56">
        <v>723.28693699999997</v>
      </c>
      <c r="K56">
        <v>54</v>
      </c>
      <c r="L56">
        <v>245.94438600000001</v>
      </c>
      <c r="M56">
        <v>575.12256400000001</v>
      </c>
      <c r="S56">
        <v>54</v>
      </c>
      <c r="T56">
        <v>319.46904699999999</v>
      </c>
      <c r="U56">
        <v>570.765578</v>
      </c>
    </row>
    <row r="57" spans="2:21" x14ac:dyDescent="0.2">
      <c r="B57">
        <v>55</v>
      </c>
      <c r="C57">
        <v>529.86024199999997</v>
      </c>
      <c r="D57">
        <v>719.31866100000002</v>
      </c>
      <c r="K57">
        <v>55</v>
      </c>
      <c r="L57">
        <v>239.33417800000001</v>
      </c>
      <c r="M57">
        <v>570.25590199999999</v>
      </c>
      <c r="S57">
        <v>55</v>
      </c>
      <c r="T57">
        <v>312.82604199999997</v>
      </c>
      <c r="U57">
        <v>566.10106699999994</v>
      </c>
    </row>
    <row r="58" spans="2:21" x14ac:dyDescent="0.2">
      <c r="B58">
        <v>56</v>
      </c>
      <c r="C58">
        <v>524.34841900000004</v>
      </c>
      <c r="D58">
        <v>715.35737400000005</v>
      </c>
      <c r="K58">
        <v>56</v>
      </c>
      <c r="L58">
        <v>232.738485</v>
      </c>
      <c r="M58">
        <v>565.36612100000002</v>
      </c>
      <c r="S58">
        <v>56</v>
      </c>
      <c r="T58">
        <v>306.20938200000001</v>
      </c>
      <c r="U58">
        <v>561.45268399999998</v>
      </c>
    </row>
    <row r="59" spans="2:21" x14ac:dyDescent="0.2">
      <c r="B59">
        <v>57</v>
      </c>
      <c r="C59">
        <v>518.85164999999995</v>
      </c>
      <c r="D59">
        <v>711.40630299999998</v>
      </c>
      <c r="K59">
        <v>57</v>
      </c>
      <c r="L59">
        <v>226.248706</v>
      </c>
      <c r="M59">
        <v>560.48870699999998</v>
      </c>
      <c r="S59">
        <v>57</v>
      </c>
      <c r="T59">
        <v>299.63573200000002</v>
      </c>
      <c r="U59">
        <v>556.81720499999994</v>
      </c>
    </row>
    <row r="60" spans="2:21" x14ac:dyDescent="0.2">
      <c r="B60">
        <v>58</v>
      </c>
      <c r="C60">
        <v>513.33713899999998</v>
      </c>
      <c r="D60">
        <v>707.49931800000002</v>
      </c>
      <c r="K60">
        <v>58</v>
      </c>
      <c r="L60">
        <v>219.75570200000001</v>
      </c>
      <c r="M60">
        <v>555.68978700000002</v>
      </c>
      <c r="S60">
        <v>58</v>
      </c>
      <c r="T60">
        <v>293.10831899999999</v>
      </c>
      <c r="U60">
        <v>552.19785400000001</v>
      </c>
    </row>
    <row r="61" spans="2:21" x14ac:dyDescent="0.2">
      <c r="B61">
        <v>59</v>
      </c>
      <c r="C61">
        <v>507.893058</v>
      </c>
      <c r="D61">
        <v>703.50899900000002</v>
      </c>
      <c r="K61">
        <v>59</v>
      </c>
      <c r="L61">
        <v>213.29280499999999</v>
      </c>
      <c r="M61">
        <v>550.88441499999999</v>
      </c>
      <c r="S61">
        <v>59</v>
      </c>
      <c r="T61">
        <v>286.583595</v>
      </c>
      <c r="U61">
        <v>547.56721400000004</v>
      </c>
    </row>
    <row r="62" spans="2:21" x14ac:dyDescent="0.2">
      <c r="B62">
        <v>60</v>
      </c>
      <c r="C62">
        <v>502.44951500000002</v>
      </c>
      <c r="D62">
        <v>699.58050800000001</v>
      </c>
      <c r="K62">
        <v>60</v>
      </c>
      <c r="L62">
        <v>206.87453199999999</v>
      </c>
      <c r="M62">
        <v>546.07796800000006</v>
      </c>
      <c r="S62">
        <v>60</v>
      </c>
      <c r="T62">
        <v>280.14489099999997</v>
      </c>
      <c r="U62">
        <v>542.476358</v>
      </c>
    </row>
    <row r="63" spans="2:21" x14ac:dyDescent="0.2">
      <c r="B63">
        <v>61</v>
      </c>
      <c r="C63">
        <v>497.02855299999999</v>
      </c>
      <c r="D63">
        <v>695.66922099999999</v>
      </c>
      <c r="K63">
        <v>61</v>
      </c>
      <c r="L63">
        <v>200.508409</v>
      </c>
      <c r="M63">
        <v>541.30431699999997</v>
      </c>
      <c r="S63">
        <v>61</v>
      </c>
      <c r="T63">
        <v>273.73091899999997</v>
      </c>
      <c r="U63">
        <v>537.84571800000003</v>
      </c>
    </row>
    <row r="64" spans="2:21" x14ac:dyDescent="0.2">
      <c r="B64">
        <v>62</v>
      </c>
      <c r="C64">
        <v>491.61457999999999</v>
      </c>
      <c r="D64">
        <v>691.75632199999995</v>
      </c>
      <c r="K64">
        <v>62</v>
      </c>
      <c r="L64">
        <v>194.15949000000001</v>
      </c>
      <c r="M64">
        <v>536.57959000000005</v>
      </c>
      <c r="S64">
        <v>62</v>
      </c>
      <c r="T64">
        <v>267.29436600000002</v>
      </c>
      <c r="U64">
        <v>533.27636700000005</v>
      </c>
    </row>
    <row r="65" spans="2:21" x14ac:dyDescent="0.2">
      <c r="B65">
        <v>63</v>
      </c>
      <c r="C65">
        <v>486.22748799999999</v>
      </c>
      <c r="D65">
        <v>687.83750899999995</v>
      </c>
      <c r="K65">
        <v>63</v>
      </c>
      <c r="L65">
        <v>187.84444199999999</v>
      </c>
      <c r="M65">
        <v>531.87153000000001</v>
      </c>
      <c r="S65">
        <v>63</v>
      </c>
      <c r="T65">
        <v>260.95243599999998</v>
      </c>
      <c r="U65">
        <v>528.76938199999995</v>
      </c>
    </row>
    <row r="66" spans="2:21" x14ac:dyDescent="0.2">
      <c r="B66">
        <v>64</v>
      </c>
      <c r="C66">
        <v>480.876418</v>
      </c>
      <c r="D66">
        <v>683.93697499999996</v>
      </c>
      <c r="K66">
        <v>64</v>
      </c>
      <c r="L66">
        <v>181.53961000000001</v>
      </c>
      <c r="M66">
        <v>527.11508300000003</v>
      </c>
      <c r="S66">
        <v>64</v>
      </c>
      <c r="T66">
        <v>254.694378</v>
      </c>
      <c r="U66">
        <v>524.32315000000006</v>
      </c>
    </row>
    <row r="67" spans="2:21" x14ac:dyDescent="0.2">
      <c r="B67">
        <v>65</v>
      </c>
      <c r="C67">
        <v>475.542552</v>
      </c>
      <c r="D67">
        <v>680.02192500000001</v>
      </c>
      <c r="K67">
        <v>65</v>
      </c>
      <c r="L67">
        <v>175.343917</v>
      </c>
      <c r="M67">
        <v>522.453259</v>
      </c>
      <c r="S67">
        <v>65</v>
      </c>
      <c r="T67">
        <v>248.45352399999999</v>
      </c>
      <c r="U67">
        <v>519.82960600000001</v>
      </c>
    </row>
    <row r="68" spans="2:21" x14ac:dyDescent="0.2">
      <c r="B68">
        <v>66</v>
      </c>
      <c r="C68">
        <v>470.20384799999999</v>
      </c>
      <c r="D68">
        <v>675.74719800000003</v>
      </c>
      <c r="K68">
        <v>66</v>
      </c>
      <c r="L68">
        <v>168.50844000000001</v>
      </c>
      <c r="M68">
        <v>517.81885499999999</v>
      </c>
      <c r="S68">
        <v>66</v>
      </c>
      <c r="T68">
        <v>242.24062699999999</v>
      </c>
      <c r="U68">
        <v>515.36670700000002</v>
      </c>
    </row>
    <row r="69" spans="2:21" x14ac:dyDescent="0.2">
      <c r="B69">
        <v>67</v>
      </c>
      <c r="C69">
        <v>464.93503500000003</v>
      </c>
      <c r="D69">
        <v>671.84612600000003</v>
      </c>
      <c r="K69">
        <v>67</v>
      </c>
      <c r="L69">
        <v>162.33532700000001</v>
      </c>
      <c r="M69">
        <v>513.14144099999999</v>
      </c>
      <c r="S69">
        <v>67</v>
      </c>
      <c r="T69">
        <v>235.447622</v>
      </c>
      <c r="U69">
        <v>510.96348599999999</v>
      </c>
    </row>
    <row r="70" spans="2:21" x14ac:dyDescent="0.2">
      <c r="B70">
        <v>68</v>
      </c>
      <c r="C70">
        <v>459.13074</v>
      </c>
      <c r="D70">
        <v>667.92892600000005</v>
      </c>
      <c r="K70">
        <v>68</v>
      </c>
      <c r="L70">
        <v>156.164365</v>
      </c>
      <c r="M70">
        <v>508.518327</v>
      </c>
      <c r="S70">
        <v>68</v>
      </c>
      <c r="T70">
        <v>229.310531</v>
      </c>
      <c r="U70">
        <v>506.585533</v>
      </c>
    </row>
    <row r="71" spans="2:21" x14ac:dyDescent="0.2">
      <c r="B71">
        <v>69</v>
      </c>
      <c r="C71">
        <v>453.88880899999998</v>
      </c>
      <c r="D71">
        <v>664.06656399999997</v>
      </c>
      <c r="K71">
        <v>69</v>
      </c>
      <c r="L71">
        <v>150.04394099999999</v>
      </c>
      <c r="M71">
        <v>503.93983600000001</v>
      </c>
      <c r="S71">
        <v>69</v>
      </c>
      <c r="T71">
        <v>223.26214999999999</v>
      </c>
      <c r="U71">
        <v>502.242526</v>
      </c>
    </row>
    <row r="72" spans="2:21" x14ac:dyDescent="0.2">
      <c r="B72">
        <v>70</v>
      </c>
      <c r="C72">
        <v>448.65548100000001</v>
      </c>
      <c r="D72">
        <v>660.19076099999995</v>
      </c>
      <c r="K72">
        <v>70</v>
      </c>
      <c r="L72">
        <v>143.97513000000001</v>
      </c>
      <c r="M72">
        <v>499.39790499999998</v>
      </c>
      <c r="S72">
        <v>70</v>
      </c>
      <c r="T72">
        <v>217.20032800000001</v>
      </c>
      <c r="U72">
        <v>497.93231500000002</v>
      </c>
    </row>
    <row r="73" spans="2:21" x14ac:dyDescent="0.2">
      <c r="B73">
        <v>71</v>
      </c>
      <c r="C73">
        <v>443.42484100000001</v>
      </c>
      <c r="D73">
        <v>656.34775400000001</v>
      </c>
      <c r="K73">
        <v>71</v>
      </c>
      <c r="L73">
        <v>137.935351</v>
      </c>
      <c r="M73">
        <v>494.82264099999998</v>
      </c>
      <c r="S73">
        <v>71</v>
      </c>
      <c r="T73">
        <v>211.14764600000001</v>
      </c>
      <c r="U73">
        <v>493.68769600000002</v>
      </c>
    </row>
    <row r="74" spans="2:21" x14ac:dyDescent="0.2">
      <c r="B74">
        <v>72</v>
      </c>
      <c r="C74">
        <v>438.21570600000001</v>
      </c>
      <c r="D74">
        <v>652.50420899999995</v>
      </c>
      <c r="K74">
        <v>72</v>
      </c>
      <c r="L74">
        <v>131.96223800000001</v>
      </c>
      <c r="M74">
        <v>490.30974200000003</v>
      </c>
      <c r="S74">
        <v>72</v>
      </c>
      <c r="T74">
        <v>205.11969500000001</v>
      </c>
      <c r="U74">
        <v>489.40974299999999</v>
      </c>
    </row>
    <row r="75" spans="2:21" x14ac:dyDescent="0.2">
      <c r="B75">
        <v>73</v>
      </c>
      <c r="C75">
        <v>433.064098</v>
      </c>
      <c r="D75">
        <v>648.66227800000001</v>
      </c>
      <c r="K75">
        <v>73</v>
      </c>
      <c r="L75">
        <v>125.95740499999999</v>
      </c>
      <c r="M75">
        <v>485.82802600000002</v>
      </c>
      <c r="S75">
        <v>73</v>
      </c>
      <c r="T75">
        <v>199.18152799999999</v>
      </c>
      <c r="U75">
        <v>485.16512299999999</v>
      </c>
    </row>
    <row r="76" spans="2:21" x14ac:dyDescent="0.2">
      <c r="B76">
        <v>74</v>
      </c>
      <c r="C76">
        <v>427.85120000000001</v>
      </c>
      <c r="D76">
        <v>644.85045300000002</v>
      </c>
      <c r="K76">
        <v>74</v>
      </c>
      <c r="L76">
        <v>120.03483</v>
      </c>
      <c r="M76">
        <v>480.90007400000002</v>
      </c>
      <c r="S76">
        <v>74</v>
      </c>
      <c r="T76">
        <v>193.21325400000001</v>
      </c>
      <c r="U76">
        <v>480.943084</v>
      </c>
    </row>
    <row r="77" spans="2:21" x14ac:dyDescent="0.2">
      <c r="B77">
        <v>75</v>
      </c>
      <c r="C77">
        <v>422.69690400000002</v>
      </c>
      <c r="D77">
        <v>640.99561800000004</v>
      </c>
      <c r="K77">
        <v>75</v>
      </c>
      <c r="L77">
        <v>114.119782</v>
      </c>
      <c r="M77">
        <v>476.484487</v>
      </c>
      <c r="S77">
        <v>75</v>
      </c>
      <c r="T77">
        <v>187.319174</v>
      </c>
      <c r="U77">
        <v>476.68233600000002</v>
      </c>
    </row>
    <row r="78" spans="2:21" x14ac:dyDescent="0.2">
      <c r="B78">
        <v>76</v>
      </c>
      <c r="C78">
        <v>417.54314599999998</v>
      </c>
      <c r="D78">
        <v>637.17949299999998</v>
      </c>
      <c r="K78">
        <v>76</v>
      </c>
      <c r="L78">
        <v>108.2171</v>
      </c>
      <c r="M78">
        <v>472.06459799999999</v>
      </c>
      <c r="S78">
        <v>76</v>
      </c>
      <c r="T78">
        <v>181.44391100000001</v>
      </c>
      <c r="U78">
        <v>472.42857700000002</v>
      </c>
    </row>
    <row r="79" spans="2:21" x14ac:dyDescent="0.2">
      <c r="B79">
        <v>77</v>
      </c>
      <c r="C79">
        <v>412.447452</v>
      </c>
      <c r="D79">
        <v>633.39831400000003</v>
      </c>
      <c r="K79">
        <v>77</v>
      </c>
      <c r="L79">
        <v>102.38484699999999</v>
      </c>
      <c r="M79">
        <v>467.69363499999997</v>
      </c>
      <c r="S79">
        <v>77</v>
      </c>
      <c r="T79">
        <v>175.63639000000001</v>
      </c>
      <c r="U79">
        <v>468.23557</v>
      </c>
    </row>
    <row r="80" spans="2:21" x14ac:dyDescent="0.2">
      <c r="B80">
        <v>78</v>
      </c>
      <c r="C80">
        <v>407.377026</v>
      </c>
      <c r="D80">
        <v>629.59132799999998</v>
      </c>
      <c r="K80">
        <v>78</v>
      </c>
      <c r="L80">
        <v>96.573562999999993</v>
      </c>
      <c r="M80">
        <v>463.343639</v>
      </c>
      <c r="S80">
        <v>78</v>
      </c>
      <c r="T80">
        <v>169.76381499999999</v>
      </c>
      <c r="U80">
        <v>464.05492900000002</v>
      </c>
    </row>
    <row r="81" spans="2:21" x14ac:dyDescent="0.2">
      <c r="B81">
        <v>79</v>
      </c>
      <c r="C81">
        <v>402.26520299999999</v>
      </c>
      <c r="D81">
        <v>625.78380500000003</v>
      </c>
      <c r="K81">
        <v>79</v>
      </c>
      <c r="L81">
        <v>90.864965999999995</v>
      </c>
      <c r="M81">
        <v>458.98988000000003</v>
      </c>
      <c r="S81">
        <v>79</v>
      </c>
      <c r="T81">
        <v>163.948229</v>
      </c>
      <c r="U81">
        <v>459.87966399999999</v>
      </c>
    </row>
    <row r="82" spans="2:21" x14ac:dyDescent="0.2">
      <c r="B82">
        <v>80</v>
      </c>
      <c r="C82">
        <v>397.29961700000001</v>
      </c>
      <c r="D82">
        <v>622.01230299999997</v>
      </c>
      <c r="K82">
        <v>80</v>
      </c>
      <c r="L82">
        <v>85.162283000000002</v>
      </c>
      <c r="M82">
        <v>454.66138899999999</v>
      </c>
      <c r="S82">
        <v>80</v>
      </c>
      <c r="T82">
        <v>158.17350300000001</v>
      </c>
      <c r="U82">
        <v>455.73558200000002</v>
      </c>
    </row>
    <row r="83" spans="2:21" x14ac:dyDescent="0.2">
      <c r="B83">
        <v>81</v>
      </c>
      <c r="C83">
        <v>392.27650299999999</v>
      </c>
      <c r="D83">
        <v>618.24563999999998</v>
      </c>
      <c r="K83">
        <v>81</v>
      </c>
      <c r="L83">
        <v>79.60745</v>
      </c>
      <c r="M83">
        <v>450.37268399999999</v>
      </c>
      <c r="S83">
        <v>81</v>
      </c>
      <c r="T83">
        <v>152.38533699999999</v>
      </c>
      <c r="U83">
        <v>451.663005</v>
      </c>
    </row>
    <row r="84" spans="2:21" x14ac:dyDescent="0.2">
      <c r="B84">
        <v>82</v>
      </c>
      <c r="C84">
        <v>387.25930399999999</v>
      </c>
      <c r="D84">
        <v>614.45962199999997</v>
      </c>
      <c r="K84">
        <v>82</v>
      </c>
      <c r="L84">
        <v>74.268745999999993</v>
      </c>
      <c r="M84">
        <v>446.12698899999998</v>
      </c>
      <c r="S84">
        <v>82</v>
      </c>
      <c r="T84">
        <v>146.67781600000001</v>
      </c>
      <c r="U84">
        <v>447.55440700000003</v>
      </c>
    </row>
    <row r="85" spans="2:21" x14ac:dyDescent="0.2">
      <c r="B85">
        <v>83</v>
      </c>
      <c r="C85">
        <v>382.30500799999999</v>
      </c>
      <c r="D85">
        <v>610.70478700000001</v>
      </c>
      <c r="K85">
        <v>83</v>
      </c>
      <c r="L85">
        <v>69.271975999999995</v>
      </c>
      <c r="M85">
        <v>441.838821</v>
      </c>
      <c r="S85">
        <v>83</v>
      </c>
      <c r="T85">
        <v>140.95416499999999</v>
      </c>
      <c r="U85">
        <v>443.48344300000002</v>
      </c>
    </row>
    <row r="86" spans="2:21" x14ac:dyDescent="0.2">
      <c r="B86">
        <v>84</v>
      </c>
      <c r="C86">
        <v>377.35339900000002</v>
      </c>
      <c r="D86">
        <v>606.95210299999997</v>
      </c>
      <c r="K86">
        <v>84</v>
      </c>
      <c r="L86">
        <v>64.705314000000001</v>
      </c>
      <c r="M86">
        <v>437.62000799999998</v>
      </c>
      <c r="S86">
        <v>84</v>
      </c>
      <c r="T86">
        <v>135.32245</v>
      </c>
      <c r="U86">
        <v>439.41678000000002</v>
      </c>
    </row>
    <row r="87" spans="2:21" x14ac:dyDescent="0.2">
      <c r="B87">
        <v>85</v>
      </c>
      <c r="C87">
        <v>372.45878099999999</v>
      </c>
      <c r="D87">
        <v>603.22468700000002</v>
      </c>
      <c r="K87">
        <v>85</v>
      </c>
      <c r="L87">
        <v>60.602091999999999</v>
      </c>
      <c r="M87">
        <v>433.43291499999998</v>
      </c>
      <c r="S87">
        <v>85</v>
      </c>
      <c r="T87">
        <v>129.69234800000001</v>
      </c>
      <c r="U87">
        <v>434.98613999999998</v>
      </c>
    </row>
    <row r="88" spans="2:21" x14ac:dyDescent="0.2">
      <c r="B88">
        <v>86</v>
      </c>
      <c r="C88">
        <v>367.52814000000001</v>
      </c>
      <c r="D88">
        <v>599.48974399999997</v>
      </c>
      <c r="K88">
        <v>86</v>
      </c>
      <c r="L88">
        <v>56.969838000000003</v>
      </c>
      <c r="M88">
        <v>429.24098400000003</v>
      </c>
      <c r="S88">
        <v>86</v>
      </c>
      <c r="T88">
        <v>124.091278</v>
      </c>
      <c r="U88">
        <v>430.98237999999998</v>
      </c>
    </row>
    <row r="89" spans="2:21" x14ac:dyDescent="0.2">
      <c r="B89">
        <v>87</v>
      </c>
      <c r="C89">
        <v>362.68137100000001</v>
      </c>
      <c r="D89">
        <v>595.81716700000004</v>
      </c>
      <c r="K89">
        <v>87</v>
      </c>
      <c r="L89">
        <v>53.738658000000001</v>
      </c>
      <c r="M89">
        <v>424.99152600000002</v>
      </c>
      <c r="S89">
        <v>87</v>
      </c>
      <c r="T89">
        <v>118.529993</v>
      </c>
      <c r="U89">
        <v>426.97647000000001</v>
      </c>
    </row>
    <row r="90" spans="2:21" x14ac:dyDescent="0.2">
      <c r="B90">
        <v>88</v>
      </c>
      <c r="C90">
        <v>357.84858000000003</v>
      </c>
      <c r="D90">
        <v>592.15265499999998</v>
      </c>
      <c r="K90">
        <v>88</v>
      </c>
      <c r="L90">
        <v>50.883822000000002</v>
      </c>
      <c r="M90">
        <v>420.78239000000002</v>
      </c>
      <c r="S90">
        <v>88</v>
      </c>
      <c r="T90">
        <v>113.070859</v>
      </c>
      <c r="U90">
        <v>422.95013</v>
      </c>
    </row>
    <row r="91" spans="2:21" x14ac:dyDescent="0.2">
      <c r="B91">
        <v>89</v>
      </c>
      <c r="C91">
        <v>353.01901400000003</v>
      </c>
      <c r="D91">
        <v>588.54459399999996</v>
      </c>
      <c r="K91">
        <v>89</v>
      </c>
      <c r="L91">
        <v>48.415007000000003</v>
      </c>
      <c r="M91">
        <v>416.61949099999998</v>
      </c>
      <c r="S91">
        <v>89</v>
      </c>
      <c r="T91">
        <v>107.63484200000001</v>
      </c>
      <c r="U91">
        <v>418.88454200000001</v>
      </c>
    </row>
    <row r="92" spans="2:21" x14ac:dyDescent="0.2">
      <c r="B92">
        <v>90</v>
      </c>
      <c r="C92">
        <v>348.21955700000001</v>
      </c>
      <c r="D92">
        <v>584.86502700000005</v>
      </c>
      <c r="K92">
        <v>90</v>
      </c>
      <c r="L92">
        <v>46.169310000000003</v>
      </c>
      <c r="M92">
        <v>412.48831200000001</v>
      </c>
      <c r="S92">
        <v>90</v>
      </c>
      <c r="T92">
        <v>102.220332</v>
      </c>
      <c r="U92">
        <v>414.90820200000002</v>
      </c>
    </row>
    <row r="93" spans="2:21" x14ac:dyDescent="0.2">
      <c r="B93">
        <v>91</v>
      </c>
      <c r="C93">
        <v>343.46526</v>
      </c>
      <c r="D93">
        <v>580.91610600000001</v>
      </c>
      <c r="K93">
        <v>91</v>
      </c>
      <c r="L93">
        <v>44.037591999999997</v>
      </c>
      <c r="M93">
        <v>408.38293900000002</v>
      </c>
      <c r="S93">
        <v>91</v>
      </c>
      <c r="T93">
        <v>96.848831000000004</v>
      </c>
      <c r="U93">
        <v>410.94691499999999</v>
      </c>
    </row>
    <row r="94" spans="2:21" x14ac:dyDescent="0.2">
      <c r="B94">
        <v>92</v>
      </c>
      <c r="C94">
        <v>338.71687800000001</v>
      </c>
      <c r="D94">
        <v>577.36664699999994</v>
      </c>
      <c r="K94">
        <v>92</v>
      </c>
      <c r="L94">
        <v>42.292969999999997</v>
      </c>
      <c r="M94">
        <v>404.30928699999998</v>
      </c>
      <c r="S94">
        <v>92</v>
      </c>
      <c r="T94">
        <v>90.936470999999997</v>
      </c>
      <c r="U94">
        <v>406.99530600000003</v>
      </c>
    </row>
    <row r="95" spans="2:21" x14ac:dyDescent="0.2">
      <c r="B95">
        <v>93</v>
      </c>
      <c r="C95">
        <v>333.51419399999997</v>
      </c>
      <c r="D95">
        <v>573.76288699999998</v>
      </c>
      <c r="K95">
        <v>93</v>
      </c>
      <c r="L95">
        <v>40.699961000000002</v>
      </c>
      <c r="M95">
        <v>400.25714099999999</v>
      </c>
      <c r="S95">
        <v>93</v>
      </c>
      <c r="T95">
        <v>85.579487</v>
      </c>
      <c r="U95">
        <v>403.00982599999998</v>
      </c>
    </row>
    <row r="96" spans="2:21" x14ac:dyDescent="0.2">
      <c r="B96">
        <v>94</v>
      </c>
      <c r="C96">
        <v>328.80989799999998</v>
      </c>
      <c r="D96">
        <v>570.23600899999997</v>
      </c>
      <c r="K96">
        <v>94</v>
      </c>
      <c r="L96">
        <v>39.274692999999999</v>
      </c>
      <c r="M96">
        <v>396.19746700000002</v>
      </c>
      <c r="S96">
        <v>94</v>
      </c>
      <c r="T96">
        <v>80.274653999999998</v>
      </c>
      <c r="U96">
        <v>399.079723</v>
      </c>
    </row>
    <row r="97" spans="2:21" x14ac:dyDescent="0.2">
      <c r="B97">
        <v>95</v>
      </c>
      <c r="C97">
        <v>324.08785899999998</v>
      </c>
      <c r="D97">
        <v>566.649991</v>
      </c>
      <c r="K97">
        <v>95</v>
      </c>
      <c r="L97">
        <v>38.054802000000002</v>
      </c>
      <c r="M97">
        <v>392.22327799999999</v>
      </c>
      <c r="S97">
        <v>95</v>
      </c>
      <c r="T97">
        <v>74.981110000000001</v>
      </c>
      <c r="U97">
        <v>395.08241500000003</v>
      </c>
    </row>
    <row r="98" spans="2:21" x14ac:dyDescent="0.2">
      <c r="B98">
        <v>96</v>
      </c>
      <c r="C98">
        <v>319.44861700000001</v>
      </c>
      <c r="D98">
        <v>563.13762899999995</v>
      </c>
      <c r="K98">
        <v>96</v>
      </c>
      <c r="L98">
        <v>36.877383999999999</v>
      </c>
      <c r="M98">
        <v>388.282421</v>
      </c>
      <c r="S98">
        <v>96</v>
      </c>
      <c r="T98">
        <v>69.845094000000003</v>
      </c>
      <c r="U98">
        <v>391.13349399999998</v>
      </c>
    </row>
    <row r="99" spans="2:21" x14ac:dyDescent="0.2">
      <c r="B99">
        <v>97</v>
      </c>
      <c r="C99">
        <v>314.79754600000001</v>
      </c>
      <c r="D99">
        <v>559.62311599999998</v>
      </c>
      <c r="K99">
        <v>97</v>
      </c>
      <c r="L99">
        <v>35.831147999999999</v>
      </c>
      <c r="M99">
        <v>384.30930699999999</v>
      </c>
      <c r="S99">
        <v>97</v>
      </c>
      <c r="T99">
        <v>64.969291999999996</v>
      </c>
      <c r="U99">
        <v>387.20177699999999</v>
      </c>
    </row>
    <row r="100" spans="2:21" x14ac:dyDescent="0.2">
      <c r="B100">
        <v>98</v>
      </c>
      <c r="C100">
        <v>310.17765800000001</v>
      </c>
      <c r="D100">
        <v>556.13602300000002</v>
      </c>
      <c r="K100">
        <v>98</v>
      </c>
      <c r="L100">
        <v>34.916094999999999</v>
      </c>
      <c r="M100">
        <v>380.38081599999998</v>
      </c>
      <c r="S100">
        <v>98</v>
      </c>
      <c r="T100">
        <v>60.466070999999999</v>
      </c>
      <c r="U100">
        <v>383.26629700000001</v>
      </c>
    </row>
    <row r="101" spans="2:21" x14ac:dyDescent="0.2">
      <c r="B101">
        <v>99</v>
      </c>
      <c r="C101">
        <v>305.58035000000001</v>
      </c>
      <c r="D101">
        <v>552.66344500000002</v>
      </c>
      <c r="K101">
        <v>99</v>
      </c>
      <c r="L101">
        <v>34.084913</v>
      </c>
      <c r="M101">
        <v>376.07866899999999</v>
      </c>
      <c r="S101">
        <v>99</v>
      </c>
      <c r="T101">
        <v>56.413386000000003</v>
      </c>
      <c r="U101">
        <v>379.34909599999997</v>
      </c>
    </row>
    <row r="102" spans="2:21" x14ac:dyDescent="0.2">
      <c r="B102">
        <v>100</v>
      </c>
      <c r="C102">
        <v>301.01476300000002</v>
      </c>
      <c r="D102">
        <v>549.15538400000003</v>
      </c>
      <c r="K102">
        <v>100</v>
      </c>
      <c r="L102">
        <v>33.287064999999998</v>
      </c>
      <c r="M102">
        <v>372.151792</v>
      </c>
      <c r="S102">
        <v>100</v>
      </c>
      <c r="T102">
        <v>52.913927000000001</v>
      </c>
      <c r="U102">
        <v>375.43404600000002</v>
      </c>
    </row>
    <row r="103" spans="2:21" x14ac:dyDescent="0.2">
      <c r="B103">
        <v>101</v>
      </c>
      <c r="C103">
        <v>296.47605800000002</v>
      </c>
      <c r="D103">
        <v>545.68656999999996</v>
      </c>
      <c r="K103">
        <v>101</v>
      </c>
      <c r="L103">
        <v>32.588141</v>
      </c>
      <c r="M103">
        <v>368.34480600000001</v>
      </c>
      <c r="S103">
        <v>101</v>
      </c>
      <c r="T103">
        <v>49.880597000000002</v>
      </c>
      <c r="U103">
        <v>371.58404999999999</v>
      </c>
    </row>
    <row r="104" spans="2:21" x14ac:dyDescent="0.2">
      <c r="B104">
        <v>102</v>
      </c>
      <c r="C104">
        <v>291.90294399999999</v>
      </c>
      <c r="D104">
        <v>542.28388600000005</v>
      </c>
      <c r="K104">
        <v>102</v>
      </c>
      <c r="L104">
        <v>31.952656999999999</v>
      </c>
      <c r="M104">
        <v>364.54427199999998</v>
      </c>
      <c r="S104">
        <v>102</v>
      </c>
      <c r="T104">
        <v>47.198341999999997</v>
      </c>
      <c r="U104">
        <v>367.77491400000002</v>
      </c>
    </row>
    <row r="105" spans="2:21" x14ac:dyDescent="0.2">
      <c r="B105">
        <v>103</v>
      </c>
      <c r="C105">
        <v>287.43628200000001</v>
      </c>
      <c r="D105">
        <v>538.81722200000002</v>
      </c>
      <c r="K105">
        <v>103</v>
      </c>
      <c r="L105">
        <v>31.358571999999999</v>
      </c>
      <c r="M105">
        <v>360.78137199999998</v>
      </c>
      <c r="S105">
        <v>103</v>
      </c>
      <c r="T105">
        <v>44.860171999999999</v>
      </c>
      <c r="U105">
        <v>363.93567000000002</v>
      </c>
    </row>
    <row r="106" spans="2:21" x14ac:dyDescent="0.2">
      <c r="B106">
        <v>104</v>
      </c>
      <c r="C106">
        <v>282.919082</v>
      </c>
      <c r="D106">
        <v>535.41184899999996</v>
      </c>
      <c r="K106">
        <v>104</v>
      </c>
      <c r="L106">
        <v>30.767175000000002</v>
      </c>
      <c r="M106">
        <v>357.04105299999998</v>
      </c>
      <c r="S106">
        <v>104</v>
      </c>
      <c r="T106">
        <v>42.846733</v>
      </c>
      <c r="U106">
        <v>360.15234099999998</v>
      </c>
    </row>
    <row r="107" spans="2:21" x14ac:dyDescent="0.2">
      <c r="B107">
        <v>105</v>
      </c>
      <c r="C107">
        <v>278.46317199999999</v>
      </c>
      <c r="D107">
        <v>532.02475600000002</v>
      </c>
      <c r="K107">
        <v>105</v>
      </c>
      <c r="L107">
        <v>30.264486999999999</v>
      </c>
      <c r="M107">
        <v>353.45342199999999</v>
      </c>
      <c r="S107">
        <v>105</v>
      </c>
      <c r="T107">
        <v>41.071466000000001</v>
      </c>
      <c r="U107">
        <v>356.45879600000001</v>
      </c>
    </row>
    <row r="108" spans="2:21" x14ac:dyDescent="0.2">
      <c r="B108">
        <v>106</v>
      </c>
      <c r="C108">
        <v>274.009951</v>
      </c>
      <c r="D108">
        <v>528.62475900000004</v>
      </c>
      <c r="K108">
        <v>106</v>
      </c>
      <c r="L108">
        <v>29.818251</v>
      </c>
      <c r="M108">
        <v>349.84536100000003</v>
      </c>
      <c r="S108">
        <v>106</v>
      </c>
      <c r="T108">
        <v>39.497810999999999</v>
      </c>
      <c r="U108">
        <v>352.77546599999999</v>
      </c>
    </row>
    <row r="109" spans="2:21" x14ac:dyDescent="0.2">
      <c r="B109">
        <v>107</v>
      </c>
      <c r="C109">
        <v>269.57931000000002</v>
      </c>
      <c r="D109">
        <v>525.21938599999999</v>
      </c>
      <c r="K109">
        <v>107</v>
      </c>
      <c r="L109">
        <v>29.362337</v>
      </c>
      <c r="M109">
        <v>346.17385999999999</v>
      </c>
      <c r="S109">
        <v>107</v>
      </c>
      <c r="T109">
        <v>38.163404</v>
      </c>
      <c r="U109">
        <v>349.06848000000002</v>
      </c>
    </row>
    <row r="110" spans="2:21" x14ac:dyDescent="0.2">
      <c r="B110">
        <v>108</v>
      </c>
      <c r="C110">
        <v>265.17124999999999</v>
      </c>
      <c r="D110">
        <v>521.83444299999996</v>
      </c>
      <c r="K110">
        <v>108</v>
      </c>
      <c r="L110">
        <v>28.932767999999999</v>
      </c>
      <c r="M110">
        <v>342.59429299999999</v>
      </c>
      <c r="S110">
        <v>108</v>
      </c>
      <c r="T110">
        <v>36.968243999999999</v>
      </c>
      <c r="U110">
        <v>345.40773100000001</v>
      </c>
    </row>
    <row r="111" spans="2:21" x14ac:dyDescent="0.2">
      <c r="B111">
        <v>109</v>
      </c>
      <c r="C111">
        <v>260.780394</v>
      </c>
      <c r="D111">
        <v>518.46562900000004</v>
      </c>
      <c r="K111">
        <v>109</v>
      </c>
      <c r="L111">
        <v>28.554811000000001</v>
      </c>
      <c r="M111">
        <v>339.03623199999998</v>
      </c>
      <c r="S111">
        <v>109</v>
      </c>
      <c r="T111">
        <v>35.889212999999998</v>
      </c>
      <c r="U111">
        <v>341.79644400000001</v>
      </c>
    </row>
    <row r="112" spans="2:21" x14ac:dyDescent="0.2">
      <c r="B112">
        <v>110</v>
      </c>
      <c r="C112">
        <v>256.39760200000001</v>
      </c>
      <c r="D112">
        <v>515.07584699999995</v>
      </c>
      <c r="K112">
        <v>110</v>
      </c>
      <c r="L112">
        <v>28.206962000000001</v>
      </c>
      <c r="M112">
        <v>335.399676</v>
      </c>
      <c r="S112">
        <v>110</v>
      </c>
      <c r="T112">
        <v>34.926310000000001</v>
      </c>
      <c r="U112">
        <v>337.83354500000002</v>
      </c>
    </row>
    <row r="113" spans="2:21" x14ac:dyDescent="0.2">
      <c r="B113">
        <v>111</v>
      </c>
      <c r="C113">
        <v>252.05136999999999</v>
      </c>
      <c r="D113">
        <v>511.709721</v>
      </c>
      <c r="K113">
        <v>111</v>
      </c>
      <c r="L113">
        <v>27.869327999999999</v>
      </c>
      <c r="M113">
        <v>331.78838999999999</v>
      </c>
      <c r="S113">
        <v>111</v>
      </c>
      <c r="T113">
        <v>34.060181999999998</v>
      </c>
      <c r="U113">
        <v>334.28247299999998</v>
      </c>
    </row>
    <row r="114" spans="2:21" x14ac:dyDescent="0.2">
      <c r="B114">
        <v>112</v>
      </c>
      <c r="C114">
        <v>247.713202</v>
      </c>
      <c r="D114">
        <v>508.375854</v>
      </c>
      <c r="K114">
        <v>112</v>
      </c>
      <c r="L114">
        <v>27.544059000000001</v>
      </c>
      <c r="M114">
        <v>328.22118899999998</v>
      </c>
      <c r="S114">
        <v>112</v>
      </c>
      <c r="T114">
        <v>33.298355000000001</v>
      </c>
      <c r="U114">
        <v>330.71473500000002</v>
      </c>
    </row>
    <row r="115" spans="2:21" x14ac:dyDescent="0.2">
      <c r="B115">
        <v>113</v>
      </c>
      <c r="C115">
        <v>243.39600200000001</v>
      </c>
      <c r="D115">
        <v>505.067792</v>
      </c>
      <c r="K115">
        <v>113</v>
      </c>
      <c r="L115">
        <v>27.281694000000002</v>
      </c>
      <c r="M115">
        <v>324.61474099999998</v>
      </c>
      <c r="S115">
        <v>113</v>
      </c>
      <c r="T115">
        <v>32.590291000000001</v>
      </c>
      <c r="U115">
        <v>327.19860899999998</v>
      </c>
    </row>
    <row r="116" spans="2:21" x14ac:dyDescent="0.2">
      <c r="B116">
        <v>114</v>
      </c>
      <c r="C116">
        <v>239.112673</v>
      </c>
      <c r="D116">
        <v>501.73177399999997</v>
      </c>
      <c r="K116">
        <v>114</v>
      </c>
      <c r="L116">
        <v>26.959651000000001</v>
      </c>
      <c r="M116">
        <v>321.036249</v>
      </c>
      <c r="S116">
        <v>114</v>
      </c>
      <c r="T116">
        <v>31.949968999999999</v>
      </c>
      <c r="U116">
        <v>323.71742999999998</v>
      </c>
    </row>
    <row r="117" spans="2:21" x14ac:dyDescent="0.2">
      <c r="B117">
        <v>115</v>
      </c>
      <c r="C117">
        <v>234.86644000000001</v>
      </c>
      <c r="D117">
        <v>498.42908899999998</v>
      </c>
      <c r="K117">
        <v>115</v>
      </c>
      <c r="L117">
        <v>26.656426</v>
      </c>
      <c r="M117">
        <v>317.51205900000002</v>
      </c>
      <c r="S117">
        <v>115</v>
      </c>
      <c r="T117">
        <v>31.398893999999999</v>
      </c>
      <c r="U117">
        <v>320.24969099999998</v>
      </c>
    </row>
    <row r="118" spans="2:21" x14ac:dyDescent="0.2">
      <c r="B118">
        <v>116</v>
      </c>
      <c r="C118">
        <v>230.64440099999999</v>
      </c>
      <c r="D118">
        <v>494.73823199999998</v>
      </c>
      <c r="K118">
        <v>116</v>
      </c>
      <c r="L118">
        <v>26.425781000000001</v>
      </c>
      <c r="M118">
        <v>314.05453599999998</v>
      </c>
      <c r="S118">
        <v>116</v>
      </c>
      <c r="T118">
        <v>30.804808999999999</v>
      </c>
      <c r="U118">
        <v>316.74969399999998</v>
      </c>
    </row>
    <row r="119" spans="2:21" x14ac:dyDescent="0.2">
      <c r="B119">
        <v>117</v>
      </c>
      <c r="C119">
        <v>226.38902899999999</v>
      </c>
      <c r="D119">
        <v>491.46672999999998</v>
      </c>
      <c r="K119">
        <v>117</v>
      </c>
      <c r="L119">
        <v>26.125781</v>
      </c>
      <c r="M119">
        <v>310.57496900000001</v>
      </c>
      <c r="S119">
        <v>117</v>
      </c>
      <c r="T119">
        <v>30.329003</v>
      </c>
      <c r="U119">
        <v>313.31313899999998</v>
      </c>
    </row>
    <row r="120" spans="2:21" x14ac:dyDescent="0.2">
      <c r="B120">
        <v>118</v>
      </c>
      <c r="C120">
        <v>221.79656</v>
      </c>
      <c r="D120">
        <v>488.214045</v>
      </c>
      <c r="K120">
        <v>118</v>
      </c>
      <c r="L120">
        <v>25.903738000000001</v>
      </c>
      <c r="M120">
        <v>306.98464999999999</v>
      </c>
      <c r="S120">
        <v>118</v>
      </c>
      <c r="T120">
        <v>29.876315000000002</v>
      </c>
      <c r="U120">
        <v>309.90507700000001</v>
      </c>
    </row>
    <row r="121" spans="2:21" x14ac:dyDescent="0.2">
      <c r="B121">
        <v>119</v>
      </c>
      <c r="C121">
        <v>217.603554</v>
      </c>
      <c r="D121">
        <v>484.93232799999998</v>
      </c>
      <c r="K121">
        <v>119</v>
      </c>
      <c r="L121">
        <v>25.683845999999999</v>
      </c>
      <c r="M121">
        <v>303.50777199999999</v>
      </c>
      <c r="S121">
        <v>119</v>
      </c>
      <c r="T121">
        <v>29.451584</v>
      </c>
      <c r="U121">
        <v>306.50938200000002</v>
      </c>
    </row>
    <row r="122" spans="2:21" x14ac:dyDescent="0.2">
      <c r="B122">
        <v>120</v>
      </c>
      <c r="C122">
        <v>213.447644</v>
      </c>
      <c r="D122">
        <v>481.66458899999998</v>
      </c>
      <c r="K122">
        <v>120</v>
      </c>
      <c r="L122">
        <v>25.469868000000002</v>
      </c>
      <c r="M122">
        <v>300.05723699999999</v>
      </c>
      <c r="S122">
        <v>120</v>
      </c>
      <c r="T122">
        <v>29.087069</v>
      </c>
      <c r="U122">
        <v>303.11207300000001</v>
      </c>
    </row>
    <row r="123" spans="2:21" x14ac:dyDescent="0.2">
      <c r="B123">
        <v>121</v>
      </c>
      <c r="C123">
        <v>209.30625000000001</v>
      </c>
      <c r="D123">
        <v>478.44738799999999</v>
      </c>
      <c r="K123">
        <v>121</v>
      </c>
      <c r="L123">
        <v>25.256426999999999</v>
      </c>
      <c r="M123">
        <v>296.61476800000003</v>
      </c>
      <c r="S123">
        <v>121</v>
      </c>
      <c r="T123">
        <v>28.722014999999999</v>
      </c>
      <c r="U123">
        <v>299.74325900000002</v>
      </c>
    </row>
    <row r="124" spans="2:21" x14ac:dyDescent="0.2">
      <c r="B124">
        <v>122</v>
      </c>
      <c r="C124">
        <v>205.17560900000001</v>
      </c>
      <c r="D124">
        <v>475.22373499999998</v>
      </c>
      <c r="K124">
        <v>122</v>
      </c>
      <c r="L124">
        <v>25.085460000000001</v>
      </c>
      <c r="M124">
        <v>293.27014700000001</v>
      </c>
      <c r="S124">
        <v>122</v>
      </c>
      <c r="T124">
        <v>28.367715</v>
      </c>
      <c r="U124">
        <v>296.39917600000001</v>
      </c>
    </row>
    <row r="125" spans="2:21" x14ac:dyDescent="0.2">
      <c r="B125">
        <v>123</v>
      </c>
      <c r="C125">
        <v>201.052494</v>
      </c>
      <c r="D125">
        <v>471.99363099999999</v>
      </c>
      <c r="K125">
        <v>123</v>
      </c>
      <c r="L125">
        <v>24.910191000000001</v>
      </c>
      <c r="M125">
        <v>289.841656</v>
      </c>
      <c r="S125">
        <v>123</v>
      </c>
      <c r="T125">
        <v>28.045672</v>
      </c>
      <c r="U125">
        <v>293.02337299999999</v>
      </c>
    </row>
    <row r="126" spans="2:21" x14ac:dyDescent="0.2">
      <c r="B126">
        <v>124</v>
      </c>
      <c r="C126">
        <v>196.962176</v>
      </c>
      <c r="D126">
        <v>468.76943999999997</v>
      </c>
      <c r="K126">
        <v>124</v>
      </c>
      <c r="L126">
        <v>24.726858</v>
      </c>
      <c r="M126">
        <v>286.04058400000002</v>
      </c>
      <c r="S126">
        <v>124</v>
      </c>
      <c r="T126">
        <v>27.725242000000001</v>
      </c>
      <c r="U126">
        <v>289.66692499999999</v>
      </c>
    </row>
    <row r="127" spans="2:21" x14ac:dyDescent="0.2">
      <c r="B127">
        <v>125</v>
      </c>
      <c r="C127">
        <v>192.907341</v>
      </c>
      <c r="D127">
        <v>465.49686300000002</v>
      </c>
      <c r="K127">
        <v>125</v>
      </c>
      <c r="L127">
        <v>24.539224000000001</v>
      </c>
      <c r="M127">
        <v>282.623921</v>
      </c>
      <c r="S127">
        <v>125</v>
      </c>
      <c r="T127">
        <v>27.442983999999999</v>
      </c>
      <c r="U127">
        <v>286.369079</v>
      </c>
    </row>
    <row r="128" spans="2:21" x14ac:dyDescent="0.2">
      <c r="B128">
        <v>126</v>
      </c>
      <c r="C128">
        <v>188.84927999999999</v>
      </c>
      <c r="D128">
        <v>462.33611300000001</v>
      </c>
      <c r="K128">
        <v>126</v>
      </c>
      <c r="L128">
        <v>24.376321000000001</v>
      </c>
      <c r="M128">
        <v>279.209946</v>
      </c>
      <c r="S128">
        <v>126</v>
      </c>
      <c r="T128">
        <v>27.138145999999999</v>
      </c>
      <c r="U128">
        <v>283.02714600000002</v>
      </c>
    </row>
    <row r="129" spans="2:21" x14ac:dyDescent="0.2">
      <c r="B129">
        <v>127</v>
      </c>
      <c r="C129">
        <v>184.843908</v>
      </c>
      <c r="D129">
        <v>459.09848199999999</v>
      </c>
      <c r="K129">
        <v>127</v>
      </c>
      <c r="L129">
        <v>24.242450000000002</v>
      </c>
      <c r="M129">
        <v>275.822315</v>
      </c>
      <c r="S129">
        <v>127</v>
      </c>
      <c r="T129">
        <v>26.903737</v>
      </c>
      <c r="U129">
        <v>279.72983799999997</v>
      </c>
    </row>
    <row r="130" spans="2:21" x14ac:dyDescent="0.2">
      <c r="B130">
        <v>128</v>
      </c>
      <c r="C130">
        <v>180.85789</v>
      </c>
      <c r="D130">
        <v>455.88343099999997</v>
      </c>
      <c r="K130">
        <v>128</v>
      </c>
      <c r="L130">
        <v>24.075783000000001</v>
      </c>
      <c r="M130">
        <v>272.50672600000001</v>
      </c>
      <c r="S130">
        <v>128</v>
      </c>
      <c r="T130">
        <v>26.690297000000001</v>
      </c>
      <c r="U130">
        <v>276.46209900000002</v>
      </c>
    </row>
    <row r="131" spans="2:21" x14ac:dyDescent="0.2">
      <c r="B131">
        <v>129</v>
      </c>
      <c r="C131">
        <v>176.85574299999999</v>
      </c>
      <c r="D131">
        <v>452.66192899999999</v>
      </c>
      <c r="K131">
        <v>129</v>
      </c>
      <c r="L131">
        <v>23.830622000000002</v>
      </c>
      <c r="M131">
        <v>269.18576200000001</v>
      </c>
      <c r="S131">
        <v>129</v>
      </c>
      <c r="T131">
        <v>26.441372000000001</v>
      </c>
      <c r="U131">
        <v>273.21425299999999</v>
      </c>
    </row>
    <row r="132" spans="2:21" x14ac:dyDescent="0.2">
      <c r="B132">
        <v>130</v>
      </c>
      <c r="C132">
        <v>172.875102</v>
      </c>
      <c r="D132">
        <v>449.51085699999999</v>
      </c>
      <c r="K132">
        <v>130</v>
      </c>
      <c r="L132">
        <v>23.643526000000001</v>
      </c>
      <c r="M132">
        <v>265.832539</v>
      </c>
      <c r="S132">
        <v>130</v>
      </c>
      <c r="T132">
        <v>26.212878</v>
      </c>
      <c r="U132">
        <v>269.943288</v>
      </c>
    </row>
    <row r="133" spans="2:21" x14ac:dyDescent="0.2">
      <c r="B133">
        <v>131</v>
      </c>
      <c r="C133">
        <v>168.93693400000001</v>
      </c>
      <c r="D133">
        <v>446.28989200000001</v>
      </c>
      <c r="K133">
        <v>131</v>
      </c>
      <c r="L133">
        <v>23.649439999999998</v>
      </c>
      <c r="M133">
        <v>262.54114499999997</v>
      </c>
      <c r="S133">
        <v>131</v>
      </c>
      <c r="T133">
        <v>26.041373</v>
      </c>
      <c r="U133">
        <v>266.69705499999998</v>
      </c>
    </row>
    <row r="134" spans="2:21" x14ac:dyDescent="0.2">
      <c r="B134">
        <v>132</v>
      </c>
      <c r="C134">
        <v>165.03371200000001</v>
      </c>
      <c r="D134">
        <v>443.15548699999999</v>
      </c>
      <c r="K134">
        <v>132</v>
      </c>
      <c r="L134">
        <v>23.473633</v>
      </c>
      <c r="M134">
        <v>259.19276100000002</v>
      </c>
      <c r="S134">
        <v>132</v>
      </c>
      <c r="T134">
        <v>25.854814000000001</v>
      </c>
      <c r="U134">
        <v>263.48630500000002</v>
      </c>
    </row>
    <row r="135" spans="2:21" x14ac:dyDescent="0.2">
      <c r="B135">
        <v>133</v>
      </c>
      <c r="C135">
        <v>161.09715600000001</v>
      </c>
      <c r="D135">
        <v>440.04204900000002</v>
      </c>
      <c r="K135">
        <v>133</v>
      </c>
      <c r="L135">
        <v>23.344601000000001</v>
      </c>
      <c r="M135">
        <v>255.84760299999999</v>
      </c>
      <c r="S135">
        <v>133</v>
      </c>
      <c r="T135">
        <v>25.615029</v>
      </c>
      <c r="U135">
        <v>260.29974900000002</v>
      </c>
    </row>
    <row r="136" spans="2:21" x14ac:dyDescent="0.2">
      <c r="B136">
        <v>134</v>
      </c>
      <c r="C136">
        <v>157.184257</v>
      </c>
      <c r="D136">
        <v>436.90764300000001</v>
      </c>
      <c r="K136">
        <v>134</v>
      </c>
      <c r="L136">
        <v>23.235461000000001</v>
      </c>
      <c r="M136">
        <v>252.54814300000001</v>
      </c>
      <c r="S136">
        <v>134</v>
      </c>
      <c r="T136">
        <v>25.432770999999999</v>
      </c>
      <c r="U136">
        <v>257.124483</v>
      </c>
    </row>
    <row r="137" spans="2:21" x14ac:dyDescent="0.2">
      <c r="B137">
        <v>135</v>
      </c>
      <c r="C137">
        <v>153.31813199999999</v>
      </c>
      <c r="D137">
        <v>433.78399000000002</v>
      </c>
      <c r="K137">
        <v>135</v>
      </c>
      <c r="L137">
        <v>23.118794999999999</v>
      </c>
      <c r="M137">
        <v>249.218039</v>
      </c>
      <c r="S137">
        <v>135</v>
      </c>
      <c r="T137">
        <v>25.272019</v>
      </c>
      <c r="U137">
        <v>253.63792699999999</v>
      </c>
    </row>
    <row r="138" spans="2:21" x14ac:dyDescent="0.2">
      <c r="B138">
        <v>136</v>
      </c>
      <c r="C138">
        <v>149.47243599999999</v>
      </c>
      <c r="D138">
        <v>430.70657399999999</v>
      </c>
      <c r="K138">
        <v>136</v>
      </c>
      <c r="L138">
        <v>22.980084999999999</v>
      </c>
      <c r="M138">
        <v>246.01427899999999</v>
      </c>
      <c r="S138">
        <v>136</v>
      </c>
      <c r="T138">
        <v>25.071480999999999</v>
      </c>
      <c r="U138">
        <v>250.532554</v>
      </c>
    </row>
    <row r="139" spans="2:21" x14ac:dyDescent="0.2">
      <c r="B139">
        <v>137</v>
      </c>
      <c r="C139">
        <v>145.58749399999999</v>
      </c>
      <c r="D139">
        <v>427.65120000000002</v>
      </c>
      <c r="K139">
        <v>137</v>
      </c>
      <c r="L139">
        <v>22.859117999999999</v>
      </c>
      <c r="M139">
        <v>242.70783</v>
      </c>
      <c r="S139">
        <v>137</v>
      </c>
      <c r="T139">
        <v>24.883309000000001</v>
      </c>
      <c r="U139">
        <v>247.36212699999999</v>
      </c>
    </row>
    <row r="140" spans="2:21" x14ac:dyDescent="0.2">
      <c r="B140">
        <v>138</v>
      </c>
      <c r="C140">
        <v>141.76007799999999</v>
      </c>
      <c r="D140">
        <v>424.59528899999998</v>
      </c>
      <c r="K140">
        <v>138</v>
      </c>
      <c r="L140">
        <v>22.772559000000001</v>
      </c>
      <c r="M140">
        <v>239.46321</v>
      </c>
      <c r="S140">
        <v>138</v>
      </c>
      <c r="T140">
        <v>24.721482000000002</v>
      </c>
      <c r="U140">
        <v>244.27288300000001</v>
      </c>
    </row>
    <row r="141" spans="2:21" x14ac:dyDescent="0.2">
      <c r="B141">
        <v>139</v>
      </c>
      <c r="C141">
        <v>137.95900700000001</v>
      </c>
      <c r="D141">
        <v>421.52002399999998</v>
      </c>
      <c r="K141">
        <v>139</v>
      </c>
      <c r="L141">
        <v>22.679548</v>
      </c>
      <c r="M141">
        <v>236.269127</v>
      </c>
      <c r="S141">
        <v>139</v>
      </c>
      <c r="T141">
        <v>24.612879</v>
      </c>
      <c r="U141">
        <v>241.168047</v>
      </c>
    </row>
    <row r="142" spans="2:21" x14ac:dyDescent="0.2">
      <c r="B142">
        <v>140</v>
      </c>
      <c r="C142">
        <v>134.17137600000001</v>
      </c>
      <c r="D142">
        <v>418.482392</v>
      </c>
      <c r="K142">
        <v>140</v>
      </c>
      <c r="L142">
        <v>22.684387000000001</v>
      </c>
      <c r="M142">
        <v>233.12343100000001</v>
      </c>
      <c r="S142">
        <v>140</v>
      </c>
      <c r="T142">
        <v>24.448364000000002</v>
      </c>
      <c r="U142">
        <v>238.17342600000001</v>
      </c>
    </row>
    <row r="143" spans="2:21" x14ac:dyDescent="0.2">
      <c r="B143">
        <v>141</v>
      </c>
      <c r="C143">
        <v>130.399337</v>
      </c>
      <c r="D143">
        <v>415.09153500000002</v>
      </c>
      <c r="K143">
        <v>141</v>
      </c>
      <c r="L143">
        <v>22.529011000000001</v>
      </c>
      <c r="M143">
        <v>229.98203599999999</v>
      </c>
      <c r="S143">
        <v>141</v>
      </c>
      <c r="T143">
        <v>24.290299000000001</v>
      </c>
      <c r="U143">
        <v>235.15514999999999</v>
      </c>
    </row>
    <row r="144" spans="2:21" x14ac:dyDescent="0.2">
      <c r="B144">
        <v>142</v>
      </c>
      <c r="C144">
        <v>126.670846</v>
      </c>
      <c r="D144">
        <v>412.07325800000001</v>
      </c>
      <c r="K144">
        <v>142</v>
      </c>
      <c r="L144">
        <v>22.406967999999999</v>
      </c>
      <c r="M144">
        <v>226.85892100000001</v>
      </c>
      <c r="S144">
        <v>142</v>
      </c>
      <c r="T144">
        <v>24.146212999999999</v>
      </c>
      <c r="U144">
        <v>232.127195</v>
      </c>
    </row>
    <row r="145" spans="2:21" x14ac:dyDescent="0.2">
      <c r="B145">
        <v>143</v>
      </c>
      <c r="C145">
        <v>122.55257</v>
      </c>
      <c r="D145">
        <v>409.019498</v>
      </c>
      <c r="K145">
        <v>143</v>
      </c>
      <c r="L145">
        <v>22.294065</v>
      </c>
      <c r="M145">
        <v>223.785268</v>
      </c>
      <c r="S145">
        <v>143</v>
      </c>
      <c r="T145">
        <v>24.011267</v>
      </c>
      <c r="U145">
        <v>229.08902599999999</v>
      </c>
    </row>
    <row r="146" spans="2:21" x14ac:dyDescent="0.2">
      <c r="B146">
        <v>144</v>
      </c>
      <c r="C146">
        <v>118.856875</v>
      </c>
      <c r="D146">
        <v>405.99046900000002</v>
      </c>
      <c r="K146">
        <v>144</v>
      </c>
      <c r="L146">
        <v>22.217182999999999</v>
      </c>
      <c r="M146">
        <v>220.67451800000001</v>
      </c>
      <c r="S146">
        <v>144</v>
      </c>
      <c r="T146">
        <v>23.904816</v>
      </c>
      <c r="U146">
        <v>226.092793</v>
      </c>
    </row>
    <row r="147" spans="2:21" x14ac:dyDescent="0.2">
      <c r="B147">
        <v>145</v>
      </c>
      <c r="C147">
        <v>115.191824</v>
      </c>
      <c r="D147">
        <v>402.96520299999997</v>
      </c>
      <c r="K147">
        <v>145</v>
      </c>
      <c r="L147">
        <v>22.072558999999998</v>
      </c>
      <c r="M147">
        <v>217.600865</v>
      </c>
      <c r="S147">
        <v>145</v>
      </c>
      <c r="T147">
        <v>23.766106000000001</v>
      </c>
      <c r="U147">
        <v>223.11483899999999</v>
      </c>
    </row>
    <row r="148" spans="2:21" x14ac:dyDescent="0.2">
      <c r="B148">
        <v>146</v>
      </c>
      <c r="C148">
        <v>111.510645</v>
      </c>
      <c r="D148">
        <v>399.98886099999999</v>
      </c>
      <c r="K148">
        <v>146</v>
      </c>
      <c r="L148">
        <v>21.995139999999999</v>
      </c>
      <c r="M148">
        <v>214.623987</v>
      </c>
      <c r="S148">
        <v>146</v>
      </c>
      <c r="T148">
        <v>23.624707999999998</v>
      </c>
      <c r="U148">
        <v>220.149788</v>
      </c>
    </row>
    <row r="149" spans="2:21" x14ac:dyDescent="0.2">
      <c r="B149">
        <v>147</v>
      </c>
      <c r="C149">
        <v>107.832154</v>
      </c>
      <c r="D149">
        <v>396.98026199999998</v>
      </c>
      <c r="K149">
        <v>147</v>
      </c>
      <c r="L149">
        <v>21.901592000000001</v>
      </c>
      <c r="M149">
        <v>211.54065600000001</v>
      </c>
      <c r="S149">
        <v>147</v>
      </c>
      <c r="T149">
        <v>23.490300000000001</v>
      </c>
      <c r="U149">
        <v>217.19548900000001</v>
      </c>
    </row>
    <row r="150" spans="2:21" x14ac:dyDescent="0.2">
      <c r="B150">
        <v>148</v>
      </c>
      <c r="C150">
        <v>104.23054500000001</v>
      </c>
      <c r="D150">
        <v>394.022738</v>
      </c>
      <c r="K150">
        <v>148</v>
      </c>
      <c r="L150">
        <v>21.771484000000001</v>
      </c>
      <c r="M150">
        <v>208.39334700000001</v>
      </c>
      <c r="S150">
        <v>148</v>
      </c>
      <c r="T150">
        <v>23.387612000000001</v>
      </c>
      <c r="U150">
        <v>214.28796500000001</v>
      </c>
    </row>
    <row r="151" spans="2:21" x14ac:dyDescent="0.2">
      <c r="B151">
        <v>149</v>
      </c>
      <c r="C151">
        <v>100.62517200000001</v>
      </c>
      <c r="D151">
        <v>391.08886999999999</v>
      </c>
      <c r="K151">
        <v>149</v>
      </c>
      <c r="L151">
        <v>21.721484</v>
      </c>
      <c r="M151">
        <v>205.08689899999999</v>
      </c>
      <c r="S151">
        <v>149</v>
      </c>
      <c r="T151">
        <v>23.269870000000001</v>
      </c>
      <c r="U151">
        <v>211.454635</v>
      </c>
    </row>
    <row r="152" spans="2:21" x14ac:dyDescent="0.2">
      <c r="B152">
        <v>150</v>
      </c>
      <c r="C152">
        <v>97.022486999999998</v>
      </c>
      <c r="D152">
        <v>388.16951799999998</v>
      </c>
      <c r="K152">
        <v>150</v>
      </c>
      <c r="L152">
        <v>21.641915000000001</v>
      </c>
      <c r="M152">
        <v>202.12776199999999</v>
      </c>
      <c r="S152">
        <v>150</v>
      </c>
      <c r="T152">
        <v>23.137612000000001</v>
      </c>
      <c r="U152">
        <v>208.667541</v>
      </c>
    </row>
    <row r="153" spans="2:21" x14ac:dyDescent="0.2">
      <c r="B153">
        <v>151</v>
      </c>
      <c r="C153">
        <v>93.469264999999993</v>
      </c>
      <c r="D153">
        <v>385.20446700000002</v>
      </c>
      <c r="K153">
        <v>151</v>
      </c>
      <c r="L153">
        <v>21.583313</v>
      </c>
      <c r="M153">
        <v>199.18206599999999</v>
      </c>
      <c r="S153">
        <v>151</v>
      </c>
      <c r="T153">
        <v>23.035999</v>
      </c>
      <c r="U153">
        <v>205.95679100000001</v>
      </c>
    </row>
    <row r="154" spans="2:21" x14ac:dyDescent="0.2">
      <c r="B154">
        <v>152</v>
      </c>
      <c r="C154">
        <v>89.957977999999997</v>
      </c>
      <c r="D154">
        <v>382.28618999999998</v>
      </c>
      <c r="K154">
        <v>152</v>
      </c>
      <c r="L154">
        <v>21.482237000000001</v>
      </c>
      <c r="M154">
        <v>196.241209</v>
      </c>
      <c r="S154">
        <v>152</v>
      </c>
      <c r="T154">
        <v>22.923096000000001</v>
      </c>
      <c r="U154">
        <v>203.33421200000001</v>
      </c>
    </row>
    <row r="155" spans="2:21" x14ac:dyDescent="0.2">
      <c r="B155">
        <v>153</v>
      </c>
      <c r="C155">
        <v>86.451530000000005</v>
      </c>
      <c r="D155">
        <v>379.44103200000001</v>
      </c>
      <c r="K155">
        <v>153</v>
      </c>
      <c r="L155">
        <v>21.424710999999999</v>
      </c>
      <c r="M155">
        <v>193.27562</v>
      </c>
      <c r="S155">
        <v>153</v>
      </c>
      <c r="T155">
        <v>22.784924</v>
      </c>
      <c r="U155">
        <v>200.78851599999999</v>
      </c>
    </row>
    <row r="156" spans="2:21" x14ac:dyDescent="0.2">
      <c r="B156">
        <v>154</v>
      </c>
      <c r="C156">
        <v>82.957447000000002</v>
      </c>
      <c r="D156">
        <v>376.57974400000001</v>
      </c>
      <c r="K156">
        <v>154</v>
      </c>
      <c r="L156">
        <v>21.387076</v>
      </c>
      <c r="M156">
        <v>190.32777300000001</v>
      </c>
      <c r="S156">
        <v>154</v>
      </c>
      <c r="T156">
        <v>22.710730999999999</v>
      </c>
      <c r="U156">
        <v>198.24281999999999</v>
      </c>
    </row>
    <row r="157" spans="2:21" x14ac:dyDescent="0.2">
      <c r="B157">
        <v>155</v>
      </c>
      <c r="C157">
        <v>79.537019999999998</v>
      </c>
      <c r="D157">
        <v>373.71630599999997</v>
      </c>
      <c r="K157">
        <v>155</v>
      </c>
      <c r="L157">
        <v>21.331161999999999</v>
      </c>
      <c r="M157">
        <v>187.40304499999999</v>
      </c>
      <c r="S157">
        <v>155</v>
      </c>
      <c r="T157">
        <v>22.634924000000002</v>
      </c>
      <c r="U157">
        <v>195.63260700000001</v>
      </c>
    </row>
    <row r="158" spans="2:21" x14ac:dyDescent="0.2">
      <c r="B158">
        <v>156</v>
      </c>
      <c r="C158">
        <v>76.194012999999998</v>
      </c>
      <c r="D158">
        <v>370.91308299999997</v>
      </c>
      <c r="K158">
        <v>156</v>
      </c>
      <c r="L158">
        <v>21.237075999999998</v>
      </c>
      <c r="M158">
        <v>184.49444600000001</v>
      </c>
      <c r="S158">
        <v>156</v>
      </c>
      <c r="T158">
        <v>22.521484000000001</v>
      </c>
      <c r="U158">
        <v>193.04013599999999</v>
      </c>
    </row>
    <row r="159" spans="2:21" x14ac:dyDescent="0.2">
      <c r="B159">
        <v>157</v>
      </c>
      <c r="C159">
        <v>72.946703999999997</v>
      </c>
      <c r="D159">
        <v>368.11523599999998</v>
      </c>
      <c r="K159">
        <v>157</v>
      </c>
      <c r="L159">
        <v>21.159656999999999</v>
      </c>
      <c r="M159">
        <v>181.59875</v>
      </c>
      <c r="S159">
        <v>157</v>
      </c>
      <c r="T159">
        <v>22.396753</v>
      </c>
      <c r="U159">
        <v>190.43530000000001</v>
      </c>
    </row>
    <row r="160" spans="2:21" x14ac:dyDescent="0.2">
      <c r="B160">
        <v>158</v>
      </c>
      <c r="C160">
        <v>69.880578</v>
      </c>
      <c r="D160">
        <v>365.30663700000002</v>
      </c>
      <c r="K160">
        <v>158</v>
      </c>
      <c r="L160">
        <v>21.111808</v>
      </c>
      <c r="M160">
        <v>178.784774</v>
      </c>
      <c r="S160">
        <v>158</v>
      </c>
      <c r="T160">
        <v>22.262343999999999</v>
      </c>
      <c r="U160">
        <v>187.793905</v>
      </c>
    </row>
    <row r="161" spans="2:21" x14ac:dyDescent="0.2">
      <c r="B161">
        <v>159</v>
      </c>
      <c r="C161">
        <v>67.039182999999994</v>
      </c>
      <c r="D161">
        <v>362.51577900000001</v>
      </c>
      <c r="K161">
        <v>159</v>
      </c>
      <c r="L161">
        <v>21.047291999999999</v>
      </c>
      <c r="M161">
        <v>176.00681900000001</v>
      </c>
      <c r="S161">
        <v>159</v>
      </c>
      <c r="T161">
        <v>22.220409</v>
      </c>
      <c r="U161">
        <v>185.14820900000001</v>
      </c>
    </row>
    <row r="162" spans="2:21" x14ac:dyDescent="0.2">
      <c r="B162">
        <v>160</v>
      </c>
      <c r="C162">
        <v>64.407465000000002</v>
      </c>
      <c r="D162">
        <v>359.72062099999999</v>
      </c>
      <c r="K162">
        <v>160</v>
      </c>
      <c r="L162">
        <v>20.959657</v>
      </c>
      <c r="M162">
        <v>173.15736000000001</v>
      </c>
      <c r="S162">
        <v>160</v>
      </c>
      <c r="T162">
        <v>22.109656000000001</v>
      </c>
      <c r="U162">
        <v>182.24982399999999</v>
      </c>
    </row>
    <row r="163" spans="2:21" x14ac:dyDescent="0.2">
      <c r="B163">
        <v>161</v>
      </c>
      <c r="C163">
        <v>61.940263000000002</v>
      </c>
      <c r="D163">
        <v>356.98083800000001</v>
      </c>
      <c r="K163">
        <v>161</v>
      </c>
      <c r="L163">
        <v>20.903742999999999</v>
      </c>
      <c r="M163">
        <v>170.32295400000001</v>
      </c>
      <c r="S163">
        <v>161</v>
      </c>
      <c r="T163">
        <v>22.011268999999999</v>
      </c>
      <c r="U163">
        <v>179.617569</v>
      </c>
    </row>
    <row r="164" spans="2:21" x14ac:dyDescent="0.2">
      <c r="B164">
        <v>162</v>
      </c>
      <c r="C164">
        <v>59.739190000000001</v>
      </c>
      <c r="D164">
        <v>354.18729300000001</v>
      </c>
      <c r="K164">
        <v>162</v>
      </c>
      <c r="L164">
        <v>20.842452999999999</v>
      </c>
      <c r="M164">
        <v>167.48424700000001</v>
      </c>
      <c r="S164">
        <v>162</v>
      </c>
      <c r="T164">
        <v>21.919333999999999</v>
      </c>
      <c r="U164">
        <v>177.02133499999999</v>
      </c>
    </row>
    <row r="165" spans="2:21" x14ac:dyDescent="0.2">
      <c r="B165">
        <v>163</v>
      </c>
      <c r="C165">
        <v>57.731127000000001</v>
      </c>
      <c r="D165">
        <v>351.44052099999999</v>
      </c>
      <c r="K165">
        <v>163</v>
      </c>
      <c r="L165">
        <v>20.808582000000001</v>
      </c>
      <c r="M165">
        <v>164.631024</v>
      </c>
      <c r="S165">
        <v>163</v>
      </c>
      <c r="T165">
        <v>21.897828000000001</v>
      </c>
      <c r="U165">
        <v>174.388541</v>
      </c>
    </row>
    <row r="166" spans="2:21" x14ac:dyDescent="0.2">
      <c r="B166">
        <v>164</v>
      </c>
      <c r="C166">
        <v>55.856397999999999</v>
      </c>
      <c r="D166">
        <v>348.701277</v>
      </c>
      <c r="K166">
        <v>164</v>
      </c>
      <c r="L166">
        <v>20.729012000000001</v>
      </c>
      <c r="M166">
        <v>161.80306999999999</v>
      </c>
      <c r="S166">
        <v>164</v>
      </c>
      <c r="T166">
        <v>21.802667</v>
      </c>
      <c r="U166">
        <v>171.76435000000001</v>
      </c>
    </row>
    <row r="167" spans="2:21" x14ac:dyDescent="0.2">
      <c r="B167">
        <v>165</v>
      </c>
      <c r="C167">
        <v>54.114463999999998</v>
      </c>
      <c r="D167">
        <v>345.99859099999998</v>
      </c>
      <c r="K167">
        <v>165</v>
      </c>
      <c r="L167">
        <v>20.687076999999999</v>
      </c>
      <c r="M167">
        <v>158.955761</v>
      </c>
      <c r="S167">
        <v>165</v>
      </c>
      <c r="T167">
        <v>21.719334</v>
      </c>
      <c r="U167">
        <v>169.185858</v>
      </c>
    </row>
    <row r="168" spans="2:21" x14ac:dyDescent="0.2">
      <c r="B168">
        <v>166</v>
      </c>
      <c r="C168">
        <v>52.549411999999997</v>
      </c>
      <c r="D168">
        <v>343.018486</v>
      </c>
      <c r="K168">
        <v>166</v>
      </c>
      <c r="L168">
        <v>20.617184000000002</v>
      </c>
      <c r="M168">
        <v>156.10092499999999</v>
      </c>
      <c r="S168">
        <v>166</v>
      </c>
      <c r="T168">
        <v>21.627935999999998</v>
      </c>
      <c r="U168">
        <v>166.56220500000001</v>
      </c>
    </row>
    <row r="169" spans="2:21" x14ac:dyDescent="0.2">
      <c r="B169">
        <v>167</v>
      </c>
      <c r="C169">
        <v>51.143498999999998</v>
      </c>
      <c r="D169">
        <v>340.31687599999998</v>
      </c>
      <c r="K169">
        <v>167</v>
      </c>
      <c r="L169">
        <v>20.579011999999999</v>
      </c>
      <c r="M169">
        <v>153.21705700000001</v>
      </c>
      <c r="S169">
        <v>167</v>
      </c>
      <c r="T169">
        <v>21.569334000000001</v>
      </c>
      <c r="U169">
        <v>164.09285199999999</v>
      </c>
    </row>
    <row r="170" spans="2:21" x14ac:dyDescent="0.2">
      <c r="B170">
        <v>168</v>
      </c>
      <c r="C170">
        <v>49.705328000000002</v>
      </c>
      <c r="D170">
        <v>337.62386800000002</v>
      </c>
      <c r="K170">
        <v>168</v>
      </c>
      <c r="L170">
        <v>20.538152</v>
      </c>
      <c r="M170">
        <v>150.37619900000001</v>
      </c>
      <c r="S170">
        <v>168</v>
      </c>
      <c r="T170">
        <v>21.472560000000001</v>
      </c>
      <c r="U170">
        <v>161.52135000000001</v>
      </c>
    </row>
    <row r="171" spans="2:21" x14ac:dyDescent="0.2">
      <c r="B171">
        <v>169</v>
      </c>
      <c r="C171">
        <v>48.492426000000002</v>
      </c>
      <c r="D171">
        <v>334.95021500000001</v>
      </c>
      <c r="K171">
        <v>169</v>
      </c>
      <c r="L171">
        <v>20.472560999999999</v>
      </c>
      <c r="M171">
        <v>147.57136299999999</v>
      </c>
      <c r="S171">
        <v>169</v>
      </c>
      <c r="T171">
        <v>21.408581000000002</v>
      </c>
      <c r="U171">
        <v>158.95468500000001</v>
      </c>
    </row>
    <row r="172" spans="2:21" x14ac:dyDescent="0.2">
      <c r="B172">
        <v>170</v>
      </c>
      <c r="C172">
        <v>47.364469999999997</v>
      </c>
      <c r="D172">
        <v>332.288389</v>
      </c>
      <c r="K172">
        <v>170</v>
      </c>
      <c r="L172">
        <v>20.406431999999999</v>
      </c>
      <c r="M172">
        <v>144.77942999999999</v>
      </c>
      <c r="S172">
        <v>170</v>
      </c>
      <c r="T172">
        <v>21.315570999999998</v>
      </c>
      <c r="U172">
        <v>156.411677</v>
      </c>
    </row>
    <row r="173" spans="2:21" x14ac:dyDescent="0.2">
      <c r="B173">
        <v>171</v>
      </c>
      <c r="C173">
        <v>46.337589999999999</v>
      </c>
      <c r="D173">
        <v>329.57979</v>
      </c>
      <c r="K173">
        <v>171</v>
      </c>
      <c r="L173">
        <v>20.401592999999998</v>
      </c>
      <c r="M173">
        <v>142.032659</v>
      </c>
      <c r="S173">
        <v>171</v>
      </c>
      <c r="T173">
        <v>21.234926000000002</v>
      </c>
      <c r="U173">
        <v>153.887486</v>
      </c>
    </row>
    <row r="174" spans="2:21" x14ac:dyDescent="0.2">
      <c r="B174">
        <v>172</v>
      </c>
      <c r="C174">
        <v>45.352106999999997</v>
      </c>
      <c r="D174">
        <v>326.91205000000002</v>
      </c>
      <c r="K174">
        <v>172</v>
      </c>
      <c r="L174">
        <v>20.344066000000002</v>
      </c>
      <c r="M174">
        <v>139.30631700000001</v>
      </c>
      <c r="S174">
        <v>172</v>
      </c>
      <c r="T174">
        <v>21.166646</v>
      </c>
      <c r="U174">
        <v>151.39770300000001</v>
      </c>
    </row>
    <row r="175" spans="2:21" x14ac:dyDescent="0.2">
      <c r="B175">
        <v>173</v>
      </c>
      <c r="C175">
        <v>44.458022</v>
      </c>
      <c r="D175">
        <v>324.25721399999998</v>
      </c>
      <c r="K175">
        <v>173</v>
      </c>
      <c r="L175">
        <v>20.269873</v>
      </c>
      <c r="M175">
        <v>136.61384699999999</v>
      </c>
      <c r="S175">
        <v>173</v>
      </c>
      <c r="T175">
        <v>21.080625000000001</v>
      </c>
      <c r="U175">
        <v>148.88319000000001</v>
      </c>
    </row>
    <row r="176" spans="2:21" x14ac:dyDescent="0.2">
      <c r="B176">
        <v>174</v>
      </c>
      <c r="C176">
        <v>43.583291000000003</v>
      </c>
      <c r="D176">
        <v>321.629797</v>
      </c>
      <c r="K176">
        <v>174</v>
      </c>
      <c r="L176">
        <v>20.239228000000001</v>
      </c>
      <c r="M176">
        <v>133.62675300000001</v>
      </c>
      <c r="S176">
        <v>174</v>
      </c>
      <c r="T176">
        <v>20.980625</v>
      </c>
      <c r="U176">
        <v>146.41061099999999</v>
      </c>
    </row>
    <row r="177" spans="2:21" x14ac:dyDescent="0.2">
      <c r="B177">
        <v>175</v>
      </c>
      <c r="C177">
        <v>42.829529000000001</v>
      </c>
      <c r="D177">
        <v>318.93571400000002</v>
      </c>
      <c r="K177">
        <v>175</v>
      </c>
      <c r="L177">
        <v>20.181701</v>
      </c>
      <c r="M177">
        <v>130.959551</v>
      </c>
      <c r="S177">
        <v>175</v>
      </c>
      <c r="T177">
        <v>20.916646</v>
      </c>
      <c r="U177">
        <v>143.940721</v>
      </c>
    </row>
    <row r="178" spans="2:21" x14ac:dyDescent="0.2">
      <c r="B178">
        <v>176</v>
      </c>
      <c r="C178">
        <v>42.105336000000001</v>
      </c>
      <c r="D178">
        <v>316.36367300000001</v>
      </c>
      <c r="K178">
        <v>176</v>
      </c>
      <c r="L178">
        <v>20.118259999999999</v>
      </c>
      <c r="M178">
        <v>128.330521</v>
      </c>
      <c r="S178">
        <v>176</v>
      </c>
      <c r="T178">
        <v>20.890840000000001</v>
      </c>
      <c r="U178">
        <v>141.42029400000001</v>
      </c>
    </row>
    <row r="179" spans="2:21" x14ac:dyDescent="0.2">
      <c r="B179">
        <v>177</v>
      </c>
      <c r="C179">
        <v>41.402110999999998</v>
      </c>
      <c r="D179">
        <v>313.71475099999998</v>
      </c>
      <c r="K179">
        <v>177</v>
      </c>
      <c r="L179">
        <v>20.067184999999998</v>
      </c>
      <c r="M179">
        <v>125.721384</v>
      </c>
      <c r="S179">
        <v>177</v>
      </c>
      <c r="T179">
        <v>20.807507000000001</v>
      </c>
      <c r="U179">
        <v>138.930511</v>
      </c>
    </row>
    <row r="180" spans="2:21" x14ac:dyDescent="0.2">
      <c r="B180">
        <v>178</v>
      </c>
      <c r="C180">
        <v>40.733832</v>
      </c>
      <c r="D180">
        <v>311.13141999999999</v>
      </c>
      <c r="K180">
        <v>178</v>
      </c>
      <c r="L180">
        <v>20.024173999999999</v>
      </c>
      <c r="M180">
        <v>123.10310699999999</v>
      </c>
      <c r="S180">
        <v>178</v>
      </c>
      <c r="T180">
        <v>20.694065999999999</v>
      </c>
      <c r="U180">
        <v>136.45739499999999</v>
      </c>
    </row>
    <row r="181" spans="2:21" x14ac:dyDescent="0.2">
      <c r="B181">
        <v>179</v>
      </c>
      <c r="C181">
        <v>40.160176</v>
      </c>
      <c r="D181">
        <v>308.53196000000003</v>
      </c>
      <c r="K181">
        <v>179</v>
      </c>
      <c r="L181">
        <v>19.970948</v>
      </c>
      <c r="M181">
        <v>120.53106699999999</v>
      </c>
      <c r="S181">
        <v>179</v>
      </c>
      <c r="T181">
        <v>20.608045000000001</v>
      </c>
      <c r="U181">
        <v>133.97298900000001</v>
      </c>
    </row>
    <row r="182" spans="2:21" x14ac:dyDescent="0.2">
      <c r="B182">
        <v>180</v>
      </c>
      <c r="C182">
        <v>39.594048000000001</v>
      </c>
      <c r="D182">
        <v>305.94809199999997</v>
      </c>
      <c r="K182">
        <v>180</v>
      </c>
      <c r="L182">
        <v>19.903206999999998</v>
      </c>
      <c r="M182">
        <v>117.93429500000001</v>
      </c>
      <c r="S182">
        <v>180</v>
      </c>
      <c r="T182">
        <v>20.594604</v>
      </c>
      <c r="U182">
        <v>131.49180899999999</v>
      </c>
    </row>
    <row r="183" spans="2:21" x14ac:dyDescent="0.2">
      <c r="B183">
        <v>181</v>
      </c>
      <c r="C183">
        <v>39.02093</v>
      </c>
      <c r="D183">
        <v>303.39970699999998</v>
      </c>
      <c r="K183">
        <v>181</v>
      </c>
      <c r="L183">
        <v>19.909120999999999</v>
      </c>
      <c r="M183">
        <v>115.36655500000001</v>
      </c>
      <c r="S183">
        <v>181</v>
      </c>
      <c r="T183">
        <v>20.536002</v>
      </c>
      <c r="U183">
        <v>129.04611199999999</v>
      </c>
    </row>
    <row r="184" spans="2:21" x14ac:dyDescent="0.2">
      <c r="B184">
        <v>182</v>
      </c>
      <c r="C184">
        <v>38.505876999999998</v>
      </c>
      <c r="D184">
        <v>300.86315100000002</v>
      </c>
      <c r="K184">
        <v>182</v>
      </c>
      <c r="L184">
        <v>19.867184999999999</v>
      </c>
      <c r="M184">
        <v>112.83913800000001</v>
      </c>
      <c r="S184">
        <v>182</v>
      </c>
      <c r="T184">
        <v>20.433313999999999</v>
      </c>
      <c r="U184">
        <v>126.615469</v>
      </c>
    </row>
    <row r="185" spans="2:21" x14ac:dyDescent="0.2">
      <c r="B185">
        <v>183</v>
      </c>
      <c r="C185">
        <v>38.053189000000003</v>
      </c>
      <c r="D185">
        <v>298.308852</v>
      </c>
      <c r="K185">
        <v>183</v>
      </c>
      <c r="L185">
        <v>19.767185000000001</v>
      </c>
      <c r="M185">
        <v>110.370861</v>
      </c>
      <c r="S185">
        <v>183</v>
      </c>
      <c r="T185">
        <v>20.383851</v>
      </c>
      <c r="U185">
        <v>124.17945</v>
      </c>
    </row>
    <row r="186" spans="2:21" x14ac:dyDescent="0.2">
      <c r="B186">
        <v>184</v>
      </c>
      <c r="C186">
        <v>37.586523</v>
      </c>
      <c r="D186">
        <v>295.78788700000001</v>
      </c>
      <c r="K186">
        <v>184</v>
      </c>
      <c r="L186">
        <v>19.737615000000002</v>
      </c>
      <c r="M186">
        <v>107.89398199999999</v>
      </c>
      <c r="S186">
        <v>184</v>
      </c>
      <c r="T186">
        <v>20.348367</v>
      </c>
      <c r="U186">
        <v>121.80203299999999</v>
      </c>
    </row>
    <row r="187" spans="2:21" x14ac:dyDescent="0.2">
      <c r="B187">
        <v>185</v>
      </c>
      <c r="C187">
        <v>37.161791999999998</v>
      </c>
      <c r="D187">
        <v>293.24111499999998</v>
      </c>
      <c r="K187">
        <v>185</v>
      </c>
      <c r="L187">
        <v>19.680088999999999</v>
      </c>
      <c r="M187">
        <v>105.44667200000001</v>
      </c>
      <c r="S187">
        <v>185</v>
      </c>
      <c r="T187">
        <v>20.256432</v>
      </c>
      <c r="U187">
        <v>119.195584</v>
      </c>
    </row>
    <row r="188" spans="2:21" x14ac:dyDescent="0.2">
      <c r="B188">
        <v>186</v>
      </c>
      <c r="C188">
        <v>36.765555999999997</v>
      </c>
      <c r="D188">
        <v>290.70186999999999</v>
      </c>
      <c r="K188">
        <v>186</v>
      </c>
      <c r="L188">
        <v>19.644067</v>
      </c>
      <c r="M188">
        <v>103.010653</v>
      </c>
      <c r="S188">
        <v>186</v>
      </c>
      <c r="T188">
        <v>20.216646999999998</v>
      </c>
      <c r="U188">
        <v>116.85848900000001</v>
      </c>
    </row>
    <row r="189" spans="2:21" x14ac:dyDescent="0.2">
      <c r="B189">
        <v>187</v>
      </c>
      <c r="C189">
        <v>36.425234000000003</v>
      </c>
      <c r="D189">
        <v>288.11800199999999</v>
      </c>
      <c r="K189">
        <v>187</v>
      </c>
      <c r="L189">
        <v>19.631701</v>
      </c>
      <c r="M189">
        <v>100.56173099999999</v>
      </c>
      <c r="S189">
        <v>187</v>
      </c>
      <c r="T189">
        <v>20.187076999999999</v>
      </c>
      <c r="U189">
        <v>114.526771</v>
      </c>
    </row>
    <row r="190" spans="2:21" x14ac:dyDescent="0.2">
      <c r="B190">
        <v>188</v>
      </c>
      <c r="C190">
        <v>36.067706999999999</v>
      </c>
      <c r="D190">
        <v>285.59165999999999</v>
      </c>
      <c r="K190">
        <v>188</v>
      </c>
      <c r="L190">
        <v>19.577400000000001</v>
      </c>
      <c r="M190">
        <v>98.011733000000007</v>
      </c>
      <c r="S190">
        <v>188</v>
      </c>
      <c r="T190">
        <v>20.142454000000001</v>
      </c>
      <c r="U190">
        <v>112.189139</v>
      </c>
    </row>
    <row r="191" spans="2:21" x14ac:dyDescent="0.2">
      <c r="B191">
        <v>189</v>
      </c>
      <c r="C191">
        <v>35.702654000000003</v>
      </c>
      <c r="D191">
        <v>283.13951200000002</v>
      </c>
      <c r="K191">
        <v>189</v>
      </c>
      <c r="L191">
        <v>19.572023999999999</v>
      </c>
      <c r="M191">
        <v>95.457971999999998</v>
      </c>
      <c r="S191">
        <v>189</v>
      </c>
      <c r="T191">
        <v>20.076861999999998</v>
      </c>
      <c r="U191">
        <v>109.916023</v>
      </c>
    </row>
    <row r="192" spans="2:21" x14ac:dyDescent="0.2">
      <c r="B192">
        <v>190</v>
      </c>
      <c r="C192">
        <v>35.400503</v>
      </c>
      <c r="D192">
        <v>280.673385</v>
      </c>
      <c r="K192">
        <v>190</v>
      </c>
      <c r="L192">
        <v>19.548368</v>
      </c>
      <c r="M192">
        <v>92.935931999999994</v>
      </c>
      <c r="S192">
        <v>190</v>
      </c>
      <c r="T192">
        <v>20.020410999999999</v>
      </c>
      <c r="U192">
        <v>107.667638</v>
      </c>
    </row>
    <row r="193" spans="2:21" x14ac:dyDescent="0.2">
      <c r="B193">
        <v>191</v>
      </c>
      <c r="C193">
        <v>35.119858999999998</v>
      </c>
      <c r="D193">
        <v>277.982528</v>
      </c>
      <c r="K193">
        <v>191</v>
      </c>
      <c r="L193">
        <v>19.481701999999999</v>
      </c>
      <c r="M193">
        <v>90.411741000000006</v>
      </c>
      <c r="S193">
        <v>191</v>
      </c>
      <c r="T193">
        <v>20.037077</v>
      </c>
      <c r="U193">
        <v>105.364952</v>
      </c>
    </row>
    <row r="194" spans="2:21" x14ac:dyDescent="0.2">
      <c r="B194">
        <v>192</v>
      </c>
      <c r="C194">
        <v>34.782224999999997</v>
      </c>
      <c r="D194">
        <v>275.56478800000002</v>
      </c>
      <c r="K194">
        <v>192</v>
      </c>
      <c r="L194">
        <v>19.440304000000001</v>
      </c>
      <c r="M194">
        <v>87.826796999999999</v>
      </c>
      <c r="S194">
        <v>192</v>
      </c>
      <c r="T194">
        <v>20.054282000000001</v>
      </c>
      <c r="U194">
        <v>103.10366399999999</v>
      </c>
    </row>
    <row r="195" spans="2:21" x14ac:dyDescent="0.2">
      <c r="B195">
        <v>193</v>
      </c>
      <c r="C195">
        <v>34.498353999999999</v>
      </c>
      <c r="D195">
        <v>273.11747800000001</v>
      </c>
      <c r="K195">
        <v>193</v>
      </c>
      <c r="L195">
        <v>19.380625999999999</v>
      </c>
      <c r="M195">
        <v>85.262282999999996</v>
      </c>
      <c r="S195">
        <v>193</v>
      </c>
      <c r="T195">
        <v>20.081163</v>
      </c>
      <c r="U195">
        <v>100.911193</v>
      </c>
    </row>
    <row r="196" spans="2:21" x14ac:dyDescent="0.2">
      <c r="B196">
        <v>194</v>
      </c>
      <c r="C196">
        <v>34.231687000000001</v>
      </c>
      <c r="D196">
        <v>270.77178199999997</v>
      </c>
      <c r="K196">
        <v>194</v>
      </c>
      <c r="L196">
        <v>19.372024</v>
      </c>
      <c r="M196">
        <v>82.737555</v>
      </c>
      <c r="S196">
        <v>194</v>
      </c>
      <c r="T196">
        <v>20.092454</v>
      </c>
      <c r="U196">
        <v>98.692378000000005</v>
      </c>
    </row>
    <row r="197" spans="2:21" x14ac:dyDescent="0.2">
      <c r="B197">
        <v>195</v>
      </c>
      <c r="C197">
        <v>33.945666000000003</v>
      </c>
      <c r="D197">
        <v>268.30511799999999</v>
      </c>
      <c r="K197">
        <v>195</v>
      </c>
      <c r="L197">
        <v>19.361272</v>
      </c>
      <c r="M197">
        <v>80.246159000000006</v>
      </c>
      <c r="S197">
        <v>195</v>
      </c>
      <c r="T197">
        <v>20.145679000000001</v>
      </c>
      <c r="U197">
        <v>96.391842999999994</v>
      </c>
    </row>
    <row r="198" spans="2:21" x14ac:dyDescent="0.2">
      <c r="B198">
        <v>196</v>
      </c>
      <c r="C198">
        <v>33.733837999999999</v>
      </c>
      <c r="D198">
        <v>265.92124899999999</v>
      </c>
      <c r="K198">
        <v>196</v>
      </c>
      <c r="L198">
        <v>19.333852</v>
      </c>
      <c r="M198">
        <v>77.786484000000002</v>
      </c>
      <c r="S198">
        <v>196</v>
      </c>
      <c r="T198">
        <v>20.173635999999998</v>
      </c>
      <c r="U198">
        <v>94.190769000000003</v>
      </c>
    </row>
    <row r="199" spans="2:21" x14ac:dyDescent="0.2">
      <c r="B199">
        <v>197</v>
      </c>
      <c r="C199">
        <v>33.48115</v>
      </c>
      <c r="D199">
        <v>263.561036</v>
      </c>
      <c r="K199">
        <v>197</v>
      </c>
      <c r="L199">
        <v>19.262885000000001</v>
      </c>
      <c r="M199">
        <v>75.368745000000004</v>
      </c>
      <c r="S199">
        <v>197</v>
      </c>
      <c r="T199">
        <v>20.249442999999999</v>
      </c>
      <c r="U199">
        <v>91.877868000000007</v>
      </c>
    </row>
    <row r="200" spans="2:21" x14ac:dyDescent="0.2">
      <c r="B200">
        <v>198</v>
      </c>
      <c r="C200">
        <v>33.220936000000002</v>
      </c>
      <c r="D200">
        <v>261.27931799999999</v>
      </c>
      <c r="K200">
        <v>198</v>
      </c>
      <c r="L200">
        <v>19.277401000000001</v>
      </c>
      <c r="M200">
        <v>72.992402999999996</v>
      </c>
      <c r="S200">
        <v>198</v>
      </c>
      <c r="T200">
        <v>20.291916000000001</v>
      </c>
      <c r="U200">
        <v>89.592923999999996</v>
      </c>
    </row>
    <row r="201" spans="2:21" x14ac:dyDescent="0.2">
      <c r="B201">
        <v>199</v>
      </c>
      <c r="C201">
        <v>33.029000000000003</v>
      </c>
      <c r="D201">
        <v>258.91534200000001</v>
      </c>
      <c r="K201">
        <v>199</v>
      </c>
      <c r="L201">
        <v>19.240303999999998</v>
      </c>
      <c r="M201">
        <v>70.380577000000002</v>
      </c>
      <c r="S201">
        <v>199</v>
      </c>
      <c r="T201">
        <v>20.30912</v>
      </c>
      <c r="U201">
        <v>87.281098999999998</v>
      </c>
    </row>
    <row r="202" spans="2:21" x14ac:dyDescent="0.2">
      <c r="B202">
        <v>200</v>
      </c>
      <c r="C202">
        <v>32.819322999999997</v>
      </c>
      <c r="D202">
        <v>256.58953700000001</v>
      </c>
      <c r="K202">
        <v>200</v>
      </c>
      <c r="L202">
        <v>19.178476</v>
      </c>
      <c r="M202">
        <v>68.072514999999996</v>
      </c>
      <c r="S202">
        <v>200</v>
      </c>
      <c r="T202">
        <v>20.351056</v>
      </c>
      <c r="U202">
        <v>84.956907000000001</v>
      </c>
    </row>
    <row r="203" spans="2:21" x14ac:dyDescent="0.2">
      <c r="B203">
        <v>201</v>
      </c>
      <c r="C203">
        <v>32.575775</v>
      </c>
      <c r="D203">
        <v>254.272873</v>
      </c>
      <c r="K203">
        <v>201</v>
      </c>
      <c r="L203">
        <v>19.142455000000002</v>
      </c>
      <c r="M203">
        <v>65.745097999999999</v>
      </c>
      <c r="S203">
        <v>201</v>
      </c>
      <c r="T203">
        <v>20.352668999999999</v>
      </c>
      <c r="U203">
        <v>82.704221000000004</v>
      </c>
    </row>
    <row r="204" spans="2:21" x14ac:dyDescent="0.2">
      <c r="B204">
        <v>202</v>
      </c>
      <c r="C204">
        <v>32.358032999999999</v>
      </c>
      <c r="D204">
        <v>252.01588599999999</v>
      </c>
      <c r="K204">
        <v>202</v>
      </c>
      <c r="L204">
        <v>19.137077999999999</v>
      </c>
      <c r="M204">
        <v>63.456927999999998</v>
      </c>
      <c r="S204">
        <v>202</v>
      </c>
      <c r="T204">
        <v>20.335464000000002</v>
      </c>
      <c r="U204">
        <v>80.500460000000004</v>
      </c>
    </row>
    <row r="205" spans="2:21" x14ac:dyDescent="0.2">
      <c r="B205">
        <v>203</v>
      </c>
      <c r="C205">
        <v>32.153194999999997</v>
      </c>
      <c r="D205">
        <v>249.704598</v>
      </c>
      <c r="K205">
        <v>203</v>
      </c>
      <c r="L205">
        <v>19.082777</v>
      </c>
      <c r="M205">
        <v>61.195101999999999</v>
      </c>
      <c r="S205">
        <v>203</v>
      </c>
      <c r="T205">
        <v>20.336002000000001</v>
      </c>
      <c r="U205">
        <v>78.273579999999995</v>
      </c>
    </row>
    <row r="206" spans="2:21" x14ac:dyDescent="0.2">
      <c r="B206">
        <v>204</v>
      </c>
      <c r="C206">
        <v>31.967172999999999</v>
      </c>
      <c r="D206">
        <v>247.394385</v>
      </c>
      <c r="K206">
        <v>204</v>
      </c>
      <c r="L206">
        <v>19.067723999999998</v>
      </c>
      <c r="M206">
        <v>58.950481000000003</v>
      </c>
      <c r="S206">
        <v>204</v>
      </c>
      <c r="T206">
        <v>20.327400000000001</v>
      </c>
      <c r="U206">
        <v>76.079497000000003</v>
      </c>
    </row>
    <row r="207" spans="2:21" x14ac:dyDescent="0.2">
      <c r="B207">
        <v>205</v>
      </c>
      <c r="C207">
        <v>31.739754000000001</v>
      </c>
      <c r="D207">
        <v>245.15890300000001</v>
      </c>
      <c r="K207">
        <v>205</v>
      </c>
      <c r="L207">
        <v>19.048905999999999</v>
      </c>
      <c r="M207">
        <v>56.729514999999999</v>
      </c>
      <c r="S207">
        <v>205</v>
      </c>
      <c r="T207">
        <v>20.280626000000002</v>
      </c>
      <c r="U207">
        <v>73.895089999999996</v>
      </c>
    </row>
    <row r="208" spans="2:21" x14ac:dyDescent="0.2">
      <c r="B208">
        <v>206</v>
      </c>
      <c r="C208">
        <v>31.561260000000001</v>
      </c>
      <c r="D208">
        <v>242.90729300000001</v>
      </c>
      <c r="K208">
        <v>206</v>
      </c>
      <c r="L208">
        <v>19.018260999999999</v>
      </c>
      <c r="M208">
        <v>54.595646000000002</v>
      </c>
      <c r="S208">
        <v>206</v>
      </c>
      <c r="T208">
        <v>20.231701000000001</v>
      </c>
      <c r="U208">
        <v>71.722510999999997</v>
      </c>
    </row>
    <row r="209" spans="2:21" x14ac:dyDescent="0.2">
      <c r="B209">
        <v>207</v>
      </c>
      <c r="C209">
        <v>31.396205999999999</v>
      </c>
      <c r="D209">
        <v>240.64170300000001</v>
      </c>
      <c r="K209">
        <v>207</v>
      </c>
      <c r="L209">
        <v>18.996217999999999</v>
      </c>
      <c r="M209">
        <v>52.463389999999997</v>
      </c>
      <c r="S209">
        <v>207</v>
      </c>
      <c r="T209">
        <v>20.155356999999999</v>
      </c>
      <c r="U209">
        <v>69.619287999999997</v>
      </c>
    </row>
    <row r="210" spans="2:21" x14ac:dyDescent="0.2">
      <c r="B210">
        <v>208</v>
      </c>
      <c r="C210">
        <v>31.213947999999998</v>
      </c>
      <c r="D210">
        <v>238.347082</v>
      </c>
      <c r="K210">
        <v>208</v>
      </c>
      <c r="L210">
        <v>18.942454999999999</v>
      </c>
      <c r="M210">
        <v>50.321993999999997</v>
      </c>
      <c r="S210">
        <v>208</v>
      </c>
      <c r="T210">
        <v>20.139227999999999</v>
      </c>
      <c r="U210">
        <v>67.547246999999999</v>
      </c>
    </row>
    <row r="211" spans="2:21" x14ac:dyDescent="0.2">
      <c r="B211">
        <v>209</v>
      </c>
      <c r="C211">
        <v>31.042442999999999</v>
      </c>
      <c r="D211">
        <v>236.117514</v>
      </c>
      <c r="K211">
        <v>209</v>
      </c>
      <c r="L211">
        <v>18.918261000000001</v>
      </c>
      <c r="M211">
        <v>48.295115000000003</v>
      </c>
      <c r="S211">
        <v>209</v>
      </c>
      <c r="T211">
        <v>20.089227999999999</v>
      </c>
      <c r="U211">
        <v>65.281656999999996</v>
      </c>
    </row>
    <row r="212" spans="2:21" x14ac:dyDescent="0.2">
      <c r="B212">
        <v>210</v>
      </c>
      <c r="C212">
        <v>30.890293</v>
      </c>
      <c r="D212">
        <v>233.89332300000001</v>
      </c>
      <c r="K212">
        <v>210</v>
      </c>
      <c r="L212">
        <v>18.892993000000001</v>
      </c>
      <c r="M212">
        <v>46.358556999999998</v>
      </c>
      <c r="S212">
        <v>210</v>
      </c>
      <c r="T212">
        <v>20.031701000000002</v>
      </c>
      <c r="U212">
        <v>63.232196999999999</v>
      </c>
    </row>
    <row r="213" spans="2:21" x14ac:dyDescent="0.2">
      <c r="B213">
        <v>211</v>
      </c>
      <c r="C213">
        <v>30.747281999999998</v>
      </c>
      <c r="D213">
        <v>231.60622799999999</v>
      </c>
      <c r="K213">
        <v>211</v>
      </c>
      <c r="L213">
        <v>18.887616000000001</v>
      </c>
      <c r="M213">
        <v>44.520924999999998</v>
      </c>
      <c r="S213">
        <v>211</v>
      </c>
      <c r="T213">
        <v>20.000518</v>
      </c>
      <c r="U213">
        <v>61.172522000000001</v>
      </c>
    </row>
    <row r="214" spans="2:21" x14ac:dyDescent="0.2">
      <c r="B214">
        <v>212</v>
      </c>
      <c r="C214">
        <v>30.58868</v>
      </c>
      <c r="D214">
        <v>229.34279000000001</v>
      </c>
      <c r="K214">
        <v>212</v>
      </c>
      <c r="L214">
        <v>18.851595</v>
      </c>
      <c r="M214">
        <v>42.744582000000001</v>
      </c>
      <c r="S214">
        <v>212</v>
      </c>
      <c r="T214">
        <v>19.976324999999999</v>
      </c>
      <c r="U214">
        <v>59.135427</v>
      </c>
    </row>
    <row r="215" spans="2:21" x14ac:dyDescent="0.2">
      <c r="B215">
        <v>213</v>
      </c>
      <c r="C215">
        <v>30.406960000000002</v>
      </c>
      <c r="D215">
        <v>227.108383</v>
      </c>
      <c r="K215">
        <v>213</v>
      </c>
      <c r="L215">
        <v>18.822562000000001</v>
      </c>
      <c r="M215">
        <v>41.104799</v>
      </c>
      <c r="S215">
        <v>213</v>
      </c>
      <c r="T215">
        <v>19.944604000000002</v>
      </c>
      <c r="U215">
        <v>57.191343000000003</v>
      </c>
    </row>
    <row r="216" spans="2:21" x14ac:dyDescent="0.2">
      <c r="B216">
        <v>214</v>
      </c>
      <c r="C216">
        <v>30.274163999999999</v>
      </c>
      <c r="D216">
        <v>224.92720199999999</v>
      </c>
      <c r="K216">
        <v>214</v>
      </c>
      <c r="L216">
        <v>18.810735000000001</v>
      </c>
      <c r="M216">
        <v>39.617704000000003</v>
      </c>
      <c r="S216">
        <v>214</v>
      </c>
      <c r="T216">
        <v>19.891379000000001</v>
      </c>
      <c r="U216">
        <v>55.23113</v>
      </c>
    </row>
    <row r="217" spans="2:21" x14ac:dyDescent="0.2">
      <c r="B217">
        <v>215</v>
      </c>
      <c r="C217">
        <v>30.170939000000001</v>
      </c>
      <c r="D217">
        <v>222.691183</v>
      </c>
      <c r="K217">
        <v>215</v>
      </c>
      <c r="L217">
        <v>18.772563000000002</v>
      </c>
      <c r="M217">
        <v>38.215555000000002</v>
      </c>
      <c r="S217">
        <v>215</v>
      </c>
      <c r="T217">
        <v>19.870949</v>
      </c>
      <c r="U217">
        <v>53.297260000000001</v>
      </c>
    </row>
    <row r="218" spans="2:21" x14ac:dyDescent="0.2">
      <c r="B218">
        <v>216</v>
      </c>
      <c r="C218">
        <v>29.993518999999999</v>
      </c>
      <c r="D218">
        <v>220.29978700000001</v>
      </c>
      <c r="K218">
        <v>216</v>
      </c>
      <c r="L218">
        <v>18.760197000000002</v>
      </c>
      <c r="M218">
        <v>36.969856999999998</v>
      </c>
      <c r="S218">
        <v>216</v>
      </c>
      <c r="T218">
        <v>19.801055999999999</v>
      </c>
      <c r="U218">
        <v>51.381670999999997</v>
      </c>
    </row>
    <row r="219" spans="2:21" x14ac:dyDescent="0.2">
      <c r="B219">
        <v>217</v>
      </c>
      <c r="C219">
        <v>29.857498</v>
      </c>
      <c r="D219">
        <v>218.07344599999999</v>
      </c>
      <c r="K219">
        <v>217</v>
      </c>
      <c r="L219">
        <v>18.714497999999999</v>
      </c>
      <c r="M219">
        <v>35.856954999999999</v>
      </c>
      <c r="S219">
        <v>217</v>
      </c>
      <c r="T219">
        <v>19.794605000000001</v>
      </c>
      <c r="U219">
        <v>49.523071000000002</v>
      </c>
    </row>
    <row r="220" spans="2:21" x14ac:dyDescent="0.2">
      <c r="B220">
        <v>218</v>
      </c>
      <c r="C220">
        <v>29.727927999999999</v>
      </c>
      <c r="D220">
        <v>215.91968399999999</v>
      </c>
      <c r="K220">
        <v>218</v>
      </c>
      <c r="L220">
        <v>18.710735</v>
      </c>
      <c r="M220">
        <v>34.870396</v>
      </c>
      <c r="S220">
        <v>218</v>
      </c>
      <c r="T220">
        <v>19.760196000000001</v>
      </c>
      <c r="U220">
        <v>47.675223000000003</v>
      </c>
    </row>
    <row r="221" spans="2:21" x14ac:dyDescent="0.2">
      <c r="B221">
        <v>219</v>
      </c>
      <c r="C221">
        <v>29.604272999999999</v>
      </c>
      <c r="D221">
        <v>213.72828799999999</v>
      </c>
      <c r="K221">
        <v>219</v>
      </c>
      <c r="L221">
        <v>18.681702000000001</v>
      </c>
      <c r="M221">
        <v>33.950505</v>
      </c>
      <c r="S221">
        <v>219</v>
      </c>
      <c r="T221">
        <v>19.689765999999999</v>
      </c>
      <c r="U221">
        <v>45.835439999999998</v>
      </c>
    </row>
    <row r="222" spans="2:21" x14ac:dyDescent="0.2">
      <c r="B222">
        <v>220</v>
      </c>
      <c r="C222">
        <v>29.470939000000001</v>
      </c>
      <c r="D222">
        <v>211.528828</v>
      </c>
      <c r="K222">
        <v>220</v>
      </c>
      <c r="L222">
        <v>18.638691999999999</v>
      </c>
      <c r="M222">
        <v>33.135452000000001</v>
      </c>
      <c r="S222">
        <v>220</v>
      </c>
      <c r="T222">
        <v>19.641916999999999</v>
      </c>
      <c r="U222">
        <v>44.059097000000001</v>
      </c>
    </row>
    <row r="223" spans="2:21" x14ac:dyDescent="0.2">
      <c r="B223">
        <v>221</v>
      </c>
      <c r="C223">
        <v>29.342445000000001</v>
      </c>
      <c r="D223">
        <v>209.42076599999999</v>
      </c>
      <c r="K223">
        <v>221</v>
      </c>
      <c r="L223">
        <v>18.60267</v>
      </c>
      <c r="M223">
        <v>32.394055000000002</v>
      </c>
      <c r="S223">
        <v>221</v>
      </c>
      <c r="T223">
        <v>19.630089000000002</v>
      </c>
      <c r="U223">
        <v>42.335442999999998</v>
      </c>
    </row>
    <row r="224" spans="2:21" x14ac:dyDescent="0.2">
      <c r="B224">
        <v>222</v>
      </c>
      <c r="C224">
        <v>29.240832000000001</v>
      </c>
      <c r="D224">
        <v>207.30678900000001</v>
      </c>
      <c r="K224">
        <v>222</v>
      </c>
      <c r="L224">
        <v>18.619337000000002</v>
      </c>
      <c r="M224">
        <v>31.763947999999999</v>
      </c>
      <c r="S224">
        <v>222</v>
      </c>
      <c r="T224">
        <v>19.629550999999999</v>
      </c>
      <c r="U224">
        <v>40.640821000000003</v>
      </c>
    </row>
    <row r="225" spans="2:21" x14ac:dyDescent="0.2">
      <c r="B225">
        <v>223</v>
      </c>
      <c r="C225">
        <v>29.107499000000001</v>
      </c>
      <c r="D225">
        <v>205.15786700000001</v>
      </c>
      <c r="K225">
        <v>223</v>
      </c>
      <c r="L225">
        <v>18.599443999999998</v>
      </c>
      <c r="M225">
        <v>31.142980999999999</v>
      </c>
      <c r="S225">
        <v>223</v>
      </c>
      <c r="T225">
        <v>19.559659</v>
      </c>
      <c r="U225">
        <v>38.958027000000001</v>
      </c>
    </row>
    <row r="226" spans="2:21" x14ac:dyDescent="0.2">
      <c r="B226">
        <v>224</v>
      </c>
      <c r="C226">
        <v>28.997820999999998</v>
      </c>
      <c r="D226">
        <v>203.045503</v>
      </c>
      <c r="K226">
        <v>224</v>
      </c>
      <c r="L226">
        <v>18.555896000000001</v>
      </c>
      <c r="M226">
        <v>30.547281999999999</v>
      </c>
      <c r="S226">
        <v>224</v>
      </c>
      <c r="T226">
        <v>19.568798000000001</v>
      </c>
      <c r="U226">
        <v>37.353189999999998</v>
      </c>
    </row>
    <row r="227" spans="2:21" x14ac:dyDescent="0.2">
      <c r="B227">
        <v>225</v>
      </c>
      <c r="C227">
        <v>28.88008</v>
      </c>
      <c r="D227">
        <v>200.95625799999999</v>
      </c>
      <c r="K227">
        <v>225</v>
      </c>
      <c r="L227">
        <v>18.515574000000001</v>
      </c>
      <c r="M227">
        <v>30.046745000000001</v>
      </c>
      <c r="S227">
        <v>225</v>
      </c>
      <c r="T227">
        <v>19.516110000000001</v>
      </c>
      <c r="U227">
        <v>35.886524999999999</v>
      </c>
    </row>
    <row r="228" spans="2:21" x14ac:dyDescent="0.2">
      <c r="B228">
        <v>226</v>
      </c>
      <c r="C228">
        <v>28.777929</v>
      </c>
      <c r="D228">
        <v>198.868088</v>
      </c>
      <c r="K228">
        <v>226</v>
      </c>
      <c r="L228">
        <v>18.508583999999999</v>
      </c>
      <c r="M228">
        <v>29.617712999999998</v>
      </c>
      <c r="S228">
        <v>226</v>
      </c>
      <c r="T228">
        <v>19.506433000000001</v>
      </c>
      <c r="U228">
        <v>34.516632999999999</v>
      </c>
    </row>
    <row r="229" spans="2:21" x14ac:dyDescent="0.2">
      <c r="B229">
        <v>227</v>
      </c>
      <c r="C229">
        <v>28.687069000000001</v>
      </c>
      <c r="D229">
        <v>196.76970299999999</v>
      </c>
      <c r="K229">
        <v>227</v>
      </c>
      <c r="L229">
        <v>18.483315999999999</v>
      </c>
      <c r="M229">
        <v>29.206961</v>
      </c>
      <c r="S229">
        <v>227</v>
      </c>
      <c r="T229">
        <v>19.461808999999999</v>
      </c>
      <c r="U229">
        <v>33.223086000000002</v>
      </c>
    </row>
    <row r="230" spans="2:21" x14ac:dyDescent="0.2">
      <c r="B230">
        <v>228</v>
      </c>
      <c r="C230">
        <v>28.563950999999999</v>
      </c>
      <c r="D230">
        <v>194.683683</v>
      </c>
      <c r="K230">
        <v>228</v>
      </c>
      <c r="L230">
        <v>18.451595000000001</v>
      </c>
      <c r="M230">
        <v>28.831154999999999</v>
      </c>
      <c r="S230">
        <v>228</v>
      </c>
      <c r="T230">
        <v>19.429013999999999</v>
      </c>
      <c r="U230">
        <v>32.079538999999997</v>
      </c>
    </row>
    <row r="231" spans="2:21" x14ac:dyDescent="0.2">
      <c r="B231">
        <v>229</v>
      </c>
      <c r="C231">
        <v>28.434919000000001</v>
      </c>
      <c r="D231">
        <v>192.65357800000001</v>
      </c>
      <c r="K231">
        <v>229</v>
      </c>
      <c r="L231">
        <v>18.423638</v>
      </c>
      <c r="M231">
        <v>28.466101999999999</v>
      </c>
      <c r="S231">
        <v>229</v>
      </c>
      <c r="T231">
        <v>19.425788000000001</v>
      </c>
      <c r="U231">
        <v>31.048356999999999</v>
      </c>
    </row>
    <row r="232" spans="2:21" x14ac:dyDescent="0.2">
      <c r="B232">
        <v>230</v>
      </c>
      <c r="C232">
        <v>28.341908</v>
      </c>
      <c r="D232">
        <v>190.60949400000001</v>
      </c>
      <c r="K232">
        <v>230</v>
      </c>
      <c r="L232">
        <v>18.419875000000001</v>
      </c>
      <c r="M232">
        <v>28.167715000000001</v>
      </c>
      <c r="S232">
        <v>230</v>
      </c>
      <c r="T232">
        <v>19.403745000000001</v>
      </c>
      <c r="U232">
        <v>30.087067999999999</v>
      </c>
    </row>
    <row r="233" spans="2:21" x14ac:dyDescent="0.2">
      <c r="B233">
        <v>231</v>
      </c>
      <c r="C233">
        <v>28.251048000000001</v>
      </c>
      <c r="D233">
        <v>188.537453</v>
      </c>
      <c r="K233">
        <v>231</v>
      </c>
      <c r="L233">
        <v>18.381703000000002</v>
      </c>
      <c r="M233">
        <v>27.865027000000001</v>
      </c>
      <c r="S233">
        <v>231</v>
      </c>
      <c r="T233">
        <v>19.347830999999999</v>
      </c>
      <c r="U233">
        <v>29.305886000000001</v>
      </c>
    </row>
    <row r="234" spans="2:21" x14ac:dyDescent="0.2">
      <c r="B234">
        <v>232</v>
      </c>
      <c r="C234">
        <v>28.157499999999999</v>
      </c>
      <c r="D234">
        <v>186.54605699999999</v>
      </c>
      <c r="K234">
        <v>232</v>
      </c>
      <c r="L234">
        <v>18.325251000000002</v>
      </c>
      <c r="M234">
        <v>27.585995</v>
      </c>
      <c r="S234">
        <v>232</v>
      </c>
      <c r="T234">
        <v>19.297830999999999</v>
      </c>
      <c r="U234">
        <v>28.559650000000001</v>
      </c>
    </row>
    <row r="235" spans="2:21" x14ac:dyDescent="0.2">
      <c r="B235">
        <v>233</v>
      </c>
      <c r="C235">
        <v>28.027391999999999</v>
      </c>
      <c r="D235">
        <v>184.49928399999999</v>
      </c>
      <c r="K235">
        <v>233</v>
      </c>
      <c r="L235">
        <v>18.342455000000001</v>
      </c>
      <c r="M235">
        <v>27.318791000000001</v>
      </c>
      <c r="S235">
        <v>233</v>
      </c>
      <c r="T235">
        <v>19.275787999999999</v>
      </c>
      <c r="U235">
        <v>27.95965</v>
      </c>
    </row>
    <row r="236" spans="2:21" x14ac:dyDescent="0.2">
      <c r="B236">
        <v>234</v>
      </c>
      <c r="C236">
        <v>27.941371</v>
      </c>
      <c r="D236">
        <v>182.48208199999999</v>
      </c>
      <c r="K236">
        <v>234</v>
      </c>
      <c r="L236">
        <v>18.304821</v>
      </c>
      <c r="M236">
        <v>27.040834</v>
      </c>
      <c r="S236">
        <v>234</v>
      </c>
      <c r="T236">
        <v>19.272562000000001</v>
      </c>
      <c r="U236">
        <v>27.344059999999999</v>
      </c>
    </row>
    <row r="237" spans="2:21" x14ac:dyDescent="0.2">
      <c r="B237">
        <v>235</v>
      </c>
      <c r="C237">
        <v>27.820941000000001</v>
      </c>
      <c r="D237">
        <v>180.47133099999999</v>
      </c>
      <c r="K237">
        <v>235</v>
      </c>
      <c r="L237">
        <v>18.306971999999998</v>
      </c>
      <c r="M237">
        <v>26.831695</v>
      </c>
      <c r="S237">
        <v>235</v>
      </c>
      <c r="T237">
        <v>19.197831000000001</v>
      </c>
      <c r="U237">
        <v>26.867177999999999</v>
      </c>
    </row>
    <row r="238" spans="2:21" x14ac:dyDescent="0.2">
      <c r="B238">
        <v>236</v>
      </c>
      <c r="C238">
        <v>27.72578</v>
      </c>
      <c r="D238">
        <v>178.45090300000001</v>
      </c>
      <c r="K238">
        <v>236</v>
      </c>
      <c r="L238">
        <v>18.249981999999999</v>
      </c>
      <c r="M238">
        <v>26.599437000000002</v>
      </c>
      <c r="S238">
        <v>236</v>
      </c>
      <c r="T238">
        <v>19.169336000000001</v>
      </c>
      <c r="U238">
        <v>26.404275999999999</v>
      </c>
    </row>
    <row r="239" spans="2:21" x14ac:dyDescent="0.2">
      <c r="B239">
        <v>237</v>
      </c>
      <c r="C239">
        <v>27.627393000000001</v>
      </c>
      <c r="D239">
        <v>176.48262500000001</v>
      </c>
      <c r="K239">
        <v>237</v>
      </c>
      <c r="L239">
        <v>18.266649000000001</v>
      </c>
      <c r="M239">
        <v>26.359114000000002</v>
      </c>
      <c r="S239">
        <v>237</v>
      </c>
      <c r="T239">
        <v>19.147293000000001</v>
      </c>
      <c r="U239">
        <v>26.027394000000001</v>
      </c>
    </row>
    <row r="240" spans="2:21" x14ac:dyDescent="0.2">
      <c r="B240">
        <v>238</v>
      </c>
      <c r="C240">
        <v>27.53707</v>
      </c>
      <c r="D240">
        <v>174.508971</v>
      </c>
      <c r="K240">
        <v>238</v>
      </c>
      <c r="L240">
        <v>18.193531</v>
      </c>
      <c r="M240">
        <v>26.198899000000001</v>
      </c>
      <c r="S240">
        <v>238</v>
      </c>
      <c r="T240">
        <v>19.132239999999999</v>
      </c>
      <c r="U240">
        <v>25.701588000000001</v>
      </c>
    </row>
    <row r="241" spans="2:21" x14ac:dyDescent="0.2">
      <c r="B241">
        <v>239</v>
      </c>
      <c r="C241">
        <v>27.462876999999999</v>
      </c>
      <c r="D241">
        <v>172.57456500000001</v>
      </c>
      <c r="K241">
        <v>239</v>
      </c>
      <c r="L241">
        <v>18.201058</v>
      </c>
      <c r="M241">
        <v>26.022017999999999</v>
      </c>
      <c r="S241">
        <v>239</v>
      </c>
      <c r="T241">
        <v>19.113422</v>
      </c>
      <c r="U241">
        <v>25.371480999999999</v>
      </c>
    </row>
    <row r="242" spans="2:21" x14ac:dyDescent="0.2">
      <c r="B242">
        <v>240</v>
      </c>
      <c r="C242">
        <v>27.362338999999999</v>
      </c>
      <c r="D242">
        <v>170.61704</v>
      </c>
      <c r="K242">
        <v>240</v>
      </c>
      <c r="L242">
        <v>18.167724</v>
      </c>
      <c r="M242">
        <v>25.814491</v>
      </c>
      <c r="S242">
        <v>240</v>
      </c>
      <c r="T242">
        <v>19.089766999999998</v>
      </c>
      <c r="U242">
        <v>25.110728000000002</v>
      </c>
    </row>
    <row r="243" spans="2:21" x14ac:dyDescent="0.2">
      <c r="B243">
        <v>241</v>
      </c>
      <c r="C243">
        <v>27.272554</v>
      </c>
      <c r="D243">
        <v>168.496612</v>
      </c>
      <c r="K243">
        <v>241</v>
      </c>
      <c r="L243">
        <v>18.154820999999998</v>
      </c>
      <c r="M243">
        <v>25.658577000000001</v>
      </c>
      <c r="S243">
        <v>241</v>
      </c>
      <c r="T243">
        <v>19.047830999999999</v>
      </c>
      <c r="U243">
        <v>24.828471</v>
      </c>
    </row>
    <row r="244" spans="2:21" x14ac:dyDescent="0.2">
      <c r="B244">
        <v>242</v>
      </c>
      <c r="C244">
        <v>27.159651</v>
      </c>
      <c r="D244">
        <v>166.5907</v>
      </c>
      <c r="K244">
        <v>242</v>
      </c>
      <c r="L244">
        <v>18.161809999999999</v>
      </c>
      <c r="M244">
        <v>25.530621</v>
      </c>
      <c r="S244">
        <v>242</v>
      </c>
      <c r="T244">
        <v>19.013960000000001</v>
      </c>
      <c r="U244">
        <v>24.609116</v>
      </c>
    </row>
    <row r="245" spans="2:21" x14ac:dyDescent="0.2">
      <c r="B245">
        <v>243</v>
      </c>
      <c r="C245">
        <v>27.090834000000001</v>
      </c>
      <c r="D245">
        <v>164.63317499999999</v>
      </c>
      <c r="K245">
        <v>243</v>
      </c>
      <c r="L245">
        <v>18.104284</v>
      </c>
      <c r="M245">
        <v>25.362879</v>
      </c>
      <c r="S245">
        <v>243</v>
      </c>
      <c r="T245">
        <v>19.012885000000001</v>
      </c>
      <c r="U245">
        <v>24.335460000000001</v>
      </c>
    </row>
    <row r="246" spans="2:21" x14ac:dyDescent="0.2">
      <c r="B246">
        <v>244</v>
      </c>
      <c r="C246">
        <v>27.005887999999999</v>
      </c>
      <c r="D246">
        <v>162.71973600000001</v>
      </c>
      <c r="K246">
        <v>244</v>
      </c>
      <c r="L246">
        <v>18.108046999999999</v>
      </c>
      <c r="M246">
        <v>25.200513000000001</v>
      </c>
      <c r="S246">
        <v>244</v>
      </c>
      <c r="T246">
        <v>18.944604999999999</v>
      </c>
      <c r="U246">
        <v>24.158041000000001</v>
      </c>
    </row>
    <row r="247" spans="2:21" x14ac:dyDescent="0.2">
      <c r="B247">
        <v>245</v>
      </c>
      <c r="C247">
        <v>26.892984999999999</v>
      </c>
      <c r="D247">
        <v>160.81328600000001</v>
      </c>
      <c r="K247">
        <v>245</v>
      </c>
      <c r="L247">
        <v>18.044069</v>
      </c>
      <c r="M247">
        <v>25.026858000000001</v>
      </c>
      <c r="S247">
        <v>245</v>
      </c>
      <c r="T247">
        <v>18.889229</v>
      </c>
      <c r="U247">
        <v>24.005352999999999</v>
      </c>
    </row>
    <row r="248" spans="2:21" x14ac:dyDescent="0.2">
      <c r="B248">
        <v>246</v>
      </c>
      <c r="C248">
        <v>26.822555000000001</v>
      </c>
      <c r="D248">
        <v>158.91758899999999</v>
      </c>
      <c r="K248">
        <v>246</v>
      </c>
      <c r="L248">
        <v>18.058585000000001</v>
      </c>
      <c r="M248">
        <v>24.885459999999998</v>
      </c>
      <c r="S248">
        <v>246</v>
      </c>
      <c r="T248">
        <v>18.899443999999999</v>
      </c>
      <c r="U248">
        <v>23.767719</v>
      </c>
    </row>
    <row r="249" spans="2:21" x14ac:dyDescent="0.2">
      <c r="B249">
        <v>247</v>
      </c>
      <c r="C249">
        <v>26.765028000000001</v>
      </c>
      <c r="D249">
        <v>156.99124599999999</v>
      </c>
      <c r="K249">
        <v>247</v>
      </c>
      <c r="L249">
        <v>18.047832</v>
      </c>
      <c r="M249">
        <v>24.729008</v>
      </c>
      <c r="S249">
        <v>247</v>
      </c>
      <c r="T249">
        <v>18.874713</v>
      </c>
      <c r="U249">
        <v>23.61073</v>
      </c>
    </row>
    <row r="250" spans="2:21" x14ac:dyDescent="0.2">
      <c r="B250">
        <v>248</v>
      </c>
      <c r="C250">
        <v>26.698360999999998</v>
      </c>
      <c r="D250">
        <v>155.07834500000001</v>
      </c>
      <c r="K250">
        <v>248</v>
      </c>
      <c r="L250">
        <v>17.998906999999999</v>
      </c>
      <c r="M250">
        <v>24.590299000000002</v>
      </c>
      <c r="S250">
        <v>248</v>
      </c>
      <c r="T250">
        <v>18.844068</v>
      </c>
      <c r="U250">
        <v>23.494600999999999</v>
      </c>
    </row>
    <row r="251" spans="2:21" x14ac:dyDescent="0.2">
      <c r="B251">
        <v>249</v>
      </c>
      <c r="C251">
        <v>26.615027999999999</v>
      </c>
      <c r="D251">
        <v>153.23103499999999</v>
      </c>
      <c r="K251">
        <v>249</v>
      </c>
      <c r="L251">
        <v>17.977402000000001</v>
      </c>
      <c r="M251">
        <v>24.442986999999999</v>
      </c>
      <c r="S251">
        <v>249</v>
      </c>
      <c r="T251">
        <v>18.825787999999999</v>
      </c>
      <c r="U251">
        <v>23.338149999999999</v>
      </c>
    </row>
    <row r="252" spans="2:21" x14ac:dyDescent="0.2">
      <c r="B252">
        <v>250</v>
      </c>
      <c r="C252">
        <v>26.547286</v>
      </c>
      <c r="D252">
        <v>151.36974599999999</v>
      </c>
      <c r="K252">
        <v>250</v>
      </c>
      <c r="L252">
        <v>17.996219</v>
      </c>
      <c r="M252">
        <v>24.324169999999999</v>
      </c>
      <c r="S252">
        <v>250</v>
      </c>
      <c r="T252">
        <v>18.807509</v>
      </c>
      <c r="U252">
        <v>23.162880999999999</v>
      </c>
    </row>
    <row r="253" spans="2:21" x14ac:dyDescent="0.2">
      <c r="B253">
        <v>251</v>
      </c>
      <c r="C253">
        <v>26.459114</v>
      </c>
      <c r="D253">
        <v>149.53856500000001</v>
      </c>
      <c r="K253">
        <v>251</v>
      </c>
      <c r="L253">
        <v>17.971488000000001</v>
      </c>
      <c r="M253">
        <v>24.183309999999999</v>
      </c>
      <c r="S253">
        <v>251</v>
      </c>
      <c r="T253">
        <v>18.803208000000001</v>
      </c>
      <c r="U253">
        <v>23.032772999999999</v>
      </c>
    </row>
    <row r="254" spans="2:21" x14ac:dyDescent="0.2">
      <c r="B254">
        <v>252</v>
      </c>
      <c r="C254">
        <v>26.380082000000002</v>
      </c>
      <c r="D254">
        <v>147.694481</v>
      </c>
      <c r="K254">
        <v>252</v>
      </c>
      <c r="L254">
        <v>17.952133</v>
      </c>
      <c r="M254">
        <v>24.078471</v>
      </c>
      <c r="S254">
        <v>252</v>
      </c>
      <c r="T254">
        <v>18.754821</v>
      </c>
      <c r="U254">
        <v>22.907505</v>
      </c>
    </row>
    <row r="255" spans="2:21" x14ac:dyDescent="0.2">
      <c r="B255">
        <v>253</v>
      </c>
      <c r="C255">
        <v>26.342448000000001</v>
      </c>
      <c r="D255">
        <v>145.90684899999999</v>
      </c>
      <c r="K255">
        <v>253</v>
      </c>
      <c r="L255">
        <v>17.908584999999999</v>
      </c>
      <c r="M255">
        <v>23.968793999999999</v>
      </c>
      <c r="S255">
        <v>253</v>
      </c>
      <c r="T255">
        <v>18.726326</v>
      </c>
      <c r="U255">
        <v>22.817181999999999</v>
      </c>
    </row>
    <row r="256" spans="2:21" x14ac:dyDescent="0.2">
      <c r="B256">
        <v>254</v>
      </c>
      <c r="C256">
        <v>26.268253999999999</v>
      </c>
      <c r="D256">
        <v>144.09179599999999</v>
      </c>
      <c r="K256">
        <v>254</v>
      </c>
      <c r="L256">
        <v>17.917186999999998</v>
      </c>
      <c r="M256">
        <v>23.880084</v>
      </c>
      <c r="S256">
        <v>254</v>
      </c>
      <c r="T256">
        <v>18.687615999999998</v>
      </c>
      <c r="U256">
        <v>22.663419000000001</v>
      </c>
    </row>
    <row r="257" spans="2:21" x14ac:dyDescent="0.2">
      <c r="B257">
        <v>255</v>
      </c>
      <c r="C257">
        <v>26.222555</v>
      </c>
      <c r="D257">
        <v>142.267605</v>
      </c>
      <c r="K257">
        <v>255</v>
      </c>
      <c r="L257">
        <v>17.906972</v>
      </c>
      <c r="M257">
        <v>23.789224000000001</v>
      </c>
      <c r="S257">
        <v>255</v>
      </c>
      <c r="T257">
        <v>18.661809999999999</v>
      </c>
      <c r="U257">
        <v>22.588149999999999</v>
      </c>
    </row>
    <row r="258" spans="2:21" x14ac:dyDescent="0.2">
      <c r="B258">
        <v>256</v>
      </c>
      <c r="C258">
        <v>26.138147</v>
      </c>
      <c r="D258">
        <v>140.46545599999999</v>
      </c>
      <c r="K258">
        <v>256</v>
      </c>
      <c r="L258">
        <v>17.846757</v>
      </c>
      <c r="M258">
        <v>23.634923000000001</v>
      </c>
      <c r="S258">
        <v>256</v>
      </c>
      <c r="T258">
        <v>18.625788</v>
      </c>
      <c r="U258">
        <v>22.511268999999999</v>
      </c>
    </row>
    <row r="259" spans="2:21" x14ac:dyDescent="0.2">
      <c r="B259">
        <v>257</v>
      </c>
      <c r="C259">
        <v>26.089759999999998</v>
      </c>
      <c r="D259">
        <v>138.70255399999999</v>
      </c>
      <c r="K259">
        <v>257</v>
      </c>
      <c r="L259">
        <v>17.875252</v>
      </c>
      <c r="M259">
        <v>23.538686999999999</v>
      </c>
      <c r="S259">
        <v>257</v>
      </c>
      <c r="T259">
        <v>18.60267</v>
      </c>
      <c r="U259">
        <v>22.432236</v>
      </c>
    </row>
    <row r="260" spans="2:21" x14ac:dyDescent="0.2">
      <c r="B260">
        <v>258</v>
      </c>
      <c r="C260">
        <v>26.05105</v>
      </c>
      <c r="D260">
        <v>136.92083600000001</v>
      </c>
      <c r="K260">
        <v>258</v>
      </c>
      <c r="L260">
        <v>17.862886</v>
      </c>
      <c r="M260">
        <v>23.468257000000001</v>
      </c>
      <c r="S260">
        <v>258</v>
      </c>
      <c r="T260">
        <v>18.588153999999999</v>
      </c>
      <c r="U260">
        <v>22.331161000000002</v>
      </c>
    </row>
    <row r="261" spans="2:21" x14ac:dyDescent="0.2">
      <c r="B261">
        <v>259</v>
      </c>
      <c r="C261">
        <v>25.977931999999999</v>
      </c>
      <c r="D261">
        <v>135.13804200000001</v>
      </c>
      <c r="K261">
        <v>259</v>
      </c>
      <c r="L261">
        <v>17.820412999999999</v>
      </c>
      <c r="M261">
        <v>23.375246000000001</v>
      </c>
      <c r="S261">
        <v>259</v>
      </c>
      <c r="T261">
        <v>18.529551999999999</v>
      </c>
      <c r="U261">
        <v>22.250516000000001</v>
      </c>
    </row>
    <row r="262" spans="2:21" x14ac:dyDescent="0.2">
      <c r="B262">
        <v>260</v>
      </c>
      <c r="C262">
        <v>25.890834999999999</v>
      </c>
      <c r="D262">
        <v>133.37997899999999</v>
      </c>
      <c r="K262">
        <v>260</v>
      </c>
      <c r="L262">
        <v>17.783854000000002</v>
      </c>
      <c r="M262">
        <v>23.263956</v>
      </c>
      <c r="S262">
        <v>260</v>
      </c>
      <c r="T262">
        <v>18.505896</v>
      </c>
      <c r="U262">
        <v>22.130624000000001</v>
      </c>
    </row>
    <row r="263" spans="2:21" x14ac:dyDescent="0.2">
      <c r="B263">
        <v>261</v>
      </c>
      <c r="C263">
        <v>25.847287000000001</v>
      </c>
      <c r="D263">
        <v>131.66815299999999</v>
      </c>
      <c r="K263">
        <v>261</v>
      </c>
      <c r="L263">
        <v>17.802133000000001</v>
      </c>
      <c r="M263">
        <v>23.189225</v>
      </c>
      <c r="S263">
        <v>261</v>
      </c>
      <c r="T263">
        <v>18.517185999999999</v>
      </c>
      <c r="U263">
        <v>22.040838999999998</v>
      </c>
    </row>
    <row r="264" spans="2:21" x14ac:dyDescent="0.2">
      <c r="B264">
        <v>262</v>
      </c>
      <c r="C264">
        <v>25.797287000000001</v>
      </c>
      <c r="D264">
        <v>129.901488</v>
      </c>
      <c r="K264">
        <v>262</v>
      </c>
      <c r="L264">
        <v>17.773638999999999</v>
      </c>
      <c r="M264">
        <v>23.125247000000002</v>
      </c>
      <c r="S264">
        <v>262</v>
      </c>
      <c r="T264">
        <v>18.466111000000001</v>
      </c>
      <c r="U264">
        <v>21.926323</v>
      </c>
    </row>
    <row r="265" spans="2:21" x14ac:dyDescent="0.2">
      <c r="B265">
        <v>263</v>
      </c>
      <c r="C265">
        <v>25.739222000000002</v>
      </c>
      <c r="D265">
        <v>128.17675800000001</v>
      </c>
      <c r="K265">
        <v>263</v>
      </c>
      <c r="L265">
        <v>17.730627999999999</v>
      </c>
      <c r="M265">
        <v>23.002666000000001</v>
      </c>
      <c r="S265">
        <v>263</v>
      </c>
      <c r="T265">
        <v>18.419875000000001</v>
      </c>
      <c r="U265">
        <v>21.837076</v>
      </c>
    </row>
    <row r="266" spans="2:21" x14ac:dyDescent="0.2">
      <c r="B266">
        <v>264</v>
      </c>
      <c r="C266">
        <v>25.676318999999999</v>
      </c>
      <c r="D266">
        <v>126.459018</v>
      </c>
      <c r="K266">
        <v>264</v>
      </c>
      <c r="L266">
        <v>17.713961000000001</v>
      </c>
      <c r="M266">
        <v>22.898364999999998</v>
      </c>
      <c r="S266">
        <v>264</v>
      </c>
      <c r="T266">
        <v>18.420411999999999</v>
      </c>
      <c r="U266">
        <v>21.764495</v>
      </c>
    </row>
    <row r="267" spans="2:21" x14ac:dyDescent="0.2">
      <c r="B267">
        <v>265</v>
      </c>
      <c r="C267">
        <v>25.620405000000002</v>
      </c>
      <c r="D267">
        <v>124.77891200000001</v>
      </c>
      <c r="K267">
        <v>265</v>
      </c>
      <c r="L267">
        <v>17.693531</v>
      </c>
      <c r="M267">
        <v>22.837612</v>
      </c>
      <c r="S267">
        <v>265</v>
      </c>
      <c r="T267">
        <v>18.423100999999999</v>
      </c>
      <c r="U267">
        <v>21.698366</v>
      </c>
    </row>
    <row r="268" spans="2:21" x14ac:dyDescent="0.2">
      <c r="B268">
        <v>266</v>
      </c>
      <c r="C268">
        <v>25.558577</v>
      </c>
      <c r="D268">
        <v>122.892892</v>
      </c>
      <c r="K268">
        <v>266</v>
      </c>
      <c r="L268">
        <v>17.689768000000001</v>
      </c>
      <c r="M268">
        <v>22.775247</v>
      </c>
      <c r="S268">
        <v>266</v>
      </c>
      <c r="T268">
        <v>18.397293999999999</v>
      </c>
      <c r="U268">
        <v>21.578474</v>
      </c>
    </row>
    <row r="269" spans="2:21" x14ac:dyDescent="0.2">
      <c r="B269">
        <v>267</v>
      </c>
      <c r="C269">
        <v>25.503201000000001</v>
      </c>
      <c r="D269">
        <v>121.187518</v>
      </c>
      <c r="K269">
        <v>267</v>
      </c>
      <c r="L269">
        <v>17.687080000000002</v>
      </c>
      <c r="M269">
        <v>22.708580000000001</v>
      </c>
      <c r="S269">
        <v>267</v>
      </c>
      <c r="T269">
        <v>18.363961</v>
      </c>
      <c r="U269">
        <v>21.506969000000002</v>
      </c>
    </row>
    <row r="270" spans="2:21" x14ac:dyDescent="0.2">
      <c r="B270">
        <v>268</v>
      </c>
      <c r="C270">
        <v>25.436534999999999</v>
      </c>
      <c r="D270">
        <v>119.48429299999999</v>
      </c>
      <c r="K270">
        <v>268</v>
      </c>
      <c r="L270">
        <v>17.661273000000001</v>
      </c>
      <c r="M270">
        <v>22.605892000000001</v>
      </c>
      <c r="S270">
        <v>268</v>
      </c>
      <c r="T270">
        <v>18.353207999999999</v>
      </c>
      <c r="U270">
        <v>21.449442000000001</v>
      </c>
    </row>
    <row r="271" spans="2:21" x14ac:dyDescent="0.2">
      <c r="B271">
        <v>269</v>
      </c>
      <c r="C271">
        <v>25.381157999999999</v>
      </c>
      <c r="D271">
        <v>117.802037</v>
      </c>
      <c r="K271">
        <v>269</v>
      </c>
      <c r="L271">
        <v>17.631703000000002</v>
      </c>
      <c r="M271">
        <v>22.515032000000001</v>
      </c>
      <c r="S271">
        <v>269</v>
      </c>
      <c r="T271">
        <v>18.363423000000001</v>
      </c>
      <c r="U271">
        <v>21.387613999999999</v>
      </c>
    </row>
    <row r="272" spans="2:21" x14ac:dyDescent="0.2">
      <c r="B272">
        <v>270</v>
      </c>
      <c r="C272">
        <v>25.337610000000002</v>
      </c>
      <c r="D272">
        <v>116.18268399999999</v>
      </c>
      <c r="K272">
        <v>270</v>
      </c>
      <c r="L272">
        <v>17.615037000000001</v>
      </c>
      <c r="M272">
        <v>22.460193</v>
      </c>
      <c r="S272">
        <v>270</v>
      </c>
      <c r="T272">
        <v>18.380627</v>
      </c>
      <c r="U272">
        <v>21.283850000000001</v>
      </c>
    </row>
    <row r="273" spans="2:21" x14ac:dyDescent="0.2">
      <c r="B273">
        <v>271</v>
      </c>
      <c r="C273">
        <v>25.294062</v>
      </c>
      <c r="D273">
        <v>114.525696</v>
      </c>
      <c r="K273">
        <v>271</v>
      </c>
      <c r="L273">
        <v>17.613962000000001</v>
      </c>
      <c r="M273">
        <v>22.395140000000001</v>
      </c>
      <c r="S273">
        <v>271</v>
      </c>
      <c r="T273">
        <v>18.360196999999999</v>
      </c>
      <c r="U273">
        <v>21.213958000000002</v>
      </c>
    </row>
    <row r="274" spans="2:21" x14ac:dyDescent="0.2">
      <c r="B274">
        <v>272</v>
      </c>
      <c r="C274">
        <v>25.216642</v>
      </c>
      <c r="D274">
        <v>112.881612</v>
      </c>
      <c r="K274">
        <v>272</v>
      </c>
      <c r="L274">
        <v>17.586005</v>
      </c>
      <c r="M274">
        <v>22.302667</v>
      </c>
      <c r="S274">
        <v>272</v>
      </c>
      <c r="T274">
        <v>18.322025</v>
      </c>
      <c r="U274">
        <v>21.136538999999999</v>
      </c>
    </row>
    <row r="275" spans="2:21" x14ac:dyDescent="0.2">
      <c r="B275">
        <v>273</v>
      </c>
      <c r="C275">
        <v>25.166105000000002</v>
      </c>
      <c r="D275">
        <v>111.288065</v>
      </c>
      <c r="K275">
        <v>273</v>
      </c>
      <c r="L275">
        <v>17.567724999999999</v>
      </c>
      <c r="M275">
        <v>22.276859999999999</v>
      </c>
      <c r="S275">
        <v>273</v>
      </c>
      <c r="T275">
        <v>18.341380000000001</v>
      </c>
      <c r="U275">
        <v>21.081700000000001</v>
      </c>
    </row>
    <row r="276" spans="2:21" x14ac:dyDescent="0.2">
      <c r="B276">
        <v>274</v>
      </c>
      <c r="C276">
        <v>25.121480999999999</v>
      </c>
      <c r="D276">
        <v>109.700969</v>
      </c>
      <c r="K276">
        <v>274</v>
      </c>
      <c r="L276">
        <v>17.547833000000001</v>
      </c>
      <c r="M276">
        <v>22.178473</v>
      </c>
      <c r="S276">
        <v>274</v>
      </c>
      <c r="T276">
        <v>18.316110999999999</v>
      </c>
      <c r="U276">
        <v>21.038689000000002</v>
      </c>
    </row>
    <row r="277" spans="2:21" x14ac:dyDescent="0.2">
      <c r="B277">
        <v>275</v>
      </c>
      <c r="C277">
        <v>25.108039999999999</v>
      </c>
      <c r="D277">
        <v>108.03215400000001</v>
      </c>
      <c r="K277">
        <v>275</v>
      </c>
      <c r="L277">
        <v>17.565574000000002</v>
      </c>
      <c r="M277">
        <v>22.116644999999998</v>
      </c>
      <c r="S277">
        <v>275</v>
      </c>
      <c r="T277">
        <v>18.293531000000002</v>
      </c>
      <c r="U277">
        <v>20.959657</v>
      </c>
    </row>
    <row r="278" spans="2:21" x14ac:dyDescent="0.2">
      <c r="B278">
        <v>276</v>
      </c>
      <c r="C278">
        <v>25.053739</v>
      </c>
      <c r="D278">
        <v>106.39075800000001</v>
      </c>
      <c r="K278">
        <v>276</v>
      </c>
      <c r="L278">
        <v>17.510197999999999</v>
      </c>
      <c r="M278">
        <v>22.04514</v>
      </c>
      <c r="S278">
        <v>276</v>
      </c>
      <c r="T278">
        <v>18.238692</v>
      </c>
      <c r="U278">
        <v>20.886538999999999</v>
      </c>
    </row>
    <row r="279" spans="2:21" x14ac:dyDescent="0.2">
      <c r="B279">
        <v>277</v>
      </c>
      <c r="C279">
        <v>24.980083</v>
      </c>
      <c r="D279">
        <v>104.76387699999999</v>
      </c>
      <c r="K279">
        <v>277</v>
      </c>
      <c r="L279">
        <v>17.516649999999998</v>
      </c>
      <c r="M279">
        <v>21.955893</v>
      </c>
      <c r="S279">
        <v>277</v>
      </c>
      <c r="T279">
        <v>18.210197000000001</v>
      </c>
      <c r="U279">
        <v>20.813958</v>
      </c>
    </row>
    <row r="280" spans="2:21" x14ac:dyDescent="0.2">
      <c r="B280">
        <v>278</v>
      </c>
      <c r="C280">
        <v>24.960729000000001</v>
      </c>
      <c r="D280">
        <v>103.177857</v>
      </c>
      <c r="K280">
        <v>278</v>
      </c>
      <c r="L280">
        <v>17.527401999999999</v>
      </c>
      <c r="M280">
        <v>21.901053999999998</v>
      </c>
      <c r="S280">
        <v>278</v>
      </c>
      <c r="T280">
        <v>18.187616999999999</v>
      </c>
      <c r="U280">
        <v>20.758582000000001</v>
      </c>
    </row>
    <row r="281" spans="2:21" x14ac:dyDescent="0.2">
      <c r="B281">
        <v>279</v>
      </c>
      <c r="C281">
        <v>24.932234000000001</v>
      </c>
      <c r="D281">
        <v>101.557967</v>
      </c>
      <c r="K281">
        <v>279</v>
      </c>
      <c r="L281">
        <v>17.481704000000001</v>
      </c>
      <c r="M281">
        <v>21.851054000000001</v>
      </c>
      <c r="S281">
        <v>279</v>
      </c>
      <c r="T281">
        <v>18.151595</v>
      </c>
      <c r="U281">
        <v>20.713421</v>
      </c>
    </row>
    <row r="282" spans="2:21" x14ac:dyDescent="0.2">
      <c r="B282">
        <v>280</v>
      </c>
      <c r="C282">
        <v>24.851050999999998</v>
      </c>
      <c r="D282">
        <v>99.969796000000002</v>
      </c>
      <c r="K282">
        <v>280</v>
      </c>
      <c r="L282">
        <v>17.464499</v>
      </c>
      <c r="M282">
        <v>21.774173000000001</v>
      </c>
      <c r="S282">
        <v>280</v>
      </c>
      <c r="T282">
        <v>18.142993000000001</v>
      </c>
      <c r="U282">
        <v>20.669335</v>
      </c>
    </row>
    <row r="283" spans="2:21" x14ac:dyDescent="0.2">
      <c r="B283">
        <v>281</v>
      </c>
      <c r="C283">
        <v>24.821480999999999</v>
      </c>
      <c r="D283">
        <v>98.419259999999994</v>
      </c>
      <c r="K283">
        <v>281</v>
      </c>
      <c r="L283">
        <v>17.461272999999998</v>
      </c>
      <c r="M283">
        <v>21.713958000000002</v>
      </c>
      <c r="S283">
        <v>281</v>
      </c>
      <c r="T283">
        <v>18.132241</v>
      </c>
      <c r="U283">
        <v>20.595141000000002</v>
      </c>
    </row>
    <row r="284" spans="2:21" x14ac:dyDescent="0.2">
      <c r="B284">
        <v>282</v>
      </c>
      <c r="C284">
        <v>24.833309</v>
      </c>
      <c r="D284">
        <v>96.875713000000005</v>
      </c>
      <c r="K284">
        <v>282</v>
      </c>
      <c r="L284">
        <v>17.463424</v>
      </c>
      <c r="M284">
        <v>21.676323</v>
      </c>
      <c r="S284">
        <v>282</v>
      </c>
      <c r="T284">
        <v>18.124175999999999</v>
      </c>
      <c r="U284">
        <v>20.523636</v>
      </c>
    </row>
    <row r="285" spans="2:21" x14ac:dyDescent="0.2">
      <c r="B285">
        <v>283</v>
      </c>
      <c r="C285">
        <v>24.797288000000002</v>
      </c>
      <c r="D285">
        <v>95.320338000000007</v>
      </c>
      <c r="K285">
        <v>283</v>
      </c>
      <c r="L285">
        <v>17.448907999999999</v>
      </c>
      <c r="M285">
        <v>21.605356</v>
      </c>
      <c r="S285">
        <v>283</v>
      </c>
      <c r="T285">
        <v>18.035466</v>
      </c>
      <c r="U285">
        <v>20.491916</v>
      </c>
    </row>
    <row r="286" spans="2:21" x14ac:dyDescent="0.2">
      <c r="B286">
        <v>284</v>
      </c>
      <c r="C286">
        <v>24.750513999999999</v>
      </c>
      <c r="D286">
        <v>93.787543999999997</v>
      </c>
      <c r="K286">
        <v>284</v>
      </c>
      <c r="L286">
        <v>17.434929</v>
      </c>
      <c r="M286">
        <v>21.490839000000001</v>
      </c>
      <c r="S286">
        <v>284</v>
      </c>
      <c r="T286">
        <v>18.061273</v>
      </c>
      <c r="U286">
        <v>20.466108999999999</v>
      </c>
    </row>
    <row r="287" spans="2:21" x14ac:dyDescent="0.2">
      <c r="B287">
        <v>285</v>
      </c>
      <c r="C287">
        <v>24.707502999999999</v>
      </c>
      <c r="D287">
        <v>92.280556000000004</v>
      </c>
      <c r="K287">
        <v>285</v>
      </c>
      <c r="L287">
        <v>17.408584999999999</v>
      </c>
      <c r="M287">
        <v>21.512345</v>
      </c>
      <c r="S287">
        <v>285</v>
      </c>
      <c r="T287">
        <v>18.068262000000001</v>
      </c>
      <c r="U287">
        <v>20.430088000000001</v>
      </c>
    </row>
    <row r="288" spans="2:21" x14ac:dyDescent="0.2">
      <c r="B288">
        <v>286</v>
      </c>
      <c r="C288">
        <v>24.656427999999998</v>
      </c>
      <c r="D288">
        <v>90.769266999999999</v>
      </c>
      <c r="K288">
        <v>286</v>
      </c>
      <c r="L288">
        <v>17.401057999999999</v>
      </c>
      <c r="M288">
        <v>21.463419999999999</v>
      </c>
      <c r="S288">
        <v>286</v>
      </c>
      <c r="T288">
        <v>18.031165000000001</v>
      </c>
      <c r="U288">
        <v>20.369872999999998</v>
      </c>
    </row>
    <row r="289" spans="2:21" x14ac:dyDescent="0.2">
      <c r="B289">
        <v>287</v>
      </c>
      <c r="C289">
        <v>24.619869000000001</v>
      </c>
      <c r="D289">
        <v>89.227333000000002</v>
      </c>
      <c r="K289">
        <v>287</v>
      </c>
      <c r="L289">
        <v>17.397832999999999</v>
      </c>
      <c r="M289">
        <v>21.429012</v>
      </c>
      <c r="S289">
        <v>287</v>
      </c>
      <c r="T289">
        <v>17.999983</v>
      </c>
      <c r="U289">
        <v>20.326324</v>
      </c>
    </row>
    <row r="290" spans="2:21" x14ac:dyDescent="0.2">
      <c r="B290">
        <v>288</v>
      </c>
      <c r="C290">
        <v>24.546213000000002</v>
      </c>
      <c r="D290">
        <v>87.754216</v>
      </c>
      <c r="K290">
        <v>288</v>
      </c>
      <c r="L290">
        <v>17.391919000000001</v>
      </c>
      <c r="M290">
        <v>21.392990000000001</v>
      </c>
      <c r="S290">
        <v>288</v>
      </c>
      <c r="T290">
        <v>17.984929000000001</v>
      </c>
      <c r="U290">
        <v>20.297830000000001</v>
      </c>
    </row>
    <row r="291" spans="2:21" x14ac:dyDescent="0.2">
      <c r="B291">
        <v>289</v>
      </c>
      <c r="C291">
        <v>24.541374000000001</v>
      </c>
      <c r="D291">
        <v>86.314971</v>
      </c>
      <c r="K291">
        <v>289</v>
      </c>
      <c r="L291">
        <v>17.377403000000001</v>
      </c>
      <c r="M291">
        <v>21.333850000000002</v>
      </c>
      <c r="S291">
        <v>289</v>
      </c>
      <c r="T291">
        <v>17.966111999999999</v>
      </c>
      <c r="U291">
        <v>20.260196000000001</v>
      </c>
    </row>
    <row r="292" spans="2:21" x14ac:dyDescent="0.2">
      <c r="B292">
        <v>290</v>
      </c>
      <c r="C292">
        <v>24.514492000000001</v>
      </c>
      <c r="D292">
        <v>84.696155000000005</v>
      </c>
      <c r="K292">
        <v>290</v>
      </c>
      <c r="L292">
        <v>17.370412999999999</v>
      </c>
      <c r="M292">
        <v>21.308043999999999</v>
      </c>
      <c r="S292">
        <v>290</v>
      </c>
      <c r="T292">
        <v>17.944068999999999</v>
      </c>
      <c r="U292">
        <v>20.181701</v>
      </c>
    </row>
    <row r="293" spans="2:21" x14ac:dyDescent="0.2">
      <c r="B293">
        <v>291</v>
      </c>
      <c r="C293">
        <v>24.452127000000001</v>
      </c>
      <c r="D293">
        <v>83.231639999999999</v>
      </c>
      <c r="K293">
        <v>291</v>
      </c>
      <c r="L293">
        <v>17.355896999999999</v>
      </c>
      <c r="M293">
        <v>21.222023</v>
      </c>
      <c r="S293">
        <v>291</v>
      </c>
      <c r="T293">
        <v>17.940843000000001</v>
      </c>
      <c r="U293">
        <v>20.162883999999998</v>
      </c>
    </row>
    <row r="294" spans="2:21" x14ac:dyDescent="0.2">
      <c r="B294">
        <v>292</v>
      </c>
      <c r="C294">
        <v>24.426857999999999</v>
      </c>
      <c r="D294">
        <v>81.816050000000004</v>
      </c>
      <c r="K294">
        <v>292</v>
      </c>
      <c r="L294">
        <v>17.328478</v>
      </c>
      <c r="M294">
        <v>21.134388000000001</v>
      </c>
      <c r="S294">
        <v>292</v>
      </c>
      <c r="T294">
        <v>17.881166</v>
      </c>
      <c r="U294">
        <v>20.137077000000001</v>
      </c>
    </row>
    <row r="295" spans="2:21" x14ac:dyDescent="0.2">
      <c r="B295">
        <v>293</v>
      </c>
      <c r="C295">
        <v>24.390298999999999</v>
      </c>
      <c r="D295">
        <v>80.420353000000006</v>
      </c>
      <c r="K295">
        <v>293</v>
      </c>
      <c r="L295">
        <v>17.298369999999998</v>
      </c>
      <c r="M295">
        <v>21.062345000000001</v>
      </c>
      <c r="S295">
        <v>293</v>
      </c>
      <c r="T295">
        <v>17.876864000000001</v>
      </c>
      <c r="U295">
        <v>20.095680000000002</v>
      </c>
    </row>
    <row r="296" spans="2:21" x14ac:dyDescent="0.2">
      <c r="B296">
        <v>294</v>
      </c>
      <c r="C296">
        <v>24.352664999999998</v>
      </c>
      <c r="D296">
        <v>79.059064000000006</v>
      </c>
      <c r="K296">
        <v>294</v>
      </c>
      <c r="L296">
        <v>17.290844</v>
      </c>
      <c r="M296">
        <v>21.054281</v>
      </c>
      <c r="S296">
        <v>294</v>
      </c>
      <c r="T296">
        <v>17.851057999999998</v>
      </c>
      <c r="U296">
        <v>20.040841</v>
      </c>
    </row>
    <row r="297" spans="2:21" x14ac:dyDescent="0.2">
      <c r="B297">
        <v>295</v>
      </c>
      <c r="C297">
        <v>24.333310000000001</v>
      </c>
      <c r="D297">
        <v>77.677344000000005</v>
      </c>
      <c r="K297">
        <v>295</v>
      </c>
      <c r="L297">
        <v>17.294606999999999</v>
      </c>
      <c r="M297">
        <v>21.013957999999999</v>
      </c>
      <c r="S297">
        <v>295</v>
      </c>
      <c r="T297">
        <v>17.848369999999999</v>
      </c>
      <c r="U297">
        <v>19.983851999999999</v>
      </c>
    </row>
    <row r="298" spans="2:21" x14ac:dyDescent="0.2">
      <c r="B298">
        <v>296</v>
      </c>
      <c r="C298">
        <v>24.319869000000001</v>
      </c>
      <c r="D298">
        <v>76.312291999999999</v>
      </c>
      <c r="K298">
        <v>296</v>
      </c>
      <c r="L298">
        <v>17.281165999999999</v>
      </c>
      <c r="M298">
        <v>20.946216</v>
      </c>
      <c r="S298">
        <v>296</v>
      </c>
      <c r="T298">
        <v>17.811273</v>
      </c>
      <c r="U298">
        <v>19.965035</v>
      </c>
    </row>
    <row r="299" spans="2:21" x14ac:dyDescent="0.2">
      <c r="B299">
        <v>297</v>
      </c>
      <c r="C299">
        <v>24.259115999999999</v>
      </c>
      <c r="D299">
        <v>74.966594000000001</v>
      </c>
      <c r="K299">
        <v>297</v>
      </c>
      <c r="L299">
        <v>17.258047999999999</v>
      </c>
      <c r="M299">
        <v>20.849442</v>
      </c>
      <c r="S299">
        <v>297</v>
      </c>
      <c r="T299">
        <v>17.804283999999999</v>
      </c>
      <c r="U299">
        <v>19.951594</v>
      </c>
    </row>
    <row r="300" spans="2:21" x14ac:dyDescent="0.2">
      <c r="B300">
        <v>298</v>
      </c>
      <c r="C300">
        <v>24.240299</v>
      </c>
      <c r="D300">
        <v>73.670359000000005</v>
      </c>
      <c r="K300">
        <v>298</v>
      </c>
      <c r="L300">
        <v>17.251059000000001</v>
      </c>
      <c r="M300">
        <v>20.858581999999998</v>
      </c>
      <c r="S300">
        <v>298</v>
      </c>
      <c r="T300">
        <v>17.774176000000001</v>
      </c>
      <c r="U300">
        <v>19.870411000000001</v>
      </c>
    </row>
    <row r="301" spans="2:21" x14ac:dyDescent="0.2">
      <c r="B301">
        <v>299</v>
      </c>
      <c r="C301">
        <v>24.209116000000002</v>
      </c>
      <c r="D301">
        <v>72.384876000000006</v>
      </c>
      <c r="K301">
        <v>299</v>
      </c>
      <c r="L301">
        <v>17.253208999999998</v>
      </c>
      <c r="M301">
        <v>20.809657000000001</v>
      </c>
      <c r="S301">
        <v>299</v>
      </c>
      <c r="T301">
        <v>17.740304999999999</v>
      </c>
      <c r="U301">
        <v>19.841379</v>
      </c>
    </row>
    <row r="302" spans="2:21" x14ac:dyDescent="0.2">
      <c r="B302">
        <v>300</v>
      </c>
      <c r="C302">
        <v>24.180084000000001</v>
      </c>
      <c r="D302">
        <v>71.023587000000006</v>
      </c>
      <c r="K302">
        <v>300</v>
      </c>
      <c r="L302">
        <v>17.229552999999999</v>
      </c>
      <c r="M302">
        <v>20.755894000000001</v>
      </c>
      <c r="S302">
        <v>300</v>
      </c>
      <c r="T302">
        <v>17.760736000000001</v>
      </c>
      <c r="U302">
        <v>19.80697</v>
      </c>
    </row>
    <row r="303" spans="2:21" x14ac:dyDescent="0.2">
      <c r="C303">
        <v>24.156427999999998</v>
      </c>
      <c r="D303">
        <v>69.800470000000004</v>
      </c>
      <c r="L303">
        <v>17.202672</v>
      </c>
      <c r="M303">
        <v>20.695141</v>
      </c>
      <c r="U303">
        <v>19.788691</v>
      </c>
    </row>
    <row r="304" spans="2:21" x14ac:dyDescent="0.2">
      <c r="D304">
        <v>68.581117000000006</v>
      </c>
      <c r="L304">
        <v>17.215036999999999</v>
      </c>
      <c r="U304">
        <v>19.702669</v>
      </c>
    </row>
    <row r="305" spans="4:21" x14ac:dyDescent="0.2">
      <c r="D305">
        <v>67.416601999999997</v>
      </c>
      <c r="L305">
        <v>17.186543</v>
      </c>
      <c r="U305">
        <v>19.683313999999999</v>
      </c>
    </row>
    <row r="306" spans="4:21" x14ac:dyDescent="0.2">
      <c r="D306">
        <v>66.237571000000003</v>
      </c>
      <c r="L306">
        <v>17.186543</v>
      </c>
      <c r="U306">
        <v>19.673099000000001</v>
      </c>
    </row>
    <row r="307" spans="4:21" x14ac:dyDescent="0.2">
      <c r="D307">
        <v>65.153163000000006</v>
      </c>
      <c r="L307">
        <v>17.203747</v>
      </c>
      <c r="U307">
        <v>19.642454000000001</v>
      </c>
    </row>
    <row r="308" spans="4:21" x14ac:dyDescent="0.2">
      <c r="D308">
        <v>64.097787999999994</v>
      </c>
      <c r="L308">
        <v>17.180091000000001</v>
      </c>
      <c r="U308">
        <v>19.570948999999999</v>
      </c>
    </row>
    <row r="309" spans="4:21" x14ac:dyDescent="0.2">
      <c r="D309">
        <v>63.044024999999998</v>
      </c>
      <c r="U309">
        <v>19.567184999999998</v>
      </c>
    </row>
    <row r="310" spans="4:21" x14ac:dyDescent="0.2">
      <c r="D310">
        <v>61.997790000000002</v>
      </c>
      <c r="U310">
        <v>19.524712000000001</v>
      </c>
    </row>
    <row r="311" spans="4:21" x14ac:dyDescent="0.2">
      <c r="D311">
        <v>61.048327999999998</v>
      </c>
      <c r="U311">
        <v>19.509121</v>
      </c>
    </row>
    <row r="312" spans="4:21" x14ac:dyDescent="0.2">
      <c r="D312">
        <v>60.137576000000003</v>
      </c>
      <c r="U312">
        <v>19.451594</v>
      </c>
    </row>
    <row r="313" spans="4:21" x14ac:dyDescent="0.2">
      <c r="D313">
        <v>59.214996999999997</v>
      </c>
      <c r="U313">
        <v>19.410734000000001</v>
      </c>
    </row>
    <row r="314" spans="4:21" x14ac:dyDescent="0.2">
      <c r="D314">
        <v>58.352094000000001</v>
      </c>
      <c r="U314">
        <v>19.389766000000002</v>
      </c>
    </row>
    <row r="315" spans="4:21" x14ac:dyDescent="0.2">
      <c r="D315">
        <v>57.565536000000002</v>
      </c>
      <c r="U315">
        <v>19.402668999999999</v>
      </c>
    </row>
    <row r="316" spans="4:21" x14ac:dyDescent="0.2">
      <c r="D316">
        <v>56.787042</v>
      </c>
      <c r="U316">
        <v>19.361272</v>
      </c>
    </row>
    <row r="317" spans="4:21" x14ac:dyDescent="0.2">
      <c r="D317">
        <v>55.986505000000001</v>
      </c>
      <c r="U317">
        <v>19.310196000000001</v>
      </c>
    </row>
    <row r="318" spans="4:21" x14ac:dyDescent="0.2">
      <c r="D318">
        <v>55.242420000000003</v>
      </c>
      <c r="U318">
        <v>19.279014</v>
      </c>
    </row>
    <row r="319" spans="4:21" x14ac:dyDescent="0.2">
      <c r="D319">
        <v>54.581668000000001</v>
      </c>
      <c r="U319">
        <v>19.253744999999999</v>
      </c>
    </row>
    <row r="320" spans="4:21" x14ac:dyDescent="0.2">
      <c r="D320">
        <v>53.933819</v>
      </c>
      <c r="U320">
        <v>19.211808999999999</v>
      </c>
    </row>
    <row r="321" spans="4:21" x14ac:dyDescent="0.2">
      <c r="D321">
        <v>53.342959</v>
      </c>
      <c r="U321">
        <v>19.150518999999999</v>
      </c>
    </row>
    <row r="322" spans="4:21" x14ac:dyDescent="0.2">
      <c r="D322">
        <v>52.744034999999997</v>
      </c>
      <c r="U322">
        <v>19.152670000000001</v>
      </c>
    </row>
    <row r="323" spans="4:21" x14ac:dyDescent="0.2">
      <c r="D323">
        <v>52.193497999999998</v>
      </c>
      <c r="U323">
        <v>19.133315</v>
      </c>
    </row>
    <row r="324" spans="4:21" x14ac:dyDescent="0.2">
      <c r="D324">
        <v>51.697800000000001</v>
      </c>
      <c r="U324">
        <v>19.084389999999999</v>
      </c>
    </row>
    <row r="325" spans="4:21" x14ac:dyDescent="0.2">
      <c r="D325">
        <v>51.104252000000002</v>
      </c>
      <c r="U325">
        <v>19.122561999999999</v>
      </c>
    </row>
    <row r="326" spans="4:21" x14ac:dyDescent="0.2">
      <c r="D326">
        <v>50.657477999999998</v>
      </c>
      <c r="U326">
        <v>19.181702000000001</v>
      </c>
    </row>
    <row r="327" spans="4:21" x14ac:dyDescent="0.2">
      <c r="D327">
        <v>50.424683000000002</v>
      </c>
      <c r="U327">
        <v>19.227938000000002</v>
      </c>
    </row>
    <row r="328" spans="4:21" x14ac:dyDescent="0.2">
      <c r="U328">
        <v>19.329550999999999</v>
      </c>
    </row>
    <row r="329" spans="4:21" x14ac:dyDescent="0.2">
      <c r="U329">
        <v>19.415035</v>
      </c>
    </row>
    <row r="330" spans="4:21" x14ac:dyDescent="0.2">
      <c r="U330">
        <v>19.484926999999999</v>
      </c>
    </row>
    <row r="331" spans="4:21" x14ac:dyDescent="0.2">
      <c r="U331">
        <v>19.569873999999999</v>
      </c>
    </row>
    <row r="332" spans="4:21" x14ac:dyDescent="0.2">
      <c r="U332">
        <v>19.592454</v>
      </c>
    </row>
    <row r="333" spans="4:21" x14ac:dyDescent="0.2">
      <c r="U333">
        <v>19.632777000000001</v>
      </c>
    </row>
    <row r="334" spans="4:21" x14ac:dyDescent="0.2">
      <c r="U334">
        <v>19.653744</v>
      </c>
    </row>
    <row r="335" spans="4:21" x14ac:dyDescent="0.2">
      <c r="U335">
        <v>19.683313999999999</v>
      </c>
    </row>
    <row r="336" spans="4:21" x14ac:dyDescent="0.2">
      <c r="U336">
        <v>19.731701000000001</v>
      </c>
    </row>
    <row r="337" spans="21:21" x14ac:dyDescent="0.2">
      <c r="U337">
        <v>19.772562000000001</v>
      </c>
    </row>
    <row r="338" spans="21:21" x14ac:dyDescent="0.2">
      <c r="U338">
        <v>19.829013</v>
      </c>
    </row>
    <row r="339" spans="21:21" x14ac:dyDescent="0.2">
      <c r="U339">
        <v>19.996755</v>
      </c>
    </row>
    <row r="340" spans="21:21" x14ac:dyDescent="0.2">
      <c r="U340">
        <v>19.956432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63B6-AA80-0E4E-8285-19AEC72D152D}">
  <dimension ref="A1:S16"/>
  <sheetViews>
    <sheetView workbookViewId="0">
      <selection sqref="A1:XFD1048576"/>
    </sheetView>
  </sheetViews>
  <sheetFormatPr baseColWidth="10" defaultRowHeight="16" x14ac:dyDescent="0.2"/>
  <cols>
    <col min="13" max="13" width="11.83203125" bestFit="1" customWidth="1"/>
    <col min="17" max="18" width="12" bestFit="1" customWidth="1"/>
    <col min="19" max="19" width="11.83203125" bestFit="1" customWidth="1"/>
  </cols>
  <sheetData>
    <row r="1" spans="1:19" x14ac:dyDescent="0.2">
      <c r="A1" s="10"/>
      <c r="B1" t="s">
        <v>17</v>
      </c>
    </row>
    <row r="2" spans="1:19" x14ac:dyDescent="0.2">
      <c r="B2" t="s">
        <v>18</v>
      </c>
      <c r="O2" s="1"/>
      <c r="P2" s="1"/>
    </row>
    <row r="3" spans="1:19" x14ac:dyDescent="0.2">
      <c r="B3" t="s">
        <v>19</v>
      </c>
    </row>
    <row r="4" spans="1:19" x14ac:dyDescent="0.2">
      <c r="B4" t="s">
        <v>20</v>
      </c>
      <c r="C4" t="s">
        <v>21</v>
      </c>
      <c r="D4" t="s">
        <v>22</v>
      </c>
      <c r="E4">
        <v>-14.821999999999999</v>
      </c>
      <c r="F4" t="s">
        <v>23</v>
      </c>
      <c r="G4" t="s">
        <v>24</v>
      </c>
      <c r="H4" t="s">
        <v>25</v>
      </c>
      <c r="I4" t="s">
        <v>25</v>
      </c>
      <c r="J4" t="s">
        <v>25</v>
      </c>
    </row>
    <row r="5" spans="1:19" x14ac:dyDescent="0.2">
      <c r="A5" t="s">
        <v>26</v>
      </c>
      <c r="B5">
        <v>288</v>
      </c>
      <c r="H5" t="s">
        <v>27</v>
      </c>
      <c r="I5" t="s">
        <v>28</v>
      </c>
      <c r="J5" t="s">
        <v>28</v>
      </c>
      <c r="K5" t="s">
        <v>29</v>
      </c>
      <c r="L5" t="s">
        <v>30</v>
      </c>
      <c r="M5" t="s">
        <v>31</v>
      </c>
    </row>
    <row r="6" spans="1:19" x14ac:dyDescent="0.2">
      <c r="A6" t="s">
        <v>32</v>
      </c>
      <c r="B6" s="11">
        <v>803645</v>
      </c>
      <c r="C6">
        <f>B6-$B$5</f>
        <v>803357</v>
      </c>
      <c r="D6">
        <f t="shared" ref="D6:D11" si="0">LOG10(C6)</f>
        <v>5.9049085822344658</v>
      </c>
      <c r="E6">
        <f t="shared" ref="E6:E11" si="1">D6-14.822</f>
        <v>-8.9170914177655334</v>
      </c>
      <c r="F6">
        <f t="shared" ref="F6:F11" si="2">E6/0.9499</f>
        <v>-9.387400166086465</v>
      </c>
      <c r="G6">
        <f t="shared" ref="G6:G11" si="3">10^F6</f>
        <v>4.0982630825180705E-10</v>
      </c>
      <c r="H6">
        <f t="shared" ref="H6:J11" si="4">G6*1000</f>
        <v>4.0982630825180703E-7</v>
      </c>
      <c r="I6">
        <f t="shared" si="4"/>
        <v>4.0982630825180702E-4</v>
      </c>
      <c r="J6">
        <f>I6*1000</f>
        <v>0.40982630825180699</v>
      </c>
      <c r="K6" s="12"/>
      <c r="L6" s="13"/>
    </row>
    <row r="7" spans="1:19" x14ac:dyDescent="0.2">
      <c r="A7" t="s">
        <v>33</v>
      </c>
      <c r="B7" s="11">
        <v>842609</v>
      </c>
      <c r="C7">
        <f t="shared" ref="C7:C11" si="5">B7-$B$5</f>
        <v>842321</v>
      </c>
      <c r="D7">
        <f t="shared" si="0"/>
        <v>5.9254776282712971</v>
      </c>
      <c r="E7">
        <f t="shared" si="1"/>
        <v>-8.8965223717287021</v>
      </c>
      <c r="F7">
        <f t="shared" si="2"/>
        <v>-9.3657462593206677</v>
      </c>
      <c r="G7">
        <f t="shared" si="3"/>
        <v>4.307782232527697E-10</v>
      </c>
      <c r="H7">
        <f t="shared" si="4"/>
        <v>4.3077822325276968E-7</v>
      </c>
      <c r="I7">
        <f t="shared" si="4"/>
        <v>4.3077822325276967E-4</v>
      </c>
      <c r="J7">
        <f t="shared" si="4"/>
        <v>0.43077822325276965</v>
      </c>
      <c r="K7" s="12"/>
      <c r="L7" s="13"/>
    </row>
    <row r="8" spans="1:19" x14ac:dyDescent="0.2">
      <c r="A8" t="s">
        <v>34</v>
      </c>
      <c r="B8" s="11">
        <v>898218</v>
      </c>
      <c r="C8">
        <f t="shared" si="5"/>
        <v>897930</v>
      </c>
      <c r="D8">
        <f t="shared" si="0"/>
        <v>5.9532424816576448</v>
      </c>
      <c r="E8">
        <f t="shared" si="1"/>
        <v>-8.8687575183423544</v>
      </c>
      <c r="F8">
        <f t="shared" si="2"/>
        <v>-9.3365170210994357</v>
      </c>
      <c r="G8">
        <f t="shared" si="3"/>
        <v>4.6076870964498741E-10</v>
      </c>
      <c r="H8">
        <f t="shared" si="4"/>
        <v>4.6076870964498742E-7</v>
      </c>
      <c r="I8">
        <f t="shared" si="4"/>
        <v>4.6076870964498743E-4</v>
      </c>
      <c r="J8">
        <f t="shared" si="4"/>
        <v>0.46076870964498745</v>
      </c>
      <c r="K8" s="12">
        <f>AVERAGE(I6:I8)</f>
        <v>4.33791080383188E-4</v>
      </c>
      <c r="L8" s="13">
        <f>STDEV(I6:I8)</f>
        <v>2.5604492691561225E-5</v>
      </c>
    </row>
    <row r="9" spans="1:19" x14ac:dyDescent="0.2">
      <c r="A9" t="s">
        <v>35</v>
      </c>
      <c r="B9" s="11">
        <v>280025</v>
      </c>
      <c r="C9">
        <f t="shared" si="5"/>
        <v>279737</v>
      </c>
      <c r="D9">
        <f t="shared" si="0"/>
        <v>5.4467499130397092</v>
      </c>
      <c r="E9">
        <f t="shared" si="1"/>
        <v>-9.3752500869602891</v>
      </c>
      <c r="F9">
        <f t="shared" si="2"/>
        <v>-9.8697232202971783</v>
      </c>
      <c r="G9">
        <f t="shared" si="3"/>
        <v>1.3498228625388546E-10</v>
      </c>
      <c r="H9">
        <f t="shared" si="4"/>
        <v>1.3498228625388546E-7</v>
      </c>
      <c r="I9">
        <f t="shared" si="4"/>
        <v>1.3498228625388547E-4</v>
      </c>
      <c r="J9">
        <f t="shared" si="4"/>
        <v>0.13498228625388548</v>
      </c>
      <c r="K9" s="12"/>
      <c r="L9" s="13"/>
    </row>
    <row r="10" spans="1:19" x14ac:dyDescent="0.2">
      <c r="A10" t="s">
        <v>36</v>
      </c>
      <c r="B10" s="11">
        <v>407095</v>
      </c>
      <c r="C10">
        <f t="shared" si="5"/>
        <v>406807</v>
      </c>
      <c r="D10">
        <f t="shared" si="0"/>
        <v>5.609388417296965</v>
      </c>
      <c r="E10">
        <f t="shared" si="1"/>
        <v>-9.2126115827030333</v>
      </c>
      <c r="F10">
        <f t="shared" si="2"/>
        <v>-9.6985067719791918</v>
      </c>
      <c r="G10">
        <f t="shared" si="3"/>
        <v>2.0021344019471019E-10</v>
      </c>
      <c r="H10">
        <f t="shared" si="4"/>
        <v>2.0021344019471019E-7</v>
      </c>
      <c r="I10">
        <f t="shared" si="4"/>
        <v>2.0021344019471019E-4</v>
      </c>
      <c r="J10">
        <f t="shared" si="4"/>
        <v>0.20021344019471018</v>
      </c>
      <c r="K10" s="12"/>
      <c r="L10" s="13"/>
    </row>
    <row r="11" spans="1:19" x14ac:dyDescent="0.2">
      <c r="A11" t="s">
        <v>37</v>
      </c>
      <c r="B11" s="11">
        <v>441258</v>
      </c>
      <c r="C11">
        <f t="shared" si="5"/>
        <v>440970</v>
      </c>
      <c r="D11">
        <f t="shared" si="0"/>
        <v>5.6444090446205939</v>
      </c>
      <c r="E11">
        <f t="shared" si="1"/>
        <v>-9.1775909553794044</v>
      </c>
      <c r="F11">
        <f t="shared" si="2"/>
        <v>-9.661639072933367</v>
      </c>
      <c r="G11">
        <f t="shared" si="3"/>
        <v>2.1795203435892711E-10</v>
      </c>
      <c r="H11">
        <f t="shared" si="4"/>
        <v>2.1795203435892712E-7</v>
      </c>
      <c r="I11">
        <f t="shared" si="4"/>
        <v>2.1795203435892712E-4</v>
      </c>
      <c r="J11">
        <f t="shared" si="4"/>
        <v>0.21795203435892713</v>
      </c>
      <c r="K11" s="12">
        <f>AVERAGE(I9:I11)</f>
        <v>1.8438258693584094E-4</v>
      </c>
      <c r="L11" s="13">
        <f>STDEV(I9:I11)</f>
        <v>4.3691609163904736E-5</v>
      </c>
      <c r="M11">
        <f>TTEST(I6:I8,I9:I11,2,2)</f>
        <v>1.0363540034897085E-3</v>
      </c>
    </row>
    <row r="12" spans="1:19" x14ac:dyDescent="0.2">
      <c r="B12" s="11"/>
      <c r="K12" s="12"/>
      <c r="L12" s="13"/>
    </row>
    <row r="13" spans="1:19" x14ac:dyDescent="0.2">
      <c r="B13" s="11"/>
      <c r="K13" s="12"/>
      <c r="L13" s="13"/>
    </row>
    <row r="14" spans="1:19" x14ac:dyDescent="0.2">
      <c r="B14" s="11"/>
      <c r="K14" s="12"/>
      <c r="L14" s="13"/>
    </row>
    <row r="15" spans="1:19" x14ac:dyDescent="0.2">
      <c r="Q15" s="9"/>
      <c r="R15" s="9"/>
      <c r="S15" s="9"/>
    </row>
    <row r="16" spans="1:19" x14ac:dyDescent="0.2">
      <c r="A16" s="13"/>
      <c r="B16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1D05-CCD9-924E-A25B-BD22C8F7FA0B}">
  <dimension ref="A1:U32"/>
  <sheetViews>
    <sheetView topLeftCell="A10" workbookViewId="0">
      <selection activeCell="N29" sqref="N29"/>
    </sheetView>
  </sheetViews>
  <sheetFormatPr baseColWidth="10" defaultColWidth="8.83203125" defaultRowHeight="16" x14ac:dyDescent="0.2"/>
  <sheetData>
    <row r="1" spans="1:21" x14ac:dyDescent="0.2">
      <c r="A1" s="14"/>
      <c r="B1" s="15">
        <v>1</v>
      </c>
      <c r="C1" s="15">
        <v>2</v>
      </c>
      <c r="D1" s="15">
        <v>3</v>
      </c>
      <c r="E1" s="15">
        <v>4</v>
      </c>
      <c r="F1" s="15">
        <v>5</v>
      </c>
      <c r="G1" s="15">
        <v>6</v>
      </c>
      <c r="H1" s="15">
        <v>7</v>
      </c>
      <c r="I1" s="15">
        <v>8</v>
      </c>
      <c r="J1" s="15">
        <v>9</v>
      </c>
      <c r="K1" s="15">
        <v>10</v>
      </c>
      <c r="L1" s="15">
        <v>11</v>
      </c>
      <c r="M1" s="15">
        <v>12</v>
      </c>
      <c r="O1" t="s">
        <v>38</v>
      </c>
    </row>
    <row r="2" spans="1:21" x14ac:dyDescent="0.2">
      <c r="A2" s="15" t="s">
        <v>39</v>
      </c>
      <c r="B2" s="16">
        <v>8.3000000000000004E-2</v>
      </c>
      <c r="C2" s="17">
        <v>0.43</v>
      </c>
      <c r="D2" s="18">
        <v>0.754</v>
      </c>
      <c r="E2" s="19">
        <v>1.298</v>
      </c>
      <c r="F2" s="20">
        <v>1.5489999999999999</v>
      </c>
      <c r="G2" s="21">
        <v>1.8580000000000001</v>
      </c>
      <c r="H2" s="22">
        <v>0.13600000000000001</v>
      </c>
      <c r="I2" s="16">
        <v>0.13900000000000001</v>
      </c>
      <c r="J2" s="16">
        <v>0.05</v>
      </c>
      <c r="K2" s="23"/>
      <c r="L2" s="23"/>
      <c r="M2" s="23"/>
      <c r="N2" s="24">
        <v>450</v>
      </c>
      <c r="O2" t="s">
        <v>40</v>
      </c>
    </row>
    <row r="3" spans="1:21" x14ac:dyDescent="0.2">
      <c r="A3" s="15" t="s">
        <v>41</v>
      </c>
      <c r="B3" s="16">
        <v>7.2999999999999995E-2</v>
      </c>
      <c r="C3" s="17">
        <v>0.38900000000000001</v>
      </c>
      <c r="D3" s="18">
        <v>0.74399999999999999</v>
      </c>
      <c r="E3" s="25">
        <v>1.137</v>
      </c>
      <c r="F3" s="26">
        <v>1.4650000000000001</v>
      </c>
      <c r="G3" s="21">
        <v>1.915</v>
      </c>
      <c r="H3" s="16">
        <v>0.05</v>
      </c>
      <c r="I3" s="16">
        <v>0.05</v>
      </c>
      <c r="J3" s="16">
        <v>0.05</v>
      </c>
      <c r="K3" s="23"/>
      <c r="L3" s="23"/>
      <c r="M3" s="23"/>
      <c r="N3" s="24">
        <v>450</v>
      </c>
      <c r="O3" t="s">
        <v>42</v>
      </c>
    </row>
    <row r="4" spans="1:21" x14ac:dyDescent="0.2">
      <c r="A4" s="15" t="s">
        <v>43</v>
      </c>
      <c r="B4" s="20">
        <v>0.375</v>
      </c>
      <c r="C4" s="26">
        <v>0.36099999999999999</v>
      </c>
      <c r="D4" s="27">
        <v>0.4</v>
      </c>
      <c r="E4" s="25">
        <v>0.28599999999999998</v>
      </c>
      <c r="F4" s="19">
        <v>0.33300000000000002</v>
      </c>
      <c r="G4" s="25">
        <v>0.28999999999999998</v>
      </c>
      <c r="H4" s="26">
        <v>0.35099999999999998</v>
      </c>
      <c r="I4" s="25">
        <v>0.28699999999999998</v>
      </c>
      <c r="J4" s="26">
        <v>0.36</v>
      </c>
      <c r="K4" s="23"/>
      <c r="L4" s="23"/>
      <c r="M4" s="23"/>
      <c r="N4" s="24">
        <v>450</v>
      </c>
      <c r="O4" t="s">
        <v>44</v>
      </c>
    </row>
    <row r="5" spans="1:21" x14ac:dyDescent="0.2">
      <c r="A5" s="15" t="s">
        <v>45</v>
      </c>
      <c r="B5" s="21">
        <v>0.45700000000000002</v>
      </c>
      <c r="C5" s="21">
        <v>0.438</v>
      </c>
      <c r="D5" s="20">
        <v>0.38800000000000001</v>
      </c>
      <c r="E5" s="28">
        <v>0.189</v>
      </c>
      <c r="F5" s="18">
        <v>0.2</v>
      </c>
      <c r="G5" s="18">
        <v>0.20100000000000001</v>
      </c>
      <c r="H5" s="29">
        <v>0.247</v>
      </c>
      <c r="I5" s="18">
        <v>0.21</v>
      </c>
      <c r="J5" s="29">
        <v>0.22700000000000001</v>
      </c>
      <c r="K5" s="23"/>
      <c r="L5" s="23"/>
      <c r="M5" s="23"/>
      <c r="N5" s="24">
        <v>450</v>
      </c>
    </row>
    <row r="6" spans="1:21" x14ac:dyDescent="0.2">
      <c r="A6" s="15" t="s">
        <v>46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>
        <v>450</v>
      </c>
    </row>
    <row r="7" spans="1:21" x14ac:dyDescent="0.2">
      <c r="A7" s="15" t="s">
        <v>47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>
        <v>450</v>
      </c>
    </row>
    <row r="8" spans="1:21" x14ac:dyDescent="0.2">
      <c r="A8" s="15" t="s">
        <v>48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>
        <v>450</v>
      </c>
    </row>
    <row r="9" spans="1:21" x14ac:dyDescent="0.2">
      <c r="A9" s="15" t="s">
        <v>49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>
        <v>450</v>
      </c>
    </row>
    <row r="12" spans="1:21" x14ac:dyDescent="0.2">
      <c r="B12" s="9">
        <f t="shared" ref="B12:G12" si="0">AVERAGE(B2:B3)</f>
        <v>7.8E-2</v>
      </c>
      <c r="C12" s="9">
        <f t="shared" si="0"/>
        <v>0.40949999999999998</v>
      </c>
      <c r="D12" s="9">
        <f t="shared" si="0"/>
        <v>0.749</v>
      </c>
      <c r="E12" s="9">
        <f t="shared" si="0"/>
        <v>1.2175</v>
      </c>
      <c r="F12" s="9">
        <f t="shared" si="0"/>
        <v>1.5070000000000001</v>
      </c>
      <c r="G12" s="9">
        <f t="shared" si="0"/>
        <v>1.8865000000000001</v>
      </c>
      <c r="S12" t="s">
        <v>7</v>
      </c>
      <c r="T12" t="s">
        <v>8</v>
      </c>
    </row>
    <row r="13" spans="1:21" x14ac:dyDescent="0.2">
      <c r="B13">
        <f t="shared" ref="B13:G13" si="1">B12-0.078</f>
        <v>0</v>
      </c>
      <c r="C13">
        <f t="shared" si="1"/>
        <v>0.33149999999999996</v>
      </c>
      <c r="D13">
        <f t="shared" si="1"/>
        <v>0.67100000000000004</v>
      </c>
      <c r="E13">
        <f t="shared" si="1"/>
        <v>1.1395</v>
      </c>
      <c r="F13">
        <f t="shared" si="1"/>
        <v>1.429</v>
      </c>
      <c r="G13">
        <f t="shared" si="1"/>
        <v>1.8085</v>
      </c>
      <c r="S13" s="1">
        <v>310000000</v>
      </c>
      <c r="T13" s="1">
        <v>160000000</v>
      </c>
      <c r="U13" s="1"/>
    </row>
    <row r="14" spans="1:21" x14ac:dyDescent="0.2">
      <c r="S14" s="1">
        <v>280000000</v>
      </c>
      <c r="T14" s="1">
        <v>180000000</v>
      </c>
      <c r="U14" s="1"/>
    </row>
    <row r="15" spans="1:21" x14ac:dyDescent="0.2">
      <c r="B15">
        <v>0</v>
      </c>
      <c r="C15">
        <v>0</v>
      </c>
      <c r="D15">
        <v>0</v>
      </c>
      <c r="S15" s="1">
        <v>270000000</v>
      </c>
      <c r="T15" s="1">
        <v>200000000</v>
      </c>
      <c r="U15" s="1"/>
    </row>
    <row r="16" spans="1:21" x14ac:dyDescent="0.2">
      <c r="B16">
        <v>0.33149999999999996</v>
      </c>
      <c r="C16">
        <v>4</v>
      </c>
      <c r="D16">
        <v>0.33149999999999996</v>
      </c>
      <c r="S16" s="12">
        <f>AVERAGE(S13:S15)</f>
        <v>286666666.66666669</v>
      </c>
      <c r="T16" s="12">
        <f>AVERAGE(T13:T15)</f>
        <v>180000000</v>
      </c>
      <c r="U16" s="12"/>
    </row>
    <row r="17" spans="2:21" x14ac:dyDescent="0.2">
      <c r="B17">
        <v>0.67100000000000004</v>
      </c>
      <c r="C17">
        <v>8</v>
      </c>
      <c r="D17">
        <v>0.67100000000000004</v>
      </c>
      <c r="R17" t="s">
        <v>50</v>
      </c>
      <c r="T17" s="30">
        <f>S16/T16</f>
        <v>1.5925925925925928</v>
      </c>
      <c r="U17" s="7"/>
    </row>
    <row r="18" spans="2:21" x14ac:dyDescent="0.2">
      <c r="B18">
        <v>1.1395</v>
      </c>
      <c r="C18">
        <v>12</v>
      </c>
      <c r="D18">
        <v>1.1395</v>
      </c>
    </row>
    <row r="19" spans="2:21" x14ac:dyDescent="0.2">
      <c r="B19">
        <v>1.429</v>
      </c>
      <c r="C19">
        <v>16</v>
      </c>
      <c r="D19">
        <v>1.429</v>
      </c>
    </row>
    <row r="20" spans="2:21" x14ac:dyDescent="0.2">
      <c r="B20">
        <v>1.8085</v>
      </c>
      <c r="C20">
        <v>20</v>
      </c>
      <c r="D20">
        <v>1.8085</v>
      </c>
    </row>
    <row r="22" spans="2:21" x14ac:dyDescent="0.2">
      <c r="C22" t="s">
        <v>51</v>
      </c>
      <c r="D22" t="s">
        <v>52</v>
      </c>
      <c r="F22" t="s">
        <v>53</v>
      </c>
      <c r="G22" t="s">
        <v>54</v>
      </c>
      <c r="H22" t="s">
        <v>55</v>
      </c>
      <c r="I22" t="s">
        <v>56</v>
      </c>
      <c r="J22" t="s">
        <v>57</v>
      </c>
      <c r="K22" t="s">
        <v>50</v>
      </c>
    </row>
    <row r="23" spans="2:21" x14ac:dyDescent="0.2">
      <c r="B23" t="s">
        <v>58</v>
      </c>
      <c r="C23" s="22">
        <v>0.13600000000000001</v>
      </c>
      <c r="D23">
        <f>C23-0.078</f>
        <v>5.800000000000001E-2</v>
      </c>
      <c r="G23" t="s">
        <v>41</v>
      </c>
    </row>
    <row r="24" spans="2:21" x14ac:dyDescent="0.2">
      <c r="B24" t="s">
        <v>59</v>
      </c>
      <c r="C24" s="21">
        <v>0.45700000000000002</v>
      </c>
      <c r="D24">
        <f t="shared" ref="D24:D29" si="2">C24-0.078</f>
        <v>0.379</v>
      </c>
      <c r="F24">
        <f t="shared" ref="F24:F29" si="3">D24+0.018</f>
        <v>0.39700000000000002</v>
      </c>
      <c r="G24">
        <f t="shared" ref="G24:G29" si="4">F24/0.0915</f>
        <v>4.3387978142076502</v>
      </c>
      <c r="H24">
        <f>30*0.01</f>
        <v>0.3</v>
      </c>
      <c r="I24">
        <f>G24/H24</f>
        <v>14.462659380692168</v>
      </c>
      <c r="J24">
        <f>(I24/2)*3</f>
        <v>21.693989071038253</v>
      </c>
    </row>
    <row r="25" spans="2:21" x14ac:dyDescent="0.2">
      <c r="B25" t="s">
        <v>60</v>
      </c>
      <c r="C25" s="21">
        <v>0.438</v>
      </c>
      <c r="D25">
        <f t="shared" si="2"/>
        <v>0.36</v>
      </c>
      <c r="F25">
        <f t="shared" si="3"/>
        <v>0.378</v>
      </c>
      <c r="G25">
        <f t="shared" si="4"/>
        <v>4.1311475409836067</v>
      </c>
      <c r="H25">
        <f>30*0.01</f>
        <v>0.3</v>
      </c>
      <c r="I25">
        <f t="shared" ref="I25:I29" si="5">G25/H25</f>
        <v>13.77049180327869</v>
      </c>
      <c r="J25">
        <f>(I25/2)*3</f>
        <v>20.655737704918035</v>
      </c>
      <c r="O25" t="s">
        <v>61</v>
      </c>
      <c r="P25">
        <v>0.05</v>
      </c>
    </row>
    <row r="26" spans="2:21" x14ac:dyDescent="0.2">
      <c r="B26" t="s">
        <v>62</v>
      </c>
      <c r="C26" s="20">
        <v>0.38800000000000001</v>
      </c>
      <c r="D26">
        <f t="shared" si="2"/>
        <v>0.31</v>
      </c>
      <c r="F26">
        <f t="shared" si="3"/>
        <v>0.32800000000000001</v>
      </c>
      <c r="G26">
        <f t="shared" si="4"/>
        <v>3.584699453551913</v>
      </c>
      <c r="H26">
        <f>30*0.01</f>
        <v>0.3</v>
      </c>
      <c r="I26">
        <f t="shared" si="5"/>
        <v>11.948998178506377</v>
      </c>
      <c r="J26">
        <f>(I26/2)*3</f>
        <v>17.923497267759565</v>
      </c>
      <c r="K26" s="13"/>
      <c r="L26" s="9">
        <f>AVERAGE(J24:J26)</f>
        <v>20.091074681238617</v>
      </c>
      <c r="M26" s="13">
        <f>STDEV(J24:J26)</f>
        <v>1.9476358379792229</v>
      </c>
      <c r="O26" t="s">
        <v>63</v>
      </c>
      <c r="P26">
        <v>5.0000000000000001E-3</v>
      </c>
    </row>
    <row r="27" spans="2:21" x14ac:dyDescent="0.2">
      <c r="B27" t="s">
        <v>64</v>
      </c>
      <c r="C27" s="25">
        <v>0.28599999999999998</v>
      </c>
      <c r="D27">
        <f t="shared" si="2"/>
        <v>0.20799999999999996</v>
      </c>
      <c r="F27">
        <f t="shared" si="3"/>
        <v>0.22599999999999995</v>
      </c>
      <c r="G27">
        <f t="shared" si="4"/>
        <v>2.4699453551912565</v>
      </c>
      <c r="H27">
        <f t="shared" ref="H27:H29" si="6">30*0.05</f>
        <v>1.5</v>
      </c>
      <c r="I27">
        <f t="shared" si="5"/>
        <v>1.646630236794171</v>
      </c>
      <c r="K27">
        <f t="shared" ref="K27:K29" si="7">I27*1.59</f>
        <v>2.6181420765027319</v>
      </c>
      <c r="L27" s="9"/>
      <c r="M27" s="13"/>
      <c r="O27" t="s">
        <v>65</v>
      </c>
      <c r="P27">
        <v>5.0000000000000001E-4</v>
      </c>
    </row>
    <row r="28" spans="2:21" x14ac:dyDescent="0.2">
      <c r="B28" t="s">
        <v>66</v>
      </c>
      <c r="C28" s="19">
        <v>0.33300000000000002</v>
      </c>
      <c r="D28">
        <f t="shared" si="2"/>
        <v>0.255</v>
      </c>
      <c r="F28">
        <f t="shared" si="3"/>
        <v>0.27300000000000002</v>
      </c>
      <c r="G28">
        <f t="shared" si="4"/>
        <v>2.9836065573770494</v>
      </c>
      <c r="H28">
        <f t="shared" si="6"/>
        <v>1.5</v>
      </c>
      <c r="I28">
        <f t="shared" si="5"/>
        <v>1.9890710382513663</v>
      </c>
      <c r="K28">
        <f t="shared" si="7"/>
        <v>3.1626229508196726</v>
      </c>
      <c r="L28" s="9"/>
      <c r="M28" s="13"/>
    </row>
    <row r="29" spans="2:21" x14ac:dyDescent="0.2">
      <c r="B29" t="s">
        <v>67</v>
      </c>
      <c r="C29" s="25">
        <v>0.28999999999999998</v>
      </c>
      <c r="D29">
        <f t="shared" si="2"/>
        <v>0.21199999999999997</v>
      </c>
      <c r="F29">
        <f t="shared" si="3"/>
        <v>0.22999999999999995</v>
      </c>
      <c r="G29">
        <f t="shared" si="4"/>
        <v>2.513661202185792</v>
      </c>
      <c r="H29">
        <f t="shared" si="6"/>
        <v>1.5</v>
      </c>
      <c r="I29">
        <f t="shared" si="5"/>
        <v>1.6757741347905279</v>
      </c>
      <c r="K29">
        <f t="shared" si="7"/>
        <v>2.6644808743169395</v>
      </c>
      <c r="L29" s="9">
        <f>AVERAGE(K27:K29)</f>
        <v>2.8150819672131147</v>
      </c>
      <c r="M29" s="13">
        <f>STDEV(K27:K29)</f>
        <v>0.30186979396815583</v>
      </c>
      <c r="N29" s="31">
        <f>TTEST(J24:J26,K27:K29,2,2)</f>
        <v>1.0973107616616246E-4</v>
      </c>
    </row>
    <row r="30" spans="2:21" x14ac:dyDescent="0.2">
      <c r="C30" s="26"/>
      <c r="L30" s="9"/>
      <c r="M30" s="13"/>
      <c r="N30" s="31"/>
    </row>
    <row r="31" spans="2:21" x14ac:dyDescent="0.2">
      <c r="C31" s="25"/>
      <c r="L31" s="9"/>
      <c r="M31" s="13"/>
      <c r="N31" s="31"/>
    </row>
    <row r="32" spans="2:21" x14ac:dyDescent="0.2">
      <c r="C32" s="26"/>
      <c r="L32" s="9"/>
      <c r="M32" s="13"/>
      <c r="N32" s="3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D01F-5095-4246-AD82-7FBFE5413607}">
  <dimension ref="A1:AA15"/>
  <sheetViews>
    <sheetView workbookViewId="0">
      <selection sqref="A1:XFD1048576"/>
    </sheetView>
  </sheetViews>
  <sheetFormatPr baseColWidth="10" defaultRowHeight="16" x14ac:dyDescent="0.2"/>
  <sheetData>
    <row r="1" spans="1:27" x14ac:dyDescent="0.2">
      <c r="A1" t="s">
        <v>68</v>
      </c>
    </row>
    <row r="2" spans="1:27" x14ac:dyDescent="0.2">
      <c r="A2" t="s">
        <v>69</v>
      </c>
    </row>
    <row r="5" spans="1:27" x14ac:dyDescent="0.2">
      <c r="B5" t="s">
        <v>70</v>
      </c>
      <c r="C5" t="s">
        <v>8</v>
      </c>
      <c r="E5" t="s">
        <v>71</v>
      </c>
      <c r="G5" t="s">
        <v>72</v>
      </c>
      <c r="I5" t="s">
        <v>73</v>
      </c>
      <c r="K5" t="s">
        <v>74</v>
      </c>
      <c r="M5" t="s">
        <v>75</v>
      </c>
      <c r="P5" t="str">
        <f>B5</f>
        <v>control</v>
      </c>
      <c r="Q5" t="str">
        <f t="shared" ref="Q5:U5" si="0">C5</f>
        <v>MD</v>
      </c>
      <c r="S5" t="str">
        <f t="shared" si="0"/>
        <v>5.5mM gluc/MD</v>
      </c>
      <c r="U5" t="str">
        <f t="shared" si="0"/>
        <v>3.5mM gluc/MD</v>
      </c>
      <c r="W5" t="str">
        <f>I5</f>
        <v>4.5mM gluc/MD</v>
      </c>
      <c r="Y5" t="str">
        <f>K5</f>
        <v>1mM gluc/MD</v>
      </c>
      <c r="AA5" t="str">
        <f t="shared" ref="AA5" si="1">M5</f>
        <v>.5mM gluc/MD</v>
      </c>
    </row>
    <row r="6" spans="1:27" x14ac:dyDescent="0.2">
      <c r="A6">
        <v>0</v>
      </c>
      <c r="B6" s="32">
        <v>570000000</v>
      </c>
      <c r="C6" s="1">
        <v>420000000</v>
      </c>
      <c r="D6" s="1"/>
      <c r="E6" s="33">
        <v>250000000</v>
      </c>
      <c r="F6" s="1"/>
      <c r="G6" s="1">
        <v>140000000</v>
      </c>
      <c r="H6" s="1"/>
      <c r="I6" s="1">
        <v>110000000</v>
      </c>
      <c r="J6" s="1"/>
      <c r="K6" s="1">
        <v>130000000</v>
      </c>
      <c r="L6" s="1"/>
      <c r="M6" s="1">
        <v>90000000</v>
      </c>
      <c r="P6">
        <f>LOG10(B6)</f>
        <v>8.7558748556724915</v>
      </c>
      <c r="Q6">
        <f t="shared" ref="Q6:AA8" si="2">LOG10(C6)</f>
        <v>8.6232492903979008</v>
      </c>
      <c r="S6">
        <f t="shared" si="2"/>
        <v>8.3979400086720375</v>
      </c>
      <c r="U6">
        <f t="shared" si="2"/>
        <v>8.1461280356782382</v>
      </c>
      <c r="W6">
        <f t="shared" si="2"/>
        <v>8.0413926851582254</v>
      </c>
      <c r="Y6">
        <f t="shared" si="2"/>
        <v>8.1139433523068369</v>
      </c>
      <c r="AA6">
        <f t="shared" si="2"/>
        <v>7.9542425094393252</v>
      </c>
    </row>
    <row r="7" spans="1:27" x14ac:dyDescent="0.2">
      <c r="B7" s="32">
        <v>390000000</v>
      </c>
      <c r="C7" s="1">
        <v>320000000</v>
      </c>
      <c r="D7" s="1"/>
      <c r="E7" s="33">
        <v>320000000</v>
      </c>
      <c r="F7" s="1"/>
      <c r="G7" s="1">
        <v>80000000</v>
      </c>
      <c r="H7" s="1"/>
      <c r="I7" s="1">
        <v>90000000</v>
      </c>
      <c r="J7" s="1"/>
      <c r="K7" s="1">
        <v>120000000</v>
      </c>
      <c r="L7" s="1"/>
      <c r="M7" s="1">
        <v>130000000</v>
      </c>
      <c r="P7">
        <f t="shared" ref="P7:P8" si="3">LOG10(B7)</f>
        <v>8.5910646070264995</v>
      </c>
      <c r="Q7">
        <f t="shared" si="2"/>
        <v>8.5051499783199063</v>
      </c>
      <c r="S7">
        <f t="shared" si="2"/>
        <v>8.5051499783199063</v>
      </c>
      <c r="U7">
        <f t="shared" si="2"/>
        <v>7.9030899869919438</v>
      </c>
      <c r="W7">
        <f t="shared" si="2"/>
        <v>7.9542425094393252</v>
      </c>
      <c r="Y7">
        <f t="shared" si="2"/>
        <v>8.0791812460476251</v>
      </c>
      <c r="AA7">
        <f t="shared" si="2"/>
        <v>8.1139433523068369</v>
      </c>
    </row>
    <row r="8" spans="1:27" x14ac:dyDescent="0.2">
      <c r="B8" s="32">
        <v>500000000</v>
      </c>
      <c r="C8" s="1">
        <v>390000000</v>
      </c>
      <c r="D8" s="1"/>
      <c r="E8" s="33">
        <v>450000000</v>
      </c>
      <c r="F8" s="1"/>
      <c r="G8" s="1">
        <v>130000000</v>
      </c>
      <c r="H8" s="1"/>
      <c r="I8" s="1">
        <v>160000000</v>
      </c>
      <c r="J8" s="1"/>
      <c r="K8" s="1">
        <v>180000000</v>
      </c>
      <c r="L8" s="1"/>
      <c r="M8" s="1">
        <v>100000000</v>
      </c>
      <c r="P8">
        <f t="shared" si="3"/>
        <v>8.6989700043360187</v>
      </c>
      <c r="Q8">
        <f t="shared" si="2"/>
        <v>8.5910646070264995</v>
      </c>
      <c r="S8">
        <f t="shared" si="2"/>
        <v>8.653212513775344</v>
      </c>
      <c r="U8">
        <f t="shared" si="2"/>
        <v>8.1139433523068369</v>
      </c>
      <c r="W8">
        <f t="shared" si="2"/>
        <v>8.204119982655925</v>
      </c>
      <c r="Y8">
        <f t="shared" si="2"/>
        <v>8.2552725051033065</v>
      </c>
      <c r="AA8">
        <f t="shared" si="2"/>
        <v>8</v>
      </c>
    </row>
    <row r="9" spans="1:27" x14ac:dyDescent="0.2">
      <c r="P9" s="34">
        <f>AVERAGE(P6:P8)</f>
        <v>8.6819698223450033</v>
      </c>
      <c r="Q9" s="34">
        <f>AVERAGE(Q6:Q8)</f>
        <v>8.5731546252481028</v>
      </c>
      <c r="R9" s="34"/>
      <c r="S9" s="34">
        <f t="shared" ref="S9:AA9" si="4">AVERAGE(S6:S8)</f>
        <v>8.5187675002557626</v>
      </c>
      <c r="T9" s="34"/>
      <c r="U9" s="34">
        <f t="shared" si="4"/>
        <v>8.0543871249923402</v>
      </c>
      <c r="V9" s="34"/>
      <c r="W9" s="34">
        <f t="shared" si="4"/>
        <v>8.0665850590844919</v>
      </c>
      <c r="X9" s="34"/>
      <c r="Y9" s="34">
        <f t="shared" si="4"/>
        <v>8.1494657011525895</v>
      </c>
      <c r="Z9" s="34"/>
      <c r="AA9" s="34">
        <f t="shared" si="4"/>
        <v>8.022728620582054</v>
      </c>
    </row>
    <row r="10" spans="1:27" x14ac:dyDescent="0.2">
      <c r="P10" s="35">
        <f>STDEV(P6:P8)</f>
        <v>8.3709970466391614E-2</v>
      </c>
      <c r="Q10" s="35">
        <f>STDEV(Q6:Q8)</f>
        <v>6.1052743294636475E-2</v>
      </c>
      <c r="R10" s="35"/>
      <c r="S10" s="35">
        <f t="shared" ref="S10:AA10" si="5">STDEV(S6:S8)</f>
        <v>0.1281799151317575</v>
      </c>
      <c r="T10" s="35"/>
      <c r="U10" s="35">
        <f t="shared" si="5"/>
        <v>0.13201167159104707</v>
      </c>
      <c r="V10" s="35"/>
      <c r="W10" s="35">
        <f t="shared" si="5"/>
        <v>0.12682933289783072</v>
      </c>
      <c r="X10" s="35"/>
      <c r="Y10" s="35">
        <f t="shared" si="5"/>
        <v>9.326527129426726E-2</v>
      </c>
      <c r="Z10" s="35"/>
      <c r="AA10" s="35">
        <f t="shared" si="5"/>
        <v>8.22406982480125E-2</v>
      </c>
    </row>
    <row r="11" spans="1:27" x14ac:dyDescent="0.2">
      <c r="A11">
        <v>24</v>
      </c>
      <c r="B11" s="36">
        <v>430000</v>
      </c>
      <c r="C11" s="37">
        <v>180000000</v>
      </c>
      <c r="D11" s="37"/>
      <c r="E11" s="38">
        <v>590000</v>
      </c>
      <c r="F11" s="1"/>
      <c r="G11" s="1">
        <v>3500000</v>
      </c>
      <c r="H11" s="1"/>
      <c r="I11" s="1">
        <v>480000</v>
      </c>
      <c r="J11" s="1"/>
      <c r="K11" s="1">
        <v>14000000</v>
      </c>
      <c r="L11" s="1"/>
      <c r="M11" s="1">
        <v>29000000</v>
      </c>
      <c r="P11">
        <f>LOG10(B11)</f>
        <v>5.6334684555795862</v>
      </c>
      <c r="Q11">
        <f t="shared" ref="Q11:Q13" si="6">LOG10(C11)</f>
        <v>8.2552725051033065</v>
      </c>
      <c r="S11">
        <f t="shared" ref="S11:S13" si="7">LOG10(E11)</f>
        <v>5.7708520116421438</v>
      </c>
      <c r="U11">
        <f t="shared" ref="U11:U13" si="8">LOG10(G11)</f>
        <v>6.5440680443502757</v>
      </c>
      <c r="W11">
        <f t="shared" ref="W11:W13" si="9">LOG10(I11)</f>
        <v>5.6812412373755876</v>
      </c>
      <c r="Y11">
        <f t="shared" ref="Y11:Y13" si="10">LOG10(K11)</f>
        <v>7.1461280356782382</v>
      </c>
      <c r="AA11">
        <f t="shared" ref="AA11:AA13" si="11">LOG10(M11)</f>
        <v>7.4623979978989565</v>
      </c>
    </row>
    <row r="12" spans="1:27" x14ac:dyDescent="0.2">
      <c r="B12" s="36">
        <v>300000</v>
      </c>
      <c r="C12" s="37">
        <v>210000000</v>
      </c>
      <c r="D12" s="37"/>
      <c r="E12" s="38">
        <v>420000</v>
      </c>
      <c r="F12" s="1"/>
      <c r="G12" s="1">
        <v>4000000</v>
      </c>
      <c r="H12" s="1"/>
      <c r="I12" s="1">
        <v>1900000</v>
      </c>
      <c r="J12" s="1"/>
      <c r="K12" s="1">
        <v>21000000</v>
      </c>
      <c r="L12" s="1"/>
      <c r="M12" s="1">
        <v>34000000</v>
      </c>
      <c r="P12">
        <f t="shared" ref="P12:P13" si="12">LOG10(B12)</f>
        <v>5.4771212547196626</v>
      </c>
      <c r="Q12">
        <f t="shared" si="6"/>
        <v>8.3222192947339195</v>
      </c>
      <c r="S12">
        <f t="shared" si="7"/>
        <v>5.6232492903979008</v>
      </c>
      <c r="U12">
        <f t="shared" si="8"/>
        <v>6.6020599913279625</v>
      </c>
      <c r="W12">
        <f t="shared" si="9"/>
        <v>6.2787536009528289</v>
      </c>
      <c r="Y12">
        <f t="shared" si="10"/>
        <v>7.3222192947339195</v>
      </c>
      <c r="AA12">
        <f t="shared" si="11"/>
        <v>7.5314789170422554</v>
      </c>
    </row>
    <row r="13" spans="1:27" x14ac:dyDescent="0.2">
      <c r="B13" s="39">
        <v>800000</v>
      </c>
      <c r="C13" s="40">
        <v>190000000</v>
      </c>
      <c r="D13" s="40"/>
      <c r="E13" s="41">
        <v>460000</v>
      </c>
      <c r="F13" s="42"/>
      <c r="G13" s="1">
        <v>1000000</v>
      </c>
      <c r="H13" s="1"/>
      <c r="I13" s="1">
        <v>1000000</v>
      </c>
      <c r="J13" s="1"/>
      <c r="K13" s="1">
        <v>32000000</v>
      </c>
      <c r="L13" s="1"/>
      <c r="M13" s="1">
        <v>36000000</v>
      </c>
      <c r="P13">
        <f t="shared" si="12"/>
        <v>5.9030899869919438</v>
      </c>
      <c r="Q13">
        <f t="shared" si="6"/>
        <v>8.2787536009528289</v>
      </c>
      <c r="S13">
        <f t="shared" si="7"/>
        <v>5.6627578316815743</v>
      </c>
      <c r="U13">
        <f t="shared" si="8"/>
        <v>6</v>
      </c>
      <c r="W13">
        <f t="shared" si="9"/>
        <v>6</v>
      </c>
      <c r="Y13">
        <f t="shared" si="10"/>
        <v>7.5051499783199063</v>
      </c>
      <c r="AA13">
        <f t="shared" si="11"/>
        <v>7.5563025007672868</v>
      </c>
    </row>
    <row r="14" spans="1:27" x14ac:dyDescent="0.2">
      <c r="P14" s="34">
        <f>AVERAGE(P11:P13)</f>
        <v>5.6712265657637309</v>
      </c>
      <c r="Q14" s="34">
        <f>AVERAGE(Q11:Q13)</f>
        <v>8.2854151335966844</v>
      </c>
      <c r="R14" s="34"/>
      <c r="S14" s="34">
        <f t="shared" ref="S14" si="13">AVERAGE(S11:S13)</f>
        <v>5.6856197112405402</v>
      </c>
      <c r="T14" s="34"/>
      <c r="U14" s="34">
        <f t="shared" ref="U14" si="14">AVERAGE(U11:U13)</f>
        <v>6.3820426785594124</v>
      </c>
      <c r="V14" s="34"/>
      <c r="W14" s="34">
        <f t="shared" ref="W14" si="15">AVERAGE(W11:W13)</f>
        <v>5.9866649461094719</v>
      </c>
      <c r="X14" s="34"/>
      <c r="Y14" s="34">
        <f t="shared" ref="Y14" si="16">AVERAGE(Y11:Y13)</f>
        <v>7.3244991029106883</v>
      </c>
      <c r="Z14" s="34"/>
      <c r="AA14" s="34">
        <f t="shared" ref="AA14" si="17">AVERAGE(AA11:AA13)</f>
        <v>7.5167264719028326</v>
      </c>
    </row>
    <row r="15" spans="1:27" x14ac:dyDescent="0.2">
      <c r="P15" s="35">
        <f>STDEV(P11:P13)</f>
        <v>0.21547992106440475</v>
      </c>
      <c r="Q15" s="35">
        <f>STDEV(Q11:Q13)</f>
        <v>3.3966898200089753E-2</v>
      </c>
      <c r="R15" s="35"/>
      <c r="S15" s="35">
        <f t="shared" ref="S15:AA15" si="18">STDEV(S11:S13)</f>
        <v>7.6410993858232884E-2</v>
      </c>
      <c r="T15" s="35"/>
      <c r="U15" s="35">
        <f t="shared" si="18"/>
        <v>0.33212681713346148</v>
      </c>
      <c r="V15" s="35"/>
      <c r="W15" s="35">
        <f t="shared" si="18"/>
        <v>0.29897930347034524</v>
      </c>
      <c r="X15" s="35"/>
      <c r="Y15" s="35">
        <f t="shared" si="18"/>
        <v>0.17952182866866481</v>
      </c>
      <c r="Z15" s="35"/>
      <c r="AA15" s="35">
        <f t="shared" si="18"/>
        <v>4.8659427585318091E-2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8D45-3D29-4242-9B80-A37AEF13432A}">
  <dimension ref="A1:AE75"/>
  <sheetViews>
    <sheetView workbookViewId="0">
      <selection activeCell="F22" sqref="F22"/>
    </sheetView>
  </sheetViews>
  <sheetFormatPr baseColWidth="10" defaultRowHeight="16" x14ac:dyDescent="0.2"/>
  <sheetData>
    <row r="1" spans="1:15" ht="17" x14ac:dyDescent="0.2">
      <c r="A1" s="14" t="s">
        <v>76</v>
      </c>
      <c r="B1" s="15">
        <v>1</v>
      </c>
      <c r="C1" s="15">
        <v>2</v>
      </c>
      <c r="D1" s="15">
        <v>3</v>
      </c>
      <c r="E1" s="15">
        <v>4</v>
      </c>
      <c r="F1" s="15">
        <v>5</v>
      </c>
      <c r="G1" s="15">
        <v>6</v>
      </c>
      <c r="H1" s="15">
        <v>7</v>
      </c>
      <c r="I1" s="15">
        <v>8</v>
      </c>
      <c r="J1" s="15">
        <v>9</v>
      </c>
      <c r="K1" s="15">
        <v>10</v>
      </c>
      <c r="L1" s="15">
        <v>11</v>
      </c>
      <c r="M1" s="15">
        <v>12</v>
      </c>
      <c r="O1" s="7"/>
    </row>
    <row r="2" spans="1:15" x14ac:dyDescent="0.2">
      <c r="A2" s="15" t="s">
        <v>39</v>
      </c>
      <c r="B2" s="21">
        <v>2505165</v>
      </c>
      <c r="C2" s="16">
        <v>872</v>
      </c>
      <c r="D2" s="16">
        <v>44</v>
      </c>
      <c r="E2" s="16">
        <v>354</v>
      </c>
      <c r="F2" s="18">
        <v>915490</v>
      </c>
      <c r="G2" s="28">
        <v>876291</v>
      </c>
      <c r="H2" s="18">
        <v>903147</v>
      </c>
      <c r="I2" s="22">
        <v>568035</v>
      </c>
      <c r="J2" s="22">
        <v>579549</v>
      </c>
      <c r="K2" s="17">
        <v>456145</v>
      </c>
      <c r="L2" s="16">
        <v>190</v>
      </c>
      <c r="M2" s="16">
        <v>54</v>
      </c>
      <c r="N2" s="24" t="s">
        <v>77</v>
      </c>
      <c r="O2" s="7"/>
    </row>
    <row r="3" spans="1:15" x14ac:dyDescent="0.2">
      <c r="A3" s="15" t="s">
        <v>41</v>
      </c>
      <c r="B3" s="16">
        <v>1099</v>
      </c>
      <c r="C3" s="16">
        <v>115</v>
      </c>
      <c r="D3" s="16">
        <v>987</v>
      </c>
      <c r="E3" s="16">
        <v>337</v>
      </c>
      <c r="F3" s="22">
        <v>689254</v>
      </c>
      <c r="G3" s="22">
        <v>675403</v>
      </c>
      <c r="H3" s="22">
        <v>616344</v>
      </c>
      <c r="I3" s="18">
        <v>1025746</v>
      </c>
      <c r="J3" s="18">
        <v>965424</v>
      </c>
      <c r="K3" s="29">
        <v>1095568</v>
      </c>
      <c r="L3" s="16">
        <v>355</v>
      </c>
      <c r="M3" s="16">
        <v>46</v>
      </c>
      <c r="N3" s="24" t="s">
        <v>77</v>
      </c>
      <c r="O3" s="7"/>
    </row>
    <row r="4" spans="1:15" x14ac:dyDescent="0.2">
      <c r="A4" s="15" t="s">
        <v>43</v>
      </c>
      <c r="B4" s="43">
        <v>302508</v>
      </c>
      <c r="C4" s="16">
        <v>131</v>
      </c>
      <c r="D4" s="16">
        <v>55</v>
      </c>
      <c r="E4" s="16">
        <v>323</v>
      </c>
      <c r="F4" s="28">
        <v>794432</v>
      </c>
      <c r="G4" s="28">
        <v>792970</v>
      </c>
      <c r="H4" s="22">
        <v>698957</v>
      </c>
      <c r="I4" s="22">
        <v>636359</v>
      </c>
      <c r="J4" s="28">
        <v>800800</v>
      </c>
      <c r="K4" s="28">
        <v>763384</v>
      </c>
      <c r="L4" s="16">
        <v>286</v>
      </c>
      <c r="M4" s="16">
        <v>63</v>
      </c>
      <c r="N4" s="24" t="s">
        <v>77</v>
      </c>
      <c r="O4" s="7"/>
    </row>
    <row r="5" spans="1:15" x14ac:dyDescent="0.2">
      <c r="A5" s="15" t="s">
        <v>45</v>
      </c>
      <c r="B5" s="16">
        <v>172</v>
      </c>
      <c r="C5" s="16">
        <v>53</v>
      </c>
      <c r="D5" s="16">
        <v>656</v>
      </c>
      <c r="E5" s="16">
        <v>97</v>
      </c>
      <c r="F5" s="16">
        <v>339</v>
      </c>
      <c r="G5" s="16">
        <v>298</v>
      </c>
      <c r="H5" s="16">
        <v>317</v>
      </c>
      <c r="I5" s="16">
        <v>283</v>
      </c>
      <c r="J5" s="16">
        <v>364</v>
      </c>
      <c r="K5" s="16">
        <v>345</v>
      </c>
      <c r="L5" s="16">
        <v>110</v>
      </c>
      <c r="M5" s="16">
        <v>71</v>
      </c>
      <c r="N5" s="24" t="s">
        <v>77</v>
      </c>
      <c r="O5" s="7"/>
    </row>
    <row r="6" spans="1:15" x14ac:dyDescent="0.2">
      <c r="A6" s="15" t="s">
        <v>46</v>
      </c>
      <c r="B6" s="16">
        <v>32871</v>
      </c>
      <c r="C6" s="16">
        <v>75</v>
      </c>
      <c r="D6" s="16">
        <v>64</v>
      </c>
      <c r="E6" s="16">
        <v>73</v>
      </c>
      <c r="F6" s="16">
        <v>81</v>
      </c>
      <c r="G6" s="16">
        <v>86</v>
      </c>
      <c r="H6" s="16">
        <v>108</v>
      </c>
      <c r="I6" s="16">
        <v>93</v>
      </c>
      <c r="J6" s="16">
        <v>80</v>
      </c>
      <c r="K6" s="16">
        <v>89</v>
      </c>
      <c r="L6" s="16">
        <v>85</v>
      </c>
      <c r="M6" s="16">
        <v>87</v>
      </c>
      <c r="N6" s="24" t="s">
        <v>77</v>
      </c>
      <c r="O6" s="7"/>
    </row>
    <row r="7" spans="1:15" x14ac:dyDescent="0.2">
      <c r="A7" s="15" t="s">
        <v>47</v>
      </c>
      <c r="B7" s="16">
        <v>65</v>
      </c>
      <c r="C7" s="16">
        <v>65</v>
      </c>
      <c r="D7" s="16">
        <v>623</v>
      </c>
      <c r="E7" s="16">
        <v>79</v>
      </c>
      <c r="F7" s="16">
        <v>78</v>
      </c>
      <c r="G7" s="16">
        <v>89</v>
      </c>
      <c r="H7" s="16">
        <v>83</v>
      </c>
      <c r="I7" s="16">
        <v>96</v>
      </c>
      <c r="J7" s="16">
        <v>84</v>
      </c>
      <c r="K7" s="16">
        <v>109</v>
      </c>
      <c r="L7" s="16">
        <v>96</v>
      </c>
      <c r="M7" s="16">
        <v>77</v>
      </c>
      <c r="N7" s="24" t="s">
        <v>77</v>
      </c>
      <c r="O7" s="7"/>
    </row>
    <row r="8" spans="1:15" x14ac:dyDescent="0.2">
      <c r="A8" s="15" t="s">
        <v>48</v>
      </c>
      <c r="B8" s="16">
        <v>4359</v>
      </c>
      <c r="C8" s="16">
        <v>79</v>
      </c>
      <c r="D8" s="16">
        <v>83</v>
      </c>
      <c r="E8" s="16">
        <v>97</v>
      </c>
      <c r="F8" s="16">
        <v>79</v>
      </c>
      <c r="G8" s="16">
        <v>75</v>
      </c>
      <c r="H8" s="16">
        <v>78</v>
      </c>
      <c r="I8" s="16">
        <v>89</v>
      </c>
      <c r="J8" s="16">
        <v>80</v>
      </c>
      <c r="K8" s="16">
        <v>99</v>
      </c>
      <c r="L8" s="16">
        <v>92</v>
      </c>
      <c r="M8" s="16">
        <v>77</v>
      </c>
      <c r="N8" s="24" t="s">
        <v>77</v>
      </c>
      <c r="O8" s="7"/>
    </row>
    <row r="9" spans="1:15" x14ac:dyDescent="0.2">
      <c r="A9" s="15" t="s">
        <v>49</v>
      </c>
      <c r="B9" s="16">
        <v>51</v>
      </c>
      <c r="C9" s="16">
        <v>54</v>
      </c>
      <c r="D9" s="16">
        <v>673</v>
      </c>
      <c r="E9" s="16">
        <v>64</v>
      </c>
      <c r="F9" s="16">
        <v>63</v>
      </c>
      <c r="G9" s="16">
        <v>70</v>
      </c>
      <c r="H9" s="16">
        <v>60</v>
      </c>
      <c r="I9" s="16">
        <v>64</v>
      </c>
      <c r="J9" s="16">
        <v>62</v>
      </c>
      <c r="K9" s="16">
        <v>59</v>
      </c>
      <c r="L9" s="16">
        <v>71</v>
      </c>
      <c r="M9" s="16">
        <v>69</v>
      </c>
      <c r="N9" s="24" t="s">
        <v>77</v>
      </c>
      <c r="O9" s="7"/>
    </row>
    <row r="10" spans="1:15" x14ac:dyDescent="0.2">
      <c r="I10" t="s">
        <v>78</v>
      </c>
      <c r="J10" t="s">
        <v>79</v>
      </c>
      <c r="O10" s="7"/>
    </row>
    <row r="11" spans="1:15" x14ac:dyDescent="0.2">
      <c r="C11" t="s">
        <v>77</v>
      </c>
      <c r="D11" t="s">
        <v>80</v>
      </c>
      <c r="I11" t="s">
        <v>81</v>
      </c>
      <c r="J11" t="s">
        <v>77</v>
      </c>
      <c r="O11" s="7"/>
    </row>
    <row r="12" spans="1:15" x14ac:dyDescent="0.2">
      <c r="B12">
        <f>B2</f>
        <v>2505165</v>
      </c>
      <c r="C12">
        <f>B12-673</f>
        <v>2504492</v>
      </c>
      <c r="D12">
        <v>10</v>
      </c>
      <c r="F12" s="1">
        <v>1.0000000000000001E-9</v>
      </c>
      <c r="G12">
        <v>2504492</v>
      </c>
      <c r="I12">
        <f>LOG10(F12)</f>
        <v>-9</v>
      </c>
      <c r="J12">
        <f>LOG10(G12)</f>
        <v>6.3987196487780169</v>
      </c>
      <c r="O12" s="7"/>
    </row>
    <row r="13" spans="1:15" x14ac:dyDescent="0.2">
      <c r="B13">
        <f>B4</f>
        <v>302508</v>
      </c>
      <c r="C13">
        <f t="shared" ref="C13:C19" si="0">B13-673</f>
        <v>301835</v>
      </c>
      <c r="D13">
        <v>1</v>
      </c>
      <c r="F13" s="1">
        <v>1E-10</v>
      </c>
      <c r="G13">
        <v>301835</v>
      </c>
      <c r="I13">
        <f t="shared" ref="I13:J16" si="1">LOG10(F13)</f>
        <v>-10</v>
      </c>
      <c r="J13">
        <f t="shared" si="1"/>
        <v>5.479769598015908</v>
      </c>
      <c r="O13" s="7"/>
    </row>
    <row r="14" spans="1:15" x14ac:dyDescent="0.2">
      <c r="B14">
        <f>B6</f>
        <v>32871</v>
      </c>
      <c r="C14">
        <f t="shared" si="0"/>
        <v>32198</v>
      </c>
      <c r="D14">
        <v>0.1</v>
      </c>
      <c r="F14" s="1">
        <v>9.9999999999999994E-12</v>
      </c>
      <c r="G14">
        <v>32198</v>
      </c>
      <c r="I14">
        <f t="shared" si="1"/>
        <v>-11</v>
      </c>
      <c r="J14">
        <f t="shared" si="1"/>
        <v>4.5078288960455284</v>
      </c>
      <c r="O14" s="7"/>
    </row>
    <row r="15" spans="1:15" x14ac:dyDescent="0.2">
      <c r="B15">
        <f>B8</f>
        <v>4359</v>
      </c>
      <c r="C15">
        <f t="shared" si="0"/>
        <v>3686</v>
      </c>
      <c r="D15">
        <v>0.01</v>
      </c>
      <c r="F15" s="1">
        <v>9.9999999999999998E-13</v>
      </c>
      <c r="G15">
        <v>3686</v>
      </c>
      <c r="I15">
        <f t="shared" si="1"/>
        <v>-12</v>
      </c>
      <c r="J15">
        <f t="shared" si="1"/>
        <v>3.5665553308830549</v>
      </c>
      <c r="O15" s="7"/>
    </row>
    <row r="16" spans="1:15" x14ac:dyDescent="0.2">
      <c r="B16">
        <f>D3</f>
        <v>987</v>
      </c>
      <c r="C16">
        <f t="shared" si="0"/>
        <v>314</v>
      </c>
      <c r="D16">
        <v>1E-3</v>
      </c>
      <c r="F16" s="1">
        <v>1E-13</v>
      </c>
      <c r="G16">
        <v>314</v>
      </c>
      <c r="I16">
        <f t="shared" si="1"/>
        <v>-13</v>
      </c>
      <c r="J16">
        <f t="shared" si="1"/>
        <v>2.4969296480732148</v>
      </c>
      <c r="O16" s="7"/>
    </row>
    <row r="17" spans="1:31" x14ac:dyDescent="0.2">
      <c r="B17">
        <f>D5</f>
        <v>656</v>
      </c>
      <c r="C17">
        <f t="shared" si="0"/>
        <v>-17</v>
      </c>
      <c r="D17">
        <v>1E-4</v>
      </c>
      <c r="F17" s="1">
        <v>0</v>
      </c>
      <c r="G17">
        <v>0</v>
      </c>
      <c r="O17" s="7"/>
    </row>
    <row r="18" spans="1:31" x14ac:dyDescent="0.2">
      <c r="B18">
        <f>D7</f>
        <v>623</v>
      </c>
      <c r="C18">
        <f t="shared" si="0"/>
        <v>-50</v>
      </c>
      <c r="D18">
        <v>1.0000000000000001E-5</v>
      </c>
      <c r="F18" s="1"/>
      <c r="O18" s="7"/>
    </row>
    <row r="19" spans="1:31" x14ac:dyDescent="0.2">
      <c r="B19">
        <f>D9</f>
        <v>673</v>
      </c>
      <c r="C19">
        <f t="shared" si="0"/>
        <v>0</v>
      </c>
      <c r="D19" t="s">
        <v>26</v>
      </c>
      <c r="H19" t="s">
        <v>82</v>
      </c>
      <c r="I19" t="s">
        <v>83</v>
      </c>
      <c r="O19" s="7"/>
    </row>
    <row r="20" spans="1:31" x14ac:dyDescent="0.2">
      <c r="B20" t="s">
        <v>20</v>
      </c>
      <c r="C20" t="s">
        <v>52</v>
      </c>
      <c r="D20" t="s">
        <v>22</v>
      </c>
      <c r="E20" t="s">
        <v>84</v>
      </c>
      <c r="F20" t="s">
        <v>85</v>
      </c>
      <c r="G20" t="s">
        <v>24</v>
      </c>
      <c r="H20" t="s">
        <v>25</v>
      </c>
      <c r="I20" t="s">
        <v>25</v>
      </c>
      <c r="J20" t="s">
        <v>29</v>
      </c>
      <c r="K20" t="s">
        <v>30</v>
      </c>
      <c r="L20" t="s">
        <v>86</v>
      </c>
      <c r="O20" s="7"/>
    </row>
    <row r="21" spans="1:31" x14ac:dyDescent="0.2">
      <c r="A21" s="44" t="s">
        <v>7</v>
      </c>
      <c r="B21" s="45">
        <v>915490</v>
      </c>
      <c r="C21" s="44">
        <f>B21-673</f>
        <v>914817</v>
      </c>
      <c r="D21" s="44">
        <f>LOG10(C21)</f>
        <v>5.9613342264830198</v>
      </c>
      <c r="E21" s="44">
        <f>D21-15.178</f>
        <v>-9.216665773516981</v>
      </c>
      <c r="F21" s="44">
        <f>E21/0.9717</f>
        <v>-9.4850939317865404</v>
      </c>
      <c r="G21" s="44">
        <f>10^(F21)</f>
        <v>3.272699033476272E-10</v>
      </c>
      <c r="H21" s="44">
        <f>G21*1000</f>
        <v>3.272699033476272E-7</v>
      </c>
      <c r="I21" s="44">
        <f>H21*1000</f>
        <v>3.2726990334762721E-4</v>
      </c>
      <c r="J21" s="46"/>
      <c r="K21" s="47"/>
      <c r="L21" s="48">
        <f>I21*1000</f>
        <v>0.32726990334762723</v>
      </c>
      <c r="M21" s="48"/>
      <c r="N21" s="46"/>
      <c r="O21" s="49"/>
      <c r="P21" s="48"/>
      <c r="Q21" s="48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</row>
    <row r="22" spans="1:31" x14ac:dyDescent="0.2">
      <c r="A22" s="44"/>
      <c r="B22" s="45">
        <v>876291</v>
      </c>
      <c r="C22" s="44">
        <f t="shared" ref="C22:C32" si="2">B22-673</f>
        <v>875618</v>
      </c>
      <c r="D22" s="44">
        <f t="shared" ref="D22:D32" si="3">LOG10(C22)</f>
        <v>5.9423146807400284</v>
      </c>
      <c r="E22" s="44">
        <f t="shared" ref="E22:E32" si="4">D22-15.178</f>
        <v>-9.2356853192599715</v>
      </c>
      <c r="F22" s="44">
        <f t="shared" ref="F22:F32" si="5">E22/0.9717</f>
        <v>-9.5046674068745212</v>
      </c>
      <c r="G22" s="44">
        <f t="shared" ref="G22:G32" si="6">10^(F22)</f>
        <v>3.1284743105795489E-10</v>
      </c>
      <c r="H22" s="44">
        <f t="shared" ref="H22:I32" si="7">G22*1000</f>
        <v>3.1284743105795489E-7</v>
      </c>
      <c r="I22" s="44">
        <f t="shared" si="7"/>
        <v>3.128474310579549E-4</v>
      </c>
      <c r="J22" s="46"/>
      <c r="K22" s="47"/>
      <c r="L22" s="48">
        <f t="shared" ref="L22:L26" si="8">I22*1000</f>
        <v>0.31284743105795487</v>
      </c>
      <c r="M22" s="48"/>
      <c r="N22" s="46"/>
      <c r="O22" s="49"/>
      <c r="P22" s="48"/>
      <c r="Q22" s="48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</row>
    <row r="23" spans="1:31" x14ac:dyDescent="0.2">
      <c r="A23" s="44"/>
      <c r="B23" s="45">
        <v>903147</v>
      </c>
      <c r="C23" s="44">
        <f t="shared" si="2"/>
        <v>902474</v>
      </c>
      <c r="D23" s="44">
        <f t="shared" si="3"/>
        <v>5.9554346988666902</v>
      </c>
      <c r="E23" s="44">
        <f t="shared" si="4"/>
        <v>-9.2225653011333115</v>
      </c>
      <c r="F23" s="44">
        <f t="shared" si="5"/>
        <v>-9.4911652785152949</v>
      </c>
      <c r="G23" s="44">
        <f t="shared" si="6"/>
        <v>3.2272656944252721E-10</v>
      </c>
      <c r="H23" s="44">
        <f t="shared" si="7"/>
        <v>3.227265694425272E-7</v>
      </c>
      <c r="I23" s="44">
        <f t="shared" si="7"/>
        <v>3.2272656944252722E-4</v>
      </c>
      <c r="J23" s="46">
        <f>AVERAGE(I21:I23)</f>
        <v>3.2094796794936977E-4</v>
      </c>
      <c r="K23" s="47">
        <f>STDEV(I21:I23)</f>
        <v>7.3739063046792135E-6</v>
      </c>
      <c r="L23" s="48">
        <f t="shared" si="8"/>
        <v>0.3227265694425272</v>
      </c>
      <c r="M23" s="48"/>
      <c r="N23" s="46"/>
      <c r="O23" s="49"/>
      <c r="P23" s="48"/>
      <c r="Q23" s="48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</row>
    <row r="24" spans="1:31" x14ac:dyDescent="0.2">
      <c r="A24" t="s">
        <v>8</v>
      </c>
      <c r="B24" s="22">
        <v>568035</v>
      </c>
      <c r="C24">
        <f t="shared" si="2"/>
        <v>567362</v>
      </c>
      <c r="D24">
        <f t="shared" si="3"/>
        <v>5.7538602448490401</v>
      </c>
      <c r="E24">
        <f t="shared" si="4"/>
        <v>-9.4241397551509607</v>
      </c>
      <c r="F24">
        <f t="shared" si="5"/>
        <v>-9.6986104303292784</v>
      </c>
      <c r="G24">
        <f t="shared" si="6"/>
        <v>2.001656585185503E-10</v>
      </c>
      <c r="H24">
        <f t="shared" si="7"/>
        <v>2.0016565851855031E-7</v>
      </c>
      <c r="I24">
        <f t="shared" si="7"/>
        <v>2.0016565851855032E-4</v>
      </c>
      <c r="J24" s="12"/>
      <c r="K24" s="13"/>
      <c r="L24" s="48">
        <f t="shared" si="8"/>
        <v>0.20016565851855031</v>
      </c>
      <c r="M24" s="1"/>
      <c r="N24" s="12"/>
      <c r="O24" s="7"/>
      <c r="P24" s="1"/>
      <c r="Q24" s="48"/>
    </row>
    <row r="25" spans="1:31" x14ac:dyDescent="0.2">
      <c r="B25" s="22">
        <v>579549</v>
      </c>
      <c r="C25">
        <f t="shared" si="2"/>
        <v>578876</v>
      </c>
      <c r="D25">
        <f t="shared" si="3"/>
        <v>5.7625855442400962</v>
      </c>
      <c r="E25">
        <f t="shared" si="4"/>
        <v>-9.4154144557599047</v>
      </c>
      <c r="F25">
        <f t="shared" si="5"/>
        <v>-9.6896310134402643</v>
      </c>
      <c r="G25">
        <f t="shared" si="6"/>
        <v>2.0434733892215762E-10</v>
      </c>
      <c r="H25">
        <f t="shared" si="7"/>
        <v>2.0434733892215763E-7</v>
      </c>
      <c r="I25">
        <f t="shared" si="7"/>
        <v>2.0434733892215763E-4</v>
      </c>
      <c r="J25" s="12"/>
      <c r="K25" s="13"/>
      <c r="L25" s="48">
        <f t="shared" si="8"/>
        <v>0.20434733892215765</v>
      </c>
      <c r="M25" s="1"/>
      <c r="N25" s="12"/>
      <c r="O25" s="7"/>
      <c r="P25" s="1"/>
      <c r="Q25" s="48"/>
    </row>
    <row r="26" spans="1:31" x14ac:dyDescent="0.2">
      <c r="B26" s="17">
        <v>456145</v>
      </c>
      <c r="C26">
        <f t="shared" si="2"/>
        <v>455472</v>
      </c>
      <c r="D26">
        <f t="shared" si="3"/>
        <v>5.6584616840109723</v>
      </c>
      <c r="E26">
        <f t="shared" si="4"/>
        <v>-9.5195383159890277</v>
      </c>
      <c r="F26">
        <f t="shared" si="5"/>
        <v>-9.7967873993918158</v>
      </c>
      <c r="G26">
        <f t="shared" si="6"/>
        <v>1.5966605707873743E-10</v>
      </c>
      <c r="H26">
        <f t="shared" si="7"/>
        <v>1.5966605707873742E-7</v>
      </c>
      <c r="I26">
        <f t="shared" si="7"/>
        <v>1.5966605707873742E-4</v>
      </c>
      <c r="J26" s="12">
        <f>AVERAGE(I24:I26)</f>
        <v>1.8805968483981512E-4</v>
      </c>
      <c r="K26" s="13">
        <f>STDEV(I24:I26)</f>
        <v>2.4678334340580205E-5</v>
      </c>
      <c r="L26" s="48">
        <f t="shared" si="8"/>
        <v>0.15966605707873743</v>
      </c>
      <c r="M26" s="1"/>
      <c r="N26" s="12"/>
      <c r="O26" s="7"/>
      <c r="P26" s="1"/>
      <c r="Q26" s="48"/>
    </row>
    <row r="27" spans="1:31" x14ac:dyDescent="0.2">
      <c r="A27" s="44"/>
      <c r="B27" s="45"/>
      <c r="C27" s="44"/>
      <c r="D27" s="44"/>
      <c r="E27" s="44"/>
      <c r="F27" s="44"/>
      <c r="G27" s="44"/>
      <c r="H27" s="44"/>
      <c r="I27" s="44"/>
      <c r="J27" s="46"/>
      <c r="K27" s="47"/>
      <c r="L27" s="48"/>
      <c r="M27" s="48"/>
      <c r="N27" s="46"/>
      <c r="O27" s="49"/>
      <c r="P27" s="48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</row>
    <row r="28" spans="1:31" x14ac:dyDescent="0.2">
      <c r="A28" s="44"/>
      <c r="B28" s="45"/>
      <c r="C28" s="44"/>
      <c r="D28" s="44"/>
      <c r="E28" s="44"/>
      <c r="F28" s="44"/>
      <c r="G28" s="44"/>
      <c r="H28" s="44"/>
      <c r="I28" s="44"/>
      <c r="J28" s="46"/>
      <c r="K28" s="47"/>
      <c r="L28" s="48"/>
      <c r="M28" s="48"/>
      <c r="N28" s="46"/>
      <c r="O28" s="49"/>
      <c r="P28" s="48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</row>
    <row r="29" spans="1:31" x14ac:dyDescent="0.2">
      <c r="A29" s="44"/>
      <c r="B29" s="45"/>
      <c r="C29" s="44"/>
      <c r="D29" s="44"/>
      <c r="E29" s="44"/>
      <c r="F29" s="44"/>
      <c r="G29" s="44"/>
      <c r="H29" s="44"/>
      <c r="I29" s="44"/>
      <c r="J29" s="46"/>
      <c r="K29" s="47"/>
      <c r="L29" s="48"/>
      <c r="M29" s="48"/>
      <c r="N29" s="46"/>
      <c r="O29" s="49"/>
      <c r="P29" s="48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</row>
    <row r="30" spans="1:31" x14ac:dyDescent="0.2">
      <c r="A30" t="s">
        <v>87</v>
      </c>
      <c r="B30" s="18">
        <v>1025746</v>
      </c>
      <c r="C30">
        <f t="shared" si="2"/>
        <v>1025073</v>
      </c>
      <c r="D30">
        <f t="shared" si="3"/>
        <v>6.0107547945315574</v>
      </c>
      <c r="E30">
        <f t="shared" si="4"/>
        <v>-9.1672452054684435</v>
      </c>
      <c r="F30">
        <f t="shared" si="5"/>
        <v>-9.4342340284742647</v>
      </c>
      <c r="G30">
        <f t="shared" si="6"/>
        <v>3.6793065324651169E-10</v>
      </c>
      <c r="H30">
        <f t="shared" si="7"/>
        <v>3.6793065324651171E-7</v>
      </c>
      <c r="I30">
        <f t="shared" si="7"/>
        <v>3.6793065324651172E-4</v>
      </c>
      <c r="J30" s="12"/>
      <c r="K30" s="13"/>
      <c r="L30" s="48">
        <f t="shared" ref="L30:L32" si="9">I30*1000</f>
        <v>0.3679306532465117</v>
      </c>
      <c r="M30" s="1"/>
      <c r="N30" s="12"/>
      <c r="O30" s="7"/>
      <c r="P30" s="1"/>
      <c r="Q30" s="48"/>
    </row>
    <row r="31" spans="1:31" x14ac:dyDescent="0.2">
      <c r="B31" s="18">
        <v>965424</v>
      </c>
      <c r="C31">
        <f t="shared" si="2"/>
        <v>964751</v>
      </c>
      <c r="D31">
        <f t="shared" si="3"/>
        <v>5.9844152374059183</v>
      </c>
      <c r="E31">
        <f t="shared" si="4"/>
        <v>-9.1935847625940816</v>
      </c>
      <c r="F31">
        <f t="shared" si="5"/>
        <v>-9.461340704532347</v>
      </c>
      <c r="G31">
        <f t="shared" si="6"/>
        <v>3.4566809440193932E-10</v>
      </c>
      <c r="H31">
        <f t="shared" si="7"/>
        <v>3.4566809440193933E-7</v>
      </c>
      <c r="I31">
        <f t="shared" si="7"/>
        <v>3.4566809440193932E-4</v>
      </c>
      <c r="J31" s="12"/>
      <c r="K31" s="13"/>
      <c r="L31" s="48">
        <f t="shared" si="9"/>
        <v>0.3456680944019393</v>
      </c>
      <c r="M31" s="1"/>
      <c r="N31" s="12"/>
      <c r="O31" s="7"/>
      <c r="P31" s="1"/>
      <c r="Q31" s="48"/>
    </row>
    <row r="32" spans="1:31" x14ac:dyDescent="0.2">
      <c r="B32" s="29">
        <v>1095568</v>
      </c>
      <c r="C32">
        <f t="shared" si="2"/>
        <v>1094895</v>
      </c>
      <c r="D32">
        <f t="shared" si="3"/>
        <v>6.0393724725030005</v>
      </c>
      <c r="E32">
        <f t="shared" si="4"/>
        <v>-9.1386275274970004</v>
      </c>
      <c r="F32">
        <f t="shared" si="5"/>
        <v>-9.4047828830884015</v>
      </c>
      <c r="G32">
        <f t="shared" si="6"/>
        <v>3.9374687219779001E-10</v>
      </c>
      <c r="H32">
        <f t="shared" si="7"/>
        <v>3.9374687219779E-7</v>
      </c>
      <c r="I32">
        <f t="shared" si="7"/>
        <v>3.9374687219779001E-4</v>
      </c>
      <c r="J32" s="12">
        <f>AVERAGE(I30:I32)</f>
        <v>3.6911520661541368E-4</v>
      </c>
      <c r="K32" s="13">
        <f>STDEV(I30:I32)</f>
        <v>2.4061267497755163E-5</v>
      </c>
      <c r="L32" s="48">
        <f t="shared" si="9"/>
        <v>0.39374687219779003</v>
      </c>
      <c r="M32" s="1"/>
      <c r="N32" s="12"/>
      <c r="O32" s="7"/>
      <c r="P32" s="1"/>
      <c r="Q32" s="48"/>
    </row>
    <row r="33" spans="1:31" x14ac:dyDescent="0.2">
      <c r="A33" s="44"/>
      <c r="B33" s="45"/>
      <c r="C33" s="44"/>
      <c r="D33" s="44"/>
      <c r="E33" s="44"/>
      <c r="F33" s="44"/>
      <c r="G33" s="44"/>
      <c r="H33" s="44"/>
      <c r="I33" s="44"/>
      <c r="J33" s="46"/>
      <c r="K33" s="47"/>
      <c r="L33" s="48"/>
      <c r="M33" s="48"/>
      <c r="N33" s="46"/>
      <c r="O33" s="49"/>
      <c r="P33" s="48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</row>
    <row r="34" spans="1:31" x14ac:dyDescent="0.2">
      <c r="A34" s="44"/>
      <c r="B34" s="45"/>
      <c r="C34" s="44"/>
      <c r="D34" s="44"/>
      <c r="E34" s="44"/>
      <c r="F34" s="44"/>
      <c r="G34" s="44"/>
      <c r="H34" s="44"/>
      <c r="I34" s="44"/>
      <c r="J34" s="46"/>
      <c r="K34" s="47"/>
      <c r="L34" s="48"/>
      <c r="M34" s="48"/>
      <c r="N34" s="46"/>
      <c r="O34" s="49"/>
      <c r="P34" s="48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</row>
    <row r="35" spans="1:31" x14ac:dyDescent="0.2">
      <c r="A35" s="44"/>
      <c r="B35" s="45"/>
      <c r="C35" s="44"/>
      <c r="D35" s="44"/>
      <c r="E35" s="44"/>
      <c r="F35" s="44"/>
      <c r="G35" s="44"/>
      <c r="H35" s="44"/>
      <c r="I35" s="44"/>
      <c r="J35" s="46"/>
      <c r="K35" s="47"/>
      <c r="L35" s="48"/>
      <c r="M35" s="48"/>
      <c r="N35" s="46"/>
      <c r="O35" s="49"/>
      <c r="P35" s="48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</row>
    <row r="36" spans="1:31" x14ac:dyDescent="0.2">
      <c r="B36" s="22"/>
      <c r="J36" s="12"/>
      <c r="K36" s="13"/>
      <c r="L36" s="1"/>
      <c r="M36" s="1"/>
      <c r="N36" s="12"/>
      <c r="O36" s="7"/>
      <c r="P36" s="1"/>
    </row>
    <row r="37" spans="1:31" x14ac:dyDescent="0.2">
      <c r="B37" s="28"/>
      <c r="J37" s="12"/>
      <c r="K37" s="13"/>
      <c r="L37" s="1"/>
      <c r="M37" s="1"/>
      <c r="N37" s="12"/>
      <c r="O37" s="7"/>
      <c r="P37" s="1"/>
    </row>
    <row r="38" spans="1:31" x14ac:dyDescent="0.2">
      <c r="B38" s="28"/>
      <c r="J38" s="12"/>
      <c r="K38" s="13"/>
      <c r="L38" s="1"/>
      <c r="M38" s="1"/>
      <c r="N38" s="12"/>
      <c r="O38" s="7"/>
      <c r="P38" s="1"/>
    </row>
    <row r="39" spans="1:31" x14ac:dyDescent="0.2">
      <c r="J39" s="12"/>
      <c r="K39" s="13"/>
      <c r="O39" s="7"/>
    </row>
    <row r="71" spans="15:15" x14ac:dyDescent="0.2">
      <c r="O71" s="7"/>
    </row>
    <row r="72" spans="15:15" x14ac:dyDescent="0.2">
      <c r="O72" s="7"/>
    </row>
    <row r="73" spans="15:15" x14ac:dyDescent="0.2">
      <c r="O73" s="7"/>
    </row>
    <row r="74" spans="15:15" x14ac:dyDescent="0.2">
      <c r="O74" s="7"/>
    </row>
    <row r="75" spans="15:15" x14ac:dyDescent="0.2">
      <c r="O75" s="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D55F-B537-064A-990D-5151C41CC579}">
  <dimension ref="A1:I20"/>
  <sheetViews>
    <sheetView tabSelected="1" workbookViewId="0">
      <selection activeCell="H8" sqref="H8"/>
    </sheetView>
  </sheetViews>
  <sheetFormatPr baseColWidth="10" defaultRowHeight="16" x14ac:dyDescent="0.2"/>
  <sheetData>
    <row r="1" spans="1:9" ht="17" x14ac:dyDescent="0.2">
      <c r="A1" s="50" t="s">
        <v>123</v>
      </c>
      <c r="B1" s="50"/>
      <c r="E1" s="54" t="s">
        <v>124</v>
      </c>
      <c r="H1" s="54" t="s">
        <v>125</v>
      </c>
    </row>
    <row r="2" spans="1:9" ht="17" x14ac:dyDescent="0.2">
      <c r="A2" s="50" t="s">
        <v>88</v>
      </c>
      <c r="B2" s="50" t="s">
        <v>89</v>
      </c>
      <c r="C2" s="51"/>
      <c r="D2" s="51"/>
      <c r="E2" s="51"/>
      <c r="F2" s="51"/>
      <c r="G2" s="51"/>
      <c r="H2" s="51"/>
      <c r="I2" s="51"/>
    </row>
    <row r="3" spans="1:9" ht="17" x14ac:dyDescent="0.2">
      <c r="A3" s="50"/>
      <c r="B3" s="50"/>
      <c r="C3" s="51"/>
      <c r="D3" s="51"/>
      <c r="E3" s="51"/>
      <c r="F3" s="51"/>
      <c r="G3" s="51"/>
      <c r="H3" s="51"/>
      <c r="I3" s="51"/>
    </row>
    <row r="4" spans="1:9" ht="17" x14ac:dyDescent="0.2">
      <c r="A4" s="50" t="s">
        <v>90</v>
      </c>
      <c r="B4" s="50" t="s">
        <v>91</v>
      </c>
      <c r="C4" s="51" t="s">
        <v>92</v>
      </c>
      <c r="D4" s="51"/>
      <c r="E4" s="51" t="s">
        <v>93</v>
      </c>
      <c r="F4" s="51"/>
      <c r="G4" s="51"/>
      <c r="H4" s="51">
        <v>5.9999999999999995E-8</v>
      </c>
      <c r="I4" s="51"/>
    </row>
    <row r="5" spans="1:9" ht="17" x14ac:dyDescent="0.2">
      <c r="A5" s="50"/>
      <c r="B5" s="50"/>
      <c r="C5" s="51"/>
      <c r="D5" s="51"/>
      <c r="E5" s="51"/>
      <c r="F5" s="51"/>
      <c r="G5" s="51"/>
      <c r="H5" s="51"/>
      <c r="I5" s="51"/>
    </row>
    <row r="6" spans="1:9" ht="17" x14ac:dyDescent="0.2">
      <c r="A6" s="50" t="s">
        <v>94</v>
      </c>
      <c r="B6" s="50" t="s">
        <v>91</v>
      </c>
      <c r="C6" s="51" t="s">
        <v>92</v>
      </c>
      <c r="D6" s="51"/>
      <c r="E6" s="51" t="s">
        <v>95</v>
      </c>
      <c r="F6" s="51"/>
      <c r="G6" s="51"/>
      <c r="H6" s="51">
        <v>1E-3</v>
      </c>
      <c r="I6" s="51"/>
    </row>
    <row r="7" spans="1:9" ht="17" x14ac:dyDescent="0.2">
      <c r="A7" s="50"/>
      <c r="B7" s="50"/>
      <c r="C7" s="51"/>
      <c r="D7" s="51"/>
      <c r="E7" s="51"/>
      <c r="F7" s="51"/>
      <c r="G7" s="51"/>
      <c r="H7" s="51"/>
      <c r="I7" s="51"/>
    </row>
    <row r="8" spans="1:9" ht="17" x14ac:dyDescent="0.2">
      <c r="A8" s="50" t="s">
        <v>96</v>
      </c>
      <c r="B8" s="50" t="s">
        <v>97</v>
      </c>
      <c r="H8">
        <v>1.0973107616616246E-4</v>
      </c>
    </row>
    <row r="9" spans="1:9" ht="17" x14ac:dyDescent="0.2">
      <c r="A9" s="50"/>
      <c r="B9" s="50"/>
    </row>
    <row r="10" spans="1:9" ht="17" x14ac:dyDescent="0.2">
      <c r="A10" s="50" t="s">
        <v>98</v>
      </c>
      <c r="B10" s="50" t="s">
        <v>99</v>
      </c>
      <c r="C10" s="52" t="s">
        <v>100</v>
      </c>
      <c r="D10" s="51">
        <v>-192823333</v>
      </c>
      <c r="E10" s="51" t="s">
        <v>101</v>
      </c>
      <c r="F10" s="51" t="s">
        <v>102</v>
      </c>
      <c r="G10" s="51" t="s">
        <v>103</v>
      </c>
      <c r="H10" s="51">
        <v>3.8999999999999998E-14</v>
      </c>
    </row>
    <row r="11" spans="1:9" ht="17" x14ac:dyDescent="0.2">
      <c r="A11" s="50"/>
      <c r="B11" s="50"/>
      <c r="C11" s="52" t="s">
        <v>104</v>
      </c>
      <c r="D11" s="51">
        <v>-32490000</v>
      </c>
      <c r="E11" s="51" t="s">
        <v>105</v>
      </c>
      <c r="F11" s="51" t="s">
        <v>102</v>
      </c>
      <c r="G11" s="51" t="s">
        <v>65</v>
      </c>
      <c r="H11" s="53">
        <v>2.8631348330800002E-4</v>
      </c>
    </row>
    <row r="12" spans="1:9" ht="17" x14ac:dyDescent="0.2">
      <c r="A12" s="50"/>
      <c r="B12" s="50"/>
      <c r="C12" s="52" t="s">
        <v>106</v>
      </c>
      <c r="D12" s="51">
        <v>-21823333</v>
      </c>
      <c r="E12" s="51" t="s">
        <v>107</v>
      </c>
      <c r="F12" s="51" t="s">
        <v>102</v>
      </c>
      <c r="G12" s="51" t="s">
        <v>63</v>
      </c>
      <c r="H12" s="51">
        <v>9.9168723379340004E-3</v>
      </c>
    </row>
    <row r="13" spans="1:9" ht="17" x14ac:dyDescent="0.2">
      <c r="A13" s="50"/>
      <c r="B13" s="50"/>
      <c r="C13" s="52" t="s">
        <v>108</v>
      </c>
      <c r="D13" s="51">
        <v>-2323333</v>
      </c>
      <c r="E13" s="51" t="s">
        <v>109</v>
      </c>
      <c r="F13" s="51" t="s">
        <v>110</v>
      </c>
      <c r="G13" s="51" t="s">
        <v>111</v>
      </c>
      <c r="H13" s="51">
        <v>0.99903536697870199</v>
      </c>
    </row>
    <row r="14" spans="1:9" ht="17" x14ac:dyDescent="0.2">
      <c r="A14" s="50"/>
      <c r="B14" s="50"/>
      <c r="C14" s="52" t="s">
        <v>112</v>
      </c>
      <c r="D14" s="51">
        <v>-616667</v>
      </c>
      <c r="E14" s="51" t="s">
        <v>113</v>
      </c>
      <c r="F14" s="51" t="s">
        <v>110</v>
      </c>
      <c r="G14" s="51" t="s">
        <v>111</v>
      </c>
      <c r="H14" s="51">
        <v>0.99999960131055599</v>
      </c>
    </row>
    <row r="15" spans="1:9" ht="17" x14ac:dyDescent="0.2">
      <c r="A15" s="50"/>
      <c r="B15" s="50"/>
      <c r="C15" s="52" t="s">
        <v>114</v>
      </c>
      <c r="D15" s="51">
        <v>20000</v>
      </c>
      <c r="E15" s="51" t="s">
        <v>115</v>
      </c>
      <c r="F15" s="51" t="s">
        <v>110</v>
      </c>
      <c r="G15" s="51" t="s">
        <v>111</v>
      </c>
      <c r="H15" s="51" t="s">
        <v>116</v>
      </c>
    </row>
    <row r="16" spans="1:9" ht="17" x14ac:dyDescent="0.2">
      <c r="A16" s="50"/>
      <c r="B16" s="50"/>
    </row>
    <row r="17" spans="1:8" ht="17" x14ac:dyDescent="0.2">
      <c r="A17" s="50" t="s">
        <v>117</v>
      </c>
      <c r="B17" s="50" t="s">
        <v>99</v>
      </c>
      <c r="C17" s="52" t="s">
        <v>100</v>
      </c>
      <c r="D17" s="51">
        <v>1.3300000000000001E-4</v>
      </c>
      <c r="E17" s="51" t="s">
        <v>118</v>
      </c>
      <c r="F17" s="51" t="s">
        <v>102</v>
      </c>
      <c r="G17" s="51" t="s">
        <v>65</v>
      </c>
      <c r="H17" s="51">
        <v>5.8E-4</v>
      </c>
    </row>
    <row r="18" spans="1:8" ht="17" x14ac:dyDescent="0.2">
      <c r="A18" s="50"/>
      <c r="B18" s="50"/>
      <c r="C18" s="52" t="s">
        <v>119</v>
      </c>
      <c r="D18" s="51">
        <v>-4.83333E-5</v>
      </c>
      <c r="E18" s="51" t="s">
        <v>120</v>
      </c>
      <c r="F18" s="51" t="s">
        <v>110</v>
      </c>
      <c r="G18" s="51" t="s">
        <v>111</v>
      </c>
      <c r="H18" s="51">
        <v>7.6434000000000002E-2</v>
      </c>
    </row>
    <row r="19" spans="1:8" ht="17" x14ac:dyDescent="0.2">
      <c r="A19" s="50"/>
      <c r="B19" s="50"/>
      <c r="C19" s="52" t="s">
        <v>121</v>
      </c>
      <c r="D19" s="51">
        <v>-1.8133299999999999E-4</v>
      </c>
      <c r="E19" s="51" t="s">
        <v>122</v>
      </c>
      <c r="F19" s="51" t="s">
        <v>102</v>
      </c>
      <c r="G19" s="51" t="s">
        <v>65</v>
      </c>
      <c r="H19" s="51">
        <v>1E-4</v>
      </c>
    </row>
    <row r="20" spans="1:8" ht="17" x14ac:dyDescent="0.2">
      <c r="A20" s="50"/>
      <c r="B20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2a-b</vt:lpstr>
      <vt:lpstr>Fig. 2c</vt:lpstr>
      <vt:lpstr>Fig. 2d</vt:lpstr>
      <vt:lpstr>Fig. 2e</vt:lpstr>
      <vt:lpstr>Fif. 2f</vt:lpstr>
      <vt:lpstr>P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Conlon</dc:creator>
  <cp:lastModifiedBy>Sarah Conlon</cp:lastModifiedBy>
  <dcterms:created xsi:type="dcterms:W3CDTF">2019-10-24T19:03:22Z</dcterms:created>
  <dcterms:modified xsi:type="dcterms:W3CDTF">2019-10-24T19:38:22Z</dcterms:modified>
</cp:coreProperties>
</file>