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hieduau-my.sharepoint.com/personal/lim_p_wehi_edu_au/Documents/"/>
    </mc:Choice>
  </mc:AlternateContent>
  <xr:revisionPtr revIDLastSave="83" documentId="8_{135B3BFF-67D1-D640-BA2E-DEEF57022618}" xr6:coauthVersionLast="47" xr6:coauthVersionMax="47" xr10:uidLastSave="{DE33D27B-9811-DC4E-B439-6A7769D5E5EA}"/>
  <bookViews>
    <workbookView xWindow="5020" yWindow="460" windowWidth="28580" windowHeight="20540" activeTab="2" xr2:uid="{9D0F6D78-16D4-C943-A3C6-724B43DF489C}"/>
  </bookViews>
  <sheets>
    <sheet name="Figure 5b" sheetId="1" r:id="rId1"/>
    <sheet name="Figure 5c" sheetId="2" r:id="rId2"/>
    <sheet name="Extended Data Figure 7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2" l="1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26" i="2"/>
  <c r="S3" i="2"/>
  <c r="AE4" i="2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3" i="2"/>
  <c r="S22" i="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E27" i="3"/>
  <c r="E28" i="3"/>
  <c r="E29" i="3"/>
  <c r="E30" i="3"/>
  <c r="E26" i="3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77" i="1"/>
  <c r="A50" i="2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U22" i="2" l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T37" i="1"/>
  <c r="S37" i="1"/>
  <c r="U36" i="1"/>
  <c r="T36" i="1"/>
  <c r="S36" i="1"/>
  <c r="U35" i="1"/>
  <c r="T35" i="1"/>
  <c r="S35" i="1"/>
  <c r="T17" i="1"/>
  <c r="T27" i="1" s="1"/>
  <c r="S17" i="1"/>
  <c r="S27" i="1" s="1"/>
  <c r="U16" i="1"/>
  <c r="U26" i="1" s="1"/>
  <c r="T16" i="1"/>
  <c r="T26" i="1" s="1"/>
  <c r="S16" i="1"/>
  <c r="S26" i="1" s="1"/>
  <c r="U15" i="1"/>
  <c r="U25" i="1" s="1"/>
  <c r="T15" i="1"/>
  <c r="T25" i="1" s="1"/>
  <c r="S15" i="1"/>
  <c r="S25" i="1" s="1"/>
  <c r="B27" i="3"/>
  <c r="C27" i="3"/>
  <c r="D27" i="3"/>
  <c r="B28" i="3"/>
  <c r="C28" i="3"/>
  <c r="D28" i="3"/>
  <c r="B29" i="3"/>
  <c r="C29" i="3"/>
  <c r="D29" i="3"/>
  <c r="B30" i="3"/>
  <c r="C30" i="3"/>
  <c r="D30" i="3"/>
  <c r="C26" i="3"/>
  <c r="B26" i="3"/>
  <c r="B79" i="1"/>
  <c r="E79" i="1" s="1"/>
  <c r="E84" i="1"/>
  <c r="E87" i="1"/>
  <c r="B91" i="1"/>
  <c r="E91" i="1" s="1"/>
  <c r="C91" i="1"/>
  <c r="D91" i="1"/>
  <c r="B78" i="1"/>
  <c r="E78" i="1" s="1"/>
  <c r="C78" i="1"/>
  <c r="D78" i="1"/>
  <c r="C79" i="1"/>
  <c r="D79" i="1"/>
  <c r="B80" i="1"/>
  <c r="E80" i="1" s="1"/>
  <c r="C80" i="1"/>
  <c r="D80" i="1"/>
  <c r="B81" i="1"/>
  <c r="E81" i="1" s="1"/>
  <c r="C81" i="1"/>
  <c r="D81" i="1"/>
  <c r="B82" i="1"/>
  <c r="E82" i="1" s="1"/>
  <c r="C82" i="1"/>
  <c r="D82" i="1"/>
  <c r="B83" i="1"/>
  <c r="E83" i="1" s="1"/>
  <c r="C83" i="1"/>
  <c r="D83" i="1"/>
  <c r="B84" i="1"/>
  <c r="C84" i="1"/>
  <c r="D84" i="1"/>
  <c r="B85" i="1"/>
  <c r="C85" i="1"/>
  <c r="E85" i="1" s="1"/>
  <c r="D85" i="1"/>
  <c r="B86" i="1"/>
  <c r="E86" i="1" s="1"/>
  <c r="C86" i="1"/>
  <c r="D86" i="1"/>
  <c r="B87" i="1"/>
  <c r="C87" i="1"/>
  <c r="D87" i="1"/>
  <c r="B88" i="1"/>
  <c r="E88" i="1" s="1"/>
  <c r="C88" i="1"/>
  <c r="D88" i="1"/>
  <c r="B89" i="1"/>
  <c r="E89" i="1" s="1"/>
  <c r="C89" i="1"/>
  <c r="D89" i="1"/>
  <c r="B90" i="1"/>
  <c r="C90" i="1"/>
  <c r="D90" i="1"/>
  <c r="D77" i="1"/>
  <c r="C77" i="1"/>
  <c r="B77" i="1"/>
  <c r="E77" i="1" s="1"/>
  <c r="H37" i="1"/>
  <c r="I37" i="1"/>
  <c r="I23" i="1"/>
  <c r="I41" i="1" s="1"/>
  <c r="J23" i="1"/>
  <c r="I24" i="1"/>
  <c r="J24" i="1"/>
  <c r="J42" i="1" s="1"/>
  <c r="I25" i="1"/>
  <c r="J25" i="1"/>
  <c r="J43" i="1" s="1"/>
  <c r="I26" i="1"/>
  <c r="J26" i="1"/>
  <c r="J44" i="1" s="1"/>
  <c r="I27" i="1"/>
  <c r="I45" i="1" s="1"/>
  <c r="J27" i="1"/>
  <c r="I28" i="1"/>
  <c r="I46" i="1" s="1"/>
  <c r="J28" i="1"/>
  <c r="J46" i="1" s="1"/>
  <c r="I29" i="1"/>
  <c r="J29" i="1"/>
  <c r="I30" i="1"/>
  <c r="J30" i="1"/>
  <c r="J48" i="1" s="1"/>
  <c r="I31" i="1"/>
  <c r="J31" i="1"/>
  <c r="I32" i="1"/>
  <c r="J32" i="1"/>
  <c r="I33" i="1"/>
  <c r="J33" i="1"/>
  <c r="I34" i="1"/>
  <c r="J34" i="1"/>
  <c r="I35" i="1"/>
  <c r="J35" i="1"/>
  <c r="I36" i="1"/>
  <c r="J36" i="1"/>
  <c r="H24" i="1"/>
  <c r="H42" i="1" s="1"/>
  <c r="H25" i="1"/>
  <c r="H43" i="1" s="1"/>
  <c r="H26" i="1"/>
  <c r="H27" i="1"/>
  <c r="H28" i="1"/>
  <c r="H29" i="1"/>
  <c r="H47" i="1" s="1"/>
  <c r="H30" i="1"/>
  <c r="H31" i="1"/>
  <c r="H49" i="1" s="1"/>
  <c r="H32" i="1"/>
  <c r="H50" i="1" s="1"/>
  <c r="H33" i="1"/>
  <c r="H34" i="1"/>
  <c r="H35" i="1"/>
  <c r="H36" i="1"/>
  <c r="H23" i="1"/>
  <c r="H41" i="1" s="1"/>
  <c r="I42" i="1"/>
  <c r="H44" i="1"/>
  <c r="I44" i="1"/>
  <c r="H52" i="1"/>
  <c r="H55" i="1"/>
  <c r="E24" i="1"/>
  <c r="E42" i="1" s="1"/>
  <c r="F24" i="1"/>
  <c r="F42" i="1" s="1"/>
  <c r="G24" i="1"/>
  <c r="G42" i="1" s="1"/>
  <c r="E25" i="1"/>
  <c r="E43" i="1" s="1"/>
  <c r="F25" i="1"/>
  <c r="F43" i="1" s="1"/>
  <c r="G25" i="1"/>
  <c r="G43" i="1" s="1"/>
  <c r="E26" i="1"/>
  <c r="E44" i="1" s="1"/>
  <c r="F26" i="1"/>
  <c r="F44" i="1" s="1"/>
  <c r="G26" i="1"/>
  <c r="G44" i="1" s="1"/>
  <c r="E27" i="1"/>
  <c r="E45" i="1" s="1"/>
  <c r="F27" i="1"/>
  <c r="F45" i="1" s="1"/>
  <c r="G27" i="1"/>
  <c r="G45" i="1" s="1"/>
  <c r="E28" i="1"/>
  <c r="E46" i="1" s="1"/>
  <c r="F28" i="1"/>
  <c r="F46" i="1" s="1"/>
  <c r="G28" i="1"/>
  <c r="G46" i="1" s="1"/>
  <c r="E29" i="1"/>
  <c r="E47" i="1" s="1"/>
  <c r="F29" i="1"/>
  <c r="F47" i="1" s="1"/>
  <c r="G29" i="1"/>
  <c r="G47" i="1" s="1"/>
  <c r="E30" i="1"/>
  <c r="E48" i="1" s="1"/>
  <c r="F30" i="1"/>
  <c r="F48" i="1" s="1"/>
  <c r="G30" i="1"/>
  <c r="G48" i="1" s="1"/>
  <c r="E31" i="1"/>
  <c r="E49" i="1" s="1"/>
  <c r="F31" i="1"/>
  <c r="F49" i="1" s="1"/>
  <c r="G31" i="1"/>
  <c r="G49" i="1" s="1"/>
  <c r="E32" i="1"/>
  <c r="E50" i="1" s="1"/>
  <c r="F32" i="1"/>
  <c r="F50" i="1" s="1"/>
  <c r="G32" i="1"/>
  <c r="G50" i="1" s="1"/>
  <c r="E33" i="1"/>
  <c r="E51" i="1" s="1"/>
  <c r="F33" i="1"/>
  <c r="F51" i="1" s="1"/>
  <c r="G33" i="1"/>
  <c r="G51" i="1" s="1"/>
  <c r="E34" i="1"/>
  <c r="E52" i="1" s="1"/>
  <c r="F34" i="1"/>
  <c r="F52" i="1" s="1"/>
  <c r="G34" i="1"/>
  <c r="G52" i="1" s="1"/>
  <c r="E35" i="1"/>
  <c r="E53" i="1" s="1"/>
  <c r="F35" i="1"/>
  <c r="F53" i="1" s="1"/>
  <c r="G35" i="1"/>
  <c r="G53" i="1" s="1"/>
  <c r="E36" i="1"/>
  <c r="E54" i="1" s="1"/>
  <c r="F36" i="1"/>
  <c r="F54" i="1" s="1"/>
  <c r="G36" i="1"/>
  <c r="G54" i="1" s="1"/>
  <c r="E37" i="1"/>
  <c r="E55" i="1" s="1"/>
  <c r="F37" i="1"/>
  <c r="F55" i="1" s="1"/>
  <c r="F23" i="1"/>
  <c r="F41" i="1" s="1"/>
  <c r="G23" i="1"/>
  <c r="G41" i="1" s="1"/>
  <c r="E23" i="1"/>
  <c r="E41" i="1" s="1"/>
  <c r="B24" i="1"/>
  <c r="B42" i="1" s="1"/>
  <c r="C24" i="1"/>
  <c r="C42" i="1" s="1"/>
  <c r="D24" i="1"/>
  <c r="D42" i="1" s="1"/>
  <c r="B25" i="1"/>
  <c r="B43" i="1" s="1"/>
  <c r="C25" i="1"/>
  <c r="C43" i="1" s="1"/>
  <c r="D25" i="1"/>
  <c r="D43" i="1" s="1"/>
  <c r="B26" i="1"/>
  <c r="B44" i="1" s="1"/>
  <c r="C26" i="1"/>
  <c r="C44" i="1" s="1"/>
  <c r="D26" i="1"/>
  <c r="D44" i="1" s="1"/>
  <c r="B27" i="1"/>
  <c r="B45" i="1" s="1"/>
  <c r="C27" i="1"/>
  <c r="C45" i="1" s="1"/>
  <c r="D27" i="1"/>
  <c r="D45" i="1" s="1"/>
  <c r="B28" i="1"/>
  <c r="B46" i="1" s="1"/>
  <c r="C28" i="1"/>
  <c r="C46" i="1" s="1"/>
  <c r="D28" i="1"/>
  <c r="D46" i="1" s="1"/>
  <c r="B29" i="1"/>
  <c r="B47" i="1" s="1"/>
  <c r="C29" i="1"/>
  <c r="C47" i="1" s="1"/>
  <c r="D29" i="1"/>
  <c r="D47" i="1" s="1"/>
  <c r="B30" i="1"/>
  <c r="B48" i="1" s="1"/>
  <c r="C30" i="1"/>
  <c r="C48" i="1" s="1"/>
  <c r="D30" i="1"/>
  <c r="D48" i="1" s="1"/>
  <c r="B31" i="1"/>
  <c r="B49" i="1" s="1"/>
  <c r="C31" i="1"/>
  <c r="C49" i="1" s="1"/>
  <c r="D31" i="1"/>
  <c r="D49" i="1" s="1"/>
  <c r="B32" i="1"/>
  <c r="B50" i="1" s="1"/>
  <c r="C32" i="1"/>
  <c r="C50" i="1" s="1"/>
  <c r="D32" i="1"/>
  <c r="D50" i="1" s="1"/>
  <c r="B33" i="1"/>
  <c r="B51" i="1" s="1"/>
  <c r="C33" i="1"/>
  <c r="C51" i="1" s="1"/>
  <c r="D33" i="1"/>
  <c r="D51" i="1" s="1"/>
  <c r="B34" i="1"/>
  <c r="B52" i="1" s="1"/>
  <c r="C34" i="1"/>
  <c r="C52" i="1" s="1"/>
  <c r="D34" i="1"/>
  <c r="D52" i="1" s="1"/>
  <c r="B35" i="1"/>
  <c r="B53" i="1" s="1"/>
  <c r="C35" i="1"/>
  <c r="C53" i="1" s="1"/>
  <c r="D35" i="1"/>
  <c r="D53" i="1" s="1"/>
  <c r="B36" i="1"/>
  <c r="B54" i="1" s="1"/>
  <c r="C36" i="1"/>
  <c r="C54" i="1" s="1"/>
  <c r="D36" i="1"/>
  <c r="D54" i="1" s="1"/>
  <c r="B37" i="1"/>
  <c r="B55" i="1" s="1"/>
  <c r="C37" i="1"/>
  <c r="C55" i="1" s="1"/>
  <c r="D23" i="1"/>
  <c r="D41" i="1" s="1"/>
  <c r="C23" i="1"/>
  <c r="C41" i="1" s="1"/>
  <c r="B23" i="1"/>
  <c r="B41" i="1" s="1"/>
  <c r="H45" i="1"/>
  <c r="J45" i="1"/>
  <c r="H46" i="1"/>
  <c r="H48" i="1"/>
  <c r="H51" i="1"/>
  <c r="H53" i="1"/>
  <c r="H54" i="1"/>
  <c r="E90" i="1" l="1"/>
  <c r="I49" i="1"/>
  <c r="I43" i="1"/>
  <c r="I48" i="1"/>
  <c r="I47" i="1"/>
  <c r="J41" i="1"/>
  <c r="I52" i="1"/>
  <c r="J51" i="1"/>
  <c r="J49" i="1"/>
  <c r="J52" i="1"/>
  <c r="I51" i="1"/>
  <c r="J50" i="1"/>
  <c r="I50" i="1"/>
  <c r="J47" i="1" l="1"/>
  <c r="I54" i="1"/>
  <c r="J53" i="1"/>
  <c r="I55" i="1"/>
  <c r="I53" i="1"/>
</calcChain>
</file>

<file path=xl/sharedStrings.xml><?xml version="1.0" encoding="utf-8"?>
<sst xmlns="http://schemas.openxmlformats.org/spreadsheetml/2006/main" count="209" uniqueCount="62">
  <si>
    <t>Nanobody</t>
  </si>
  <si>
    <t xml:space="preserve">Experiment #1 </t>
  </si>
  <si>
    <t>Experiment #2</t>
  </si>
  <si>
    <t>Experiment #3</t>
  </si>
  <si>
    <t>B1</t>
  </si>
  <si>
    <t>B6</t>
  </si>
  <si>
    <t>B12</t>
  </si>
  <si>
    <t>C1</t>
  </si>
  <si>
    <t>C9</t>
  </si>
  <si>
    <t>C10</t>
  </si>
  <si>
    <t>D1</t>
  </si>
  <si>
    <t>D2</t>
  </si>
  <si>
    <t>D9</t>
  </si>
  <si>
    <t>E12</t>
  </si>
  <si>
    <t>F1</t>
  </si>
  <si>
    <t>F7</t>
  </si>
  <si>
    <t>G5</t>
  </si>
  <si>
    <t>H2</t>
  </si>
  <si>
    <t>NI IgG (DPX only 609)</t>
  </si>
  <si>
    <t>RBC only</t>
  </si>
  <si>
    <t>1G12</t>
  </si>
  <si>
    <t xml:space="preserve">%Parasitaemia detected by FACS after 48 hours </t>
  </si>
  <si>
    <t xml:space="preserve">%Growth (%Parasitaemia normalised with NI IgG) </t>
  </si>
  <si>
    <t xml:space="preserve">%Growth Inhibition </t>
  </si>
  <si>
    <t>%Growth Inhibition (negatives removed)</t>
  </si>
  <si>
    <t>Averages from triplicates</t>
  </si>
  <si>
    <t>Exp #1</t>
  </si>
  <si>
    <t>Exp #2</t>
  </si>
  <si>
    <t>Exp #3</t>
  </si>
  <si>
    <t>Average</t>
  </si>
  <si>
    <t>H8</t>
  </si>
  <si>
    <t>Nanobody/Antibody</t>
  </si>
  <si>
    <t>H10</t>
  </si>
  <si>
    <t>2D2</t>
  </si>
  <si>
    <t>1D9</t>
  </si>
  <si>
    <t>3D8</t>
  </si>
  <si>
    <t>Nanobody Or Nanobody-Fc</t>
  </si>
  <si>
    <t>D2-Fc</t>
  </si>
  <si>
    <t>H8-Fc</t>
  </si>
  <si>
    <t>NI IgG</t>
  </si>
  <si>
    <t>PBS</t>
  </si>
  <si>
    <t>RPMI HEPES Control (2 x parasites)</t>
  </si>
  <si>
    <t>Stained infected RBCs</t>
  </si>
  <si>
    <t>Stained RBCs</t>
  </si>
  <si>
    <t>Unstained infected RBCs</t>
  </si>
  <si>
    <t xml:space="preserve">%Growth (%Parasitaemia normalised with RPMI HEPES CTRL) </t>
  </si>
  <si>
    <t>H8 Nanobody Concentration (mg/mL)</t>
  </si>
  <si>
    <t>C10 Nanobody Concentration (mg/mL)</t>
  </si>
  <si>
    <t>1G12 Antibody Concentration (mg/mL)</t>
  </si>
  <si>
    <t>%Growth (%Parasitaemia normalised with NI IgG)</t>
  </si>
  <si>
    <t>%Growth Inhibition</t>
  </si>
  <si>
    <t>D2 Nanobody Concentration (µg/mL)</t>
  </si>
  <si>
    <t>%GIA (normalised from a RPMI HEPES CTRL)</t>
  </si>
  <si>
    <t>Experiment #4</t>
  </si>
  <si>
    <t>Experiment #5</t>
  </si>
  <si>
    <t>Experiment #6</t>
  </si>
  <si>
    <t>-</t>
  </si>
  <si>
    <t>%GIA (normalised to RPMI CTRL)</t>
  </si>
  <si>
    <t>%GIA</t>
  </si>
  <si>
    <t>SEM calculations</t>
  </si>
  <si>
    <t xml:space="preserve">SEM </t>
  </si>
  <si>
    <t>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</si>
</sst>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0" xfId="0" applyFont="1"/>
    <xf numFmtId="0" fontId="0" fillId="0" borderId="5" xfId="0" applyBorder="1"/>
    <xf numFmtId="0" fontId="1" fillId="0" borderId="5" xfId="0" applyFont="1" applyBorder="1"/>
    <xf numFmtId="0" fontId="0" fillId="0" borderId="9" xfId="0" applyBorder="1"/>
    <xf numFmtId="0" fontId="0" fillId="0" borderId="11" xfId="0" applyBorder="1"/>
    <xf numFmtId="0" fontId="1" fillId="0" borderId="7" xfId="0" applyFont="1" applyBorder="1"/>
    <xf numFmtId="0" fontId="0" fillId="0" borderId="12" xfId="0" applyBorder="1"/>
    <xf numFmtId="0" fontId="0" fillId="0" borderId="13" xfId="0" applyBorder="1"/>
    <xf numFmtId="0" fontId="1" fillId="0" borderId="13" xfId="0" applyFont="1" applyBorder="1"/>
    <xf numFmtId="0" fontId="0" fillId="0" borderId="6" xfId="0" applyBorder="1"/>
    <xf numFmtId="0" fontId="1" fillId="0" borderId="6" xfId="0" applyFont="1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1" fillId="0" borderId="1" xfId="0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164" fontId="1" fillId="0" borderId="6" xfId="0" applyNumberFormat="1" applyFont="1" applyBorder="1"/>
    <xf numFmtId="164" fontId="0" fillId="0" borderId="13" xfId="0" applyNumberFormat="1" applyBorder="1"/>
    <xf numFmtId="164" fontId="0" fillId="0" borderId="6" xfId="0" applyNumberFormat="1" applyBorder="1"/>
    <xf numFmtId="164" fontId="1" fillId="0" borderId="11" xfId="0" applyNumberFormat="1" applyFont="1" applyBorder="1"/>
    <xf numFmtId="164" fontId="1" fillId="0" borderId="0" xfId="0" applyNumberFormat="1" applyFont="1"/>
    <xf numFmtId="164" fontId="1" fillId="0" borderId="7" xfId="0" applyNumberFormat="1" applyFont="1" applyBorder="1"/>
    <xf numFmtId="164" fontId="0" fillId="0" borderId="0" xfId="0" applyNumberFormat="1"/>
    <xf numFmtId="164" fontId="0" fillId="0" borderId="7" xfId="0" applyNumberFormat="1" applyBorder="1"/>
    <xf numFmtId="164" fontId="1" fillId="0" borderId="8" xfId="0" applyNumberFormat="1" applyFont="1" applyBorder="1"/>
    <xf numFmtId="164" fontId="1" fillId="0" borderId="5" xfId="0" applyNumberFormat="1" applyFont="1" applyBorder="1"/>
    <xf numFmtId="164" fontId="0" fillId="0" borderId="5" xfId="0" applyNumberFormat="1" applyBorder="1"/>
    <xf numFmtId="164" fontId="0" fillId="0" borderId="9" xfId="0" applyNumberFormat="1" applyBorder="1"/>
    <xf numFmtId="164" fontId="0" fillId="0" borderId="12" xfId="0" applyNumberFormat="1" applyBorder="1"/>
    <xf numFmtId="164" fontId="0" fillId="0" borderId="11" xfId="0" applyNumberFormat="1" applyBorder="1"/>
    <xf numFmtId="164" fontId="0" fillId="0" borderId="8" xfId="0" applyNumberFormat="1" applyBorder="1"/>
    <xf numFmtId="164" fontId="0" fillId="0" borderId="1" xfId="0" applyNumberFormat="1" applyBorder="1"/>
    <xf numFmtId="0" fontId="0" fillId="0" borderId="1" xfId="0" applyBorder="1"/>
    <xf numFmtId="164" fontId="1" fillId="0" borderId="1" xfId="0" applyNumberFormat="1" applyFont="1" applyBorder="1"/>
    <xf numFmtId="0" fontId="0" fillId="0" borderId="1" xfId="0" applyBorder="1" applyAlignment="1">
      <alignment horizontal="center"/>
    </xf>
    <xf numFmtId="0" fontId="2" fillId="0" borderId="16" xfId="0" applyFont="1" applyBorder="1"/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3" fillId="0" borderId="12" xfId="0" applyFont="1" applyBorder="1"/>
    <xf numFmtId="0" fontId="3" fillId="0" borderId="13" xfId="0" applyFont="1" applyBorder="1"/>
    <xf numFmtId="0" fontId="3" fillId="0" borderId="6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6" xfId="0" applyFont="1" applyBorder="1"/>
    <xf numFmtId="0" fontId="2" fillId="0" borderId="17" xfId="0" applyFont="1" applyBorder="1"/>
    <xf numFmtId="0" fontId="2" fillId="0" borderId="1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7" xfId="0" applyFont="1" applyBorder="1" applyAlignment="1">
      <alignment horizontal="right"/>
    </xf>
    <xf numFmtId="0" fontId="3" fillId="0" borderId="11" xfId="0" applyFont="1" applyBorder="1"/>
    <xf numFmtId="0" fontId="3" fillId="0" borderId="0" xfId="0" applyFont="1"/>
    <xf numFmtId="0" fontId="3" fillId="0" borderId="7" xfId="0" applyFont="1" applyBorder="1"/>
    <xf numFmtId="0" fontId="2" fillId="0" borderId="11" xfId="0" applyFont="1" applyBorder="1"/>
    <xf numFmtId="0" fontId="2" fillId="0" borderId="0" xfId="0" applyFont="1"/>
    <xf numFmtId="0" fontId="2" fillId="0" borderId="7" xfId="0" applyFont="1" applyBorder="1"/>
    <xf numFmtId="0" fontId="3" fillId="0" borderId="1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2" fillId="0" borderId="18" xfId="0" applyFont="1" applyBorder="1"/>
    <xf numFmtId="0" fontId="3" fillId="0" borderId="8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2" fillId="0" borderId="9" xfId="0" applyFont="1" applyBorder="1" applyAlignment="1">
      <alignment horizontal="right"/>
    </xf>
    <xf numFmtId="0" fontId="3" fillId="0" borderId="8" xfId="0" applyFont="1" applyBorder="1"/>
    <xf numFmtId="0" fontId="3" fillId="0" borderId="5" xfId="0" applyFont="1" applyBorder="1"/>
    <xf numFmtId="0" fontId="2" fillId="0" borderId="9" xfId="0" applyFont="1" applyBorder="1"/>
    <xf numFmtId="0" fontId="2" fillId="0" borderId="8" xfId="0" applyFont="1" applyBorder="1"/>
    <xf numFmtId="0" fontId="2" fillId="0" borderId="5" xfId="0" applyFont="1" applyBorder="1"/>
    <xf numFmtId="164" fontId="3" fillId="0" borderId="12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164" fontId="3" fillId="0" borderId="12" xfId="0" applyNumberFormat="1" applyFont="1" applyBorder="1"/>
    <xf numFmtId="164" fontId="3" fillId="0" borderId="13" xfId="0" applyNumberFormat="1" applyFont="1" applyBorder="1"/>
    <xf numFmtId="164" fontId="3" fillId="0" borderId="6" xfId="0" applyNumberFormat="1" applyFont="1" applyBorder="1"/>
    <xf numFmtId="164" fontId="2" fillId="0" borderId="12" xfId="0" applyNumberFormat="1" applyFont="1" applyBorder="1"/>
    <xf numFmtId="164" fontId="2" fillId="0" borderId="13" xfId="0" applyNumberFormat="1" applyFont="1" applyBorder="1"/>
    <xf numFmtId="164" fontId="2" fillId="0" borderId="6" xfId="0" applyNumberFormat="1" applyFont="1" applyBorder="1"/>
    <xf numFmtId="164" fontId="3" fillId="0" borderId="11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11" xfId="0" applyNumberFormat="1" applyFont="1" applyBorder="1"/>
    <xf numFmtId="164" fontId="3" fillId="0" borderId="0" xfId="0" applyNumberFormat="1" applyFont="1"/>
    <xf numFmtId="164" fontId="3" fillId="0" borderId="7" xfId="0" applyNumberFormat="1" applyFont="1" applyBorder="1"/>
    <xf numFmtId="164" fontId="2" fillId="0" borderId="11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3" fillId="0" borderId="8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8" xfId="0" applyNumberFormat="1" applyFont="1" applyBorder="1"/>
    <xf numFmtId="164" fontId="3" fillId="0" borderId="5" xfId="0" applyNumberFormat="1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164" fontId="2" fillId="0" borderId="12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5" fontId="2" fillId="0" borderId="9" xfId="0" applyNumberFormat="1" applyFont="1" applyBorder="1"/>
    <xf numFmtId="164" fontId="2" fillId="0" borderId="5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/>
    <xf numFmtId="16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5" fontId="0" fillId="0" borderId="1" xfId="0" applyNumberFormat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A765D-B4B2-1F48-8E6F-95F821E1D407}">
  <dimension ref="A1:U91"/>
  <sheetViews>
    <sheetView topLeftCell="A39" workbookViewId="0">
      <selection activeCell="H86" sqref="H86"/>
    </sheetView>
  </sheetViews>
  <sheetFormatPr baseColWidth="10" defaultRowHeight="16" x14ac:dyDescent="0.2"/>
  <cols>
    <col min="1" max="1" width="20" customWidth="1"/>
    <col min="2" max="5" width="12.33203125" bestFit="1" customWidth="1"/>
    <col min="6" max="6" width="17.6640625" customWidth="1"/>
    <col min="7" max="7" width="12.33203125" bestFit="1" customWidth="1"/>
    <col min="8" max="8" width="11.6640625" bestFit="1" customWidth="1"/>
    <col min="9" max="9" width="13.33203125" bestFit="1" customWidth="1"/>
    <col min="10" max="10" width="12.33203125" bestFit="1" customWidth="1"/>
    <col min="12" max="12" width="25.5" customWidth="1"/>
  </cols>
  <sheetData>
    <row r="1" spans="1:21" x14ac:dyDescent="0.2">
      <c r="A1" s="122" t="s">
        <v>0</v>
      </c>
      <c r="B1" s="120" t="s">
        <v>21</v>
      </c>
      <c r="C1" s="121"/>
      <c r="D1" s="121"/>
      <c r="E1" s="121"/>
      <c r="F1" s="121"/>
      <c r="G1" s="121"/>
      <c r="H1" s="121"/>
      <c r="I1" s="121"/>
      <c r="J1" s="121"/>
      <c r="L1" s="114" t="s">
        <v>31</v>
      </c>
      <c r="M1" s="116" t="s">
        <v>21</v>
      </c>
      <c r="N1" s="117"/>
      <c r="O1" s="117"/>
      <c r="P1" s="117"/>
      <c r="Q1" s="117"/>
      <c r="R1" s="117"/>
      <c r="S1" s="117"/>
      <c r="T1" s="117"/>
      <c r="U1" s="117"/>
    </row>
    <row r="2" spans="1:21" ht="17" thickBot="1" x14ac:dyDescent="0.25">
      <c r="A2" s="122"/>
      <c r="B2" s="121" t="s">
        <v>1</v>
      </c>
      <c r="C2" s="121"/>
      <c r="D2" s="121"/>
      <c r="E2" s="121" t="s">
        <v>2</v>
      </c>
      <c r="F2" s="121"/>
      <c r="G2" s="121"/>
      <c r="H2" s="121" t="s">
        <v>3</v>
      </c>
      <c r="I2" s="121"/>
      <c r="J2" s="121"/>
      <c r="L2" s="115"/>
      <c r="M2" s="117" t="s">
        <v>26</v>
      </c>
      <c r="N2" s="117"/>
      <c r="O2" s="117"/>
      <c r="P2" s="117" t="s">
        <v>27</v>
      </c>
      <c r="Q2" s="117"/>
      <c r="R2" s="117"/>
      <c r="S2" s="117" t="s">
        <v>28</v>
      </c>
      <c r="T2" s="117"/>
      <c r="U2" s="117"/>
    </row>
    <row r="3" spans="1:21" x14ac:dyDescent="0.2">
      <c r="A3" s="15" t="s">
        <v>4</v>
      </c>
      <c r="B3" s="12">
        <v>5.8170000000000002</v>
      </c>
      <c r="C3" s="12">
        <v>6.681</v>
      </c>
      <c r="D3" s="14">
        <v>6.7930000000000001</v>
      </c>
      <c r="E3" s="12">
        <v>5.46</v>
      </c>
      <c r="F3" s="12">
        <v>7.0369999999999999</v>
      </c>
      <c r="G3" s="14">
        <v>6.9029999999999996</v>
      </c>
      <c r="H3" s="10">
        <v>10.041</v>
      </c>
      <c r="I3" s="11">
        <v>10.048999999999999</v>
      </c>
      <c r="J3" s="13">
        <v>10.066000000000001</v>
      </c>
      <c r="L3" s="40" t="s">
        <v>30</v>
      </c>
      <c r="M3" s="41">
        <v>0.56000000000000005</v>
      </c>
      <c r="N3" s="42">
        <v>0.59399999999999997</v>
      </c>
      <c r="O3" s="43"/>
      <c r="P3" s="44">
        <v>1.909</v>
      </c>
      <c r="Q3" s="45">
        <v>2.101</v>
      </c>
      <c r="R3" s="46">
        <v>2.456</v>
      </c>
      <c r="S3" s="47">
        <v>0.80700000000000005</v>
      </c>
      <c r="T3" s="48">
        <v>0.85199999999999998</v>
      </c>
      <c r="U3" s="49">
        <v>0.38400000000000001</v>
      </c>
    </row>
    <row r="4" spans="1:21" x14ac:dyDescent="0.2">
      <c r="A4" s="16" t="s">
        <v>5</v>
      </c>
      <c r="B4" s="4">
        <v>7.1580000000000004</v>
      </c>
      <c r="C4" s="4">
        <v>7.734</v>
      </c>
      <c r="D4" s="9">
        <v>8.1120000000000001</v>
      </c>
      <c r="E4" s="4">
        <v>6.6369999999999996</v>
      </c>
      <c r="F4" s="4">
        <v>7.7770000000000001</v>
      </c>
      <c r="G4" s="9">
        <v>7.7439999999999998</v>
      </c>
      <c r="H4" s="8">
        <v>10.013999999999999</v>
      </c>
      <c r="I4">
        <v>10.066000000000001</v>
      </c>
      <c r="J4" s="2">
        <v>10.472</v>
      </c>
      <c r="L4" s="50" t="s">
        <v>32</v>
      </c>
      <c r="M4" s="51">
        <v>3.2690000000000001</v>
      </c>
      <c r="N4" s="52">
        <v>3.3479999999999999</v>
      </c>
      <c r="O4" s="53"/>
      <c r="P4" s="54">
        <v>7.282</v>
      </c>
      <c r="Q4" s="55">
        <v>7.3959999999999999</v>
      </c>
      <c r="R4" s="56">
        <v>7.6440000000000001</v>
      </c>
      <c r="S4" s="57">
        <v>3.4380000000000002</v>
      </c>
      <c r="T4" s="58">
        <v>3.3639999999999999</v>
      </c>
      <c r="U4" s="59">
        <v>3.085</v>
      </c>
    </row>
    <row r="5" spans="1:21" x14ac:dyDescent="0.2">
      <c r="A5" s="16" t="s">
        <v>6</v>
      </c>
      <c r="B5" s="4">
        <v>7.3079999999999998</v>
      </c>
      <c r="C5" s="4">
        <v>7.915</v>
      </c>
      <c r="D5" s="9">
        <v>7.9870000000000001</v>
      </c>
      <c r="E5" s="4">
        <v>6.8570000000000002</v>
      </c>
      <c r="F5" s="4">
        <v>7.7279999999999998</v>
      </c>
      <c r="G5" s="9">
        <v>8.0039999999999996</v>
      </c>
      <c r="H5" s="8">
        <v>9.9329999999999998</v>
      </c>
      <c r="I5">
        <v>9.9700000000000006</v>
      </c>
      <c r="J5" s="2">
        <v>10.130000000000001</v>
      </c>
      <c r="L5" s="50" t="s">
        <v>39</v>
      </c>
      <c r="M5" s="60">
        <v>4.4420000000000002</v>
      </c>
      <c r="N5" s="61">
        <v>4.4779999999999998</v>
      </c>
      <c r="O5" s="62">
        <v>4.6139999999999999</v>
      </c>
      <c r="P5" s="54">
        <v>8.0760000000000005</v>
      </c>
      <c r="Q5" s="55">
        <v>8.3390000000000004</v>
      </c>
      <c r="R5" s="56">
        <v>8.4380000000000006</v>
      </c>
      <c r="S5" s="57">
        <v>5.2919999999999998</v>
      </c>
      <c r="T5" s="58">
        <v>5.5670000000000002</v>
      </c>
      <c r="U5" s="59">
        <v>5.2939999999999996</v>
      </c>
    </row>
    <row r="6" spans="1:21" ht="17" thickBot="1" x14ac:dyDescent="0.25">
      <c r="A6" s="16" t="s">
        <v>7</v>
      </c>
      <c r="B6" s="4">
        <v>6.0679999999999996</v>
      </c>
      <c r="C6" s="4">
        <v>7.03</v>
      </c>
      <c r="D6" s="9">
        <v>6.4989999999999997</v>
      </c>
      <c r="E6" s="4">
        <v>6.6269999999999998</v>
      </c>
      <c r="F6" s="4">
        <v>7.5369999999999999</v>
      </c>
      <c r="G6" s="9">
        <v>7.7619999999999996</v>
      </c>
      <c r="H6" s="8">
        <v>10.148</v>
      </c>
      <c r="I6">
        <v>10.151</v>
      </c>
      <c r="J6" s="2">
        <v>10.358000000000001</v>
      </c>
      <c r="L6" s="63" t="s">
        <v>20</v>
      </c>
      <c r="M6" s="64">
        <v>1.4</v>
      </c>
      <c r="N6" s="65">
        <v>1.4410000000000001</v>
      </c>
      <c r="O6" s="66"/>
      <c r="P6" s="67">
        <v>3.3410000000000002</v>
      </c>
      <c r="Q6" s="68">
        <v>3.5459999999999998</v>
      </c>
      <c r="R6" s="69"/>
      <c r="S6" s="70">
        <v>0.96</v>
      </c>
      <c r="T6" s="71">
        <v>1.002</v>
      </c>
      <c r="U6" s="69"/>
    </row>
    <row r="7" spans="1:21" x14ac:dyDescent="0.2">
      <c r="A7" s="16" t="s">
        <v>8</v>
      </c>
      <c r="B7" s="4">
        <v>5.407</v>
      </c>
      <c r="C7" s="4">
        <v>6.3819999999999997</v>
      </c>
      <c r="D7" s="9">
        <v>6.7270000000000003</v>
      </c>
      <c r="E7" s="4">
        <v>7.67</v>
      </c>
      <c r="F7" s="4">
        <v>7.7990000000000004</v>
      </c>
      <c r="G7" s="9">
        <v>7.6609999999999996</v>
      </c>
      <c r="H7" s="8">
        <v>9.77</v>
      </c>
      <c r="I7">
        <v>10.231999999999999</v>
      </c>
      <c r="J7" s="2">
        <v>10.382</v>
      </c>
      <c r="L7" s="40" t="s">
        <v>34</v>
      </c>
      <c r="M7" s="47">
        <v>6.0449999999999999</v>
      </c>
      <c r="N7" s="48">
        <v>6.3390000000000004</v>
      </c>
      <c r="O7" s="49">
        <v>6.4580000000000002</v>
      </c>
      <c r="P7" s="58"/>
      <c r="Q7" s="58"/>
      <c r="R7" s="58"/>
      <c r="S7" s="58"/>
      <c r="T7" s="58"/>
      <c r="U7" s="58"/>
    </row>
    <row r="8" spans="1:21" x14ac:dyDescent="0.2">
      <c r="A8" s="16" t="s">
        <v>9</v>
      </c>
      <c r="B8" s="4">
        <v>7.8609999999999998</v>
      </c>
      <c r="C8" s="4">
        <v>7.9089999999999998</v>
      </c>
      <c r="D8" s="9">
        <v>7.5810000000000004</v>
      </c>
      <c r="E8" s="4">
        <v>7.5529999999999999</v>
      </c>
      <c r="F8" s="4">
        <v>8.0449999999999999</v>
      </c>
      <c r="G8" s="9">
        <v>8.0690000000000008</v>
      </c>
      <c r="H8" s="8">
        <v>9.9090000000000007</v>
      </c>
      <c r="I8">
        <v>10.084</v>
      </c>
      <c r="J8" s="2">
        <v>10.237</v>
      </c>
      <c r="L8" s="50" t="s">
        <v>33</v>
      </c>
      <c r="M8" s="57">
        <v>5.984</v>
      </c>
      <c r="N8" s="58">
        <v>6.0309999999999997</v>
      </c>
      <c r="O8" s="59">
        <v>6.1479999999999997</v>
      </c>
      <c r="P8" s="58"/>
      <c r="Q8" s="58"/>
      <c r="R8" s="58"/>
      <c r="S8" s="58"/>
      <c r="T8" s="58"/>
      <c r="U8" s="58"/>
    </row>
    <row r="9" spans="1:21" x14ac:dyDescent="0.2">
      <c r="A9" s="16" t="s">
        <v>10</v>
      </c>
      <c r="B9" s="4">
        <v>8.1720000000000006</v>
      </c>
      <c r="C9" s="4">
        <v>7.9240000000000004</v>
      </c>
      <c r="D9" s="9">
        <v>8.1059999999999999</v>
      </c>
      <c r="E9" s="4">
        <v>7.593</v>
      </c>
      <c r="F9" s="4">
        <v>7.3319999999999999</v>
      </c>
      <c r="G9" s="9">
        <v>7.4349999999999996</v>
      </c>
      <c r="H9" s="8">
        <v>10.343</v>
      </c>
      <c r="I9">
        <v>10.372999999999999</v>
      </c>
      <c r="J9" s="2">
        <v>10.456</v>
      </c>
      <c r="L9" s="50" t="s">
        <v>35</v>
      </c>
      <c r="M9" s="57">
        <v>5.8230000000000004</v>
      </c>
      <c r="N9" s="58">
        <v>6.0830000000000002</v>
      </c>
      <c r="O9" s="59">
        <v>6.3390000000000004</v>
      </c>
      <c r="P9" s="58"/>
      <c r="Q9" s="58"/>
      <c r="R9" s="58"/>
      <c r="S9" s="58"/>
      <c r="T9" s="58"/>
      <c r="U9" s="58"/>
    </row>
    <row r="10" spans="1:21" x14ac:dyDescent="0.2">
      <c r="A10" s="16" t="s">
        <v>11</v>
      </c>
      <c r="B10" s="4">
        <v>3.097</v>
      </c>
      <c r="C10" s="4">
        <v>3.2429999999999999</v>
      </c>
      <c r="D10" s="9">
        <v>3.12</v>
      </c>
      <c r="E10" s="4">
        <v>4.2039999999999997</v>
      </c>
      <c r="F10" s="4">
        <v>3.7839999999999998</v>
      </c>
      <c r="G10" s="9">
        <v>3.452</v>
      </c>
      <c r="H10" s="8">
        <v>3.093</v>
      </c>
      <c r="I10">
        <v>3.153</v>
      </c>
      <c r="J10" s="2">
        <v>3.2559999999999998</v>
      </c>
      <c r="L10" s="50" t="s">
        <v>39</v>
      </c>
      <c r="M10" s="57">
        <v>5.4530000000000003</v>
      </c>
      <c r="N10" s="58">
        <v>5.7309999999999999</v>
      </c>
      <c r="O10" s="59">
        <v>5.782</v>
      </c>
      <c r="P10" s="58"/>
      <c r="Q10" s="58"/>
      <c r="R10" s="58"/>
      <c r="S10" s="58"/>
      <c r="T10" s="58"/>
      <c r="U10" s="58"/>
    </row>
    <row r="11" spans="1:21" ht="17" thickBot="1" x14ac:dyDescent="0.25">
      <c r="A11" s="16" t="s">
        <v>12</v>
      </c>
      <c r="B11" s="4">
        <v>7.1269999999999998</v>
      </c>
      <c r="C11" s="4">
        <v>7.79</v>
      </c>
      <c r="D11" s="9">
        <v>7.8330000000000002</v>
      </c>
      <c r="E11" s="4">
        <v>7.8879999999999999</v>
      </c>
      <c r="F11" s="4">
        <v>7.5739999999999998</v>
      </c>
      <c r="G11" s="9">
        <v>7.4349999999999996</v>
      </c>
      <c r="H11" s="8">
        <v>9.9550000000000001</v>
      </c>
      <c r="I11">
        <v>10.02</v>
      </c>
      <c r="J11" s="2">
        <v>10.148</v>
      </c>
      <c r="L11" s="63" t="s">
        <v>20</v>
      </c>
      <c r="M11" s="70">
        <v>1.024</v>
      </c>
      <c r="N11" s="71">
        <v>1.1279999999999999</v>
      </c>
      <c r="O11" s="69"/>
      <c r="P11" s="58"/>
      <c r="Q11" s="58"/>
      <c r="R11" s="58"/>
      <c r="S11" s="58"/>
      <c r="T11" s="58"/>
      <c r="U11" s="58"/>
    </row>
    <row r="12" spans="1:21" x14ac:dyDescent="0.2">
      <c r="A12" s="16" t="s">
        <v>13</v>
      </c>
      <c r="B12" s="4">
        <v>6.4119999999999999</v>
      </c>
      <c r="C12" s="4">
        <v>5.923</v>
      </c>
      <c r="D12" s="9">
        <v>6.8639999999999999</v>
      </c>
      <c r="E12" s="4">
        <v>7.3730000000000002</v>
      </c>
      <c r="F12" s="4">
        <v>7.1749999999999998</v>
      </c>
      <c r="G12" s="9">
        <v>7.3630000000000004</v>
      </c>
      <c r="H12" s="8">
        <v>8.4949999999999992</v>
      </c>
      <c r="I12">
        <v>8.4979999999999993</v>
      </c>
      <c r="J12" s="2">
        <v>9.1959999999999997</v>
      </c>
      <c r="L12" s="58"/>
      <c r="M12" s="58"/>
      <c r="N12" s="58"/>
      <c r="O12" s="58"/>
      <c r="P12" s="58"/>
      <c r="Q12" s="58"/>
      <c r="R12" s="58"/>
      <c r="S12" s="58"/>
      <c r="T12" s="58"/>
      <c r="U12" s="58"/>
    </row>
    <row r="13" spans="1:21" x14ac:dyDescent="0.2">
      <c r="A13" s="16" t="s">
        <v>14</v>
      </c>
      <c r="B13" s="4">
        <v>5.74</v>
      </c>
      <c r="C13" s="4">
        <v>7.1130000000000004</v>
      </c>
      <c r="D13" s="9">
        <v>7.391</v>
      </c>
      <c r="E13" s="4">
        <v>8.0280000000000005</v>
      </c>
      <c r="F13" s="4">
        <v>7.569</v>
      </c>
      <c r="G13" s="9">
        <v>7.62</v>
      </c>
      <c r="H13" s="8">
        <v>9.8490000000000002</v>
      </c>
      <c r="I13">
        <v>9.8919999999999995</v>
      </c>
      <c r="J13" s="2">
        <v>9.99</v>
      </c>
      <c r="L13" s="114" t="s">
        <v>31</v>
      </c>
      <c r="M13" s="116" t="s">
        <v>49</v>
      </c>
      <c r="N13" s="117"/>
      <c r="O13" s="117"/>
      <c r="P13" s="117"/>
      <c r="Q13" s="117"/>
      <c r="R13" s="117"/>
      <c r="S13" s="117"/>
      <c r="T13" s="117"/>
      <c r="U13" s="117"/>
    </row>
    <row r="14" spans="1:21" ht="17" thickBot="1" x14ac:dyDescent="0.25">
      <c r="A14" s="16" t="s">
        <v>15</v>
      </c>
      <c r="B14" s="4">
        <v>5.36</v>
      </c>
      <c r="C14" s="4">
        <v>7.101</v>
      </c>
      <c r="D14" s="9">
        <v>7.2249999999999996</v>
      </c>
      <c r="E14" s="4">
        <v>7.6120000000000001</v>
      </c>
      <c r="F14" s="4">
        <v>7.2350000000000003</v>
      </c>
      <c r="G14" s="9">
        <v>7.5549999999999997</v>
      </c>
      <c r="H14" s="8">
        <v>9.7729999999999997</v>
      </c>
      <c r="I14">
        <v>9.9969999999999999</v>
      </c>
      <c r="J14" s="2">
        <v>10.010999999999999</v>
      </c>
      <c r="L14" s="115"/>
      <c r="M14" s="117" t="s">
        <v>26</v>
      </c>
      <c r="N14" s="117"/>
      <c r="O14" s="117"/>
      <c r="P14" s="117" t="s">
        <v>27</v>
      </c>
      <c r="Q14" s="117"/>
      <c r="R14" s="117"/>
      <c r="S14" s="117" t="s">
        <v>28</v>
      </c>
      <c r="T14" s="117"/>
      <c r="U14" s="117"/>
    </row>
    <row r="15" spans="1:21" x14ac:dyDescent="0.2">
      <c r="A15" s="16" t="s">
        <v>16</v>
      </c>
      <c r="B15" s="4">
        <v>7.2960000000000003</v>
      </c>
      <c r="C15" s="4">
        <v>7.984</v>
      </c>
      <c r="D15" s="9">
        <v>8.6839999999999993</v>
      </c>
      <c r="E15" s="4">
        <v>7.734</v>
      </c>
      <c r="F15" s="4">
        <v>7.6340000000000003</v>
      </c>
      <c r="G15" s="9">
        <v>7.7549999999999999</v>
      </c>
      <c r="H15" s="8">
        <v>9.5239999999999991</v>
      </c>
      <c r="I15">
        <v>9.548</v>
      </c>
      <c r="J15" s="2">
        <v>10.712999999999999</v>
      </c>
      <c r="L15" s="40" t="s">
        <v>30</v>
      </c>
      <c r="M15" s="72">
        <v>12.41318162</v>
      </c>
      <c r="N15" s="73">
        <v>13.16683907</v>
      </c>
      <c r="O15" s="43"/>
      <c r="P15" s="74">
        <v>23.043495759999999</v>
      </c>
      <c r="Q15" s="75">
        <v>25.361123410000001</v>
      </c>
      <c r="R15" s="76">
        <v>29.646320360000001</v>
      </c>
      <c r="S15" s="77">
        <f>(S3/(AVERAGE($S$5:$U$5)))*100</f>
        <v>14.987927939082525</v>
      </c>
      <c r="T15" s="78">
        <f t="shared" ref="T15:U16" si="0">(T3/(AVERAGE($S$5:$U$5)))*100</f>
        <v>15.823686002600137</v>
      </c>
      <c r="U15" s="79">
        <f t="shared" si="0"/>
        <v>7.1318021420169631</v>
      </c>
    </row>
    <row r="16" spans="1:21" x14ac:dyDescent="0.2">
      <c r="A16" s="16" t="s">
        <v>17</v>
      </c>
      <c r="B16" s="4">
        <v>7.7069999999999999</v>
      </c>
      <c r="C16" s="4">
        <v>8.0820000000000007</v>
      </c>
      <c r="D16" s="9">
        <v>8.5500000000000007</v>
      </c>
      <c r="E16" s="4">
        <v>8.1539999999999999</v>
      </c>
      <c r="F16" s="4">
        <v>7.875</v>
      </c>
      <c r="G16" s="9">
        <v>7.8810000000000002</v>
      </c>
      <c r="H16" s="8">
        <v>10.879</v>
      </c>
      <c r="I16">
        <v>11.079000000000001</v>
      </c>
      <c r="J16" s="2">
        <v>11.448</v>
      </c>
      <c r="L16" s="50" t="s">
        <v>32</v>
      </c>
      <c r="M16" s="80">
        <v>72.461947690000002</v>
      </c>
      <c r="N16" s="81">
        <v>74.213092959999997</v>
      </c>
      <c r="O16" s="53"/>
      <c r="P16" s="82">
        <v>87.900857040000005</v>
      </c>
      <c r="Q16" s="83">
        <v>89.27694846</v>
      </c>
      <c r="R16" s="84">
        <v>92.270550839999999</v>
      </c>
      <c r="S16" s="85">
        <f>(S4/(AVERAGE($S$5:$U$5)))*100</f>
        <v>63.851916052745629</v>
      </c>
      <c r="T16" s="86">
        <f t="shared" si="0"/>
        <v>62.477558348294437</v>
      </c>
      <c r="U16" s="87">
        <f t="shared" si="0"/>
        <v>57.29585835448524</v>
      </c>
    </row>
    <row r="17" spans="1:21" ht="17" thickBot="1" x14ac:dyDescent="0.25">
      <c r="A17" s="16" t="s">
        <v>18</v>
      </c>
      <c r="B17">
        <v>6.75</v>
      </c>
      <c r="C17">
        <v>6.5720000000000001</v>
      </c>
      <c r="D17" s="2"/>
      <c r="E17" s="4">
        <v>6.0990000000000002</v>
      </c>
      <c r="F17" s="4">
        <v>7.649</v>
      </c>
      <c r="G17" s="9">
        <v>7.6929999999999996</v>
      </c>
      <c r="H17" s="8">
        <v>10.295999999999999</v>
      </c>
      <c r="I17">
        <v>10.334</v>
      </c>
      <c r="J17" s="2">
        <v>10.616</v>
      </c>
      <c r="L17" s="63" t="s">
        <v>20</v>
      </c>
      <c r="M17" s="88">
        <v>31.03295404</v>
      </c>
      <c r="N17" s="89">
        <v>31.941776269999998</v>
      </c>
      <c r="O17" s="66"/>
      <c r="P17" s="90">
        <v>40.329135319999999</v>
      </c>
      <c r="Q17" s="91">
        <v>42.80368567</v>
      </c>
      <c r="R17" s="69"/>
      <c r="S17" s="92">
        <f>(S6/(AVERAGE($S$5:$U$5)))*100</f>
        <v>17.829505355042407</v>
      </c>
      <c r="T17" s="92">
        <f>(T6/(AVERAGE($S$5:$U$5)))*100</f>
        <v>18.609546214325512</v>
      </c>
      <c r="U17" s="93"/>
    </row>
    <row r="18" spans="1:21" x14ac:dyDescent="0.2">
      <c r="A18" s="16" t="s">
        <v>19</v>
      </c>
      <c r="B18" s="4">
        <v>0.01</v>
      </c>
      <c r="C18" s="4">
        <v>5.3999999999999999E-2</v>
      </c>
      <c r="D18" s="9">
        <v>7.0000000000000001E-3</v>
      </c>
      <c r="E18" s="4">
        <v>3.1E-2</v>
      </c>
      <c r="F18" s="4">
        <v>6.3E-2</v>
      </c>
      <c r="G18" s="9">
        <v>4.4999999999999998E-2</v>
      </c>
      <c r="H18" s="8">
        <v>1.4999999999999999E-2</v>
      </c>
      <c r="I18">
        <v>2.1000000000000001E-2</v>
      </c>
      <c r="J18" s="2">
        <v>2.5000000000000001E-2</v>
      </c>
      <c r="L18" s="40" t="s">
        <v>34</v>
      </c>
      <c r="M18" s="94">
        <v>106.8902511</v>
      </c>
      <c r="N18" s="95">
        <v>112.0888836</v>
      </c>
      <c r="O18" s="96">
        <v>114.1930921</v>
      </c>
      <c r="P18" s="58"/>
      <c r="Q18" s="58"/>
      <c r="R18" s="58"/>
      <c r="S18" s="58"/>
      <c r="T18" s="58"/>
      <c r="U18" s="58"/>
    </row>
    <row r="19" spans="1:21" x14ac:dyDescent="0.2">
      <c r="A19" s="17" t="s">
        <v>20</v>
      </c>
      <c r="B19" s="6">
        <v>2.149</v>
      </c>
      <c r="C19" s="6">
        <v>2.1589999999999998</v>
      </c>
      <c r="D19" s="7"/>
      <c r="E19" s="6">
        <v>2.5430000000000001</v>
      </c>
      <c r="F19" s="6">
        <v>2.4980000000000002</v>
      </c>
      <c r="G19" s="7"/>
      <c r="H19" s="3">
        <v>2.798</v>
      </c>
      <c r="I19" s="5">
        <v>2.9689999999999999</v>
      </c>
      <c r="J19" s="7"/>
      <c r="L19" s="50" t="s">
        <v>33</v>
      </c>
      <c r="M19" s="97">
        <v>105.8116232</v>
      </c>
      <c r="N19" s="98">
        <v>106.6426972</v>
      </c>
      <c r="O19" s="99">
        <v>108.7115407</v>
      </c>
      <c r="P19" s="58"/>
      <c r="Q19" s="58"/>
      <c r="R19" s="58"/>
      <c r="S19" s="58"/>
      <c r="T19" s="58"/>
      <c r="U19" s="58"/>
    </row>
    <row r="20" spans="1:21" x14ac:dyDescent="0.2">
      <c r="L20" s="50" t="s">
        <v>35</v>
      </c>
      <c r="M20" s="97">
        <v>102.964753</v>
      </c>
      <c r="N20" s="98">
        <v>107.56218320000001</v>
      </c>
      <c r="O20" s="99">
        <v>112.0888836</v>
      </c>
      <c r="P20" s="58"/>
      <c r="Q20" s="58"/>
      <c r="R20" s="58"/>
      <c r="S20" s="58"/>
      <c r="T20" s="58"/>
      <c r="U20" s="58"/>
    </row>
    <row r="21" spans="1:21" ht="17" thickBot="1" x14ac:dyDescent="0.25">
      <c r="A21" s="122" t="s">
        <v>0</v>
      </c>
      <c r="B21" s="120" t="s">
        <v>22</v>
      </c>
      <c r="C21" s="121"/>
      <c r="D21" s="121"/>
      <c r="E21" s="121"/>
      <c r="F21" s="121"/>
      <c r="G21" s="121"/>
      <c r="H21" s="121"/>
      <c r="I21" s="121"/>
      <c r="J21" s="121"/>
      <c r="L21" s="63" t="s">
        <v>20</v>
      </c>
      <c r="M21" s="100">
        <v>18.106801839999999</v>
      </c>
      <c r="N21" s="101">
        <v>19.945773899999999</v>
      </c>
      <c r="O21" s="102"/>
      <c r="P21" s="58"/>
      <c r="Q21" s="58"/>
      <c r="R21" s="58"/>
      <c r="S21" s="58"/>
      <c r="T21" s="58"/>
      <c r="U21" s="58"/>
    </row>
    <row r="22" spans="1:21" x14ac:dyDescent="0.2">
      <c r="A22" s="122"/>
      <c r="B22" s="123" t="s">
        <v>1</v>
      </c>
      <c r="C22" s="123"/>
      <c r="D22" s="123"/>
      <c r="E22" s="123" t="s">
        <v>2</v>
      </c>
      <c r="F22" s="123"/>
      <c r="G22" s="123"/>
      <c r="H22" s="123" t="s">
        <v>3</v>
      </c>
      <c r="I22" s="123"/>
      <c r="J22" s="123"/>
      <c r="L22" s="58"/>
      <c r="M22" s="58"/>
      <c r="N22" s="58"/>
      <c r="O22" s="58"/>
      <c r="P22" s="58"/>
      <c r="Q22" s="58"/>
      <c r="R22" s="58"/>
      <c r="S22" s="58"/>
      <c r="T22" s="58"/>
      <c r="U22" s="58"/>
    </row>
    <row r="23" spans="1:21" x14ac:dyDescent="0.2">
      <c r="A23" s="10" t="s">
        <v>4</v>
      </c>
      <c r="B23" s="19">
        <f>(B3/(AVERAGE($B$17:$C$17)))*100</f>
        <v>87.329229845368573</v>
      </c>
      <c r="C23" s="20">
        <f>(C3/(AVERAGE($B$17:$C$17)))*100</f>
        <v>100.3002552169344</v>
      </c>
      <c r="D23" s="20">
        <f>(D3/(AVERAGE($B$17:$C$17)))*100</f>
        <v>101.98168443176701</v>
      </c>
      <c r="E23" s="19">
        <f>(E3/(AVERAGE($E$17:$G$17)))*100</f>
        <v>76.395690499510266</v>
      </c>
      <c r="F23" s="20">
        <f t="shared" ref="F23:G23" si="1">(F3/(AVERAGE($E$17:$G$17)))*100</f>
        <v>98.460892682244278</v>
      </c>
      <c r="G23" s="20">
        <f t="shared" si="1"/>
        <v>96.585980131523698</v>
      </c>
      <c r="H23" s="33">
        <f>(H3/(AVERAGE($H$17:$J$17))*100)</f>
        <v>96.405939960314925</v>
      </c>
      <c r="I23" s="22">
        <f t="shared" ref="I23:J23" si="2">(I3/(AVERAGE($H$17:$J$17))*100)</f>
        <v>96.482749791973376</v>
      </c>
      <c r="J23" s="23">
        <f t="shared" si="2"/>
        <v>96.645970684247601</v>
      </c>
      <c r="L23" s="114" t="s">
        <v>31</v>
      </c>
      <c r="M23" s="116" t="s">
        <v>50</v>
      </c>
      <c r="N23" s="117"/>
      <c r="O23" s="117"/>
      <c r="P23" s="117"/>
      <c r="Q23" s="117"/>
      <c r="R23" s="117"/>
      <c r="S23" s="117"/>
      <c r="T23" s="117"/>
      <c r="U23" s="117"/>
    </row>
    <row r="24" spans="1:21" ht="17" thickBot="1" x14ac:dyDescent="0.25">
      <c r="A24" s="8" t="s">
        <v>5</v>
      </c>
      <c r="B24" s="24">
        <f t="shared" ref="B24:D24" si="3">(B4/(AVERAGE($B$17:$C$17)))*100</f>
        <v>107.46134214081971</v>
      </c>
      <c r="C24" s="25">
        <f t="shared" si="3"/>
        <v>116.10869238853026</v>
      </c>
      <c r="D24" s="25">
        <f t="shared" si="3"/>
        <v>121.78351598859032</v>
      </c>
      <c r="E24" s="24">
        <f t="shared" ref="E24:G24" si="4">(E4/(AVERAGE($E$17:$G$17)))*100</f>
        <v>92.864138799496274</v>
      </c>
      <c r="F24" s="25">
        <f t="shared" si="4"/>
        <v>108.81488736532809</v>
      </c>
      <c r="G24" s="25">
        <f t="shared" si="4"/>
        <v>108.35315517000137</v>
      </c>
      <c r="H24" s="34">
        <f t="shared" ref="H24:J36" si="5">(H4/(AVERAGE($H$17:$J$17))*100)</f>
        <v>96.146706778467632</v>
      </c>
      <c r="I24" s="27">
        <f t="shared" si="5"/>
        <v>96.645970684247601</v>
      </c>
      <c r="J24" s="28">
        <f t="shared" si="5"/>
        <v>100.54406964091405</v>
      </c>
      <c r="L24" s="115"/>
      <c r="M24" s="117" t="s">
        <v>26</v>
      </c>
      <c r="N24" s="117"/>
      <c r="O24" s="117"/>
      <c r="P24" s="117" t="s">
        <v>27</v>
      </c>
      <c r="Q24" s="117"/>
      <c r="R24" s="117"/>
      <c r="S24" s="117" t="s">
        <v>28</v>
      </c>
      <c r="T24" s="117"/>
      <c r="U24" s="117"/>
    </row>
    <row r="25" spans="1:21" x14ac:dyDescent="0.2">
      <c r="A25" s="8" t="s">
        <v>6</v>
      </c>
      <c r="B25" s="24">
        <f t="shared" ref="B25:D25" si="6">(B5/(AVERAGE($B$17:$C$17)))*100</f>
        <v>109.71325626782766</v>
      </c>
      <c r="C25" s="25">
        <f t="shared" si="6"/>
        <v>118.82600210178653</v>
      </c>
      <c r="D25" s="25">
        <f t="shared" si="6"/>
        <v>119.90692088275034</v>
      </c>
      <c r="E25" s="24">
        <f t="shared" ref="E25:G25" si="7">(E5/(AVERAGE($E$17:$G$17)))*100</f>
        <v>95.942353435007689</v>
      </c>
      <c r="F25" s="25">
        <f t="shared" si="7"/>
        <v>108.12928501469146</v>
      </c>
      <c r="G25" s="25">
        <f t="shared" si="7"/>
        <v>111.99104519378757</v>
      </c>
      <c r="H25" s="34">
        <f t="shared" si="5"/>
        <v>95.369007232925824</v>
      </c>
      <c r="I25" s="27">
        <f t="shared" si="5"/>
        <v>95.724252704346171</v>
      </c>
      <c r="J25" s="28">
        <f t="shared" si="5"/>
        <v>97.260449337515212</v>
      </c>
      <c r="L25" s="40" t="s">
        <v>30</v>
      </c>
      <c r="M25" s="103">
        <v>87.586818379999997</v>
      </c>
      <c r="N25" s="104">
        <v>86.833160930000005</v>
      </c>
      <c r="O25" s="43"/>
      <c r="P25" s="74">
        <v>76.956504240000001</v>
      </c>
      <c r="Q25" s="75">
        <v>74.638876589999995</v>
      </c>
      <c r="R25" s="76">
        <v>70.353679639999996</v>
      </c>
      <c r="S25" s="77">
        <f>100-S15</f>
        <v>85.012072060917475</v>
      </c>
      <c r="T25" s="78">
        <f t="shared" ref="T25:U25" si="8">100-T15</f>
        <v>84.176313997399859</v>
      </c>
      <c r="U25" s="79">
        <f t="shared" si="8"/>
        <v>92.868197857983034</v>
      </c>
    </row>
    <row r="26" spans="1:21" x14ac:dyDescent="0.2">
      <c r="A26" s="8" t="s">
        <v>7</v>
      </c>
      <c r="B26" s="24">
        <f t="shared" ref="B26:D26" si="9">(B6/(AVERAGE($B$17:$C$17)))*100</f>
        <v>91.097432817895211</v>
      </c>
      <c r="C26" s="25">
        <f t="shared" si="9"/>
        <v>105.53970875243959</v>
      </c>
      <c r="D26" s="25">
        <f t="shared" si="9"/>
        <v>97.567932742831402</v>
      </c>
      <c r="E26" s="24">
        <f t="shared" ref="E26:G26" si="10">(E6/(AVERAGE($E$17:$G$17)))*100</f>
        <v>92.724219952427575</v>
      </c>
      <c r="F26" s="25">
        <f t="shared" si="10"/>
        <v>105.45683503567929</v>
      </c>
      <c r="G26" s="25">
        <f t="shared" si="10"/>
        <v>108.60500909472503</v>
      </c>
      <c r="H26" s="34">
        <f t="shared" si="5"/>
        <v>97.433271458746717</v>
      </c>
      <c r="I26" s="27">
        <f t="shared" si="5"/>
        <v>97.462075145618641</v>
      </c>
      <c r="J26" s="28">
        <f t="shared" si="5"/>
        <v>99.449529539781096</v>
      </c>
      <c r="L26" s="50" t="s">
        <v>32</v>
      </c>
      <c r="M26" s="105">
        <v>27.538052310000001</v>
      </c>
      <c r="N26" s="106">
        <v>25.786907039999999</v>
      </c>
      <c r="O26" s="53"/>
      <c r="P26" s="82">
        <v>12.09914296</v>
      </c>
      <c r="Q26" s="83">
        <v>10.72305154</v>
      </c>
      <c r="R26" s="84">
        <v>7.7294491609999998</v>
      </c>
      <c r="S26" s="85">
        <f t="shared" ref="S26:U27" si="11">100-S16</f>
        <v>36.148083947254371</v>
      </c>
      <c r="T26" s="86">
        <f t="shared" si="11"/>
        <v>37.522441651705563</v>
      </c>
      <c r="U26" s="87">
        <f t="shared" si="11"/>
        <v>42.70414164551476</v>
      </c>
    </row>
    <row r="27" spans="1:21" ht="17" thickBot="1" x14ac:dyDescent="0.25">
      <c r="A27" s="8" t="s">
        <v>8</v>
      </c>
      <c r="B27" s="24">
        <f t="shared" ref="B27:D27" si="12">(B7/(AVERAGE($B$17:$C$17)))*100</f>
        <v>81.173997898213486</v>
      </c>
      <c r="C27" s="25">
        <f t="shared" si="12"/>
        <v>95.811439723765204</v>
      </c>
      <c r="D27" s="25">
        <f t="shared" si="12"/>
        <v>100.9908422158835</v>
      </c>
      <c r="E27" s="24">
        <f t="shared" ref="E27:G27" si="13">(E7/(AVERAGE($E$17:$G$17)))*100</f>
        <v>107.317755701693</v>
      </c>
      <c r="F27" s="25">
        <f t="shared" si="13"/>
        <v>109.12270882887924</v>
      </c>
      <c r="G27" s="25">
        <f t="shared" si="13"/>
        <v>107.19182873933117</v>
      </c>
      <c r="H27" s="34">
        <f t="shared" si="5"/>
        <v>93.804006912884859</v>
      </c>
      <c r="I27" s="27">
        <f t="shared" si="5"/>
        <v>98.239774691160463</v>
      </c>
      <c r="J27" s="28">
        <f t="shared" si="5"/>
        <v>99.67995903475645</v>
      </c>
      <c r="L27" s="63" t="s">
        <v>20</v>
      </c>
      <c r="M27" s="107">
        <v>68.967045959999993</v>
      </c>
      <c r="N27" s="108">
        <v>68.058223729999995</v>
      </c>
      <c r="O27" s="66"/>
      <c r="P27" s="90">
        <v>59.670864680000001</v>
      </c>
      <c r="Q27" s="91">
        <v>57.19631433</v>
      </c>
      <c r="R27" s="109"/>
      <c r="S27" s="92">
        <f t="shared" si="11"/>
        <v>82.170494644957586</v>
      </c>
      <c r="T27" s="110">
        <f t="shared" si="11"/>
        <v>81.390453785674481</v>
      </c>
      <c r="U27" s="93"/>
    </row>
    <row r="28" spans="1:21" x14ac:dyDescent="0.2">
      <c r="A28" s="8" t="s">
        <v>9</v>
      </c>
      <c r="B28" s="24">
        <f t="shared" ref="B28:D28" si="14">(B8/(AVERAGE($B$17:$C$17)))*100</f>
        <v>118.01531301606364</v>
      </c>
      <c r="C28" s="25">
        <f t="shared" si="14"/>
        <v>118.7359255367062</v>
      </c>
      <c r="D28" s="25">
        <f t="shared" si="14"/>
        <v>113.81173997898215</v>
      </c>
      <c r="E28" s="24">
        <f t="shared" ref="E28:G28" si="15">(E8/(AVERAGE($E$17:$G$17)))*100</f>
        <v>105.6807051909892</v>
      </c>
      <c r="F28" s="25">
        <f t="shared" si="15"/>
        <v>112.56471246676925</v>
      </c>
      <c r="G28" s="25">
        <f t="shared" si="15"/>
        <v>112.90051769973415</v>
      </c>
      <c r="H28" s="34">
        <f t="shared" si="5"/>
        <v>95.13857773795047</v>
      </c>
      <c r="I28" s="27">
        <f t="shared" si="5"/>
        <v>96.818792805479106</v>
      </c>
      <c r="J28" s="28">
        <f t="shared" si="5"/>
        <v>98.287780835947004</v>
      </c>
      <c r="L28" s="40" t="s">
        <v>34</v>
      </c>
      <c r="M28" s="94">
        <v>-6.8902510899999996</v>
      </c>
      <c r="N28" s="95">
        <v>-12.08888365</v>
      </c>
      <c r="O28" s="96">
        <v>-14.193092070000001</v>
      </c>
      <c r="P28" s="58"/>
      <c r="Q28" s="58"/>
      <c r="R28" s="58"/>
      <c r="S28" s="58"/>
      <c r="T28" s="58"/>
      <c r="U28" s="58"/>
    </row>
    <row r="29" spans="1:21" ht="17" customHeight="1" x14ac:dyDescent="0.2">
      <c r="A29" s="8" t="s">
        <v>10</v>
      </c>
      <c r="B29" s="24">
        <f t="shared" ref="B29:D29" si="16">(B9/(AVERAGE($B$17:$C$17)))*100</f>
        <v>122.6842816393935</v>
      </c>
      <c r="C29" s="25">
        <f t="shared" si="16"/>
        <v>118.96111694940701</v>
      </c>
      <c r="D29" s="25">
        <f t="shared" si="16"/>
        <v>121.69343942350999</v>
      </c>
      <c r="E29" s="24">
        <f t="shared" ref="E29:G29" si="17">(E9/(AVERAGE($E$17:$G$17)))*100</f>
        <v>106.24038057926401</v>
      </c>
      <c r="F29" s="25">
        <f t="shared" si="17"/>
        <v>102.58849867077093</v>
      </c>
      <c r="G29" s="25">
        <f t="shared" si="17"/>
        <v>104.02966279557855</v>
      </c>
      <c r="H29" s="34">
        <f t="shared" si="5"/>
        <v>99.305511105421502</v>
      </c>
      <c r="I29" s="27">
        <f t="shared" si="5"/>
        <v>99.593547974140677</v>
      </c>
      <c r="J29" s="28">
        <f t="shared" si="5"/>
        <v>100.39044997759714</v>
      </c>
      <c r="L29" s="50" t="s">
        <v>33</v>
      </c>
      <c r="M29" s="97">
        <v>-5.8116232459999999</v>
      </c>
      <c r="N29" s="98">
        <v>-6.6426971589999999</v>
      </c>
      <c r="O29" s="99">
        <v>-8.7115407289999993</v>
      </c>
      <c r="P29" s="58"/>
      <c r="Q29" s="58"/>
      <c r="R29" s="58"/>
      <c r="S29" s="58"/>
      <c r="T29" s="58"/>
      <c r="U29" s="58"/>
    </row>
    <row r="30" spans="1:21" x14ac:dyDescent="0.2">
      <c r="A30" s="8" t="s">
        <v>11</v>
      </c>
      <c r="B30" s="24">
        <f t="shared" ref="B30:D30" si="18">(B10/(AVERAGE($B$17:$C$17)))*100</f>
        <v>46.494520342290954</v>
      </c>
      <c r="C30" s="25">
        <f t="shared" si="18"/>
        <v>48.686383425912027</v>
      </c>
      <c r="D30" s="25">
        <f t="shared" si="18"/>
        <v>46.839813841765505</v>
      </c>
      <c r="E30" s="24">
        <f t="shared" ref="E30:G30" si="19">(E10/(AVERAGE($E$17:$G$17)))*100</f>
        <v>58.821883307681532</v>
      </c>
      <c r="F30" s="25">
        <f t="shared" si="19"/>
        <v>52.945291730796129</v>
      </c>
      <c r="G30" s="25">
        <f t="shared" si="19"/>
        <v>48.299986008115283</v>
      </c>
      <c r="H30" s="34">
        <f t="shared" si="5"/>
        <v>29.696601164949115</v>
      </c>
      <c r="I30" s="27">
        <f t="shared" si="5"/>
        <v>30.272674902387507</v>
      </c>
      <c r="J30" s="28">
        <f t="shared" si="5"/>
        <v>31.261601484990077</v>
      </c>
      <c r="L30" s="50" t="s">
        <v>35</v>
      </c>
      <c r="M30" s="97">
        <v>-2.9647530350000002</v>
      </c>
      <c r="N30" s="98">
        <v>-7.5621831899999998</v>
      </c>
      <c r="O30" s="99">
        <v>-12.08888365</v>
      </c>
      <c r="P30" s="58"/>
      <c r="Q30" s="58"/>
      <c r="R30" s="58"/>
      <c r="S30" s="58"/>
      <c r="T30" s="58"/>
      <c r="U30" s="58"/>
    </row>
    <row r="31" spans="1:21" ht="17" thickBot="1" x14ac:dyDescent="0.25">
      <c r="A31" s="8" t="s">
        <v>12</v>
      </c>
      <c r="B31" s="24">
        <f t="shared" ref="B31:D31" si="20">(B11/(AVERAGE($B$17:$C$17)))*100</f>
        <v>106.99594655457139</v>
      </c>
      <c r="C31" s="25">
        <f t="shared" si="20"/>
        <v>116.94940699594656</v>
      </c>
      <c r="D31" s="25">
        <f t="shared" si="20"/>
        <v>117.59495571235551</v>
      </c>
      <c r="E31" s="24">
        <f t="shared" ref="E31:G31" si="21">(E11/(AVERAGE($E$17:$G$17)))*100</f>
        <v>110.36798656779065</v>
      </c>
      <c r="F31" s="25">
        <f t="shared" si="21"/>
        <v>105.97453476983347</v>
      </c>
      <c r="G31" s="25">
        <f t="shared" si="21"/>
        <v>104.02966279557855</v>
      </c>
      <c r="H31" s="34">
        <f t="shared" si="5"/>
        <v>95.580234269986562</v>
      </c>
      <c r="I31" s="27">
        <f t="shared" si="5"/>
        <v>96.204314152211481</v>
      </c>
      <c r="J31" s="28">
        <f t="shared" si="5"/>
        <v>97.433271458746717</v>
      </c>
      <c r="L31" s="63" t="s">
        <v>20</v>
      </c>
      <c r="M31" s="100">
        <v>81.893198159999997</v>
      </c>
      <c r="N31" s="101">
        <v>80.054226099999994</v>
      </c>
      <c r="O31" s="102"/>
      <c r="P31" s="58"/>
      <c r="Q31" s="58"/>
      <c r="R31" s="58"/>
      <c r="S31" s="58"/>
      <c r="T31" s="58"/>
      <c r="U31" s="58"/>
    </row>
    <row r="32" spans="1:21" x14ac:dyDescent="0.2">
      <c r="A32" s="8" t="s">
        <v>13</v>
      </c>
      <c r="B32" s="24">
        <f t="shared" ref="B32:D32" si="22">(B12/(AVERAGE($B$17:$C$17)))*100</f>
        <v>96.261822549166794</v>
      </c>
      <c r="C32" s="25">
        <f t="shared" si="22"/>
        <v>88.920582495120854</v>
      </c>
      <c r="D32" s="25">
        <f t="shared" si="22"/>
        <v>103.04759045188409</v>
      </c>
      <c r="E32" s="24">
        <f t="shared" ref="E32:G32" si="23">(E12/(AVERAGE($E$17:$G$17)))*100</f>
        <v>103.1621659437526</v>
      </c>
      <c r="F32" s="25">
        <f t="shared" si="23"/>
        <v>100.39177277179235</v>
      </c>
      <c r="G32" s="25">
        <f t="shared" si="23"/>
        <v>103.02224709668391</v>
      </c>
      <c r="H32" s="34">
        <f t="shared" si="5"/>
        <v>81.562439992319014</v>
      </c>
      <c r="I32" s="27">
        <f t="shared" si="5"/>
        <v>81.591243679190939</v>
      </c>
      <c r="J32" s="28">
        <f t="shared" si="5"/>
        <v>88.292901491390893</v>
      </c>
    </row>
    <row r="33" spans="1:21" x14ac:dyDescent="0.2">
      <c r="A33" s="8" t="s">
        <v>14</v>
      </c>
      <c r="B33" s="24">
        <f t="shared" ref="B33:D33" si="24">(B13/(AVERAGE($B$17:$C$17)))*100</f>
        <v>86.173247260171152</v>
      </c>
      <c r="C33" s="25">
        <f t="shared" si="24"/>
        <v>106.78576790271732</v>
      </c>
      <c r="D33" s="25">
        <f t="shared" si="24"/>
        <v>110.9593154181054</v>
      </c>
      <c r="E33" s="24">
        <f t="shared" ref="E33:G33" si="25">(E13/(AVERAGE($E$17:$G$17)))*100</f>
        <v>112.32685042675247</v>
      </c>
      <c r="F33" s="25">
        <f t="shared" si="25"/>
        <v>105.90457534629914</v>
      </c>
      <c r="G33" s="25">
        <f t="shared" si="25"/>
        <v>106.61816146634951</v>
      </c>
      <c r="H33" s="34">
        <f t="shared" si="5"/>
        <v>94.562504000512064</v>
      </c>
      <c r="I33" s="27">
        <f t="shared" si="5"/>
        <v>94.975356845676245</v>
      </c>
      <c r="J33" s="28">
        <f t="shared" si="5"/>
        <v>95.916277283492292</v>
      </c>
      <c r="L33" s="114" t="s">
        <v>31</v>
      </c>
      <c r="M33" s="116" t="s">
        <v>24</v>
      </c>
      <c r="N33" s="117"/>
      <c r="O33" s="117"/>
      <c r="P33" s="117"/>
      <c r="Q33" s="117"/>
      <c r="R33" s="117"/>
      <c r="S33" s="117"/>
      <c r="T33" s="117"/>
      <c r="U33" s="117"/>
    </row>
    <row r="34" spans="1:21" ht="17" thickBot="1" x14ac:dyDescent="0.25">
      <c r="A34" s="8" t="s">
        <v>15</v>
      </c>
      <c r="B34" s="24">
        <f t="shared" ref="B34:D34" si="26">(B14/(AVERAGE($B$17:$C$17)))*100</f>
        <v>80.468398138417669</v>
      </c>
      <c r="C34" s="25">
        <f t="shared" si="26"/>
        <v>106.60561477255668</v>
      </c>
      <c r="D34" s="25">
        <f t="shared" si="26"/>
        <v>108.46719711754993</v>
      </c>
      <c r="E34" s="24">
        <f t="shared" ref="E34:G34" si="27">(E14/(AVERAGE($E$17:$G$17)))*100</f>
        <v>106.50622638869453</v>
      </c>
      <c r="F34" s="25">
        <f t="shared" si="27"/>
        <v>101.23128585420456</v>
      </c>
      <c r="G34" s="25">
        <f t="shared" si="27"/>
        <v>105.70868896040295</v>
      </c>
      <c r="H34" s="34">
        <f t="shared" si="5"/>
        <v>93.832810599756769</v>
      </c>
      <c r="I34" s="27">
        <f t="shared" si="5"/>
        <v>95.983485886193435</v>
      </c>
      <c r="J34" s="28">
        <f t="shared" si="5"/>
        <v>96.117903091595721</v>
      </c>
      <c r="L34" s="115"/>
      <c r="M34" s="117" t="s">
        <v>26</v>
      </c>
      <c r="N34" s="117"/>
      <c r="O34" s="117"/>
      <c r="P34" s="117" t="s">
        <v>27</v>
      </c>
      <c r="Q34" s="117"/>
      <c r="R34" s="117"/>
      <c r="S34" s="117" t="s">
        <v>28</v>
      </c>
      <c r="T34" s="117"/>
      <c r="U34" s="117"/>
    </row>
    <row r="35" spans="1:21" x14ac:dyDescent="0.2">
      <c r="A35" s="8" t="s">
        <v>16</v>
      </c>
      <c r="B35" s="24">
        <f t="shared" ref="B35:D35" si="28">(B15/(AVERAGE($B$17:$C$17)))*100</f>
        <v>109.53310313766703</v>
      </c>
      <c r="C35" s="25">
        <f t="shared" si="28"/>
        <v>119.86188260021018</v>
      </c>
      <c r="D35" s="25">
        <f t="shared" si="28"/>
        <v>130.37081519291399</v>
      </c>
      <c r="E35" s="24">
        <f t="shared" ref="E35:G35" si="29">(E15/(AVERAGE($E$17:$G$17)))*100</f>
        <v>108.21323632293267</v>
      </c>
      <c r="F35" s="25">
        <f t="shared" si="29"/>
        <v>106.81404785224569</v>
      </c>
      <c r="G35" s="25">
        <f t="shared" si="29"/>
        <v>108.50706590177694</v>
      </c>
      <c r="H35" s="34">
        <f t="shared" si="5"/>
        <v>91.442104589387441</v>
      </c>
      <c r="I35" s="27">
        <f t="shared" si="5"/>
        <v>91.672534084362795</v>
      </c>
      <c r="J35" s="28">
        <f t="shared" si="5"/>
        <v>102.85796581962492</v>
      </c>
      <c r="L35" s="40" t="s">
        <v>30</v>
      </c>
      <c r="M35" s="103">
        <v>87.586818379999997</v>
      </c>
      <c r="N35" s="104">
        <v>86.833160930000005</v>
      </c>
      <c r="O35" s="43"/>
      <c r="P35" s="74">
        <v>76.956504240000001</v>
      </c>
      <c r="Q35" s="75">
        <v>74.638876589999995</v>
      </c>
      <c r="R35" s="76">
        <v>70.353679639999996</v>
      </c>
      <c r="S35" s="77">
        <f>100-S25</f>
        <v>14.987927939082525</v>
      </c>
      <c r="T35" s="78">
        <f t="shared" ref="T35:U35" si="30">100-T25</f>
        <v>15.823686002600141</v>
      </c>
      <c r="U35" s="79">
        <f t="shared" si="30"/>
        <v>7.1318021420169657</v>
      </c>
    </row>
    <row r="36" spans="1:21" x14ac:dyDescent="0.2">
      <c r="A36" s="8" t="s">
        <v>17</v>
      </c>
      <c r="B36" s="24">
        <f t="shared" ref="B36:D36" si="31">(B16/(AVERAGE($B$17:$C$17)))*100</f>
        <v>115.70334784566883</v>
      </c>
      <c r="C36" s="25">
        <f t="shared" si="31"/>
        <v>121.33313316318872</v>
      </c>
      <c r="D36" s="25">
        <f t="shared" si="31"/>
        <v>128.35910523945356</v>
      </c>
      <c r="E36" s="24">
        <f t="shared" ref="E36:G36" si="32">(E16/(AVERAGE($E$17:$G$17)))*100</f>
        <v>114.08982789981809</v>
      </c>
      <c r="F36" s="25">
        <f t="shared" si="32"/>
        <v>110.18609206660135</v>
      </c>
      <c r="G36" s="25">
        <f t="shared" si="32"/>
        <v>110.27004337484259</v>
      </c>
      <c r="H36" s="34">
        <f t="shared" si="5"/>
        <v>104.45176982653778</v>
      </c>
      <c r="I36" s="27">
        <f t="shared" si="5"/>
        <v>106.37201561799911</v>
      </c>
      <c r="J36" s="28">
        <f t="shared" si="5"/>
        <v>109.91486910324522</v>
      </c>
      <c r="L36" s="50" t="s">
        <v>32</v>
      </c>
      <c r="M36" s="105">
        <v>27.538052310000001</v>
      </c>
      <c r="N36" s="106">
        <v>25.786907039999999</v>
      </c>
      <c r="O36" s="53"/>
      <c r="P36" s="82">
        <v>12.09914296</v>
      </c>
      <c r="Q36" s="83">
        <v>10.72305154</v>
      </c>
      <c r="R36" s="84">
        <v>7.7294491609999998</v>
      </c>
      <c r="S36" s="85">
        <f t="shared" ref="S36:U36" si="33">100-S26</f>
        <v>63.851916052745629</v>
      </c>
      <c r="T36" s="86">
        <f t="shared" si="33"/>
        <v>62.477558348294437</v>
      </c>
      <c r="U36" s="87">
        <f t="shared" si="33"/>
        <v>57.29585835448524</v>
      </c>
    </row>
    <row r="37" spans="1:21" ht="17" thickBot="1" x14ac:dyDescent="0.25">
      <c r="A37" s="3" t="s">
        <v>20</v>
      </c>
      <c r="B37" s="29">
        <f>(B19/(AVERAGE($B$17:$C$17)))*100</f>
        <v>32.262423059600664</v>
      </c>
      <c r="C37" s="30">
        <f>(C19/(AVERAGE($B$17:$C$17)))*100</f>
        <v>32.412550668067858</v>
      </c>
      <c r="D37" s="30"/>
      <c r="E37" s="29">
        <f>(E19/(AVERAGE($E$17:$G$17)))*100</f>
        <v>35.581362809570443</v>
      </c>
      <c r="F37" s="30">
        <f>(F19/(AVERAGE($E$17:$G$17)))*100</f>
        <v>34.951727997761296</v>
      </c>
      <c r="G37" s="30"/>
      <c r="H37" s="35">
        <f>(H19/(AVERAGE($H$17:$J$17))*100)</f>
        <v>26.864238622543684</v>
      </c>
      <c r="I37" s="31">
        <f>(I19/(AVERAGE($H$17:$J$17))*100)</f>
        <v>28.506048774243105</v>
      </c>
      <c r="J37" s="32"/>
      <c r="L37" s="63" t="s">
        <v>20</v>
      </c>
      <c r="M37" s="107">
        <v>68.967045959999993</v>
      </c>
      <c r="N37" s="108">
        <v>68.058223729999995</v>
      </c>
      <c r="O37" s="66"/>
      <c r="P37" s="90">
        <v>59.670864680000001</v>
      </c>
      <c r="Q37" s="91">
        <v>57.19631433</v>
      </c>
      <c r="R37" s="109"/>
      <c r="S37" s="92">
        <f t="shared" ref="S37:T37" si="34">100-S27</f>
        <v>17.829505355042414</v>
      </c>
      <c r="T37" s="110">
        <f t="shared" si="34"/>
        <v>18.609546214325519</v>
      </c>
      <c r="U37" s="93"/>
    </row>
    <row r="38" spans="1:21" x14ac:dyDescent="0.2">
      <c r="L38" s="40" t="s">
        <v>34</v>
      </c>
      <c r="M38" s="94">
        <v>0</v>
      </c>
      <c r="N38" s="95">
        <v>0</v>
      </c>
      <c r="O38" s="96">
        <v>0</v>
      </c>
      <c r="P38" s="58"/>
      <c r="Q38" s="58"/>
      <c r="R38" s="58"/>
      <c r="S38" s="58"/>
      <c r="T38" s="58"/>
      <c r="U38" s="58"/>
    </row>
    <row r="39" spans="1:21" x14ac:dyDescent="0.2">
      <c r="A39" s="122" t="s">
        <v>0</v>
      </c>
      <c r="B39" s="120" t="s">
        <v>23</v>
      </c>
      <c r="C39" s="121"/>
      <c r="D39" s="121"/>
      <c r="E39" s="121"/>
      <c r="F39" s="121"/>
      <c r="G39" s="121"/>
      <c r="H39" s="121"/>
      <c r="I39" s="121"/>
      <c r="J39" s="121"/>
      <c r="L39" s="50" t="s">
        <v>33</v>
      </c>
      <c r="M39" s="97">
        <v>0</v>
      </c>
      <c r="N39" s="98">
        <v>0</v>
      </c>
      <c r="O39" s="99">
        <v>0</v>
      </c>
      <c r="P39" s="58"/>
      <c r="Q39" s="58"/>
      <c r="R39" s="58"/>
      <c r="S39" s="58"/>
      <c r="T39" s="58"/>
      <c r="U39" s="58"/>
    </row>
    <row r="40" spans="1:21" x14ac:dyDescent="0.2">
      <c r="A40" s="122"/>
      <c r="B40" s="123" t="s">
        <v>1</v>
      </c>
      <c r="C40" s="123"/>
      <c r="D40" s="123"/>
      <c r="E40" s="123" t="s">
        <v>2</v>
      </c>
      <c r="F40" s="123"/>
      <c r="G40" s="123"/>
      <c r="H40" s="123" t="s">
        <v>3</v>
      </c>
      <c r="I40" s="123"/>
      <c r="J40" s="123"/>
      <c r="L40" s="50" t="s">
        <v>35</v>
      </c>
      <c r="M40" s="97">
        <v>0</v>
      </c>
      <c r="N40" s="98">
        <v>0</v>
      </c>
      <c r="O40" s="99">
        <v>0</v>
      </c>
      <c r="P40" s="58"/>
      <c r="Q40" s="58"/>
      <c r="R40" s="58"/>
      <c r="S40" s="58"/>
      <c r="T40" s="58"/>
      <c r="U40" s="58"/>
    </row>
    <row r="41" spans="1:21" ht="17" thickBot="1" x14ac:dyDescent="0.25">
      <c r="A41" s="10" t="s">
        <v>4</v>
      </c>
      <c r="B41" s="19">
        <f t="shared" ref="B41:E54" si="35">100-B23</f>
        <v>12.670770154631427</v>
      </c>
      <c r="C41" s="20">
        <f t="shared" si="35"/>
        <v>-0.30025521693440282</v>
      </c>
      <c r="D41" s="20">
        <f t="shared" si="35"/>
        <v>-1.9816844317670075</v>
      </c>
      <c r="E41" s="19">
        <f t="shared" si="35"/>
        <v>23.604309500489734</v>
      </c>
      <c r="F41" s="20">
        <f t="shared" ref="F41:G41" si="36">100-F23</f>
        <v>1.5391073177557217</v>
      </c>
      <c r="G41" s="20">
        <f t="shared" si="36"/>
        <v>3.4140198684763021</v>
      </c>
      <c r="H41" s="33">
        <f>100-H23</f>
        <v>3.5940600396850755</v>
      </c>
      <c r="I41" s="22">
        <f t="shared" ref="I41:J41" si="37">100-I23</f>
        <v>3.5172502080266241</v>
      </c>
      <c r="J41" s="23">
        <f t="shared" si="37"/>
        <v>3.354029315752399</v>
      </c>
      <c r="L41" s="63" t="s">
        <v>20</v>
      </c>
      <c r="M41" s="100">
        <v>81.893198159999997</v>
      </c>
      <c r="N41" s="101">
        <v>80.054226099999994</v>
      </c>
      <c r="O41" s="102"/>
      <c r="P41" s="58"/>
      <c r="Q41" s="58"/>
      <c r="R41" s="58"/>
      <c r="S41" s="58"/>
      <c r="T41" s="58"/>
      <c r="U41" s="58"/>
    </row>
    <row r="42" spans="1:21" x14ac:dyDescent="0.2">
      <c r="A42" s="8" t="s">
        <v>5</v>
      </c>
      <c r="B42" s="24">
        <f t="shared" si="35"/>
        <v>-7.4613421408197098</v>
      </c>
      <c r="C42" s="25">
        <f t="shared" si="35"/>
        <v>-16.108692388530258</v>
      </c>
      <c r="D42" s="25">
        <f t="shared" si="35"/>
        <v>-21.783515988590324</v>
      </c>
      <c r="E42" s="24">
        <f t="shared" si="35"/>
        <v>7.1358612005037259</v>
      </c>
      <c r="F42" s="25">
        <f t="shared" ref="F42:G54" si="38">100-F24</f>
        <v>-8.8148873653280901</v>
      </c>
      <c r="G42" s="25">
        <f t="shared" si="38"/>
        <v>-8.3531551700013722</v>
      </c>
      <c r="H42" s="34">
        <f t="shared" ref="H42:J42" si="39">100-H24</f>
        <v>3.8532932215323683</v>
      </c>
      <c r="I42" s="27">
        <f t="shared" si="39"/>
        <v>3.354029315752399</v>
      </c>
      <c r="J42" s="28">
        <f t="shared" si="39"/>
        <v>-0.54406964091404575</v>
      </c>
    </row>
    <row r="43" spans="1:21" x14ac:dyDescent="0.2">
      <c r="A43" s="8" t="s">
        <v>6</v>
      </c>
      <c r="B43" s="24">
        <f t="shared" si="35"/>
        <v>-9.7132562678276599</v>
      </c>
      <c r="C43" s="25">
        <f t="shared" si="35"/>
        <v>-18.826002101786528</v>
      </c>
      <c r="D43" s="25">
        <f t="shared" si="35"/>
        <v>-19.906920882750342</v>
      </c>
      <c r="E43" s="24">
        <f t="shared" si="35"/>
        <v>4.0576465649923108</v>
      </c>
      <c r="F43" s="25">
        <f t="shared" si="38"/>
        <v>-8.1292850146914617</v>
      </c>
      <c r="G43" s="25">
        <f t="shared" si="38"/>
        <v>-11.991045193787571</v>
      </c>
      <c r="H43" s="34">
        <f t="shared" ref="H43:J43" si="40">100-H25</f>
        <v>4.6309927670741757</v>
      </c>
      <c r="I43" s="27">
        <f t="shared" si="40"/>
        <v>4.2757472956538294</v>
      </c>
      <c r="J43" s="28">
        <f t="shared" si="40"/>
        <v>2.7395506624847883</v>
      </c>
    </row>
    <row r="44" spans="1:21" x14ac:dyDescent="0.2">
      <c r="A44" s="8" t="s">
        <v>7</v>
      </c>
      <c r="B44" s="24">
        <f t="shared" si="35"/>
        <v>8.9025671821047894</v>
      </c>
      <c r="C44" s="25">
        <f t="shared" si="35"/>
        <v>-5.5397087524395943</v>
      </c>
      <c r="D44" s="25">
        <f t="shared" si="35"/>
        <v>2.4320672571685975</v>
      </c>
      <c r="E44" s="24">
        <f t="shared" si="35"/>
        <v>7.2757800475724252</v>
      </c>
      <c r="F44" s="25">
        <f t="shared" si="38"/>
        <v>-5.4568350356792905</v>
      </c>
      <c r="G44" s="25">
        <f t="shared" si="38"/>
        <v>-8.6050090947250339</v>
      </c>
      <c r="H44" s="34">
        <f t="shared" ref="H44:J44" si="41">100-H26</f>
        <v>2.5667285412532834</v>
      </c>
      <c r="I44" s="27">
        <f t="shared" si="41"/>
        <v>2.5379248543813588</v>
      </c>
      <c r="J44" s="28">
        <f t="shared" si="41"/>
        <v>0.55047046021890367</v>
      </c>
    </row>
    <row r="45" spans="1:21" x14ac:dyDescent="0.2">
      <c r="A45" s="8" t="s">
        <v>8</v>
      </c>
      <c r="B45" s="24">
        <f t="shared" si="35"/>
        <v>18.826002101786514</v>
      </c>
      <c r="C45" s="25">
        <f t="shared" si="35"/>
        <v>4.1885602762347958</v>
      </c>
      <c r="D45" s="25">
        <f t="shared" si="35"/>
        <v>-0.99084221588350374</v>
      </c>
      <c r="E45" s="24">
        <f t="shared" si="35"/>
        <v>-7.3177557016930024</v>
      </c>
      <c r="F45" s="25">
        <f t="shared" si="38"/>
        <v>-9.1227088288792402</v>
      </c>
      <c r="G45" s="25">
        <f t="shared" si="38"/>
        <v>-7.1918287393311715</v>
      </c>
      <c r="H45" s="34">
        <f t="shared" ref="H45:J45" si="42">100-H27</f>
        <v>6.1959930871151414</v>
      </c>
      <c r="I45" s="27">
        <f t="shared" si="42"/>
        <v>1.7602253088395372</v>
      </c>
      <c r="J45" s="28">
        <f t="shared" si="42"/>
        <v>0.32004096524354964</v>
      </c>
    </row>
    <row r="46" spans="1:21" x14ac:dyDescent="0.2">
      <c r="A46" s="8" t="s">
        <v>9</v>
      </c>
      <c r="B46" s="24">
        <f t="shared" si="35"/>
        <v>-18.015313016063644</v>
      </c>
      <c r="C46" s="25">
        <f t="shared" si="35"/>
        <v>-18.735925536706205</v>
      </c>
      <c r="D46" s="25">
        <f t="shared" si="35"/>
        <v>-13.811739978982146</v>
      </c>
      <c r="E46" s="24">
        <f t="shared" si="35"/>
        <v>-5.680705190989201</v>
      </c>
      <c r="F46" s="25">
        <f t="shared" si="38"/>
        <v>-12.564712466769251</v>
      </c>
      <c r="G46" s="25">
        <f t="shared" si="38"/>
        <v>-12.900517699734152</v>
      </c>
      <c r="H46" s="34">
        <f t="shared" ref="H46:J46" si="43">100-H28</f>
        <v>4.8614222620495298</v>
      </c>
      <c r="I46" s="27">
        <f t="shared" si="43"/>
        <v>3.1812071945208942</v>
      </c>
      <c r="J46" s="28">
        <f t="shared" si="43"/>
        <v>1.7122191640529962</v>
      </c>
    </row>
    <row r="47" spans="1:21" x14ac:dyDescent="0.2">
      <c r="A47" s="8" t="s">
        <v>10</v>
      </c>
      <c r="B47" s="24">
        <f t="shared" si="35"/>
        <v>-22.684281639393504</v>
      </c>
      <c r="C47" s="25">
        <f t="shared" si="35"/>
        <v>-18.961116949407014</v>
      </c>
      <c r="D47" s="25">
        <f t="shared" si="35"/>
        <v>-21.693439423509986</v>
      </c>
      <c r="E47" s="24">
        <f t="shared" si="35"/>
        <v>-6.2403805792640128</v>
      </c>
      <c r="F47" s="25">
        <f t="shared" si="38"/>
        <v>-2.5884986707709317</v>
      </c>
      <c r="G47" s="25">
        <f t="shared" si="38"/>
        <v>-4.0296627955785453</v>
      </c>
      <c r="H47" s="34">
        <f t="shared" ref="H47:J47" si="44">100-H29</f>
        <v>0.69448889457849816</v>
      </c>
      <c r="I47" s="27">
        <f t="shared" si="44"/>
        <v>0.40645202585932338</v>
      </c>
      <c r="J47" s="28">
        <f t="shared" si="44"/>
        <v>-0.39044997759714306</v>
      </c>
    </row>
    <row r="48" spans="1:21" x14ac:dyDescent="0.2">
      <c r="A48" s="8" t="s">
        <v>11</v>
      </c>
      <c r="B48" s="24">
        <f t="shared" si="35"/>
        <v>53.505479657709046</v>
      </c>
      <c r="C48" s="25">
        <f t="shared" si="35"/>
        <v>51.313616574087973</v>
      </c>
      <c r="D48" s="25">
        <f t="shared" si="35"/>
        <v>53.160186158234495</v>
      </c>
      <c r="E48" s="24">
        <f t="shared" si="35"/>
        <v>41.178116692318468</v>
      </c>
      <c r="F48" s="25">
        <f t="shared" si="38"/>
        <v>47.054708269203871</v>
      </c>
      <c r="G48" s="25">
        <f t="shared" si="38"/>
        <v>51.700013991884717</v>
      </c>
      <c r="H48" s="34">
        <f t="shared" ref="H48:J48" si="45">100-H30</f>
        <v>70.303398835050885</v>
      </c>
      <c r="I48" s="27">
        <f t="shared" si="45"/>
        <v>69.727325097612493</v>
      </c>
      <c r="J48" s="28">
        <f t="shared" si="45"/>
        <v>68.738398515009919</v>
      </c>
    </row>
    <row r="49" spans="1:10" x14ac:dyDescent="0.2">
      <c r="A49" s="8" t="s">
        <v>12</v>
      </c>
      <c r="B49" s="24">
        <f t="shared" si="35"/>
        <v>-6.9959465545713897</v>
      </c>
      <c r="C49" s="25">
        <f t="shared" si="35"/>
        <v>-16.949406995946561</v>
      </c>
      <c r="D49" s="25">
        <f t="shared" si="35"/>
        <v>-17.594955712355514</v>
      </c>
      <c r="E49" s="24">
        <f t="shared" si="35"/>
        <v>-10.367986567790652</v>
      </c>
      <c r="F49" s="25">
        <f t="shared" si="38"/>
        <v>-5.9745347698334683</v>
      </c>
      <c r="G49" s="25">
        <f t="shared" si="38"/>
        <v>-4.0296627955785453</v>
      </c>
      <c r="H49" s="34">
        <f t="shared" ref="H49:J49" si="46">100-H31</f>
        <v>4.4197657300134381</v>
      </c>
      <c r="I49" s="27">
        <f t="shared" si="46"/>
        <v>3.7956858477885191</v>
      </c>
      <c r="J49" s="28">
        <f t="shared" si="46"/>
        <v>2.5667285412532834</v>
      </c>
    </row>
    <row r="50" spans="1:10" x14ac:dyDescent="0.2">
      <c r="A50" s="8" t="s">
        <v>13</v>
      </c>
      <c r="B50" s="24">
        <f t="shared" si="35"/>
        <v>3.7381774508332057</v>
      </c>
      <c r="C50" s="25">
        <f t="shared" si="35"/>
        <v>11.079417504879146</v>
      </c>
      <c r="D50" s="25">
        <f t="shared" si="35"/>
        <v>-3.0475904518840906</v>
      </c>
      <c r="E50" s="24">
        <f t="shared" si="35"/>
        <v>-3.1621659437525977</v>
      </c>
      <c r="F50" s="25">
        <f t="shared" si="38"/>
        <v>-0.39177277179234693</v>
      </c>
      <c r="G50" s="25">
        <f t="shared" si="38"/>
        <v>-3.0222470966839126</v>
      </c>
      <c r="H50" s="34">
        <f t="shared" ref="H50:J50" si="47">100-H32</f>
        <v>18.437560007680986</v>
      </c>
      <c r="I50" s="27">
        <f t="shared" si="47"/>
        <v>18.408756320809061</v>
      </c>
      <c r="J50" s="28">
        <f t="shared" si="47"/>
        <v>11.707098508609107</v>
      </c>
    </row>
    <row r="51" spans="1:10" x14ac:dyDescent="0.2">
      <c r="A51" s="8" t="s">
        <v>14</v>
      </c>
      <c r="B51" s="24">
        <f t="shared" si="35"/>
        <v>13.826752739828848</v>
      </c>
      <c r="C51" s="25">
        <f t="shared" si="35"/>
        <v>-6.7857679027173248</v>
      </c>
      <c r="D51" s="25">
        <f t="shared" si="35"/>
        <v>-10.959315418105405</v>
      </c>
      <c r="E51" s="24">
        <f t="shared" si="35"/>
        <v>-12.326850426752472</v>
      </c>
      <c r="F51" s="25">
        <f t="shared" si="38"/>
        <v>-5.9045753462991399</v>
      </c>
      <c r="G51" s="25">
        <f t="shared" si="38"/>
        <v>-6.6181614663495054</v>
      </c>
      <c r="H51" s="34">
        <f t="shared" ref="H51:J51" si="48">100-H33</f>
        <v>5.4374959994879362</v>
      </c>
      <c r="I51" s="27">
        <f t="shared" si="48"/>
        <v>5.0246431543237549</v>
      </c>
      <c r="J51" s="28">
        <f t="shared" si="48"/>
        <v>4.0837227165077081</v>
      </c>
    </row>
    <row r="52" spans="1:10" x14ac:dyDescent="0.2">
      <c r="A52" s="8" t="s">
        <v>15</v>
      </c>
      <c r="B52" s="24">
        <f t="shared" si="35"/>
        <v>19.531601861582331</v>
      </c>
      <c r="C52" s="25">
        <f t="shared" si="35"/>
        <v>-6.6056147725566774</v>
      </c>
      <c r="D52" s="25">
        <f t="shared" si="35"/>
        <v>-8.4671971175499294</v>
      </c>
      <c r="E52" s="24">
        <f t="shared" si="35"/>
        <v>-6.5062263886945289</v>
      </c>
      <c r="F52" s="25">
        <f t="shared" si="38"/>
        <v>-1.2312858542045575</v>
      </c>
      <c r="G52" s="25">
        <f t="shared" si="38"/>
        <v>-5.7086889604029523</v>
      </c>
      <c r="H52" s="34">
        <f t="shared" ref="H52:J52" si="49">100-H34</f>
        <v>6.167189400243231</v>
      </c>
      <c r="I52" s="27">
        <f t="shared" si="49"/>
        <v>4.016514113806565</v>
      </c>
      <c r="J52" s="28">
        <f t="shared" si="49"/>
        <v>3.8820969084042787</v>
      </c>
    </row>
    <row r="53" spans="1:10" x14ac:dyDescent="0.2">
      <c r="A53" s="8" t="s">
        <v>16</v>
      </c>
      <c r="B53" s="24">
        <f t="shared" si="35"/>
        <v>-9.5331031376670268</v>
      </c>
      <c r="C53" s="25">
        <f t="shared" si="35"/>
        <v>-19.86188260021018</v>
      </c>
      <c r="D53" s="25">
        <f t="shared" si="35"/>
        <v>-30.370815192913994</v>
      </c>
      <c r="E53" s="24">
        <f t="shared" si="35"/>
        <v>-8.2132363229326728</v>
      </c>
      <c r="F53" s="25">
        <f t="shared" si="38"/>
        <v>-6.8140478522456931</v>
      </c>
      <c r="G53" s="25">
        <f t="shared" si="38"/>
        <v>-8.5070659017769401</v>
      </c>
      <c r="H53" s="34">
        <f t="shared" ref="H53:J53" si="50">100-H35</f>
        <v>8.5578954106125593</v>
      </c>
      <c r="I53" s="27">
        <f t="shared" si="50"/>
        <v>8.3274659156372053</v>
      </c>
      <c r="J53" s="28">
        <f t="shared" si="50"/>
        <v>-2.8579658196249227</v>
      </c>
    </row>
    <row r="54" spans="1:10" x14ac:dyDescent="0.2">
      <c r="A54" s="8" t="s">
        <v>17</v>
      </c>
      <c r="B54" s="24">
        <f t="shared" si="35"/>
        <v>-15.70334784566883</v>
      </c>
      <c r="C54" s="25">
        <f t="shared" si="35"/>
        <v>-21.33313316318872</v>
      </c>
      <c r="D54" s="25">
        <f t="shared" si="35"/>
        <v>-28.359105239453555</v>
      </c>
      <c r="E54" s="24">
        <f t="shared" si="35"/>
        <v>-14.08982789981809</v>
      </c>
      <c r="F54" s="25">
        <f t="shared" si="38"/>
        <v>-10.186092066601347</v>
      </c>
      <c r="G54" s="25">
        <f t="shared" si="38"/>
        <v>-10.270043374842587</v>
      </c>
      <c r="H54" s="34">
        <f t="shared" ref="H54:I54" si="51">100-H36</f>
        <v>-4.4517698265377845</v>
      </c>
      <c r="I54" s="27">
        <f t="shared" si="51"/>
        <v>-6.3720156179991108</v>
      </c>
      <c r="J54" s="2"/>
    </row>
    <row r="55" spans="1:10" x14ac:dyDescent="0.2">
      <c r="A55" s="3" t="s">
        <v>20</v>
      </c>
      <c r="B55" s="29">
        <f>100-B37</f>
        <v>67.737576940399336</v>
      </c>
      <c r="C55" s="30">
        <f>100-C37</f>
        <v>67.587449331932135</v>
      </c>
      <c r="D55" s="30"/>
      <c r="E55" s="29">
        <f>100-E37</f>
        <v>64.418637190429564</v>
      </c>
      <c r="F55" s="30">
        <f>100-F37</f>
        <v>65.048272002238704</v>
      </c>
      <c r="G55" s="30"/>
      <c r="H55" s="35">
        <f>100-H37</f>
        <v>73.135761377456319</v>
      </c>
      <c r="I55" s="31">
        <f>100-I37</f>
        <v>71.493951225756888</v>
      </c>
      <c r="J55" s="32"/>
    </row>
    <row r="57" spans="1:10" x14ac:dyDescent="0.2">
      <c r="A57" s="123" t="s">
        <v>0</v>
      </c>
      <c r="B57" s="119" t="s">
        <v>24</v>
      </c>
      <c r="C57" s="119"/>
      <c r="D57" s="119"/>
      <c r="E57" s="119"/>
      <c r="F57" s="119"/>
      <c r="G57" s="119"/>
      <c r="H57" s="119"/>
      <c r="I57" s="119"/>
      <c r="J57" s="120"/>
    </row>
    <row r="58" spans="1:10" x14ac:dyDescent="0.2">
      <c r="A58" s="124"/>
      <c r="B58" s="118" t="s">
        <v>1</v>
      </c>
      <c r="C58" s="119"/>
      <c r="D58" s="120"/>
      <c r="E58" s="118" t="s">
        <v>2</v>
      </c>
      <c r="F58" s="119"/>
      <c r="G58" s="120"/>
      <c r="H58" s="118" t="s">
        <v>3</v>
      </c>
      <c r="I58" s="119"/>
      <c r="J58" s="120"/>
    </row>
    <row r="59" spans="1:10" x14ac:dyDescent="0.2">
      <c r="A59" s="15" t="s">
        <v>4</v>
      </c>
      <c r="B59" s="33">
        <v>12.670770154631427</v>
      </c>
      <c r="C59" s="22">
        <v>0</v>
      </c>
      <c r="D59" s="23">
        <v>0</v>
      </c>
      <c r="E59" s="33">
        <v>23.604309500489734</v>
      </c>
      <c r="F59" s="22">
        <v>0</v>
      </c>
      <c r="G59" s="23">
        <v>0</v>
      </c>
      <c r="H59" s="19">
        <v>3.6</v>
      </c>
      <c r="I59" s="20">
        <v>3.5</v>
      </c>
      <c r="J59" s="21">
        <v>3.4</v>
      </c>
    </row>
    <row r="60" spans="1:10" x14ac:dyDescent="0.2">
      <c r="A60" s="16" t="s">
        <v>5</v>
      </c>
      <c r="B60" s="34">
        <v>0</v>
      </c>
      <c r="C60" s="27">
        <v>0</v>
      </c>
      <c r="D60" s="28">
        <v>0</v>
      </c>
      <c r="E60" s="34">
        <v>7.1358612005037259</v>
      </c>
      <c r="F60" s="27">
        <v>0</v>
      </c>
      <c r="G60" s="28">
        <v>0</v>
      </c>
      <c r="H60" s="24">
        <v>3.9</v>
      </c>
      <c r="I60" s="25">
        <v>3.4</v>
      </c>
      <c r="J60" s="26">
        <v>0</v>
      </c>
    </row>
    <row r="61" spans="1:10" x14ac:dyDescent="0.2">
      <c r="A61" s="16" t="s">
        <v>6</v>
      </c>
      <c r="B61" s="34">
        <v>0</v>
      </c>
      <c r="C61" s="27">
        <v>0</v>
      </c>
      <c r="D61" s="28">
        <v>0</v>
      </c>
      <c r="E61" s="34">
        <v>4.0576465649923108</v>
      </c>
      <c r="F61" s="27">
        <v>0</v>
      </c>
      <c r="G61" s="28">
        <v>0</v>
      </c>
      <c r="H61" s="24">
        <v>4.5999999999999996</v>
      </c>
      <c r="I61" s="25">
        <v>4.3</v>
      </c>
      <c r="J61" s="26">
        <v>2.7</v>
      </c>
    </row>
    <row r="62" spans="1:10" x14ac:dyDescent="0.2">
      <c r="A62" s="16" t="s">
        <v>7</v>
      </c>
      <c r="B62" s="34">
        <v>8.9025671821047894</v>
      </c>
      <c r="C62" s="27">
        <v>0</v>
      </c>
      <c r="D62" s="28">
        <v>2.4320672571685975</v>
      </c>
      <c r="E62" s="34">
        <v>7.2757800475724252</v>
      </c>
      <c r="F62" s="27">
        <v>0</v>
      </c>
      <c r="G62" s="28">
        <v>0</v>
      </c>
      <c r="H62" s="24">
        <v>2.6</v>
      </c>
      <c r="I62" s="25">
        <v>2.5</v>
      </c>
      <c r="J62" s="26">
        <v>0.6</v>
      </c>
    </row>
    <row r="63" spans="1:10" x14ac:dyDescent="0.2">
      <c r="A63" s="16" t="s">
        <v>8</v>
      </c>
      <c r="B63" s="34">
        <v>18.826002101786514</v>
      </c>
      <c r="C63" s="27">
        <v>4.1885602762347958</v>
      </c>
      <c r="D63" s="28">
        <v>0</v>
      </c>
      <c r="E63" s="34">
        <v>0</v>
      </c>
      <c r="F63" s="27">
        <v>0</v>
      </c>
      <c r="G63" s="28">
        <v>0</v>
      </c>
      <c r="H63" s="24">
        <v>6.2</v>
      </c>
      <c r="I63" s="25">
        <v>1.8</v>
      </c>
      <c r="J63" s="26">
        <v>0.3</v>
      </c>
    </row>
    <row r="64" spans="1:10" x14ac:dyDescent="0.2">
      <c r="A64" s="16" t="s">
        <v>9</v>
      </c>
      <c r="B64" s="34">
        <v>0</v>
      </c>
      <c r="C64" s="27">
        <v>0</v>
      </c>
      <c r="D64" s="28">
        <v>0</v>
      </c>
      <c r="E64" s="34">
        <v>0</v>
      </c>
      <c r="F64" s="27">
        <v>0</v>
      </c>
      <c r="G64" s="28">
        <v>0</v>
      </c>
      <c r="H64" s="24">
        <v>4.9000000000000004</v>
      </c>
      <c r="I64" s="25">
        <v>3.2</v>
      </c>
      <c r="J64" s="26">
        <v>1.7</v>
      </c>
    </row>
    <row r="65" spans="1:10" x14ac:dyDescent="0.2">
      <c r="A65" s="16" t="s">
        <v>10</v>
      </c>
      <c r="B65" s="34">
        <v>0</v>
      </c>
      <c r="C65" s="27">
        <v>0</v>
      </c>
      <c r="D65" s="28">
        <v>0</v>
      </c>
      <c r="E65" s="34">
        <v>0</v>
      </c>
      <c r="F65" s="27">
        <v>0</v>
      </c>
      <c r="G65" s="28">
        <v>0</v>
      </c>
      <c r="H65" s="24">
        <v>0.7</v>
      </c>
      <c r="I65" s="25">
        <v>0.4</v>
      </c>
      <c r="J65" s="26">
        <v>0</v>
      </c>
    </row>
    <row r="66" spans="1:10" x14ac:dyDescent="0.2">
      <c r="A66" s="16" t="s">
        <v>11</v>
      </c>
      <c r="B66" s="34">
        <v>53.505479657709046</v>
      </c>
      <c r="C66" s="27">
        <v>51.313616574087973</v>
      </c>
      <c r="D66" s="28">
        <v>53.160186158234495</v>
      </c>
      <c r="E66" s="34">
        <v>41.178116692318468</v>
      </c>
      <c r="F66" s="27">
        <v>47.054708269203871</v>
      </c>
      <c r="G66" s="28">
        <v>51.700013991884717</v>
      </c>
      <c r="H66" s="24">
        <v>70.3</v>
      </c>
      <c r="I66" s="25">
        <v>69.7</v>
      </c>
      <c r="J66" s="26">
        <v>68.7</v>
      </c>
    </row>
    <row r="67" spans="1:10" x14ac:dyDescent="0.2">
      <c r="A67" s="16" t="s">
        <v>12</v>
      </c>
      <c r="B67" s="34">
        <v>0</v>
      </c>
      <c r="C67" s="27">
        <v>0</v>
      </c>
      <c r="D67" s="28">
        <v>0</v>
      </c>
      <c r="E67" s="34">
        <v>0</v>
      </c>
      <c r="F67" s="27">
        <v>0</v>
      </c>
      <c r="G67" s="28">
        <v>0</v>
      </c>
      <c r="H67" s="24">
        <v>4.4000000000000004</v>
      </c>
      <c r="I67" s="25">
        <v>3.8</v>
      </c>
      <c r="J67" s="26">
        <v>2.6</v>
      </c>
    </row>
    <row r="68" spans="1:10" x14ac:dyDescent="0.2">
      <c r="A68" s="16" t="s">
        <v>13</v>
      </c>
      <c r="B68" s="34">
        <v>3.7381774508332057</v>
      </c>
      <c r="C68" s="27">
        <v>11.079417504879146</v>
      </c>
      <c r="D68" s="28">
        <v>0</v>
      </c>
      <c r="E68" s="34">
        <v>0</v>
      </c>
      <c r="F68" s="27">
        <v>0</v>
      </c>
      <c r="G68" s="28">
        <v>0</v>
      </c>
      <c r="H68" s="24">
        <v>18.399999999999999</v>
      </c>
      <c r="I68" s="25">
        <v>18.399999999999999</v>
      </c>
      <c r="J68" s="26">
        <v>11.7</v>
      </c>
    </row>
    <row r="69" spans="1:10" x14ac:dyDescent="0.2">
      <c r="A69" s="16" t="s">
        <v>14</v>
      </c>
      <c r="B69" s="34">
        <v>13.826752739828848</v>
      </c>
      <c r="C69" s="27">
        <v>0</v>
      </c>
      <c r="D69" s="28">
        <v>0</v>
      </c>
      <c r="E69" s="34">
        <v>0</v>
      </c>
      <c r="F69" s="27">
        <v>0</v>
      </c>
      <c r="G69" s="28">
        <v>0</v>
      </c>
      <c r="H69" s="24">
        <v>5.4</v>
      </c>
      <c r="I69" s="25">
        <v>5</v>
      </c>
      <c r="J69" s="26">
        <v>4.0999999999999996</v>
      </c>
    </row>
    <row r="70" spans="1:10" x14ac:dyDescent="0.2">
      <c r="A70" s="16" t="s">
        <v>15</v>
      </c>
      <c r="B70" s="34">
        <v>19.531601861582331</v>
      </c>
      <c r="C70" s="27">
        <v>0</v>
      </c>
      <c r="D70" s="28">
        <v>0</v>
      </c>
      <c r="E70" s="34">
        <v>0</v>
      </c>
      <c r="F70" s="27">
        <v>0</v>
      </c>
      <c r="G70" s="28">
        <v>0</v>
      </c>
      <c r="H70" s="24">
        <v>6.2</v>
      </c>
      <c r="I70" s="25">
        <v>4</v>
      </c>
      <c r="J70" s="26">
        <v>3.9</v>
      </c>
    </row>
    <row r="71" spans="1:10" x14ac:dyDescent="0.2">
      <c r="A71" s="16" t="s">
        <v>16</v>
      </c>
      <c r="B71" s="34">
        <v>0</v>
      </c>
      <c r="C71" s="27">
        <v>0</v>
      </c>
      <c r="D71" s="28">
        <v>0</v>
      </c>
      <c r="E71" s="34">
        <v>0</v>
      </c>
      <c r="F71" s="27">
        <v>0</v>
      </c>
      <c r="G71" s="28">
        <v>0</v>
      </c>
      <c r="H71" s="24">
        <v>8.6</v>
      </c>
      <c r="I71" s="25">
        <v>8.3000000000000007</v>
      </c>
      <c r="J71" s="26">
        <v>0</v>
      </c>
    </row>
    <row r="72" spans="1:10" x14ac:dyDescent="0.2">
      <c r="A72" s="16" t="s">
        <v>17</v>
      </c>
      <c r="B72" s="34">
        <v>0</v>
      </c>
      <c r="C72" s="27">
        <v>0</v>
      </c>
      <c r="D72" s="28">
        <v>0</v>
      </c>
      <c r="E72" s="34">
        <v>0</v>
      </c>
      <c r="F72" s="27">
        <v>0</v>
      </c>
      <c r="G72" s="28">
        <v>0</v>
      </c>
      <c r="H72" s="24">
        <v>0</v>
      </c>
      <c r="I72" s="25">
        <v>0</v>
      </c>
      <c r="J72" s="9"/>
    </row>
    <row r="73" spans="1:10" x14ac:dyDescent="0.2">
      <c r="A73" s="17" t="s">
        <v>20</v>
      </c>
      <c r="B73" s="35">
        <v>67.737576940399336</v>
      </c>
      <c r="C73" s="31">
        <v>67.587449331932135</v>
      </c>
      <c r="D73" s="32"/>
      <c r="E73" s="35">
        <v>64.418637190429564</v>
      </c>
      <c r="F73" s="31">
        <v>65.048272002238704</v>
      </c>
      <c r="G73" s="32"/>
      <c r="H73" s="29">
        <v>73.099999999999994</v>
      </c>
      <c r="I73" s="30">
        <v>71.5</v>
      </c>
      <c r="J73" s="7"/>
    </row>
    <row r="74" spans="1:10" x14ac:dyDescent="0.2">
      <c r="B74" s="27"/>
      <c r="C74" s="27"/>
      <c r="D74" s="27"/>
      <c r="E74" s="27"/>
      <c r="F74" s="27"/>
      <c r="G74" s="27"/>
      <c r="H74" s="27"/>
      <c r="I74" s="27"/>
    </row>
    <row r="75" spans="1:10" x14ac:dyDescent="0.2">
      <c r="A75" s="123" t="s">
        <v>0</v>
      </c>
      <c r="B75" s="118" t="s">
        <v>25</v>
      </c>
      <c r="C75" s="119"/>
      <c r="D75" s="120"/>
    </row>
    <row r="76" spans="1:10" x14ac:dyDescent="0.2">
      <c r="A76" s="124"/>
      <c r="B76" s="1" t="s">
        <v>26</v>
      </c>
      <c r="C76" s="1" t="s">
        <v>27</v>
      </c>
      <c r="D76" s="1" t="s">
        <v>28</v>
      </c>
      <c r="E76" s="1" t="s">
        <v>29</v>
      </c>
      <c r="F76" s="129" t="s">
        <v>59</v>
      </c>
    </row>
    <row r="77" spans="1:10" x14ac:dyDescent="0.2">
      <c r="A77" s="15" t="s">
        <v>4</v>
      </c>
      <c r="B77" s="36">
        <f>AVERAGE(B59:D59)</f>
        <v>4.223590051543809</v>
      </c>
      <c r="C77" s="36">
        <f>AVERAGE(E59:G59)</f>
        <v>7.8681031668299113</v>
      </c>
      <c r="D77" s="36">
        <f>AVERAGE(H59:J59)</f>
        <v>3.5</v>
      </c>
      <c r="E77" s="36">
        <f>AVERAGE(B77:D77)</f>
        <v>5.1972310727912401</v>
      </c>
      <c r="F77" s="130">
        <f>STDEV(B77:D77)/SQRT(COUNT(B77:D77))</f>
        <v>1.3516735241555413</v>
      </c>
    </row>
    <row r="78" spans="1:10" x14ac:dyDescent="0.2">
      <c r="A78" s="16" t="s">
        <v>5</v>
      </c>
      <c r="B78" s="36">
        <f t="shared" ref="B78:B90" si="52">AVERAGE(B60:D60)</f>
        <v>0</v>
      </c>
      <c r="C78" s="36">
        <f t="shared" ref="C78:C90" si="53">AVERAGE(E60:G60)</f>
        <v>2.3786204001679088</v>
      </c>
      <c r="D78" s="36">
        <f t="shared" ref="D78:D90" si="54">AVERAGE(H60:J60)</f>
        <v>2.4333333333333331</v>
      </c>
      <c r="E78" s="36">
        <f t="shared" ref="E78:E91" si="55">AVERAGE(B78:D78)</f>
        <v>1.6039845778337474</v>
      </c>
      <c r="F78" s="130">
        <f t="shared" ref="F78:F91" si="56">STDEV(B78:D78)/SQRT(COUNT(B78:D78))</f>
        <v>0.80214779824964699</v>
      </c>
    </row>
    <row r="79" spans="1:10" x14ac:dyDescent="0.2">
      <c r="A79" s="16" t="s">
        <v>6</v>
      </c>
      <c r="B79" s="36">
        <f t="shared" si="52"/>
        <v>0</v>
      </c>
      <c r="C79" s="36">
        <f t="shared" si="53"/>
        <v>1.3525488549974369</v>
      </c>
      <c r="D79" s="36">
        <f t="shared" si="54"/>
        <v>3.8666666666666658</v>
      </c>
      <c r="E79" s="36">
        <f t="shared" si="55"/>
        <v>1.7397385072213674</v>
      </c>
      <c r="F79" s="130">
        <f t="shared" si="56"/>
        <v>1.1328746102827303</v>
      </c>
    </row>
    <row r="80" spans="1:10" x14ac:dyDescent="0.2">
      <c r="A80" s="16" t="s">
        <v>7</v>
      </c>
      <c r="B80" s="36">
        <f t="shared" si="52"/>
        <v>3.7782114797577955</v>
      </c>
      <c r="C80" s="36">
        <f t="shared" si="53"/>
        <v>2.4252600158574751</v>
      </c>
      <c r="D80" s="36">
        <f t="shared" si="54"/>
        <v>1.8999999999999997</v>
      </c>
      <c r="E80" s="36">
        <f t="shared" si="55"/>
        <v>2.7011571652050903</v>
      </c>
      <c r="F80" s="130">
        <f t="shared" si="56"/>
        <v>0.5594667158515324</v>
      </c>
    </row>
    <row r="81" spans="1:6" x14ac:dyDescent="0.2">
      <c r="A81" s="16" t="s">
        <v>8</v>
      </c>
      <c r="B81" s="36">
        <f t="shared" si="52"/>
        <v>7.6715207926737703</v>
      </c>
      <c r="C81" s="36">
        <f t="shared" si="53"/>
        <v>0</v>
      </c>
      <c r="D81" s="36">
        <f t="shared" si="54"/>
        <v>2.7666666666666671</v>
      </c>
      <c r="E81" s="36">
        <f t="shared" si="55"/>
        <v>3.4793958197801458</v>
      </c>
      <c r="F81" s="130">
        <f t="shared" si="56"/>
        <v>2.2430667215800706</v>
      </c>
    </row>
    <row r="82" spans="1:6" x14ac:dyDescent="0.2">
      <c r="A82" s="16" t="s">
        <v>9</v>
      </c>
      <c r="B82" s="36">
        <f t="shared" si="52"/>
        <v>0</v>
      </c>
      <c r="C82" s="36">
        <f t="shared" si="53"/>
        <v>0</v>
      </c>
      <c r="D82" s="36">
        <f t="shared" si="54"/>
        <v>3.2666666666666671</v>
      </c>
      <c r="E82" s="36">
        <f t="shared" si="55"/>
        <v>1.088888888888889</v>
      </c>
      <c r="F82" s="130">
        <f t="shared" si="56"/>
        <v>1.088888888888889</v>
      </c>
    </row>
    <row r="83" spans="1:6" x14ac:dyDescent="0.2">
      <c r="A83" s="16" t="s">
        <v>10</v>
      </c>
      <c r="B83" s="36">
        <f t="shared" si="52"/>
        <v>0</v>
      </c>
      <c r="C83" s="36">
        <f t="shared" si="53"/>
        <v>0</v>
      </c>
      <c r="D83" s="36">
        <f t="shared" si="54"/>
        <v>0.3666666666666667</v>
      </c>
      <c r="E83" s="36">
        <f t="shared" si="55"/>
        <v>0.12222222222222223</v>
      </c>
      <c r="F83" s="130">
        <f t="shared" si="56"/>
        <v>0.12222222222222223</v>
      </c>
    </row>
    <row r="84" spans="1:6" x14ac:dyDescent="0.2">
      <c r="A84" s="16" t="s">
        <v>11</v>
      </c>
      <c r="B84" s="36">
        <f t="shared" si="52"/>
        <v>52.659760796677176</v>
      </c>
      <c r="C84" s="36">
        <f t="shared" si="53"/>
        <v>46.644279651135683</v>
      </c>
      <c r="D84" s="36">
        <f t="shared" si="54"/>
        <v>69.566666666666663</v>
      </c>
      <c r="E84" s="36">
        <f t="shared" si="55"/>
        <v>56.290235704826507</v>
      </c>
      <c r="F84" s="130">
        <f t="shared" si="56"/>
        <v>6.8615891664266977</v>
      </c>
    </row>
    <row r="85" spans="1:6" x14ac:dyDescent="0.2">
      <c r="A85" s="16" t="s">
        <v>12</v>
      </c>
      <c r="B85" s="36">
        <f t="shared" si="52"/>
        <v>0</v>
      </c>
      <c r="C85" s="36">
        <f t="shared" si="53"/>
        <v>0</v>
      </c>
      <c r="D85" s="36">
        <f t="shared" si="54"/>
        <v>3.5999999999999996</v>
      </c>
      <c r="E85" s="36">
        <f t="shared" si="55"/>
        <v>1.2</v>
      </c>
      <c r="F85" s="130">
        <f t="shared" si="56"/>
        <v>1.2</v>
      </c>
    </row>
    <row r="86" spans="1:6" x14ac:dyDescent="0.2">
      <c r="A86" s="16" t="s">
        <v>13</v>
      </c>
      <c r="B86" s="36">
        <f t="shared" si="52"/>
        <v>4.9391983185707842</v>
      </c>
      <c r="C86" s="36">
        <f t="shared" si="53"/>
        <v>0</v>
      </c>
      <c r="D86" s="36">
        <f t="shared" si="54"/>
        <v>16.166666666666668</v>
      </c>
      <c r="E86" s="36">
        <f t="shared" si="55"/>
        <v>7.0352883284124843</v>
      </c>
      <c r="F86" s="130">
        <f t="shared" si="56"/>
        <v>4.7831465506434299</v>
      </c>
    </row>
    <row r="87" spans="1:6" x14ac:dyDescent="0.2">
      <c r="A87" s="16" t="s">
        <v>14</v>
      </c>
      <c r="B87" s="36">
        <f t="shared" si="52"/>
        <v>4.6089175799429496</v>
      </c>
      <c r="C87" s="36">
        <f t="shared" si="53"/>
        <v>0</v>
      </c>
      <c r="D87" s="36">
        <f t="shared" si="54"/>
        <v>4.833333333333333</v>
      </c>
      <c r="E87" s="36">
        <f t="shared" si="55"/>
        <v>3.1474169710920941</v>
      </c>
      <c r="F87" s="130">
        <f t="shared" si="56"/>
        <v>1.5750413539577668</v>
      </c>
    </row>
    <row r="88" spans="1:6" x14ac:dyDescent="0.2">
      <c r="A88" s="16" t="s">
        <v>15</v>
      </c>
      <c r="B88" s="36">
        <f t="shared" si="52"/>
        <v>6.5105339538607767</v>
      </c>
      <c r="C88" s="36">
        <f t="shared" si="53"/>
        <v>0</v>
      </c>
      <c r="D88" s="36">
        <f t="shared" si="54"/>
        <v>4.7</v>
      </c>
      <c r="E88" s="36">
        <f t="shared" si="55"/>
        <v>3.7368446512869258</v>
      </c>
      <c r="F88" s="130">
        <f t="shared" si="56"/>
        <v>1.9401472676414249</v>
      </c>
    </row>
    <row r="89" spans="1:6" x14ac:dyDescent="0.2">
      <c r="A89" s="16" t="s">
        <v>16</v>
      </c>
      <c r="B89" s="36">
        <f t="shared" si="52"/>
        <v>0</v>
      </c>
      <c r="C89" s="36">
        <f t="shared" si="53"/>
        <v>0</v>
      </c>
      <c r="D89" s="36">
        <f t="shared" si="54"/>
        <v>5.6333333333333329</v>
      </c>
      <c r="E89" s="36">
        <f t="shared" si="55"/>
        <v>1.8777777777777775</v>
      </c>
      <c r="F89" s="130">
        <f t="shared" si="56"/>
        <v>1.8777777777777778</v>
      </c>
    </row>
    <row r="90" spans="1:6" x14ac:dyDescent="0.2">
      <c r="A90" s="16" t="s">
        <v>17</v>
      </c>
      <c r="B90" s="36">
        <f t="shared" si="52"/>
        <v>0</v>
      </c>
      <c r="C90" s="36">
        <f t="shared" si="53"/>
        <v>0</v>
      </c>
      <c r="D90" s="36">
        <f t="shared" si="54"/>
        <v>0</v>
      </c>
      <c r="E90" s="36">
        <f t="shared" si="55"/>
        <v>0</v>
      </c>
      <c r="F90" s="130">
        <f t="shared" si="56"/>
        <v>0</v>
      </c>
    </row>
    <row r="91" spans="1:6" x14ac:dyDescent="0.2">
      <c r="A91" s="17" t="s">
        <v>20</v>
      </c>
      <c r="B91" s="36">
        <f>AVERAGE(B73:D73)</f>
        <v>67.662513136165728</v>
      </c>
      <c r="C91" s="36">
        <f>AVERAGE(E73:G73)</f>
        <v>64.733454596334127</v>
      </c>
      <c r="D91" s="36">
        <f>AVERAGE(H73:J73)</f>
        <v>72.3</v>
      </c>
      <c r="E91" s="36">
        <f t="shared" si="55"/>
        <v>68.231989244166627</v>
      </c>
      <c r="F91" s="130">
        <f t="shared" si="56"/>
        <v>2.2027543072724622</v>
      </c>
    </row>
  </sheetData>
  <mergeCells count="42">
    <mergeCell ref="A75:A76"/>
    <mergeCell ref="B75:D75"/>
    <mergeCell ref="M1:U1"/>
    <mergeCell ref="M2:O2"/>
    <mergeCell ref="P2:R2"/>
    <mergeCell ref="S2:U2"/>
    <mergeCell ref="L1:L2"/>
    <mergeCell ref="A39:A40"/>
    <mergeCell ref="B39:J39"/>
    <mergeCell ref="B40:D40"/>
    <mergeCell ref="E40:G40"/>
    <mergeCell ref="H40:J40"/>
    <mergeCell ref="A57:A58"/>
    <mergeCell ref="B57:J57"/>
    <mergeCell ref="B58:D58"/>
    <mergeCell ref="E58:G58"/>
    <mergeCell ref="H58:J58"/>
    <mergeCell ref="B2:D2"/>
    <mergeCell ref="E2:G2"/>
    <mergeCell ref="H2:J2"/>
    <mergeCell ref="A1:A2"/>
    <mergeCell ref="B1:J1"/>
    <mergeCell ref="A21:A22"/>
    <mergeCell ref="B21:J21"/>
    <mergeCell ref="B22:D22"/>
    <mergeCell ref="E22:G22"/>
    <mergeCell ref="H22:J22"/>
    <mergeCell ref="L13:L14"/>
    <mergeCell ref="M13:U13"/>
    <mergeCell ref="M14:O14"/>
    <mergeCell ref="P14:R14"/>
    <mergeCell ref="S14:U14"/>
    <mergeCell ref="L23:L24"/>
    <mergeCell ref="M23:U23"/>
    <mergeCell ref="M24:O24"/>
    <mergeCell ref="P24:R24"/>
    <mergeCell ref="S24:U24"/>
    <mergeCell ref="L33:L34"/>
    <mergeCell ref="M33:U33"/>
    <mergeCell ref="M34:O34"/>
    <mergeCell ref="P34:R34"/>
    <mergeCell ref="S34:U34"/>
  </mergeCells>
  <pageMargins left="0.7" right="0.7" top="0.75" bottom="0.75" header="0.3" footer="0.3"/>
  <ignoredErrors>
    <ignoredError sqref="B77:B78 B84 B79:B83 B85:B91 C77:C91 D77:D9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E91A5-8BF8-6747-9986-251F34A2A5B1}">
  <dimension ref="A1:AE68"/>
  <sheetViews>
    <sheetView topLeftCell="N1" workbookViewId="0">
      <selection activeCell="G33" sqref="G33"/>
    </sheetView>
  </sheetViews>
  <sheetFormatPr baseColWidth="10" defaultRowHeight="16" x14ac:dyDescent="0.2"/>
  <cols>
    <col min="1" max="1" width="37.5" customWidth="1"/>
    <col min="6" max="6" width="10.83203125" customWidth="1"/>
    <col min="12" max="12" width="15.1640625" customWidth="1"/>
    <col min="20" max="20" width="35.1640625" customWidth="1"/>
    <col min="21" max="21" width="38" customWidth="1"/>
    <col min="23" max="23" width="14.33203125" customWidth="1"/>
    <col min="24" max="24" width="10.5" customWidth="1"/>
    <col min="34" max="34" width="34.33203125" customWidth="1"/>
    <col min="35" max="35" width="18.6640625" customWidth="1"/>
    <col min="36" max="36" width="15.83203125" customWidth="1"/>
    <col min="37" max="37" width="13.33203125" customWidth="1"/>
  </cols>
  <sheetData>
    <row r="1" spans="1:31" x14ac:dyDescent="0.2">
      <c r="A1" s="122" t="s">
        <v>51</v>
      </c>
      <c r="B1" s="124" t="s">
        <v>52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U1" s="122" t="s">
        <v>46</v>
      </c>
      <c r="V1" s="118" t="s">
        <v>21</v>
      </c>
      <c r="W1" s="119"/>
      <c r="X1" s="119"/>
      <c r="Y1" s="119"/>
      <c r="Z1" s="119"/>
      <c r="AA1" s="119"/>
      <c r="AB1" s="119"/>
      <c r="AC1" s="119"/>
      <c r="AD1" s="120"/>
    </row>
    <row r="2" spans="1:31" x14ac:dyDescent="0.2">
      <c r="A2" s="125"/>
      <c r="B2" s="121" t="s">
        <v>1</v>
      </c>
      <c r="C2" s="121"/>
      <c r="D2" s="121"/>
      <c r="E2" s="121" t="s">
        <v>2</v>
      </c>
      <c r="F2" s="121"/>
      <c r="G2" s="121"/>
      <c r="H2" s="121" t="s">
        <v>3</v>
      </c>
      <c r="I2" s="121"/>
      <c r="J2" s="121"/>
      <c r="K2" s="121" t="s">
        <v>53</v>
      </c>
      <c r="L2" s="121"/>
      <c r="M2" s="121"/>
      <c r="N2" s="121" t="s">
        <v>54</v>
      </c>
      <c r="O2" s="121"/>
      <c r="P2" s="121"/>
      <c r="Q2" s="121" t="s">
        <v>55</v>
      </c>
      <c r="R2" s="121"/>
      <c r="S2" s="39" t="s">
        <v>61</v>
      </c>
      <c r="U2" s="126"/>
      <c r="V2" s="118" t="s">
        <v>1</v>
      </c>
      <c r="W2" s="119"/>
      <c r="X2" s="120"/>
      <c r="Y2" s="118" t="s">
        <v>2</v>
      </c>
      <c r="Z2" s="119"/>
      <c r="AA2" s="120"/>
      <c r="AB2" s="118" t="s">
        <v>3</v>
      </c>
      <c r="AC2" s="119"/>
      <c r="AD2" s="120"/>
      <c r="AE2" s="39" t="s">
        <v>61</v>
      </c>
    </row>
    <row r="3" spans="1:31" x14ac:dyDescent="0.2">
      <c r="A3" s="10">
        <v>5000</v>
      </c>
      <c r="B3" s="112">
        <v>85.573524199999994</v>
      </c>
      <c r="C3" s="112">
        <v>84.888653199999993</v>
      </c>
      <c r="D3" s="112">
        <v>83.518911299999999</v>
      </c>
      <c r="E3" s="112">
        <v>84.817219600000001</v>
      </c>
      <c r="F3" s="112">
        <v>83.909988400000003</v>
      </c>
      <c r="G3" s="112">
        <v>82.495775100000003</v>
      </c>
      <c r="H3" s="112">
        <v>59.031027299999998</v>
      </c>
      <c r="I3" s="112">
        <v>46.148585400000002</v>
      </c>
      <c r="J3" s="112">
        <v>41.775250200000002</v>
      </c>
      <c r="K3" s="112">
        <v>63.044167000000002</v>
      </c>
      <c r="L3" s="112">
        <v>62.378810000000001</v>
      </c>
      <c r="M3" s="112">
        <v>55.852602699999998</v>
      </c>
      <c r="N3" s="112">
        <v>53.248787299999996</v>
      </c>
      <c r="O3" s="112">
        <v>53.738226300000001</v>
      </c>
      <c r="P3" s="112">
        <v>59.782943199999998</v>
      </c>
      <c r="Q3" s="112">
        <v>55.856483400000002</v>
      </c>
      <c r="R3" s="112">
        <v>58.052968300000003</v>
      </c>
      <c r="S3" s="131">
        <f>STDEV(B3:R3)/SQRT(COUNT(B3:R3))</f>
        <v>3.669263253602582</v>
      </c>
      <c r="U3" s="37">
        <v>2500</v>
      </c>
      <c r="V3" s="112">
        <v>95.790824700000002</v>
      </c>
      <c r="W3" s="112">
        <v>95.967022700000001</v>
      </c>
      <c r="X3" s="112">
        <v>94.479128099999997</v>
      </c>
      <c r="Y3" s="112">
        <v>95.590787399999996</v>
      </c>
      <c r="Z3" s="112">
        <v>93.662560299999996</v>
      </c>
      <c r="AA3" s="112">
        <v>91.027316600000006</v>
      </c>
      <c r="AB3" s="112">
        <v>97.084311999999997</v>
      </c>
      <c r="AC3" s="112">
        <v>95.315461200000001</v>
      </c>
      <c r="AD3" s="112">
        <v>95.879160900000002</v>
      </c>
      <c r="AE3" s="131">
        <f>STDEV(V3:AD3)/SQRT(COUNT(V3:AD3))</f>
        <v>0.58883159253879769</v>
      </c>
    </row>
    <row r="4" spans="1:31" x14ac:dyDescent="0.2">
      <c r="A4" s="8">
        <f>A3/2</f>
        <v>2500</v>
      </c>
      <c r="B4" s="112">
        <v>79.232944500000002</v>
      </c>
      <c r="C4" s="112">
        <v>76.913220199999998</v>
      </c>
      <c r="D4" s="112">
        <v>76.736479299999999</v>
      </c>
      <c r="E4" s="112">
        <v>73.716979499999994</v>
      </c>
      <c r="F4" s="112">
        <v>73.378991400000004</v>
      </c>
      <c r="G4" s="112">
        <v>70.008004999999997</v>
      </c>
      <c r="H4" s="112">
        <v>48.750989799999999</v>
      </c>
      <c r="I4" s="112">
        <v>25.977251500000001</v>
      </c>
      <c r="J4" s="112">
        <v>21.1611835</v>
      </c>
      <c r="K4" s="112">
        <v>58.3106267</v>
      </c>
      <c r="L4" s="112">
        <v>61.105126400000003</v>
      </c>
      <c r="M4" s="112">
        <v>47.434252000000001</v>
      </c>
      <c r="N4" s="112">
        <v>45.3394531</v>
      </c>
      <c r="O4" s="112">
        <v>48.5501729</v>
      </c>
      <c r="P4" s="112">
        <v>61.065846000000001</v>
      </c>
      <c r="Q4" s="112">
        <v>62.620879600000002</v>
      </c>
      <c r="R4" s="112">
        <v>59.335871099999999</v>
      </c>
      <c r="S4" s="131">
        <f t="shared" ref="S4:S21" si="0">STDEV(B4:R4)/SQRT(COUNT(B4:R4))</f>
        <v>4.1383035727395638</v>
      </c>
      <c r="U4" s="37">
        <v>1250</v>
      </c>
      <c r="V4" s="112">
        <v>90.387418199999999</v>
      </c>
      <c r="W4" s="112">
        <v>90.211220100000006</v>
      </c>
      <c r="X4" s="112">
        <v>91.053055200000003</v>
      </c>
      <c r="Y4" s="112">
        <v>88.584895599999996</v>
      </c>
      <c r="Z4" s="112">
        <v>85.461167599999996</v>
      </c>
      <c r="AA4" s="112">
        <v>84.445634699999999</v>
      </c>
      <c r="AB4" s="112">
        <v>90.533732900000004</v>
      </c>
      <c r="AC4" s="112">
        <v>90.417105399999997</v>
      </c>
      <c r="AD4" s="112">
        <v>90.786425899999998</v>
      </c>
      <c r="AE4" s="131">
        <f t="shared" ref="AE4:AE22" si="1">STDEV(V4:AD4)/SQRT(COUNT(V4:AD4))</f>
        <v>0.82082764694844601</v>
      </c>
    </row>
    <row r="5" spans="1:31" x14ac:dyDescent="0.2">
      <c r="A5" s="8">
        <f>A4/2</f>
        <v>1250</v>
      </c>
      <c r="B5" s="112">
        <v>76.581830999999994</v>
      </c>
      <c r="C5" s="112">
        <v>73.334216999999995</v>
      </c>
      <c r="D5" s="112">
        <v>73.312124400000002</v>
      </c>
      <c r="E5" s="112">
        <v>73.859290200000004</v>
      </c>
      <c r="F5" s="112">
        <v>68.184648199999998</v>
      </c>
      <c r="G5" s="112">
        <v>67.055056500000006</v>
      </c>
      <c r="H5" s="112">
        <v>41.170542099999999</v>
      </c>
      <c r="I5" s="112">
        <v>20.642862300000001</v>
      </c>
      <c r="J5" s="112">
        <v>19.260672400000001</v>
      </c>
      <c r="K5" s="112">
        <v>65.287370899999999</v>
      </c>
      <c r="L5" s="112">
        <v>64.641024000000002</v>
      </c>
      <c r="M5" s="112">
        <v>45.770159399999997</v>
      </c>
      <c r="N5" s="112">
        <v>46.827347699999997</v>
      </c>
      <c r="O5" s="112">
        <v>46.651149599999997</v>
      </c>
      <c r="P5" s="112">
        <v>60.541022099999999</v>
      </c>
      <c r="Q5" s="112">
        <v>57.605896199999997</v>
      </c>
      <c r="R5" s="112">
        <v>59.413622699999998</v>
      </c>
      <c r="S5" s="131">
        <f t="shared" si="0"/>
        <v>4.2449432337996349</v>
      </c>
      <c r="U5" s="37">
        <v>625</v>
      </c>
      <c r="V5" s="112">
        <v>72.885079700000006</v>
      </c>
      <c r="W5" s="112">
        <v>75.1560767</v>
      </c>
      <c r="X5" s="112">
        <v>73.824802599999998</v>
      </c>
      <c r="Y5" s="112">
        <v>70.883770799999994</v>
      </c>
      <c r="Z5" s="112">
        <v>65.574718799999999</v>
      </c>
      <c r="AA5" s="112">
        <v>62.888055700000002</v>
      </c>
      <c r="AB5" s="112">
        <v>77.801895200000004</v>
      </c>
      <c r="AC5" s="112">
        <v>79.201425400000005</v>
      </c>
      <c r="AD5" s="112">
        <v>78.248967399999998</v>
      </c>
      <c r="AE5" s="131">
        <f t="shared" si="1"/>
        <v>1.8865110469790525</v>
      </c>
    </row>
    <row r="6" spans="1:31" x14ac:dyDescent="0.2">
      <c r="A6" s="8">
        <f>A5/2</f>
        <v>625</v>
      </c>
      <c r="B6" s="112">
        <v>71.102863200000002</v>
      </c>
      <c r="C6" s="112">
        <v>70.042417799999996</v>
      </c>
      <c r="D6" s="112">
        <v>69.733121199999999</v>
      </c>
      <c r="E6" s="112">
        <v>70.595036899999997</v>
      </c>
      <c r="F6" s="112">
        <v>68.842835500000007</v>
      </c>
      <c r="G6" s="112">
        <v>68.504847499999997</v>
      </c>
      <c r="H6" s="112">
        <v>36.808005199999997</v>
      </c>
      <c r="I6" s="112">
        <v>20.135339399999999</v>
      </c>
      <c r="J6" s="112">
        <v>17.057807199999999</v>
      </c>
      <c r="K6" s="112">
        <v>62.816044599999998</v>
      </c>
      <c r="L6" s="112">
        <v>65.762625900000003</v>
      </c>
      <c r="M6" s="112">
        <v>42.931413300000003</v>
      </c>
      <c r="N6" s="112">
        <v>43.048878600000002</v>
      </c>
      <c r="O6" s="112">
        <v>41.874225099999997</v>
      </c>
      <c r="P6" s="112">
        <v>58.500040499999997</v>
      </c>
      <c r="Q6" s="112">
        <v>57.197699800000002</v>
      </c>
      <c r="R6" s="112">
        <v>56.925569000000003</v>
      </c>
      <c r="S6" s="131">
        <f t="shared" si="0"/>
        <v>4.2678285473685031</v>
      </c>
      <c r="U6" s="37">
        <v>312.5</v>
      </c>
      <c r="V6" s="112">
        <v>59.572339100000001</v>
      </c>
      <c r="W6" s="112">
        <v>56.616127599999999</v>
      </c>
      <c r="X6" s="112">
        <v>52.876813599999998</v>
      </c>
      <c r="Y6" s="112">
        <v>38.913765400000003</v>
      </c>
      <c r="Z6" s="112">
        <v>39.170862300000003</v>
      </c>
      <c r="AA6" s="112">
        <v>40.443492200000001</v>
      </c>
      <c r="AB6" s="112">
        <v>60.327204999999999</v>
      </c>
      <c r="AC6" s="112">
        <v>61.590669800000001</v>
      </c>
      <c r="AD6" s="112">
        <v>59.316433099999998</v>
      </c>
      <c r="AE6" s="131">
        <f t="shared" si="1"/>
        <v>3.2565837151429053</v>
      </c>
    </row>
    <row r="7" spans="1:31" x14ac:dyDescent="0.2">
      <c r="A7" s="8">
        <f t="shared" ref="A7:A22" si="2">A6/2</f>
        <v>312.5</v>
      </c>
      <c r="B7" s="112">
        <v>65.535524899999999</v>
      </c>
      <c r="C7" s="112">
        <v>64.673912999999999</v>
      </c>
      <c r="D7" s="112">
        <v>63.436726800000002</v>
      </c>
      <c r="E7" s="112">
        <v>66.556968800000007</v>
      </c>
      <c r="F7" s="112">
        <v>65.124966599999993</v>
      </c>
      <c r="G7" s="112">
        <v>64.893711600000003</v>
      </c>
      <c r="H7" s="112">
        <v>39.216039199999997</v>
      </c>
      <c r="I7" s="112">
        <v>21.3123605</v>
      </c>
      <c r="J7" s="112">
        <v>14.973724000000001</v>
      </c>
      <c r="K7" s="112">
        <v>57.892402300000001</v>
      </c>
      <c r="L7" s="112">
        <v>64.850136199999994</v>
      </c>
      <c r="M7" s="112">
        <v>43.3621196</v>
      </c>
      <c r="N7" s="112">
        <v>39.7990037</v>
      </c>
      <c r="O7" s="112">
        <v>41.228165599999997</v>
      </c>
      <c r="P7" s="112">
        <v>55.215032000000001</v>
      </c>
      <c r="Q7" s="112">
        <v>53.854377599999999</v>
      </c>
      <c r="R7" s="112">
        <v>53.543370899999999</v>
      </c>
      <c r="S7" s="131">
        <f t="shared" si="0"/>
        <v>3.8598579079242046</v>
      </c>
      <c r="U7" s="37">
        <v>156.25</v>
      </c>
      <c r="V7" s="112">
        <v>43.0684562</v>
      </c>
      <c r="W7" s="112"/>
      <c r="X7" s="112">
        <v>37.018990199999998</v>
      </c>
      <c r="Y7" s="112">
        <v>25.994643799999999</v>
      </c>
      <c r="Z7" s="112">
        <v>17.6904124</v>
      </c>
      <c r="AA7" s="112">
        <v>23.6550616</v>
      </c>
      <c r="AB7" s="112">
        <v>41.064226099999999</v>
      </c>
      <c r="AC7" s="112">
        <v>42.988580200000001</v>
      </c>
      <c r="AD7" s="112">
        <v>39.645257999999998</v>
      </c>
      <c r="AE7" s="131">
        <f t="shared" si="1"/>
        <v>3.5125503614846076</v>
      </c>
    </row>
    <row r="8" spans="1:31" x14ac:dyDescent="0.2">
      <c r="A8" s="8">
        <f t="shared" si="2"/>
        <v>156.25</v>
      </c>
      <c r="B8" s="112">
        <v>63.569282399999999</v>
      </c>
      <c r="C8" s="112">
        <v>61.337928599999998</v>
      </c>
      <c r="D8" s="112">
        <v>60.697242799999998</v>
      </c>
      <c r="E8" s="112">
        <v>65.285066299999997</v>
      </c>
      <c r="F8" s="112">
        <v>62.936938499999997</v>
      </c>
      <c r="G8" s="112">
        <v>54.451658799999997</v>
      </c>
      <c r="H8" s="112">
        <v>39.021668699999999</v>
      </c>
      <c r="I8" s="112">
        <v>19.984162399999999</v>
      </c>
      <c r="J8" s="112">
        <v>15.923979599999999</v>
      </c>
      <c r="K8" s="112">
        <v>54.204422999999998</v>
      </c>
      <c r="L8" s="112">
        <v>56.808820699999998</v>
      </c>
      <c r="M8" s="112">
        <v>35.041656699999997</v>
      </c>
      <c r="N8" s="112">
        <v>34.082356300000001</v>
      </c>
      <c r="O8" s="112">
        <v>35.648561000000001</v>
      </c>
      <c r="P8" s="112">
        <v>48.6061391</v>
      </c>
      <c r="Q8" s="112">
        <v>48.6061391</v>
      </c>
      <c r="R8" s="112">
        <v>49.111525100000001</v>
      </c>
      <c r="S8" s="131">
        <f t="shared" si="0"/>
        <v>3.6706939842031292</v>
      </c>
      <c r="U8" s="37">
        <v>78.125</v>
      </c>
      <c r="V8" s="112">
        <v>31.5764286</v>
      </c>
      <c r="W8" s="112">
        <v>33.123055800000003</v>
      </c>
      <c r="X8" s="112">
        <v>27.308520600000001</v>
      </c>
      <c r="Y8" s="112">
        <v>5.3111944299999996</v>
      </c>
      <c r="Z8" s="112">
        <v>6.84092126</v>
      </c>
      <c r="AA8" s="112">
        <v>8.3577932500000003</v>
      </c>
      <c r="AB8" s="112">
        <v>22.850895000000001</v>
      </c>
      <c r="AC8" s="112">
        <v>23.395156700000001</v>
      </c>
      <c r="AD8" s="112">
        <v>18.691179999999999</v>
      </c>
      <c r="AE8" s="131">
        <f t="shared" si="1"/>
        <v>3.5448597770842287</v>
      </c>
    </row>
    <row r="9" spans="1:31" x14ac:dyDescent="0.2">
      <c r="A9" s="8">
        <f t="shared" si="2"/>
        <v>78.125</v>
      </c>
      <c r="B9" s="112">
        <v>57.118239699999997</v>
      </c>
      <c r="C9" s="112">
        <v>53.340403000000002</v>
      </c>
      <c r="D9" s="112">
        <v>52.765995099999998</v>
      </c>
      <c r="E9" s="112">
        <v>60.740015999999997</v>
      </c>
      <c r="F9" s="112">
        <v>58.7921373</v>
      </c>
      <c r="G9" s="112">
        <v>49.933291799999999</v>
      </c>
      <c r="H9" s="27"/>
      <c r="I9" s="27"/>
      <c r="J9" s="28"/>
      <c r="K9" s="112">
        <v>48.121158399999999</v>
      </c>
      <c r="L9" s="112">
        <v>48.235219600000001</v>
      </c>
      <c r="M9" s="112">
        <v>27.445563499999999</v>
      </c>
      <c r="N9" s="112">
        <v>26.936547000000001</v>
      </c>
      <c r="O9" s="112">
        <v>25.4486524</v>
      </c>
      <c r="P9" s="112">
        <v>40.267271399999998</v>
      </c>
      <c r="Q9" s="112">
        <v>37.954158900000003</v>
      </c>
      <c r="R9" s="112">
        <v>42.249939300000001</v>
      </c>
      <c r="S9" s="131">
        <f t="shared" si="0"/>
        <v>3.1929854639920912</v>
      </c>
      <c r="U9" s="37">
        <v>39.0625</v>
      </c>
      <c r="V9" s="112">
        <v>20.906658499999999</v>
      </c>
      <c r="W9" s="112">
        <v>21.591873100000001</v>
      </c>
      <c r="X9" s="112">
        <v>21.435252699999999</v>
      </c>
      <c r="Y9" s="112">
        <v>0</v>
      </c>
      <c r="Z9" s="112">
        <v>0</v>
      </c>
      <c r="AA9" s="112">
        <v>0</v>
      </c>
      <c r="AB9" s="112">
        <v>11.635215000000001</v>
      </c>
      <c r="AC9" s="112">
        <v>12.3544181</v>
      </c>
      <c r="AD9" s="112">
        <v>11.401960000000001</v>
      </c>
      <c r="AE9" s="131">
        <f t="shared" si="1"/>
        <v>3.083585377668729</v>
      </c>
    </row>
    <row r="10" spans="1:31" x14ac:dyDescent="0.2">
      <c r="A10" s="8">
        <f t="shared" si="2"/>
        <v>39.0625</v>
      </c>
      <c r="B10" s="112">
        <v>41.145280999999997</v>
      </c>
      <c r="C10" s="112">
        <v>40.372039600000001</v>
      </c>
      <c r="D10" s="112">
        <v>38.737186299999998</v>
      </c>
      <c r="E10" s="112">
        <v>56.212754599999997</v>
      </c>
      <c r="F10" s="112">
        <v>47.9320466</v>
      </c>
      <c r="G10" s="112">
        <v>46.989237699999997</v>
      </c>
      <c r="H10" s="27"/>
      <c r="I10" s="27"/>
      <c r="J10" s="28"/>
      <c r="K10" s="112">
        <v>35.080159700000003</v>
      </c>
      <c r="L10" s="112">
        <v>40.288955100000003</v>
      </c>
      <c r="M10" s="112">
        <v>14.8767701</v>
      </c>
      <c r="N10" s="112">
        <v>19.5362294</v>
      </c>
      <c r="O10" s="112">
        <v>21.533140499999998</v>
      </c>
      <c r="P10" s="112">
        <v>26.835668600000002</v>
      </c>
      <c r="Q10" s="112">
        <v>28.5656435</v>
      </c>
      <c r="R10" s="112">
        <v>29.518101600000001</v>
      </c>
      <c r="S10" s="131">
        <f t="shared" si="0"/>
        <v>3.1732603343788846</v>
      </c>
      <c r="U10" s="37">
        <v>19.53125</v>
      </c>
      <c r="V10" s="112">
        <v>16.188466600000002</v>
      </c>
      <c r="W10" s="112">
        <v>10.9612582</v>
      </c>
      <c r="X10" s="112">
        <v>16.834526100000001</v>
      </c>
      <c r="Y10" s="112">
        <v>0.65773968999999999</v>
      </c>
      <c r="Z10" s="112">
        <v>0</v>
      </c>
      <c r="AA10" s="112">
        <v>11.4172469</v>
      </c>
      <c r="AB10" s="112">
        <v>5.5900218700000002</v>
      </c>
      <c r="AC10" s="112">
        <v>8.7778407699999992</v>
      </c>
      <c r="AD10" s="112">
        <v>5.8427148300000002</v>
      </c>
      <c r="AE10" s="131">
        <f t="shared" si="1"/>
        <v>2.0155522319832682</v>
      </c>
    </row>
    <row r="11" spans="1:31" x14ac:dyDescent="0.2">
      <c r="A11" s="8">
        <f t="shared" si="2"/>
        <v>19.53125</v>
      </c>
      <c r="B11" s="112">
        <v>39.775539100000003</v>
      </c>
      <c r="C11" s="112">
        <v>36.8593142</v>
      </c>
      <c r="D11" s="112">
        <v>29.038529499999999</v>
      </c>
      <c r="E11" s="112">
        <v>48.101040599999997</v>
      </c>
      <c r="F11" s="112">
        <v>36.280352200000003</v>
      </c>
      <c r="G11" s="112">
        <v>29.431646400000002</v>
      </c>
      <c r="H11" s="27"/>
      <c r="I11" s="27"/>
      <c r="J11" s="28"/>
      <c r="K11" s="112">
        <v>21.754007999999999</v>
      </c>
      <c r="L11" s="112">
        <v>32.932006800000003</v>
      </c>
      <c r="M11" s="112">
        <v>13.9762024</v>
      </c>
      <c r="N11" s="112">
        <v>9.0818124499999993</v>
      </c>
      <c r="O11" s="112">
        <v>10.0019578</v>
      </c>
      <c r="P11" s="112">
        <v>20.848789199999999</v>
      </c>
      <c r="Q11" s="112">
        <v>16.650198400000001</v>
      </c>
      <c r="R11" s="112">
        <v>17.213898100000002</v>
      </c>
      <c r="S11" s="131">
        <f t="shared" si="0"/>
        <v>3.2024233341502253</v>
      </c>
      <c r="U11" s="37">
        <v>9.765625</v>
      </c>
      <c r="V11" s="112">
        <v>10.158578199999999</v>
      </c>
      <c r="W11" s="112">
        <v>11.3723869</v>
      </c>
      <c r="X11" s="112">
        <v>10.080268</v>
      </c>
      <c r="Y11" s="112">
        <v>0</v>
      </c>
      <c r="Z11" s="112">
        <v>0</v>
      </c>
      <c r="AA11" s="112">
        <v>0</v>
      </c>
      <c r="AB11" s="112">
        <v>1.54693448</v>
      </c>
      <c r="AC11" s="112">
        <v>3.62679193</v>
      </c>
      <c r="AD11" s="112">
        <v>0</v>
      </c>
      <c r="AE11" s="131">
        <f t="shared" si="1"/>
        <v>1.6639068205088632</v>
      </c>
    </row>
    <row r="12" spans="1:31" x14ac:dyDescent="0.2">
      <c r="A12" s="8">
        <f t="shared" si="2"/>
        <v>9.765625</v>
      </c>
      <c r="B12" s="112">
        <v>34.075645100000003</v>
      </c>
      <c r="C12" s="112">
        <v>28.419936400000001</v>
      </c>
      <c r="D12" s="112">
        <v>26.740897799999999</v>
      </c>
      <c r="E12" s="112">
        <v>33.4875033</v>
      </c>
      <c r="F12" s="112">
        <v>26.967891099999999</v>
      </c>
      <c r="G12" s="112">
        <v>17.771057500000001</v>
      </c>
      <c r="H12" s="27"/>
      <c r="I12" s="27"/>
      <c r="J12" s="28"/>
      <c r="K12" s="112">
        <v>12.096825300000001</v>
      </c>
      <c r="L12" s="112">
        <v>17.286610499999998</v>
      </c>
      <c r="M12" s="112">
        <v>5.9102477599999999</v>
      </c>
      <c r="N12" s="112">
        <v>4.5006634600000002</v>
      </c>
      <c r="O12" s="112">
        <v>2.4058645699999999</v>
      </c>
      <c r="P12" s="112">
        <v>11.829594200000001</v>
      </c>
      <c r="Q12" s="112">
        <v>10.371750199999999</v>
      </c>
      <c r="R12" s="112">
        <v>11.596339199999999</v>
      </c>
      <c r="S12" s="131">
        <f t="shared" si="0"/>
        <v>2.8734606131377705</v>
      </c>
      <c r="U12" s="37">
        <v>4.8828125</v>
      </c>
      <c r="V12" s="112">
        <v>13.2322551</v>
      </c>
      <c r="W12" s="112">
        <v>9.9236475199999994</v>
      </c>
      <c r="X12" s="112">
        <v>15.1900111</v>
      </c>
      <c r="Y12" s="112">
        <v>0</v>
      </c>
      <c r="Z12" s="112">
        <v>0</v>
      </c>
      <c r="AA12" s="112">
        <v>0</v>
      </c>
      <c r="AB12" s="112">
        <v>0</v>
      </c>
      <c r="AC12" s="112">
        <v>0.18628006999999999</v>
      </c>
      <c r="AD12" s="112">
        <v>0</v>
      </c>
      <c r="AE12" s="131">
        <f t="shared" si="1"/>
        <v>2.1710612396422326</v>
      </c>
    </row>
    <row r="13" spans="1:31" x14ac:dyDescent="0.2">
      <c r="A13" s="8">
        <f t="shared" si="2"/>
        <v>4.8828125</v>
      </c>
      <c r="B13" s="112">
        <v>9.8400494900000002</v>
      </c>
      <c r="C13" s="112">
        <v>14.8108872</v>
      </c>
      <c r="D13" s="112">
        <v>14.8550725</v>
      </c>
      <c r="E13" s="112">
        <v>31.779774100000001</v>
      </c>
      <c r="F13" s="112">
        <v>25.375789399999999</v>
      </c>
      <c r="G13" s="112">
        <v>3.6645023600000002</v>
      </c>
      <c r="H13" s="27"/>
      <c r="I13" s="27"/>
      <c r="J13" s="28"/>
      <c r="K13" s="112">
        <v>7.2112033499999999</v>
      </c>
      <c r="L13" s="112">
        <v>17.1915595</v>
      </c>
      <c r="M13" s="112">
        <v>0</v>
      </c>
      <c r="N13" s="112">
        <v>0</v>
      </c>
      <c r="O13" s="112">
        <v>0</v>
      </c>
      <c r="P13" s="112">
        <v>13.8122621</v>
      </c>
      <c r="Q13" s="112">
        <v>3.1019680900000002</v>
      </c>
      <c r="R13" s="112">
        <v>5.7844010700000004</v>
      </c>
      <c r="S13" s="131">
        <f t="shared" si="0"/>
        <v>2.6029324049425053</v>
      </c>
      <c r="U13" s="37">
        <v>2.44140625</v>
      </c>
      <c r="V13" s="112">
        <v>11.529007399999999</v>
      </c>
      <c r="W13" s="112">
        <v>8.2008222600000007</v>
      </c>
      <c r="X13" s="112">
        <v>7.41771987</v>
      </c>
      <c r="Y13" s="112">
        <v>0</v>
      </c>
      <c r="Z13" s="112">
        <v>0</v>
      </c>
      <c r="AA13" s="112">
        <v>0</v>
      </c>
      <c r="AB13" s="112">
        <v>6.6979833199999996</v>
      </c>
      <c r="AC13" s="112">
        <v>1.62468616</v>
      </c>
      <c r="AD13" s="112">
        <v>0.84716935000000004</v>
      </c>
      <c r="AE13" s="131">
        <f t="shared" si="1"/>
        <v>1.4760309359582899</v>
      </c>
    </row>
    <row r="14" spans="1:31" x14ac:dyDescent="0.2">
      <c r="A14" s="8">
        <f t="shared" si="2"/>
        <v>2.44140625</v>
      </c>
      <c r="B14" s="112">
        <v>0</v>
      </c>
      <c r="C14" s="112">
        <v>3.2122658199999998</v>
      </c>
      <c r="D14" s="112">
        <v>7.8738070000000002</v>
      </c>
      <c r="E14" s="112">
        <v>25.562572299999999</v>
      </c>
      <c r="F14" s="112">
        <v>21.0619941</v>
      </c>
      <c r="G14" s="112">
        <v>8.9922618500000002</v>
      </c>
      <c r="H14" s="27"/>
      <c r="I14" s="27"/>
      <c r="J14" s="28"/>
      <c r="K14" s="112">
        <v>6.4698054599999999</v>
      </c>
      <c r="L14" s="112">
        <v>9.9106520499999995</v>
      </c>
      <c r="M14" s="112">
        <v>0</v>
      </c>
      <c r="N14" s="112">
        <v>0</v>
      </c>
      <c r="O14" s="112">
        <v>0</v>
      </c>
      <c r="P14" s="112">
        <v>1.4497448799999999</v>
      </c>
      <c r="Q14" s="112">
        <v>0</v>
      </c>
      <c r="R14" s="112">
        <v>0</v>
      </c>
      <c r="S14" s="131">
        <f t="shared" si="0"/>
        <v>2.2013889036183714</v>
      </c>
      <c r="U14" s="37">
        <v>1.220703125</v>
      </c>
      <c r="V14" s="112">
        <v>10.1390007</v>
      </c>
      <c r="W14" s="112">
        <v>9.1013900099999994</v>
      </c>
      <c r="X14" s="112">
        <v>11.822670799999999</v>
      </c>
      <c r="Y14" s="112">
        <v>0</v>
      </c>
      <c r="Z14" s="112">
        <v>0</v>
      </c>
      <c r="AA14" s="112">
        <v>0</v>
      </c>
      <c r="AB14" s="112">
        <v>0</v>
      </c>
      <c r="AC14" s="112">
        <v>6.9652549999999994E-2</v>
      </c>
      <c r="AD14" s="112">
        <v>0</v>
      </c>
      <c r="AE14" s="131">
        <f t="shared" si="1"/>
        <v>1.7389374327368943</v>
      </c>
    </row>
    <row r="15" spans="1:31" x14ac:dyDescent="0.2">
      <c r="A15" s="8">
        <f t="shared" si="2"/>
        <v>1.220703125</v>
      </c>
      <c r="B15" s="112">
        <v>0</v>
      </c>
      <c r="C15" s="112">
        <v>0</v>
      </c>
      <c r="D15" s="112">
        <v>0</v>
      </c>
      <c r="E15" s="112">
        <v>22.6807792</v>
      </c>
      <c r="F15" s="112">
        <v>17.388597300000001</v>
      </c>
      <c r="G15" s="112">
        <v>14.6757983</v>
      </c>
      <c r="H15" s="27"/>
      <c r="I15" s="27"/>
      <c r="J15" s="28"/>
      <c r="K15" s="112">
        <v>2.8008364499999998</v>
      </c>
      <c r="L15" s="112">
        <v>0</v>
      </c>
      <c r="M15" s="112">
        <v>0</v>
      </c>
      <c r="N15" s="112">
        <v>0</v>
      </c>
      <c r="O15" s="112">
        <v>0</v>
      </c>
      <c r="P15" s="112">
        <v>3.1991576899999998</v>
      </c>
      <c r="Q15" s="112">
        <v>5.0214630000000003E-2</v>
      </c>
      <c r="R15" s="112">
        <v>0.82773143000000005</v>
      </c>
      <c r="S15" s="131">
        <f t="shared" si="0"/>
        <v>2.0697767867294417</v>
      </c>
      <c r="U15" s="37">
        <v>0.6103515625</v>
      </c>
      <c r="V15" s="112">
        <v>7.6330730200000003</v>
      </c>
      <c r="W15" s="112">
        <v>3.9329142300000002</v>
      </c>
      <c r="X15" s="112">
        <v>7.9854691000000004</v>
      </c>
      <c r="Y15" s="112">
        <v>0</v>
      </c>
      <c r="Z15" s="112">
        <v>0</v>
      </c>
      <c r="AA15" s="112">
        <v>0</v>
      </c>
      <c r="AB15" s="112">
        <v>2.3633271200000001</v>
      </c>
      <c r="AC15" s="112">
        <v>3.2185956099999999</v>
      </c>
      <c r="AD15" s="112">
        <v>0.55560054999999997</v>
      </c>
      <c r="AE15" s="131">
        <f t="shared" si="1"/>
        <v>1.0569074834007741</v>
      </c>
    </row>
    <row r="16" spans="1:31" x14ac:dyDescent="0.2">
      <c r="A16" s="8">
        <f t="shared" si="2"/>
        <v>0.6103515625</v>
      </c>
      <c r="B16" s="112">
        <v>3.25645104</v>
      </c>
      <c r="C16" s="112">
        <v>15.6062213</v>
      </c>
      <c r="D16" s="112">
        <v>18.500353499999999</v>
      </c>
      <c r="E16" s="112">
        <v>15.7698123</v>
      </c>
      <c r="F16" s="112">
        <v>13.724095</v>
      </c>
      <c r="G16" s="112">
        <v>13.6796229</v>
      </c>
      <c r="H16" s="27"/>
      <c r="I16" s="27"/>
      <c r="J16" s="28"/>
      <c r="K16" s="112">
        <v>0</v>
      </c>
      <c r="L16" s="112">
        <v>0</v>
      </c>
      <c r="M16" s="112">
        <v>0</v>
      </c>
      <c r="N16" s="112">
        <v>0</v>
      </c>
      <c r="O16" s="112">
        <v>0</v>
      </c>
      <c r="P16" s="112">
        <v>0</v>
      </c>
      <c r="Q16" s="112">
        <v>0</v>
      </c>
      <c r="R16" s="112">
        <v>0</v>
      </c>
      <c r="S16" s="131">
        <f t="shared" si="0"/>
        <v>2.0398449259427349</v>
      </c>
      <c r="U16" s="37">
        <v>0.30517578125</v>
      </c>
      <c r="V16" s="112">
        <v>6.1256009200000001</v>
      </c>
      <c r="W16" s="112">
        <v>4.46150834</v>
      </c>
      <c r="X16" s="112">
        <v>10.178155800000001</v>
      </c>
      <c r="Y16" s="112">
        <v>0</v>
      </c>
      <c r="Z16" s="112">
        <v>0</v>
      </c>
      <c r="AA16" s="112">
        <v>0</v>
      </c>
      <c r="AB16" s="112">
        <v>1.4691828</v>
      </c>
      <c r="AC16" s="112">
        <v>4.1516157800000002</v>
      </c>
      <c r="AD16" s="112">
        <v>2.4799546399999999</v>
      </c>
      <c r="AE16" s="131">
        <f t="shared" si="1"/>
        <v>1.1425147958496269</v>
      </c>
    </row>
    <row r="17" spans="1:31" x14ac:dyDescent="0.2">
      <c r="A17" s="8">
        <f t="shared" si="2"/>
        <v>0.30517578125</v>
      </c>
      <c r="B17" s="112">
        <v>7.9179922200000004</v>
      </c>
      <c r="C17" s="112">
        <v>1.7320608</v>
      </c>
      <c r="D17" s="112">
        <v>0</v>
      </c>
      <c r="E17" s="112">
        <v>16.748198899999998</v>
      </c>
      <c r="F17" s="112">
        <v>14.1421329</v>
      </c>
      <c r="G17" s="112">
        <v>13.1014854</v>
      </c>
      <c r="H17" s="27"/>
      <c r="I17" s="27"/>
      <c r="J17" s="28"/>
      <c r="K17" s="112">
        <v>0</v>
      </c>
      <c r="L17" s="112">
        <v>5.6333565700000001</v>
      </c>
      <c r="M17" s="112">
        <v>0</v>
      </c>
      <c r="N17" s="112">
        <v>0</v>
      </c>
      <c r="O17" s="112">
        <v>0</v>
      </c>
      <c r="P17" s="112">
        <v>0</v>
      </c>
      <c r="Q17" s="112">
        <v>5.1429497</v>
      </c>
      <c r="R17" s="112">
        <v>0</v>
      </c>
      <c r="S17" s="131">
        <f t="shared" si="0"/>
        <v>1.6233580631326752</v>
      </c>
      <c r="U17" s="37">
        <v>0.152587890625</v>
      </c>
      <c r="V17" s="112">
        <v>7.3002545100000003</v>
      </c>
      <c r="W17" s="112">
        <v>7.26109939</v>
      </c>
      <c r="X17" s="112">
        <v>8.4749080899999996</v>
      </c>
      <c r="Y17" s="112">
        <v>0</v>
      </c>
      <c r="Z17" s="112">
        <v>0</v>
      </c>
      <c r="AA17" s="112">
        <v>0</v>
      </c>
      <c r="AB17" s="112">
        <v>2.8492751300000001</v>
      </c>
      <c r="AC17" s="112">
        <v>6.9895521199999999</v>
      </c>
      <c r="AD17" s="112">
        <v>0</v>
      </c>
      <c r="AE17" s="131">
        <f t="shared" si="1"/>
        <v>1.2623161780791594</v>
      </c>
    </row>
    <row r="18" spans="1:31" x14ac:dyDescent="0.2">
      <c r="A18" s="8">
        <f t="shared" si="2"/>
        <v>0.152587890625</v>
      </c>
      <c r="B18" s="112">
        <v>0</v>
      </c>
      <c r="C18" s="112">
        <v>0</v>
      </c>
      <c r="D18" s="112">
        <v>0</v>
      </c>
      <c r="E18" s="112">
        <v>15.6452904</v>
      </c>
      <c r="F18" s="112">
        <v>13.226007299999999</v>
      </c>
      <c r="G18" s="112">
        <v>11.118029</v>
      </c>
      <c r="H18" s="27"/>
      <c r="I18" s="27"/>
      <c r="J18" s="28"/>
      <c r="K18" s="112">
        <v>0.69070401000000003</v>
      </c>
      <c r="L18" s="112">
        <v>8.7700399200000003</v>
      </c>
      <c r="M18" s="112">
        <v>0</v>
      </c>
      <c r="N18" s="112">
        <v>0</v>
      </c>
      <c r="O18" s="112">
        <v>0</v>
      </c>
      <c r="P18" s="112">
        <v>0</v>
      </c>
      <c r="Q18" s="112">
        <v>0</v>
      </c>
      <c r="R18" s="112">
        <v>0.38065926999999999</v>
      </c>
      <c r="S18" s="131">
        <f t="shared" si="0"/>
        <v>1.5610015809917483</v>
      </c>
      <c r="U18" s="37">
        <v>7.62939453125E-2</v>
      </c>
      <c r="V18" s="112">
        <v>8.4357529699999994</v>
      </c>
      <c r="W18" s="112">
        <v>6.75208283</v>
      </c>
      <c r="X18" s="112">
        <v>12.6057732</v>
      </c>
      <c r="Y18" s="112">
        <v>0</v>
      </c>
      <c r="Z18" s="112">
        <v>0</v>
      </c>
      <c r="AA18" s="112">
        <v>0</v>
      </c>
      <c r="AB18" s="112">
        <v>0.78885559000000005</v>
      </c>
      <c r="AC18" s="112">
        <v>0.47784886999999998</v>
      </c>
      <c r="AD18" s="112">
        <v>1.2748036</v>
      </c>
      <c r="AE18" s="131">
        <f t="shared" si="1"/>
        <v>1.5629709676567332</v>
      </c>
    </row>
    <row r="19" spans="1:31" x14ac:dyDescent="0.2">
      <c r="A19" s="8">
        <f t="shared" si="2"/>
        <v>7.62939453125E-2</v>
      </c>
      <c r="B19" s="112">
        <v>3.3669140999999998</v>
      </c>
      <c r="C19" s="112">
        <v>0.87044891999999996</v>
      </c>
      <c r="D19" s="112">
        <v>0</v>
      </c>
      <c r="E19" s="112">
        <v>17.130659099999999</v>
      </c>
      <c r="F19" s="112">
        <v>12.5500311</v>
      </c>
      <c r="G19" s="112">
        <v>7.7292537599999998</v>
      </c>
      <c r="H19" s="27"/>
      <c r="I19" s="27"/>
      <c r="J19" s="28"/>
      <c r="K19" s="112">
        <v>2.1734997800000002</v>
      </c>
      <c r="L19" s="112">
        <v>12.324947699999999</v>
      </c>
      <c r="M19" s="112">
        <v>0</v>
      </c>
      <c r="N19" s="112">
        <v>0</v>
      </c>
      <c r="O19" s="112">
        <v>0</v>
      </c>
      <c r="P19" s="112">
        <v>0</v>
      </c>
      <c r="Q19" s="112">
        <v>0</v>
      </c>
      <c r="R19" s="112">
        <v>0</v>
      </c>
      <c r="S19" s="131">
        <f t="shared" si="0"/>
        <v>1.5798504612498794</v>
      </c>
      <c r="U19" s="37">
        <v>3.814697265625E-2</v>
      </c>
      <c r="V19" s="112">
        <v>6.3996867599999998</v>
      </c>
      <c r="W19" s="112">
        <v>8.7098388100000008</v>
      </c>
      <c r="X19" s="112">
        <v>11.9205586</v>
      </c>
      <c r="Y19" s="112">
        <v>0</v>
      </c>
      <c r="Z19" s="112">
        <v>0</v>
      </c>
      <c r="AA19" s="112">
        <v>0</v>
      </c>
      <c r="AB19" s="112">
        <v>0.14740423</v>
      </c>
      <c r="AC19" s="112">
        <v>2.51883049</v>
      </c>
      <c r="AD19" s="112">
        <v>0</v>
      </c>
      <c r="AE19" s="131">
        <f t="shared" si="1"/>
        <v>1.5243283080093015</v>
      </c>
    </row>
    <row r="20" spans="1:31" x14ac:dyDescent="0.2">
      <c r="A20" s="8">
        <f t="shared" si="2"/>
        <v>3.814697265625E-2</v>
      </c>
      <c r="B20" s="112">
        <v>0</v>
      </c>
      <c r="C20" s="112">
        <v>1.31230117</v>
      </c>
      <c r="D20" s="112">
        <v>0</v>
      </c>
      <c r="E20" s="112">
        <v>16.009961799999999</v>
      </c>
      <c r="F20" s="112">
        <v>13.2793738</v>
      </c>
      <c r="G20" s="112">
        <v>12.3810371</v>
      </c>
      <c r="H20" s="27"/>
      <c r="I20" s="27"/>
      <c r="J20" s="28"/>
      <c r="K20" s="112">
        <v>2.3445916000000002</v>
      </c>
      <c r="L20" s="112">
        <v>7.0781319299999996</v>
      </c>
      <c r="M20" s="112">
        <v>0</v>
      </c>
      <c r="N20" s="112">
        <v>0</v>
      </c>
      <c r="O20" s="112">
        <v>0</v>
      </c>
      <c r="P20" s="112">
        <v>0</v>
      </c>
      <c r="Q20" s="112">
        <v>0</v>
      </c>
      <c r="R20" s="112">
        <v>0</v>
      </c>
      <c r="S20" s="131">
        <f t="shared" si="0"/>
        <v>1.5673590180012118</v>
      </c>
      <c r="U20" s="37">
        <v>1.9073486328125E-2</v>
      </c>
      <c r="V20" s="112">
        <v>4.4419307799999999</v>
      </c>
      <c r="W20" s="112">
        <v>6.92828087</v>
      </c>
      <c r="X20" s="112">
        <v>10.2760436</v>
      </c>
      <c r="Y20" s="112">
        <v>0</v>
      </c>
      <c r="Z20" s="112">
        <v>0</v>
      </c>
      <c r="AA20" s="112">
        <v>0</v>
      </c>
      <c r="AB20" s="112">
        <v>0</v>
      </c>
      <c r="AC20" s="112">
        <v>0</v>
      </c>
      <c r="AD20" s="112">
        <v>0</v>
      </c>
      <c r="AE20" s="131">
        <f t="shared" si="1"/>
        <v>1.2977899697897095</v>
      </c>
    </row>
    <row r="21" spans="1:31" x14ac:dyDescent="0.2">
      <c r="A21" s="8">
        <f t="shared" si="2"/>
        <v>1.9073486328125E-2</v>
      </c>
      <c r="B21" s="112">
        <v>2.2401908800000001</v>
      </c>
      <c r="C21" s="112">
        <v>0</v>
      </c>
      <c r="D21" s="112">
        <v>3.7203959000000002</v>
      </c>
      <c r="E21" s="112">
        <v>14.4979098</v>
      </c>
      <c r="F21" s="112">
        <v>13.910877899999999</v>
      </c>
      <c r="G21" s="112">
        <v>11.322600700000001</v>
      </c>
      <c r="H21" s="27"/>
      <c r="I21" s="27"/>
      <c r="J21" s="28"/>
      <c r="K21" s="112">
        <v>0.50060199000000005</v>
      </c>
      <c r="L21" s="112">
        <v>14.948355599999999</v>
      </c>
      <c r="M21" s="112">
        <v>0</v>
      </c>
      <c r="N21" s="112">
        <v>0</v>
      </c>
      <c r="O21" s="112">
        <v>0</v>
      </c>
      <c r="P21" s="112">
        <v>0</v>
      </c>
      <c r="Q21" s="112">
        <v>0</v>
      </c>
      <c r="R21" s="112">
        <v>0</v>
      </c>
      <c r="S21" s="131">
        <f t="shared" si="0"/>
        <v>1.6697892148835731</v>
      </c>
      <c r="U21" s="37">
        <v>9.5367431640625E-3</v>
      </c>
      <c r="V21" s="112">
        <v>2.6016401600000001</v>
      </c>
      <c r="W21" s="112">
        <v>11.6268952</v>
      </c>
      <c r="X21" s="112">
        <v>12.6057732</v>
      </c>
      <c r="Y21" s="112">
        <v>0</v>
      </c>
      <c r="Z21" s="112">
        <v>0</v>
      </c>
      <c r="AA21" s="112">
        <v>0</v>
      </c>
      <c r="AB21" s="112">
        <v>0</v>
      </c>
      <c r="AC21" s="112">
        <v>0</v>
      </c>
      <c r="AD21" s="112">
        <v>0</v>
      </c>
      <c r="AE21" s="131">
        <f t="shared" si="1"/>
        <v>1.7513877026431903</v>
      </c>
    </row>
    <row r="22" spans="1:31" x14ac:dyDescent="0.2">
      <c r="A22" s="3">
        <f t="shared" si="2"/>
        <v>9.5367431640625E-3</v>
      </c>
      <c r="B22" s="112">
        <v>4.7808412899999997</v>
      </c>
      <c r="C22" s="112">
        <v>5.3331565899999998</v>
      </c>
      <c r="D22" s="112">
        <v>1.1576528800000001</v>
      </c>
      <c r="E22" s="112">
        <v>15.0404696</v>
      </c>
      <c r="F22" s="112">
        <v>13.1103798</v>
      </c>
      <c r="G22" s="112">
        <v>11.6250111</v>
      </c>
      <c r="H22" s="31"/>
      <c r="I22" s="31"/>
      <c r="J22" s="32"/>
      <c r="K22" s="112">
        <v>0</v>
      </c>
      <c r="L22" s="112">
        <v>2.49667321</v>
      </c>
      <c r="M22" s="112">
        <v>0</v>
      </c>
      <c r="N22" s="112">
        <v>0</v>
      </c>
      <c r="O22" s="112">
        <v>0</v>
      </c>
      <c r="P22" s="112">
        <v>0</v>
      </c>
      <c r="Q22" s="112">
        <v>0</v>
      </c>
      <c r="R22" s="112">
        <v>0</v>
      </c>
      <c r="S22" s="131">
        <f>STDEV(B22:R22)/SQRT(COUNT(B22:R22))</f>
        <v>1.4588248765388936</v>
      </c>
      <c r="U22" s="37">
        <f>U21/2</f>
        <v>4.76837158203125E-3</v>
      </c>
      <c r="V22" s="112">
        <v>6.8891257499999998</v>
      </c>
      <c r="W22" s="112">
        <v>12.566618099999999</v>
      </c>
      <c r="X22" s="112">
        <v>16.5604403</v>
      </c>
      <c r="Y22" s="112">
        <v>0</v>
      </c>
      <c r="Z22" s="112">
        <v>0</v>
      </c>
      <c r="AA22" s="112">
        <v>0</v>
      </c>
      <c r="AB22" s="112">
        <v>0</v>
      </c>
      <c r="AC22" s="112">
        <v>0</v>
      </c>
      <c r="AD22" s="112">
        <v>0</v>
      </c>
      <c r="AE22" s="131">
        <f t="shared" si="1"/>
        <v>2.1586345500797512</v>
      </c>
    </row>
    <row r="24" spans="1:31" x14ac:dyDescent="0.2">
      <c r="A24" s="122" t="s">
        <v>48</v>
      </c>
      <c r="B24" s="118" t="s">
        <v>57</v>
      </c>
      <c r="C24" s="119"/>
      <c r="D24" s="120"/>
    </row>
    <row r="25" spans="1:31" x14ac:dyDescent="0.2">
      <c r="A25" s="122"/>
      <c r="B25" s="121" t="s">
        <v>1</v>
      </c>
      <c r="C25" s="121"/>
      <c r="D25" s="121"/>
      <c r="E25" s="39" t="s">
        <v>61</v>
      </c>
    </row>
    <row r="26" spans="1:31" x14ac:dyDescent="0.2">
      <c r="A26" s="111">
        <v>1000</v>
      </c>
      <c r="B26" s="112">
        <v>72.445076900000004</v>
      </c>
      <c r="C26" s="112">
        <v>67.722138200000003</v>
      </c>
      <c r="D26" s="112">
        <v>66.823801500000002</v>
      </c>
      <c r="E26" s="131">
        <f>STDEV(B26:D26)/SQRT(COUNT(B26:D26))</f>
        <v>1.7434304611752878</v>
      </c>
    </row>
    <row r="27" spans="1:31" x14ac:dyDescent="0.2">
      <c r="A27" s="111">
        <v>500</v>
      </c>
      <c r="B27" s="112">
        <v>55.252156900000003</v>
      </c>
      <c r="C27" s="112">
        <v>52.530463400000002</v>
      </c>
      <c r="D27" s="113" t="s">
        <v>56</v>
      </c>
      <c r="E27" s="131">
        <f t="shared" ref="E27:E68" si="3">STDEV(B27:D27)/SQRT(COUNT(B27:D27))</f>
        <v>1.3608467500000003</v>
      </c>
    </row>
    <row r="28" spans="1:31" x14ac:dyDescent="0.2">
      <c r="A28" s="111">
        <v>250</v>
      </c>
      <c r="B28" s="112">
        <v>61.353731199999999</v>
      </c>
      <c r="C28" s="112">
        <v>41.625900600000001</v>
      </c>
      <c r="D28" s="112">
        <v>36.920750699999999</v>
      </c>
      <c r="E28" s="131">
        <f t="shared" si="3"/>
        <v>7.484414442608756</v>
      </c>
    </row>
    <row r="29" spans="1:31" x14ac:dyDescent="0.2">
      <c r="A29" s="111">
        <v>125</v>
      </c>
      <c r="B29" s="112">
        <v>47.851996800000002</v>
      </c>
      <c r="C29" s="112">
        <v>47.202703900000003</v>
      </c>
      <c r="D29" s="112">
        <v>25.962821300000002</v>
      </c>
      <c r="E29" s="131">
        <f t="shared" si="3"/>
        <v>7.190619654188259</v>
      </c>
    </row>
    <row r="30" spans="1:31" x14ac:dyDescent="0.2">
      <c r="A30" s="111">
        <v>62.5</v>
      </c>
      <c r="B30" s="112">
        <v>46.606777600000001</v>
      </c>
      <c r="C30" s="112">
        <v>41.430223300000002</v>
      </c>
      <c r="D30" s="112">
        <v>29.2537579</v>
      </c>
      <c r="E30" s="131">
        <f t="shared" si="3"/>
        <v>5.1434441377502553</v>
      </c>
    </row>
    <row r="31" spans="1:31" x14ac:dyDescent="0.2">
      <c r="A31" s="111">
        <v>31.25</v>
      </c>
      <c r="B31" s="112">
        <v>47.700791600000002</v>
      </c>
      <c r="C31" s="112">
        <v>31.993240199999999</v>
      </c>
      <c r="D31" s="112">
        <v>26.8255804</v>
      </c>
      <c r="E31" s="131">
        <f t="shared" si="3"/>
        <v>6.2769699052116179</v>
      </c>
    </row>
    <row r="32" spans="1:31" x14ac:dyDescent="0.2">
      <c r="A32" s="111">
        <v>15.625</v>
      </c>
      <c r="B32" s="112">
        <v>38.415013799999997</v>
      </c>
      <c r="C32" s="112">
        <v>25.269056299999999</v>
      </c>
      <c r="D32" s="112">
        <v>23.668060100000002</v>
      </c>
      <c r="E32" s="131">
        <f t="shared" si="3"/>
        <v>4.6717355260364748</v>
      </c>
    </row>
    <row r="33" spans="1:5" x14ac:dyDescent="0.2">
      <c r="A33" s="111">
        <v>7.8125</v>
      </c>
      <c r="B33" s="112">
        <v>22.947611800000001</v>
      </c>
      <c r="C33" s="112">
        <v>18.642710999999998</v>
      </c>
      <c r="D33" s="112">
        <v>17.504224900000001</v>
      </c>
      <c r="E33" s="131">
        <f t="shared" si="3"/>
        <v>1.6576218312997315</v>
      </c>
    </row>
    <row r="34" spans="1:5" x14ac:dyDescent="0.2">
      <c r="A34" s="111">
        <v>3.90625</v>
      </c>
      <c r="B34" s="112">
        <v>24.210619900000001</v>
      </c>
      <c r="C34" s="112">
        <v>23.952681699999999</v>
      </c>
      <c r="D34" s="112">
        <v>18.829493899999999</v>
      </c>
      <c r="E34" s="131">
        <f t="shared" si="3"/>
        <v>1.7523016986708257</v>
      </c>
    </row>
    <row r="35" spans="1:5" x14ac:dyDescent="0.2">
      <c r="A35" s="111">
        <v>1.953125</v>
      </c>
      <c r="B35" s="112">
        <v>17.335230800000001</v>
      </c>
      <c r="C35" s="112">
        <v>10.112959200000001</v>
      </c>
      <c r="D35" s="112">
        <v>5.0698212199999997</v>
      </c>
      <c r="E35" s="131">
        <f t="shared" si="3"/>
        <v>3.5592970585234056</v>
      </c>
    </row>
    <row r="36" spans="1:5" x14ac:dyDescent="0.2">
      <c r="A36" s="111">
        <v>0.97656299999999996</v>
      </c>
      <c r="B36" s="112">
        <v>8.0939251100000007</v>
      </c>
      <c r="C36" s="112">
        <v>6.0215244999999999</v>
      </c>
      <c r="D36" s="112">
        <v>5.4255981499999999</v>
      </c>
      <c r="E36" s="131">
        <f t="shared" si="3"/>
        <v>0.80863194719420117</v>
      </c>
    </row>
    <row r="37" spans="1:5" x14ac:dyDescent="0.2">
      <c r="A37" s="111">
        <v>0.48828100000000002</v>
      </c>
      <c r="B37" s="112">
        <v>8.5920128099999999</v>
      </c>
      <c r="C37" s="112">
        <v>2.8906875400000001</v>
      </c>
      <c r="D37" s="112">
        <v>0</v>
      </c>
      <c r="E37" s="131">
        <f t="shared" si="3"/>
        <v>2.5241485738919738</v>
      </c>
    </row>
    <row r="38" spans="1:5" x14ac:dyDescent="0.2">
      <c r="A38" s="111">
        <v>0.244141</v>
      </c>
      <c r="B38" s="112">
        <v>1.58320733</v>
      </c>
      <c r="C38" s="112">
        <v>0</v>
      </c>
      <c r="D38" s="112">
        <v>0</v>
      </c>
      <c r="E38" s="131">
        <f t="shared" si="3"/>
        <v>0.52773577666666671</v>
      </c>
    </row>
    <row r="39" spans="1:5" x14ac:dyDescent="0.2">
      <c r="A39" s="111">
        <v>0.12207</v>
      </c>
      <c r="B39" s="112">
        <v>3.8068131300000001</v>
      </c>
      <c r="C39" s="112">
        <v>0.60482077999999995</v>
      </c>
      <c r="D39" s="112">
        <v>0</v>
      </c>
      <c r="E39" s="131">
        <f t="shared" si="3"/>
        <v>1.181110339001181</v>
      </c>
    </row>
    <row r="40" spans="1:5" x14ac:dyDescent="0.2">
      <c r="A40" s="111">
        <v>6.1035199999999998E-2</v>
      </c>
      <c r="B40" s="112">
        <v>6.1282575799999996</v>
      </c>
      <c r="C40" s="112">
        <v>0</v>
      </c>
      <c r="D40" s="112">
        <v>0</v>
      </c>
      <c r="E40" s="131">
        <f t="shared" si="3"/>
        <v>2.0427525266666668</v>
      </c>
    </row>
    <row r="41" spans="1:5" x14ac:dyDescent="0.2">
      <c r="A41" s="111">
        <v>3.0517599999999999E-2</v>
      </c>
      <c r="B41" s="112">
        <v>4.6162056400000004</v>
      </c>
      <c r="C41" s="112">
        <v>3.6467135100000001</v>
      </c>
      <c r="D41" s="112">
        <v>0</v>
      </c>
      <c r="E41" s="131">
        <f t="shared" si="3"/>
        <v>1.4053032279530813</v>
      </c>
    </row>
    <row r="42" spans="1:5" x14ac:dyDescent="0.2">
      <c r="A42" s="111">
        <v>1.5258799999999999E-2</v>
      </c>
      <c r="B42" s="112">
        <v>8.4141243400000008</v>
      </c>
      <c r="C42" s="112">
        <v>5.8614248900000003</v>
      </c>
      <c r="D42" s="112">
        <v>0</v>
      </c>
      <c r="E42" s="131">
        <f t="shared" si="3"/>
        <v>2.4907614256613075</v>
      </c>
    </row>
    <row r="43" spans="1:5" x14ac:dyDescent="0.2">
      <c r="A43" s="111">
        <v>7.6293899999999998E-3</v>
      </c>
      <c r="B43" s="112">
        <v>5.3633371900000002</v>
      </c>
      <c r="C43" s="112">
        <v>0</v>
      </c>
      <c r="D43" s="112">
        <v>0</v>
      </c>
      <c r="E43" s="131">
        <f t="shared" si="3"/>
        <v>1.7877790633333335</v>
      </c>
    </row>
    <row r="44" spans="1:5" x14ac:dyDescent="0.2">
      <c r="A44" s="111">
        <v>3.8146999999999999E-3</v>
      </c>
      <c r="B44" s="112">
        <v>7.4090545199999998</v>
      </c>
      <c r="C44" s="112">
        <v>6.2260959999999997E-2</v>
      </c>
      <c r="D44" s="112">
        <v>0</v>
      </c>
      <c r="E44" s="131">
        <f t="shared" si="3"/>
        <v>2.4593736885720636</v>
      </c>
    </row>
    <row r="45" spans="1:5" x14ac:dyDescent="0.2">
      <c r="A45" s="111">
        <v>1.9073499999999999E-3</v>
      </c>
      <c r="B45" s="112">
        <v>0</v>
      </c>
      <c r="C45" s="112">
        <v>0</v>
      </c>
      <c r="D45" s="112">
        <v>0</v>
      </c>
      <c r="E45" s="131">
        <f t="shared" si="3"/>
        <v>0</v>
      </c>
    </row>
    <row r="47" spans="1:5" x14ac:dyDescent="0.2">
      <c r="A47" s="122" t="s">
        <v>47</v>
      </c>
      <c r="B47" s="118" t="s">
        <v>58</v>
      </c>
      <c r="C47" s="119"/>
      <c r="D47" s="120"/>
    </row>
    <row r="48" spans="1:5" x14ac:dyDescent="0.2">
      <c r="A48" s="122"/>
      <c r="B48" s="121" t="s">
        <v>1</v>
      </c>
      <c r="C48" s="121"/>
      <c r="D48" s="121"/>
      <c r="E48" s="39" t="s">
        <v>61</v>
      </c>
    </row>
    <row r="49" spans="1:5" x14ac:dyDescent="0.2">
      <c r="A49" s="37">
        <v>5000</v>
      </c>
      <c r="B49" s="112">
        <v>18.014316000000001</v>
      </c>
      <c r="C49" s="112">
        <v>12.601626</v>
      </c>
      <c r="D49" s="112">
        <v>3.6762106800000001</v>
      </c>
      <c r="E49" s="131">
        <f t="shared" si="3"/>
        <v>4.1802546163681038</v>
      </c>
    </row>
    <row r="50" spans="1:5" x14ac:dyDescent="0.2">
      <c r="A50" s="37">
        <f>A49/2</f>
        <v>2500</v>
      </c>
      <c r="B50" s="112">
        <v>13.684164000000001</v>
      </c>
      <c r="C50" s="112">
        <v>0.98091198000000002</v>
      </c>
      <c r="D50" s="112">
        <v>0.91463415000000003</v>
      </c>
      <c r="E50" s="131">
        <f t="shared" si="3"/>
        <v>4.2455067569819214</v>
      </c>
    </row>
    <row r="51" spans="1:5" x14ac:dyDescent="0.2">
      <c r="A51" s="37">
        <f>A50/2</f>
        <v>1250</v>
      </c>
      <c r="B51" s="112">
        <v>20.8200778</v>
      </c>
      <c r="C51" s="112">
        <v>11.7841994</v>
      </c>
      <c r="D51" s="112">
        <v>11.121421</v>
      </c>
      <c r="E51" s="131">
        <f t="shared" si="3"/>
        <v>3.1282788788661406</v>
      </c>
    </row>
    <row r="52" spans="1:5" x14ac:dyDescent="0.2">
      <c r="A52" s="37">
        <f>A51/2</f>
        <v>625</v>
      </c>
      <c r="B52" s="112">
        <v>11.8946624</v>
      </c>
      <c r="C52" s="112">
        <v>5.2006009200000003</v>
      </c>
      <c r="D52" s="112">
        <v>0.18557794</v>
      </c>
      <c r="E52" s="131">
        <f t="shared" si="3"/>
        <v>3.3916856959282828</v>
      </c>
    </row>
    <row r="53" spans="1:5" x14ac:dyDescent="0.2">
      <c r="A53" s="37">
        <f t="shared" ref="A53:A68" si="4">A52/2</f>
        <v>312.5</v>
      </c>
      <c r="B53" s="112">
        <v>7.6528808799999997</v>
      </c>
      <c r="C53" s="112">
        <v>0.56115234999999997</v>
      </c>
      <c r="D53" s="112">
        <v>0</v>
      </c>
      <c r="E53" s="131">
        <f t="shared" si="3"/>
        <v>2.4627682173904772</v>
      </c>
    </row>
    <row r="54" spans="1:5" x14ac:dyDescent="0.2">
      <c r="A54" s="37">
        <f t="shared" si="4"/>
        <v>156.25</v>
      </c>
      <c r="B54" s="112">
        <v>15.1201838</v>
      </c>
      <c r="C54" s="112">
        <v>12.734181700000001</v>
      </c>
      <c r="D54" s="112">
        <v>11.253976700000001</v>
      </c>
      <c r="E54" s="131">
        <f t="shared" si="3"/>
        <v>1.1262417888051799</v>
      </c>
    </row>
    <row r="55" spans="1:5" x14ac:dyDescent="0.2">
      <c r="A55" s="37">
        <f t="shared" si="4"/>
        <v>78.125</v>
      </c>
      <c r="B55" s="112">
        <v>26.6525274</v>
      </c>
      <c r="C55" s="112">
        <v>17.086426299999999</v>
      </c>
      <c r="D55" s="112">
        <v>13.0434783</v>
      </c>
      <c r="E55" s="131">
        <f t="shared" si="3"/>
        <v>4.034999216524338</v>
      </c>
    </row>
    <row r="56" spans="1:5" x14ac:dyDescent="0.2">
      <c r="A56" s="37">
        <f t="shared" si="4"/>
        <v>39.0625</v>
      </c>
      <c r="B56" s="112">
        <v>5.0238600199999999</v>
      </c>
      <c r="C56" s="112">
        <v>2.4169317800000001</v>
      </c>
      <c r="D56" s="112">
        <v>0</v>
      </c>
      <c r="E56" s="131">
        <f t="shared" si="3"/>
        <v>1.4506091360037894</v>
      </c>
    </row>
    <row r="57" spans="1:5" x14ac:dyDescent="0.2">
      <c r="A57" s="37">
        <f t="shared" si="4"/>
        <v>19.53125</v>
      </c>
      <c r="B57" s="112">
        <v>11.408625000000001</v>
      </c>
      <c r="C57" s="112">
        <v>10.8121244</v>
      </c>
      <c r="D57" s="112">
        <v>5.7087310000000002</v>
      </c>
      <c r="E57" s="131">
        <f t="shared" si="3"/>
        <v>1.8087630637200014</v>
      </c>
    </row>
    <row r="58" spans="1:5" x14ac:dyDescent="0.2">
      <c r="A58" s="37">
        <f t="shared" si="4"/>
        <v>9.765625</v>
      </c>
      <c r="B58" s="112">
        <v>20.356132899999999</v>
      </c>
      <c r="C58" s="112">
        <v>15.893425199999999</v>
      </c>
      <c r="D58" s="112">
        <v>6.17267586</v>
      </c>
      <c r="E58" s="131">
        <f t="shared" si="3"/>
        <v>4.1871442227123081</v>
      </c>
    </row>
    <row r="59" spans="1:5" x14ac:dyDescent="0.2">
      <c r="A59" s="37">
        <f t="shared" si="4"/>
        <v>4.8828125</v>
      </c>
      <c r="B59" s="112">
        <v>0</v>
      </c>
      <c r="C59" s="112">
        <v>5.2226935299999999</v>
      </c>
      <c r="D59" s="112">
        <v>5.2447861400000004</v>
      </c>
      <c r="E59" s="131">
        <f t="shared" si="3"/>
        <v>1.7445916020989711</v>
      </c>
    </row>
    <row r="60" spans="1:5" x14ac:dyDescent="0.2">
      <c r="A60" s="37">
        <f t="shared" si="4"/>
        <v>2.44140625</v>
      </c>
      <c r="B60" s="112">
        <v>2.6378579000000002</v>
      </c>
      <c r="C60" s="112">
        <v>5.3022270000000003E-2</v>
      </c>
      <c r="D60" s="112">
        <v>0</v>
      </c>
      <c r="E60" s="131">
        <f t="shared" si="3"/>
        <v>0.8705834855564738</v>
      </c>
    </row>
    <row r="61" spans="1:5" x14ac:dyDescent="0.2">
      <c r="A61" s="37">
        <f t="shared" si="4"/>
        <v>1.220703125</v>
      </c>
      <c r="B61" s="112">
        <v>5.2226935299999999</v>
      </c>
      <c r="C61" s="112">
        <v>0.78207846999999997</v>
      </c>
      <c r="D61" s="112">
        <v>0</v>
      </c>
      <c r="E61" s="131">
        <f t="shared" si="3"/>
        <v>1.6262983967115869</v>
      </c>
    </row>
    <row r="62" spans="1:5" x14ac:dyDescent="0.2">
      <c r="A62" s="37">
        <f t="shared" si="4"/>
        <v>0.6103515625</v>
      </c>
      <c r="B62" s="112">
        <v>0</v>
      </c>
      <c r="C62" s="112">
        <v>5.97384235</v>
      </c>
      <c r="D62" s="112">
        <v>11.1876988</v>
      </c>
      <c r="E62" s="131">
        <f t="shared" si="3"/>
        <v>3.2320933700018775</v>
      </c>
    </row>
    <row r="63" spans="1:5" x14ac:dyDescent="0.2">
      <c r="A63" s="37">
        <f t="shared" si="4"/>
        <v>0.30517578125</v>
      </c>
      <c r="B63" s="112">
        <v>0</v>
      </c>
      <c r="C63" s="112">
        <v>0</v>
      </c>
      <c r="D63" s="112">
        <v>0</v>
      </c>
      <c r="E63" s="131">
        <f t="shared" si="3"/>
        <v>0</v>
      </c>
    </row>
    <row r="64" spans="1:5" x14ac:dyDescent="0.2">
      <c r="A64" s="37">
        <f t="shared" si="4"/>
        <v>0.152587890625</v>
      </c>
      <c r="B64" s="112">
        <v>11.0772358</v>
      </c>
      <c r="C64" s="112">
        <v>6.5924354899999997</v>
      </c>
      <c r="D64" s="112">
        <v>9.9946977700000001</v>
      </c>
      <c r="E64" s="131">
        <f t="shared" si="3"/>
        <v>1.3511458311966835</v>
      </c>
    </row>
    <row r="65" spans="1:5" x14ac:dyDescent="0.2">
      <c r="A65" s="37">
        <f t="shared" si="4"/>
        <v>7.62939453125E-2</v>
      </c>
      <c r="B65" s="112">
        <v>5.0238600199999999</v>
      </c>
      <c r="C65" s="112">
        <v>0.14139272</v>
      </c>
      <c r="D65" s="112">
        <v>3.4994697800000001</v>
      </c>
      <c r="E65" s="131">
        <f t="shared" si="3"/>
        <v>1.4421999799741674</v>
      </c>
    </row>
    <row r="66" spans="1:5" x14ac:dyDescent="0.2">
      <c r="A66" s="37">
        <f t="shared" si="4"/>
        <v>3.814697265625E-2</v>
      </c>
      <c r="B66" s="112">
        <v>0.40650407</v>
      </c>
      <c r="C66" s="112">
        <v>0</v>
      </c>
      <c r="D66" s="112">
        <v>1.11346766</v>
      </c>
      <c r="E66" s="131">
        <f t="shared" si="3"/>
        <v>0.32530782912139361</v>
      </c>
    </row>
    <row r="67" spans="1:5" x14ac:dyDescent="0.2">
      <c r="A67" s="37">
        <f t="shared" si="4"/>
        <v>1.9073486328125E-2</v>
      </c>
      <c r="B67" s="112">
        <v>2.9913397000000002</v>
      </c>
      <c r="C67" s="112">
        <v>4.2948038200000003</v>
      </c>
      <c r="D67" s="112">
        <v>3.3448214900000002</v>
      </c>
      <c r="E67" s="131">
        <f t="shared" si="3"/>
        <v>0.38918965066327144</v>
      </c>
    </row>
    <row r="68" spans="1:5" x14ac:dyDescent="0.2">
      <c r="A68" s="37">
        <f t="shared" si="4"/>
        <v>9.5367431640625E-3</v>
      </c>
      <c r="B68" s="112">
        <v>11.2097914</v>
      </c>
      <c r="C68" s="112">
        <v>12.424885099999999</v>
      </c>
      <c r="D68" s="112">
        <v>22.322375399999999</v>
      </c>
      <c r="E68" s="131">
        <f t="shared" si="3"/>
        <v>3.519203588056611</v>
      </c>
    </row>
  </sheetData>
  <mergeCells count="19">
    <mergeCell ref="A47:A48"/>
    <mergeCell ref="A24:A25"/>
    <mergeCell ref="B25:D25"/>
    <mergeCell ref="B24:D24"/>
    <mergeCell ref="V2:X2"/>
    <mergeCell ref="Y2:AA2"/>
    <mergeCell ref="AB2:AD2"/>
    <mergeCell ref="V1:AD1"/>
    <mergeCell ref="U1:U2"/>
    <mergeCell ref="K2:M2"/>
    <mergeCell ref="N2:P2"/>
    <mergeCell ref="Q2:R2"/>
    <mergeCell ref="B47:D47"/>
    <mergeCell ref="B1:R1"/>
    <mergeCell ref="B48:D48"/>
    <mergeCell ref="A1:A2"/>
    <mergeCell ref="B2:D2"/>
    <mergeCell ref="E2:G2"/>
    <mergeCell ref="H2:J2"/>
  </mergeCells>
  <pageMargins left="0.7" right="0.7" top="0.75" bottom="0.75" header="0.3" footer="0.3"/>
  <ignoredErrors>
    <ignoredError sqref="AE3:AE2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82606-66F0-F94B-AC84-BBD357DB9C6F}">
  <dimension ref="A1:E30"/>
  <sheetViews>
    <sheetView tabSelected="1" workbookViewId="0">
      <selection activeCell="E33" sqref="E33"/>
    </sheetView>
  </sheetViews>
  <sheetFormatPr baseColWidth="10" defaultRowHeight="16" x14ac:dyDescent="0.2"/>
  <cols>
    <col min="1" max="1" width="30.1640625" customWidth="1"/>
    <col min="2" max="2" width="20.33203125" customWidth="1"/>
    <col min="3" max="3" width="23" customWidth="1"/>
    <col min="4" max="4" width="20.33203125" customWidth="1"/>
  </cols>
  <sheetData>
    <row r="1" spans="1:4" x14ac:dyDescent="0.2">
      <c r="A1" s="122" t="s">
        <v>36</v>
      </c>
      <c r="B1" s="118" t="s">
        <v>21</v>
      </c>
      <c r="C1" s="119"/>
      <c r="D1" s="120"/>
    </row>
    <row r="2" spans="1:4" x14ac:dyDescent="0.2">
      <c r="A2" s="122"/>
      <c r="B2" s="121" t="s">
        <v>1</v>
      </c>
      <c r="C2" s="121"/>
      <c r="D2" s="121"/>
    </row>
    <row r="3" spans="1:4" x14ac:dyDescent="0.2">
      <c r="A3" s="15" t="s">
        <v>20</v>
      </c>
      <c r="B3" s="18">
        <v>1.722</v>
      </c>
      <c r="C3" s="18">
        <v>1.8520000000000001</v>
      </c>
      <c r="D3" s="18"/>
    </row>
    <row r="4" spans="1:4" x14ac:dyDescent="0.2">
      <c r="A4" s="16" t="s">
        <v>11</v>
      </c>
      <c r="B4" s="18">
        <v>4.2</v>
      </c>
      <c r="C4" s="18">
        <v>4.4009999999999998</v>
      </c>
      <c r="D4" s="18">
        <v>4.4530000000000003</v>
      </c>
    </row>
    <row r="5" spans="1:4" x14ac:dyDescent="0.2">
      <c r="A5" s="16" t="s">
        <v>37</v>
      </c>
      <c r="B5" s="18">
        <v>3.9729999999999999</v>
      </c>
      <c r="C5" s="18">
        <v>4.16</v>
      </c>
      <c r="D5" s="18">
        <v>4.1630000000000003</v>
      </c>
    </row>
    <row r="6" spans="1:4" x14ac:dyDescent="0.2">
      <c r="A6" s="16" t="s">
        <v>30</v>
      </c>
      <c r="B6" s="18">
        <v>5.49</v>
      </c>
      <c r="C6" s="18">
        <v>6.0419999999999998</v>
      </c>
      <c r="D6" s="18">
        <v>5.9109999999999996</v>
      </c>
    </row>
    <row r="7" spans="1:4" x14ac:dyDescent="0.2">
      <c r="A7" s="16" t="s">
        <v>38</v>
      </c>
      <c r="B7" s="18">
        <v>6.0030000000000001</v>
      </c>
      <c r="C7" s="18">
        <v>6.2279999999999998</v>
      </c>
      <c r="D7" s="18">
        <v>6.09</v>
      </c>
    </row>
    <row r="8" spans="1:4" x14ac:dyDescent="0.2">
      <c r="A8" s="16" t="s">
        <v>39</v>
      </c>
      <c r="B8" s="18">
        <v>7.3040000000000003</v>
      </c>
      <c r="C8" s="18">
        <v>7.0220000000000002</v>
      </c>
      <c r="D8" s="18">
        <v>7.3609999999999998</v>
      </c>
    </row>
    <row r="9" spans="1:4" x14ac:dyDescent="0.2">
      <c r="A9" s="16" t="s">
        <v>40</v>
      </c>
      <c r="B9" s="18">
        <v>7.4539999999999997</v>
      </c>
      <c r="C9" s="18">
        <v>7.7910000000000004</v>
      </c>
      <c r="D9" s="18">
        <v>7.6180000000000003</v>
      </c>
    </row>
    <row r="10" spans="1:4" x14ac:dyDescent="0.2">
      <c r="A10" s="128" t="s">
        <v>41</v>
      </c>
      <c r="B10" s="18">
        <v>8.0559999999999992</v>
      </c>
      <c r="C10" s="18">
        <v>8.89</v>
      </c>
      <c r="D10" s="18">
        <v>8.7379999999999995</v>
      </c>
    </row>
    <row r="11" spans="1:4" x14ac:dyDescent="0.2">
      <c r="A11" s="128"/>
      <c r="B11" s="18">
        <v>8.7919999999999998</v>
      </c>
      <c r="C11" s="18">
        <v>9.5169999999999995</v>
      </c>
      <c r="D11" s="18">
        <v>8.6080000000000005</v>
      </c>
    </row>
    <row r="12" spans="1:4" x14ac:dyDescent="0.2">
      <c r="A12" s="16" t="s">
        <v>42</v>
      </c>
      <c r="B12" s="18">
        <v>7.3940000000000001</v>
      </c>
      <c r="C12" s="18">
        <v>7.4020000000000001</v>
      </c>
      <c r="D12" s="18">
        <v>7.5430000000000001</v>
      </c>
    </row>
    <row r="13" spans="1:4" x14ac:dyDescent="0.2">
      <c r="A13" s="16" t="s">
        <v>43</v>
      </c>
      <c r="B13" s="18">
        <v>0.01</v>
      </c>
      <c r="C13" s="18">
        <v>8.0000000000000002E-3</v>
      </c>
      <c r="D13" s="18">
        <v>0.01</v>
      </c>
    </row>
    <row r="14" spans="1:4" x14ac:dyDescent="0.2">
      <c r="A14" s="17" t="s">
        <v>44</v>
      </c>
      <c r="B14" s="18">
        <v>1E-3</v>
      </c>
      <c r="C14" s="18">
        <v>1E-3</v>
      </c>
      <c r="D14" s="18">
        <v>0</v>
      </c>
    </row>
    <row r="16" spans="1:4" x14ac:dyDescent="0.2">
      <c r="A16" s="122" t="s">
        <v>36</v>
      </c>
      <c r="B16" s="118" t="s">
        <v>45</v>
      </c>
      <c r="C16" s="119"/>
      <c r="D16" s="120"/>
    </row>
    <row r="17" spans="1:5" x14ac:dyDescent="0.2">
      <c r="A17" s="122"/>
      <c r="B17" s="121" t="s">
        <v>1</v>
      </c>
      <c r="C17" s="121"/>
      <c r="D17" s="121"/>
    </row>
    <row r="18" spans="1:5" x14ac:dyDescent="0.2">
      <c r="A18" s="15" t="s">
        <v>20</v>
      </c>
      <c r="B18" s="38">
        <v>19.642212130000001</v>
      </c>
      <c r="C18" s="38">
        <v>21.125073669999999</v>
      </c>
      <c r="D18" s="38"/>
    </row>
    <row r="19" spans="1:5" x14ac:dyDescent="0.2">
      <c r="A19" s="16" t="s">
        <v>11</v>
      </c>
      <c r="B19" s="38">
        <v>47.907834450000003</v>
      </c>
      <c r="C19" s="38">
        <v>50.200566530000003</v>
      </c>
      <c r="D19" s="38">
        <v>50.79371115</v>
      </c>
    </row>
    <row r="20" spans="1:5" x14ac:dyDescent="0.2">
      <c r="A20" s="16" t="s">
        <v>37</v>
      </c>
      <c r="B20" s="38">
        <v>45.318530070000001</v>
      </c>
      <c r="C20" s="38">
        <v>47.451569360000001</v>
      </c>
      <c r="D20" s="38">
        <v>47.485789240000003</v>
      </c>
    </row>
    <row r="21" spans="1:5" x14ac:dyDescent="0.2">
      <c r="A21" s="16" t="s">
        <v>30</v>
      </c>
      <c r="B21" s="38">
        <v>62.622383599999999</v>
      </c>
      <c r="C21" s="38">
        <v>68.918841850000007</v>
      </c>
      <c r="D21" s="38">
        <v>67.424573679999995</v>
      </c>
    </row>
    <row r="22" spans="1:5" x14ac:dyDescent="0.2">
      <c r="A22" s="17" t="s">
        <v>38</v>
      </c>
      <c r="B22" s="38">
        <v>68.473983380000007</v>
      </c>
      <c r="C22" s="38">
        <v>71.040474520000004</v>
      </c>
      <c r="D22" s="38">
        <v>69.466359960000005</v>
      </c>
    </row>
    <row r="24" spans="1:5" x14ac:dyDescent="0.2">
      <c r="A24" s="122" t="s">
        <v>36</v>
      </c>
      <c r="B24" s="118" t="s">
        <v>23</v>
      </c>
      <c r="C24" s="119"/>
      <c r="D24" s="120"/>
    </row>
    <row r="25" spans="1:5" x14ac:dyDescent="0.2">
      <c r="A25" s="122"/>
      <c r="B25" s="121" t="s">
        <v>1</v>
      </c>
      <c r="C25" s="121"/>
      <c r="D25" s="121"/>
      <c r="E25" s="1" t="s">
        <v>60</v>
      </c>
    </row>
    <row r="26" spans="1:5" x14ac:dyDescent="0.2">
      <c r="A26" s="15" t="s">
        <v>20</v>
      </c>
      <c r="B26" s="38">
        <f t="shared" ref="B26:C28" si="0">100-B18</f>
        <v>80.357787869999996</v>
      </c>
      <c r="C26" s="38">
        <f t="shared" si="0"/>
        <v>78.874926329999994</v>
      </c>
      <c r="D26" s="38"/>
      <c r="E26" s="37">
        <f>STDEV(B26:C26)/SQRT(COUNT(B26:C26))</f>
        <v>0.74143077000000079</v>
      </c>
    </row>
    <row r="27" spans="1:5" x14ac:dyDescent="0.2">
      <c r="A27" s="16" t="s">
        <v>11</v>
      </c>
      <c r="B27" s="38">
        <f t="shared" si="0"/>
        <v>52.092165549999997</v>
      </c>
      <c r="C27" s="38">
        <f t="shared" si="0"/>
        <v>49.799433469999997</v>
      </c>
      <c r="D27" s="38">
        <f>100-D19</f>
        <v>49.20628885</v>
      </c>
      <c r="E27" s="37">
        <f t="shared" ref="E27:E30" si="1">STDEV(B27:C27)/SQRT(COUNT(B27:C27))</f>
        <v>1.1463660400000002</v>
      </c>
    </row>
    <row r="28" spans="1:5" x14ac:dyDescent="0.2">
      <c r="A28" s="16" t="s">
        <v>37</v>
      </c>
      <c r="B28" s="38">
        <f t="shared" si="0"/>
        <v>54.681469929999999</v>
      </c>
      <c r="C28" s="38">
        <f t="shared" si="0"/>
        <v>52.548430639999999</v>
      </c>
      <c r="D28" s="38">
        <f>100-D20</f>
        <v>52.514210759999997</v>
      </c>
      <c r="E28" s="37">
        <f t="shared" si="1"/>
        <v>1.0665196449999996</v>
      </c>
    </row>
    <row r="29" spans="1:5" x14ac:dyDescent="0.2">
      <c r="A29" s="16" t="s">
        <v>30</v>
      </c>
      <c r="B29" s="38">
        <f t="shared" ref="B29:D29" si="2">100-B21</f>
        <v>37.377616400000001</v>
      </c>
      <c r="C29" s="38">
        <f t="shared" si="2"/>
        <v>31.081158149999993</v>
      </c>
      <c r="D29" s="38">
        <f t="shared" si="2"/>
        <v>32.575426320000005</v>
      </c>
      <c r="E29" s="37">
        <f t="shared" si="1"/>
        <v>3.1482291250000038</v>
      </c>
    </row>
    <row r="30" spans="1:5" x14ac:dyDescent="0.2">
      <c r="A30" s="17" t="s">
        <v>38</v>
      </c>
      <c r="B30" s="38">
        <f t="shared" ref="B30:D30" si="3">100-B22</f>
        <v>31.526016619999993</v>
      </c>
      <c r="C30" s="38">
        <f t="shared" si="3"/>
        <v>28.959525479999996</v>
      </c>
      <c r="D30" s="38">
        <f t="shared" si="3"/>
        <v>30.533640039999995</v>
      </c>
      <c r="E30" s="37">
        <f t="shared" si="1"/>
        <v>1.2832455699999983</v>
      </c>
    </row>
  </sheetData>
  <mergeCells count="10">
    <mergeCell ref="A24:A25"/>
    <mergeCell ref="B24:D24"/>
    <mergeCell ref="B25:D25"/>
    <mergeCell ref="A1:A2"/>
    <mergeCell ref="B2:D2"/>
    <mergeCell ref="B1:D1"/>
    <mergeCell ref="A10:A11"/>
    <mergeCell ref="A16:A17"/>
    <mergeCell ref="B16:D16"/>
    <mergeCell ref="B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5b</vt:lpstr>
      <vt:lpstr>Figure 5c</vt:lpstr>
      <vt:lpstr>Extended Data Figure 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Pailene Lim</cp:lastModifiedBy>
  <dcterms:created xsi:type="dcterms:W3CDTF">2022-09-08T07:03:00Z</dcterms:created>
  <dcterms:modified xsi:type="dcterms:W3CDTF">2022-09-09T01:13:14Z</dcterms:modified>
</cp:coreProperties>
</file>