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 activeTab="2"/>
  </bookViews>
  <sheets>
    <sheet name="1a" sheetId="1" r:id="rId1"/>
    <sheet name="1b" sheetId="2" r:id="rId2"/>
    <sheet name="1c" sheetId="3" r:id="rId3"/>
  </sheets>
  <externalReferences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3" l="1"/>
  <c r="B26" i="3"/>
  <c r="F25" i="3"/>
  <c r="E25" i="3"/>
  <c r="D25" i="3"/>
  <c r="C25" i="3"/>
  <c r="E26" i="3"/>
  <c r="S29" i="1" l="1"/>
  <c r="T29" i="1"/>
  <c r="U29" i="1"/>
  <c r="V29" i="1"/>
  <c r="W29" i="1"/>
  <c r="X29" i="1"/>
  <c r="Y29" i="1"/>
  <c r="R29" i="1"/>
  <c r="S28" i="1"/>
  <c r="T28" i="1"/>
  <c r="U28" i="1"/>
  <c r="V28" i="1"/>
  <c r="W28" i="1"/>
  <c r="X28" i="1"/>
  <c r="Y28" i="1"/>
  <c r="R28" i="1"/>
  <c r="C50" i="3" l="1"/>
  <c r="C49" i="3"/>
  <c r="C48" i="3"/>
  <c r="F26" i="3"/>
  <c r="D26" i="3"/>
  <c r="C26" i="3"/>
  <c r="B25" i="3"/>
  <c r="I20" i="3"/>
  <c r="H20" i="3"/>
  <c r="I18" i="3"/>
  <c r="H18" i="3"/>
  <c r="I16" i="3"/>
  <c r="H16" i="3"/>
  <c r="D16" i="3"/>
  <c r="C16" i="3"/>
  <c r="I14" i="3"/>
  <c r="H14" i="3"/>
  <c r="D14" i="3"/>
  <c r="C14" i="3"/>
  <c r="I12" i="3"/>
  <c r="H12" i="3"/>
  <c r="D12" i="3"/>
  <c r="C12" i="3"/>
  <c r="I10" i="3"/>
  <c r="H10" i="3"/>
  <c r="D10" i="3"/>
  <c r="C10" i="3"/>
  <c r="X31" i="1" l="1"/>
  <c r="Q21" i="1"/>
  <c r="R21" i="1"/>
  <c r="S21" i="1"/>
  <c r="T21" i="1"/>
  <c r="U21" i="1"/>
  <c r="V21" i="1"/>
  <c r="W21" i="1"/>
  <c r="X21" i="1"/>
  <c r="Y21" i="1"/>
  <c r="Q22" i="1"/>
  <c r="R22" i="1"/>
  <c r="S22" i="1"/>
  <c r="T22" i="1"/>
  <c r="U22" i="1"/>
  <c r="V22" i="1"/>
  <c r="W22" i="1"/>
  <c r="X22" i="1"/>
  <c r="Y22" i="1"/>
  <c r="Q23" i="1"/>
  <c r="R23" i="1"/>
  <c r="S23" i="1"/>
  <c r="T23" i="1"/>
  <c r="U23" i="1"/>
  <c r="V23" i="1"/>
  <c r="W23" i="1"/>
  <c r="X23" i="1"/>
  <c r="Y23" i="1"/>
  <c r="R24" i="1"/>
  <c r="S24" i="1"/>
  <c r="T24" i="1"/>
  <c r="U24" i="1"/>
  <c r="V24" i="1"/>
  <c r="W24" i="1"/>
  <c r="X24" i="1"/>
  <c r="Y24" i="1"/>
  <c r="R25" i="1"/>
  <c r="S25" i="1"/>
  <c r="T25" i="1"/>
  <c r="U25" i="1"/>
  <c r="V25" i="1"/>
  <c r="W25" i="1"/>
  <c r="X25" i="1"/>
  <c r="Y25" i="1"/>
  <c r="R26" i="1"/>
  <c r="S26" i="1"/>
  <c r="T26" i="1"/>
  <c r="U26" i="1"/>
  <c r="V26" i="1"/>
  <c r="W26" i="1"/>
  <c r="X26" i="1"/>
  <c r="Y26" i="1"/>
  <c r="Q28" i="1"/>
  <c r="R30" i="1"/>
  <c r="S30" i="1"/>
  <c r="T30" i="1"/>
  <c r="U30" i="1"/>
  <c r="V30" i="1"/>
  <c r="W30" i="1"/>
  <c r="X30" i="1"/>
  <c r="Y30" i="1"/>
  <c r="R31" i="1"/>
  <c r="S31" i="1"/>
  <c r="T31" i="1"/>
  <c r="U31" i="1"/>
  <c r="V31" i="1"/>
  <c r="W31" i="1"/>
  <c r="Y31" i="1"/>
  <c r="R32" i="1"/>
  <c r="S32" i="1"/>
  <c r="T32" i="1"/>
  <c r="U32" i="1"/>
  <c r="V32" i="1"/>
  <c r="W32" i="1"/>
  <c r="Q13" i="1"/>
  <c r="Q12" i="1"/>
  <c r="Y12" i="1"/>
  <c r="Y13" i="1"/>
  <c r="X13" i="1"/>
  <c r="W13" i="1"/>
  <c r="V13" i="1"/>
  <c r="U13" i="1"/>
  <c r="T13" i="1"/>
  <c r="S13" i="1"/>
  <c r="R13" i="1"/>
  <c r="X12" i="1"/>
  <c r="W12" i="1"/>
  <c r="V12" i="1"/>
  <c r="U12" i="1"/>
  <c r="T12" i="1"/>
  <c r="S12" i="1"/>
  <c r="R12" i="1"/>
  <c r="G7" i="1"/>
  <c r="H7" i="1"/>
  <c r="J7" i="1" s="1"/>
  <c r="G8" i="1"/>
  <c r="H8" i="1"/>
  <c r="R7" i="1" s="1"/>
  <c r="G9" i="1"/>
  <c r="H9" i="1"/>
  <c r="R8" i="1" s="1"/>
  <c r="G10" i="1"/>
  <c r="H10" i="1"/>
  <c r="S6" i="1" s="1"/>
  <c r="G11" i="1"/>
  <c r="H11" i="1"/>
  <c r="S7" i="1" s="1"/>
  <c r="G12" i="1"/>
  <c r="H12" i="1"/>
  <c r="S8" i="1" s="1"/>
  <c r="G13" i="1"/>
  <c r="H13" i="1"/>
  <c r="J13" i="1" s="1"/>
  <c r="G14" i="1"/>
  <c r="H14" i="1"/>
  <c r="T7" i="1" s="1"/>
  <c r="G15" i="1"/>
  <c r="H15" i="1"/>
  <c r="T8" i="1" s="1"/>
  <c r="G16" i="1"/>
  <c r="H16" i="1"/>
  <c r="U6" i="1" s="1"/>
  <c r="G17" i="1"/>
  <c r="H17" i="1"/>
  <c r="U7" i="1" s="1"/>
  <c r="G18" i="1"/>
  <c r="H18" i="1"/>
  <c r="U8" i="1" s="1"/>
  <c r="G19" i="1"/>
  <c r="H19" i="1"/>
  <c r="J19" i="1" s="1"/>
  <c r="G20" i="1"/>
  <c r="H20" i="1"/>
  <c r="V7" i="1" s="1"/>
  <c r="G21" i="1"/>
  <c r="H21" i="1"/>
  <c r="V8" i="1" s="1"/>
  <c r="G22" i="1"/>
  <c r="H22" i="1"/>
  <c r="W6" i="1" s="1"/>
  <c r="G23" i="1"/>
  <c r="H23" i="1"/>
  <c r="W7" i="1" s="1"/>
  <c r="G24" i="1"/>
  <c r="H24" i="1"/>
  <c r="W8" i="1" s="1"/>
  <c r="G25" i="1"/>
  <c r="H25" i="1"/>
  <c r="G26" i="1"/>
  <c r="H26" i="1"/>
  <c r="X7" i="1" s="1"/>
  <c r="G27" i="1"/>
  <c r="H27" i="1"/>
  <c r="X8" i="1" s="1"/>
  <c r="Q3" i="1"/>
  <c r="R3" i="1"/>
  <c r="S3" i="1"/>
  <c r="T3" i="1"/>
  <c r="U3" i="1"/>
  <c r="V3" i="1"/>
  <c r="W3" i="1"/>
  <c r="X3" i="1"/>
  <c r="Q4" i="1"/>
  <c r="Q5" i="1"/>
  <c r="D28" i="1"/>
  <c r="C28" i="1"/>
  <c r="D25" i="1"/>
  <c r="C25" i="1"/>
  <c r="D22" i="1"/>
  <c r="C22" i="1"/>
  <c r="D19" i="1"/>
  <c r="C19" i="1"/>
  <c r="D16" i="1"/>
  <c r="C16" i="1"/>
  <c r="D13" i="1"/>
  <c r="C13" i="1"/>
  <c r="D10" i="1"/>
  <c r="C10" i="1"/>
  <c r="D7" i="1"/>
  <c r="C7" i="1"/>
  <c r="J25" i="1" l="1"/>
  <c r="X5" i="1"/>
  <c r="X4" i="1"/>
  <c r="W4" i="1"/>
  <c r="W5" i="1"/>
  <c r="U5" i="1"/>
  <c r="U4" i="1"/>
  <c r="S5" i="1"/>
  <c r="S4" i="1"/>
  <c r="I10" i="1"/>
  <c r="I16" i="1"/>
  <c r="I22" i="1"/>
  <c r="T6" i="1"/>
  <c r="J10" i="1"/>
  <c r="J16" i="1"/>
  <c r="J22" i="1"/>
  <c r="I7" i="1"/>
  <c r="I13" i="1"/>
  <c r="I19" i="1"/>
  <c r="I25" i="1"/>
  <c r="R6" i="1"/>
  <c r="V6" i="1"/>
  <c r="V5" i="1" l="1"/>
  <c r="V4" i="1"/>
  <c r="R5" i="1"/>
  <c r="R4" i="1"/>
  <c r="T4" i="1"/>
  <c r="T5" i="1"/>
</calcChain>
</file>

<file path=xl/sharedStrings.xml><?xml version="1.0" encoding="utf-8"?>
<sst xmlns="http://schemas.openxmlformats.org/spreadsheetml/2006/main" count="97" uniqueCount="51">
  <si>
    <t>Na2S_T0</t>
  </si>
  <si>
    <t>Na2S_T1</t>
  </si>
  <si>
    <t>Na2S_T2</t>
  </si>
  <si>
    <t>Na2S_T3</t>
  </si>
  <si>
    <t>Na2S_T4</t>
  </si>
  <si>
    <t>Na2S_T5</t>
  </si>
  <si>
    <t>Na2S_T6</t>
  </si>
  <si>
    <t>Na2S_T7</t>
  </si>
  <si>
    <t>SO4_T0</t>
  </si>
  <si>
    <t>SO4_T2</t>
  </si>
  <si>
    <t>SO4_T4.5</t>
  </si>
  <si>
    <t>SO4_T6.5</t>
  </si>
  <si>
    <t>SO4_T8.5</t>
  </si>
  <si>
    <t>SO4_T10.5</t>
  </si>
  <si>
    <t>SO4_T22</t>
  </si>
  <si>
    <t>Na2S</t>
  </si>
  <si>
    <t>Sulfate measurements</t>
  </si>
  <si>
    <t>In the sulfide grown culture</t>
  </si>
  <si>
    <t>In the sulfate grown culture</t>
  </si>
  <si>
    <t>Optical density (600 nm) measurements</t>
  </si>
  <si>
    <t>Sulfate grown fermenter from M.thermolithotrophicus</t>
  </si>
  <si>
    <t>Fermenter 1</t>
  </si>
  <si>
    <t>Hours</t>
  </si>
  <si>
    <t>OD 600nm</t>
  </si>
  <si>
    <t>Fermenter 2</t>
  </si>
  <si>
    <t>Fermenter 3</t>
  </si>
  <si>
    <t>Molybdate inhibition</t>
  </si>
  <si>
    <t xml:space="preserve">In Mthermolithotrophicus </t>
  </si>
  <si>
    <t>11.9 µM MoO4 final in the medium</t>
  </si>
  <si>
    <t>mM of added Molybdate</t>
  </si>
  <si>
    <t>2 mM Sulfide containing culture</t>
  </si>
  <si>
    <t>Average</t>
  </si>
  <si>
    <t>StDev</t>
  </si>
  <si>
    <t>4 mM Sulfate containing culture</t>
  </si>
  <si>
    <t>Ratio MoO4:S2-</t>
  </si>
  <si>
    <t>Ratio MoO4:SO42-</t>
  </si>
  <si>
    <t>0.006:1</t>
  </si>
  <si>
    <t>12.5:1</t>
  </si>
  <si>
    <t>1and1</t>
  </si>
  <si>
    <t>6.25:1</t>
  </si>
  <si>
    <t>average</t>
  </si>
  <si>
    <t>std</t>
  </si>
  <si>
    <t>In Afulgidus</t>
  </si>
  <si>
    <t xml:space="preserve">Time </t>
  </si>
  <si>
    <t>0 µM Molybdate</t>
  </si>
  <si>
    <t>1.4 µM Molybdate addition</t>
  </si>
  <si>
    <t>14µM Molybdate addition</t>
  </si>
  <si>
    <t>0.001:1</t>
  </si>
  <si>
    <t>0.003:1</t>
  </si>
  <si>
    <t>0.0001:1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</si>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</sst>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2" borderId="0" xfId="0" applyFont="1" applyFill="1"/>
    <xf numFmtId="0" fontId="3" fillId="0" borderId="0" xfId="0" applyFont="1" applyAlignment="1">
      <alignment horizontal="right" vertical="center"/>
    </xf>
    <xf numFmtId="0" fontId="1" fillId="3" borderId="0" xfId="0" applyFont="1" applyFill="1"/>
    <xf numFmtId="0" fontId="1" fillId="4" borderId="0" xfId="0" applyFont="1" applyFill="1"/>
    <xf numFmtId="0" fontId="4" fillId="0" borderId="0" xfId="0" applyFont="1"/>
    <xf numFmtId="0" fontId="5" fillId="0" borderId="0" xfId="0" applyFont="1"/>
    <xf numFmtId="0" fontId="0" fillId="5" borderId="0" xfId="0" applyFill="1" applyAlignment="1">
      <alignment horizontal="center"/>
    </xf>
    <xf numFmtId="0" fontId="0" fillId="6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582963779691099E-2"/>
          <c:y val="3.8071578772462387E-2"/>
          <c:w val="0.8898453636545901"/>
          <c:h val="0.85107644673656746"/>
        </c:manualLayout>
      </c:layout>
      <c:scatterChart>
        <c:scatterStyle val="lineMarker"/>
        <c:varyColors val="0"/>
        <c:ser>
          <c:idx val="1"/>
          <c:order val="0"/>
          <c:tx>
            <c:v>SulfideOD</c:v>
          </c:tx>
          <c:spPr>
            <a:ln w="635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22"/>
            <c:spPr>
              <a:solidFill>
                <a:schemeClr val="tx1"/>
              </a:solidFill>
              <a:ln w="1905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'1a'!$R$29:$Y$29</c:f>
                <c:numCache>
                  <c:formatCode>General</c:formatCode>
                  <c:ptCount val="8"/>
                  <c:pt idx="0">
                    <c:v>4.2579337712087641E-2</c:v>
                  </c:pt>
                  <c:pt idx="1">
                    <c:v>1.0066445913694341E-2</c:v>
                  </c:pt>
                  <c:pt idx="2">
                    <c:v>9.2260500757366345E-2</c:v>
                  </c:pt>
                  <c:pt idx="3">
                    <c:v>0.14093024279172067</c:v>
                  </c:pt>
                  <c:pt idx="4">
                    <c:v>0.12003471720020574</c:v>
                  </c:pt>
                  <c:pt idx="5">
                    <c:v>0.17500000000000027</c:v>
                  </c:pt>
                  <c:pt idx="6">
                    <c:v>0.2285833181431518</c:v>
                  </c:pt>
                  <c:pt idx="7">
                    <c:v>0.29141894241795613</c:v>
                  </c:pt>
                </c:numCache>
              </c:numRef>
            </c:plus>
            <c:minus>
              <c:numRef>
                <c:f>'1a'!$R$29:$Y$29</c:f>
                <c:numCache>
                  <c:formatCode>General</c:formatCode>
                  <c:ptCount val="8"/>
                  <c:pt idx="0">
                    <c:v>4.2579337712087641E-2</c:v>
                  </c:pt>
                  <c:pt idx="1">
                    <c:v>1.0066445913694341E-2</c:v>
                  </c:pt>
                  <c:pt idx="2">
                    <c:v>9.2260500757366345E-2</c:v>
                  </c:pt>
                  <c:pt idx="3">
                    <c:v>0.14093024279172067</c:v>
                  </c:pt>
                  <c:pt idx="4">
                    <c:v>0.12003471720020574</c:v>
                  </c:pt>
                  <c:pt idx="5">
                    <c:v>0.17500000000000027</c:v>
                  </c:pt>
                  <c:pt idx="6">
                    <c:v>0.2285833181431518</c:v>
                  </c:pt>
                  <c:pt idx="7">
                    <c:v>0.29141894241795613</c:v>
                  </c:pt>
                </c:numCache>
              </c:numRef>
            </c:minus>
            <c:spPr>
              <a:noFill/>
              <a:ln w="31750" cap="sq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'1a'!$R$28:$Y$28</c:f>
              <c:numCache>
                <c:formatCode>General</c:formatCode>
                <c:ptCount val="8"/>
                <c:pt idx="0">
                  <c:v>0.32300000000000001</c:v>
                </c:pt>
                <c:pt idx="1">
                  <c:v>0.42466666666666669</c:v>
                </c:pt>
                <c:pt idx="2">
                  <c:v>1.044</c:v>
                </c:pt>
                <c:pt idx="3">
                  <c:v>1.9146666666666665</c:v>
                </c:pt>
                <c:pt idx="4">
                  <c:v>2.6033333333333335</c:v>
                </c:pt>
                <c:pt idx="5">
                  <c:v>3.0849999999999995</c:v>
                </c:pt>
                <c:pt idx="6">
                  <c:v>3.5353333333333334</c:v>
                </c:pt>
                <c:pt idx="7">
                  <c:v>4.875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B7-4E04-95DF-B9870BADB7DC}"/>
            </c:ext>
          </c:extLst>
        </c:ser>
        <c:ser>
          <c:idx val="9"/>
          <c:order val="8"/>
          <c:tx>
            <c:v>sulfateOD1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'1a'!$R$11:$Y$11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'1a'!$R$24:$Y$24</c:f>
              <c:numCache>
                <c:formatCode>General</c:formatCode>
                <c:ptCount val="8"/>
                <c:pt idx="0">
                  <c:v>0.17299999999999999</c:v>
                </c:pt>
                <c:pt idx="1">
                  <c:v>0.54300000000000004</c:v>
                </c:pt>
                <c:pt idx="2">
                  <c:v>1.224</c:v>
                </c:pt>
                <c:pt idx="3">
                  <c:v>1.488</c:v>
                </c:pt>
                <c:pt idx="4">
                  <c:v>1.9500000000000002</c:v>
                </c:pt>
                <c:pt idx="5">
                  <c:v>2.1219999999999999</c:v>
                </c:pt>
                <c:pt idx="6">
                  <c:v>2.75</c:v>
                </c:pt>
                <c:pt idx="7">
                  <c:v>4.7125000000000004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1B7-4E04-95DF-B9870BADB7DC}"/>
            </c:ext>
          </c:extLst>
        </c:ser>
        <c:ser>
          <c:idx val="10"/>
          <c:order val="9"/>
          <c:tx>
            <c:v>SulfateOD2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'1a'!$R$25:$Y$25</c:f>
              <c:numCache>
                <c:formatCode>General</c:formatCode>
                <c:ptCount val="8"/>
                <c:pt idx="0">
                  <c:v>0.16700000000000001</c:v>
                </c:pt>
                <c:pt idx="1">
                  <c:v>0.504</c:v>
                </c:pt>
                <c:pt idx="2">
                  <c:v>1.052</c:v>
                </c:pt>
                <c:pt idx="3">
                  <c:v>1.532</c:v>
                </c:pt>
                <c:pt idx="4">
                  <c:v>1.75</c:v>
                </c:pt>
                <c:pt idx="5">
                  <c:v>1.9220000000000002</c:v>
                </c:pt>
                <c:pt idx="6">
                  <c:v>2.1149999999999998</c:v>
                </c:pt>
                <c:pt idx="7">
                  <c:v>3.4250000000000003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1B7-4E04-95DF-B9870BADB7DC}"/>
            </c:ext>
          </c:extLst>
        </c:ser>
        <c:ser>
          <c:idx val="11"/>
          <c:order val="10"/>
          <c:tx>
            <c:v>sulfateOD3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'1a'!$R$26:$Y$26</c:f>
              <c:numCache>
                <c:formatCode>General</c:formatCode>
                <c:ptCount val="8"/>
                <c:pt idx="0">
                  <c:v>0.17</c:v>
                </c:pt>
                <c:pt idx="1">
                  <c:v>0.41699999999999998</c:v>
                </c:pt>
                <c:pt idx="2">
                  <c:v>0.94799999999999995</c:v>
                </c:pt>
                <c:pt idx="3">
                  <c:v>1.4079999999999999</c:v>
                </c:pt>
                <c:pt idx="4">
                  <c:v>1.625</c:v>
                </c:pt>
                <c:pt idx="5">
                  <c:v>1.92</c:v>
                </c:pt>
                <c:pt idx="6">
                  <c:v>2.4</c:v>
                </c:pt>
                <c:pt idx="7">
                  <c:v>3.5999999999999996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1B7-4E04-95DF-B9870BADB7DC}"/>
            </c:ext>
          </c:extLst>
        </c:ser>
        <c:ser>
          <c:idx val="12"/>
          <c:order val="11"/>
          <c:tx>
            <c:v>sulfideOD1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/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'1a'!$R$30:$Y$30</c:f>
              <c:numCache>
                <c:formatCode>General</c:formatCode>
                <c:ptCount val="8"/>
                <c:pt idx="0">
                  <c:v>0.27400000000000002</c:v>
                </c:pt>
                <c:pt idx="1">
                  <c:v>0.41399999999999998</c:v>
                </c:pt>
                <c:pt idx="2">
                  <c:v>0.94799999999999995</c:v>
                </c:pt>
                <c:pt idx="3">
                  <c:v>2.0640000000000001</c:v>
                </c:pt>
                <c:pt idx="4">
                  <c:v>2.68</c:v>
                </c:pt>
                <c:pt idx="5">
                  <c:v>3.2600000000000002</c:v>
                </c:pt>
                <c:pt idx="6">
                  <c:v>3.2949999999999999</c:v>
                </c:pt>
                <c:pt idx="7">
                  <c:v>4.6150000000000002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1B7-4E04-95DF-B9870BADB7DC}"/>
            </c:ext>
          </c:extLst>
        </c:ser>
        <c:ser>
          <c:idx val="13"/>
          <c:order val="12"/>
          <c:tx>
            <c:v>SulfideOD2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/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'1a'!$R$31:$Y$31</c:f>
              <c:numCache>
                <c:formatCode>General</c:formatCode>
                <c:ptCount val="8"/>
                <c:pt idx="0">
                  <c:v>0.34399999999999997</c:v>
                </c:pt>
                <c:pt idx="1">
                  <c:v>0.434</c:v>
                </c:pt>
                <c:pt idx="2">
                  <c:v>1.1319999999999999</c:v>
                </c:pt>
                <c:pt idx="3">
                  <c:v>1.8959999999999999</c:v>
                </c:pt>
                <c:pt idx="4">
                  <c:v>2.665</c:v>
                </c:pt>
                <c:pt idx="5">
                  <c:v>2.9099999999999997</c:v>
                </c:pt>
                <c:pt idx="6">
                  <c:v>3.75</c:v>
                </c:pt>
                <c:pt idx="7">
                  <c:v>5.19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1B7-4E04-95DF-B9870BADB7DC}"/>
            </c:ext>
          </c:extLst>
        </c:ser>
        <c:ser>
          <c:idx val="14"/>
          <c:order val="13"/>
          <c:tx>
            <c:v>sulfideOD3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/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'1a'!$R$32:$Y$32</c:f>
              <c:numCache>
                <c:formatCode>General</c:formatCode>
                <c:ptCount val="8"/>
                <c:pt idx="0">
                  <c:v>0.35099999999999998</c:v>
                </c:pt>
                <c:pt idx="1">
                  <c:v>0.42599999999999999</c:v>
                </c:pt>
                <c:pt idx="2">
                  <c:v>1.052</c:v>
                </c:pt>
                <c:pt idx="3">
                  <c:v>1.784</c:v>
                </c:pt>
                <c:pt idx="4">
                  <c:v>2.4649999999999999</c:v>
                </c:pt>
                <c:pt idx="5">
                  <c:v>3.085</c:v>
                </c:pt>
                <c:pt idx="6">
                  <c:v>3.5609999999999999</c:v>
                </c:pt>
                <c:pt idx="7">
                  <c:v>4.82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1B7-4E04-95DF-B9870BADB7DC}"/>
            </c:ext>
          </c:extLst>
        </c:ser>
        <c:ser>
          <c:idx val="0"/>
          <c:order val="15"/>
          <c:tx>
            <c:v>Sulfate OD</c:v>
          </c:tx>
          <c:spPr>
            <a:ln w="635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22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'1a'!$R$23:$Y$23</c:f>
                <c:numCache>
                  <c:formatCode>General</c:formatCode>
                  <c:ptCount val="8"/>
                  <c:pt idx="0">
                    <c:v>2.9999999999999888E-3</c:v>
                  </c:pt>
                  <c:pt idx="1">
                    <c:v>6.4505813691479466E-2</c:v>
                  </c:pt>
                  <c:pt idx="2">
                    <c:v>0.13938914352751344</c:v>
                  </c:pt>
                  <c:pt idx="3">
                    <c:v>6.2864934582006898E-2</c:v>
                  </c:pt>
                  <c:pt idx="4">
                    <c:v>0.1639359631075501</c:v>
                  </c:pt>
                  <c:pt idx="5">
                    <c:v>0.11605171261123198</c:v>
                  </c:pt>
                  <c:pt idx="6">
                    <c:v>0.31805397864722673</c:v>
                  </c:pt>
                  <c:pt idx="7">
                    <c:v>0.69832388617316898</c:v>
                  </c:pt>
                </c:numCache>
              </c:numRef>
            </c:plus>
            <c:minus>
              <c:numRef>
                <c:f>'1a'!$R$23:$Y$23</c:f>
                <c:numCache>
                  <c:formatCode>General</c:formatCode>
                  <c:ptCount val="8"/>
                  <c:pt idx="0">
                    <c:v>2.9999999999999888E-3</c:v>
                  </c:pt>
                  <c:pt idx="1">
                    <c:v>6.4505813691479466E-2</c:v>
                  </c:pt>
                  <c:pt idx="2">
                    <c:v>0.13938914352751344</c:v>
                  </c:pt>
                  <c:pt idx="3">
                    <c:v>6.2864934582006898E-2</c:v>
                  </c:pt>
                  <c:pt idx="4">
                    <c:v>0.1639359631075501</c:v>
                  </c:pt>
                  <c:pt idx="5">
                    <c:v>0.11605171261123198</c:v>
                  </c:pt>
                  <c:pt idx="6">
                    <c:v>0.31805397864722673</c:v>
                  </c:pt>
                  <c:pt idx="7">
                    <c:v>0.69832388617316898</c:v>
                  </c:pt>
                </c:numCache>
              </c:numRef>
            </c:minus>
            <c:spPr>
              <a:noFill/>
              <a:ln w="3175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'1a'!$R$21:$Y$21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'1a'!$R$22:$Y$22</c:f>
              <c:numCache>
                <c:formatCode>General</c:formatCode>
                <c:ptCount val="8"/>
                <c:pt idx="0">
                  <c:v>0.17</c:v>
                </c:pt>
                <c:pt idx="1">
                  <c:v>0.48800000000000004</c:v>
                </c:pt>
                <c:pt idx="2">
                  <c:v>1.0746666666666667</c:v>
                </c:pt>
                <c:pt idx="3">
                  <c:v>1.476</c:v>
                </c:pt>
                <c:pt idx="4">
                  <c:v>1.7750000000000001</c:v>
                </c:pt>
                <c:pt idx="5">
                  <c:v>1.9880000000000002</c:v>
                </c:pt>
                <c:pt idx="6">
                  <c:v>2.4216666666666669</c:v>
                </c:pt>
                <c:pt idx="7">
                  <c:v>3.9125000000000001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11B7-4E04-95DF-B9870BAD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587776"/>
        <c:axId val="120589312"/>
      </c:scatterChart>
      <c:scatterChart>
        <c:scatterStyle val="lineMarker"/>
        <c:varyColors val="0"/>
        <c:ser>
          <c:idx val="2"/>
          <c:order val="1"/>
          <c:spPr>
            <a:ln w="635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triangle"/>
            <c:size val="22"/>
            <c:spPr>
              <a:solidFill>
                <a:schemeClr val="accent3"/>
              </a:solidFill>
              <a:ln w="1905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'1a'!$R$5:$X$5</c:f>
                <c:numCache>
                  <c:formatCode>General</c:formatCode>
                  <c:ptCount val="7"/>
                  <c:pt idx="0">
                    <c:v>16.951039024201357</c:v>
                  </c:pt>
                  <c:pt idx="1">
                    <c:v>22.864257922209823</c:v>
                  </c:pt>
                  <c:pt idx="2">
                    <c:v>25.19674010660912</c:v>
                  </c:pt>
                  <c:pt idx="3">
                    <c:v>20.966913816773314</c:v>
                  </c:pt>
                  <c:pt idx="4">
                    <c:v>11.845181847485497</c:v>
                  </c:pt>
                  <c:pt idx="5">
                    <c:v>2.3365373953780404</c:v>
                  </c:pt>
                  <c:pt idx="6">
                    <c:v>3.5893153014653589</c:v>
                  </c:pt>
                </c:numCache>
              </c:numRef>
            </c:plus>
            <c:minus>
              <c:numRef>
                <c:f>'1a'!$R$5:$X$5</c:f>
                <c:numCache>
                  <c:formatCode>General</c:formatCode>
                  <c:ptCount val="7"/>
                  <c:pt idx="0">
                    <c:v>16.951039024201357</c:v>
                  </c:pt>
                  <c:pt idx="1">
                    <c:v>22.864257922209823</c:v>
                  </c:pt>
                  <c:pt idx="2">
                    <c:v>25.19674010660912</c:v>
                  </c:pt>
                  <c:pt idx="3">
                    <c:v>20.966913816773314</c:v>
                  </c:pt>
                  <c:pt idx="4">
                    <c:v>11.845181847485497</c:v>
                  </c:pt>
                  <c:pt idx="5">
                    <c:v>2.3365373953780404</c:v>
                  </c:pt>
                  <c:pt idx="6">
                    <c:v>3.5893153014653589</c:v>
                  </c:pt>
                </c:numCache>
              </c:numRef>
            </c:minus>
            <c:spPr>
              <a:noFill/>
              <a:ln w="31750" cap="sq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'1a'!$R$3:$X$3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4.5</c:v>
                </c:pt>
                <c:pt idx="3">
                  <c:v>6.5</c:v>
                </c:pt>
                <c:pt idx="4">
                  <c:v>8.5</c:v>
                </c:pt>
                <c:pt idx="5">
                  <c:v>10.5</c:v>
                </c:pt>
                <c:pt idx="6">
                  <c:v>22</c:v>
                </c:pt>
              </c:numCache>
            </c:numRef>
          </c:xVal>
          <c:yVal>
            <c:numRef>
              <c:f>'1a'!$R$4:$X$4</c:f>
              <c:numCache>
                <c:formatCode>General</c:formatCode>
                <c:ptCount val="7"/>
                <c:pt idx="0">
                  <c:v>131.65</c:v>
                </c:pt>
                <c:pt idx="1">
                  <c:v>128.03566666666669</c:v>
                </c:pt>
                <c:pt idx="2">
                  <c:v>119.96199999999999</c:v>
                </c:pt>
                <c:pt idx="3">
                  <c:v>83.548000000000002</c:v>
                </c:pt>
                <c:pt idx="4">
                  <c:v>56.506</c:v>
                </c:pt>
                <c:pt idx="5">
                  <c:v>25.798000000000002</c:v>
                </c:pt>
                <c:pt idx="6">
                  <c:v>8.9513333333333325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1B7-4E04-95DF-B9870BADB7DC}"/>
            </c:ext>
          </c:extLst>
        </c:ser>
        <c:ser>
          <c:idx val="3"/>
          <c:order val="2"/>
          <c:spPr>
            <a:ln w="635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22"/>
            <c:spPr>
              <a:solidFill>
                <a:schemeClr val="tx1"/>
              </a:solidFill>
              <a:ln w="1905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[1]Sheet1!$M$56:$M$63</c:f>
                <c:numCache>
                  <c:formatCode>General</c:formatCode>
                  <c:ptCount val="8"/>
                  <c:pt idx="0">
                    <c:v>1.9671393782173505</c:v>
                  </c:pt>
                  <c:pt idx="1">
                    <c:v>1.1306648486620592</c:v>
                  </c:pt>
                  <c:pt idx="2">
                    <c:v>0.92962214546197353</c:v>
                  </c:pt>
                  <c:pt idx="3">
                    <c:v>0.40544091225890538</c:v>
                  </c:pt>
                  <c:pt idx="4">
                    <c:v>1.1541594343937041</c:v>
                  </c:pt>
                  <c:pt idx="5">
                    <c:v>0.17421825392306017</c:v>
                  </c:pt>
                  <c:pt idx="6">
                    <c:v>0.56073567748093167</c:v>
                  </c:pt>
                  <c:pt idx="7">
                    <c:v>0.1053589103967956</c:v>
                  </c:pt>
                </c:numCache>
              </c:numRef>
            </c:plus>
            <c:minus>
              <c:numRef>
                <c:f>[1]Sheet1!$M$56:$M$63</c:f>
                <c:numCache>
                  <c:formatCode>General</c:formatCode>
                  <c:ptCount val="8"/>
                  <c:pt idx="0">
                    <c:v>1.9671393782173505</c:v>
                  </c:pt>
                  <c:pt idx="1">
                    <c:v>1.1306648486620592</c:v>
                  </c:pt>
                  <c:pt idx="2">
                    <c:v>0.92962214546197353</c:v>
                  </c:pt>
                  <c:pt idx="3">
                    <c:v>0.40544091225890538</c:v>
                  </c:pt>
                  <c:pt idx="4">
                    <c:v>1.1541594343937041</c:v>
                  </c:pt>
                  <c:pt idx="5">
                    <c:v>0.17421825392306017</c:v>
                  </c:pt>
                  <c:pt idx="6">
                    <c:v>0.56073567748093167</c:v>
                  </c:pt>
                  <c:pt idx="7">
                    <c:v>0.1053589103967956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'1a'!$R$11:$Y$11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'1a'!$R$12:$Y$12</c:f>
              <c:numCache>
                <c:formatCode>General</c:formatCode>
                <c:ptCount val="8"/>
                <c:pt idx="0">
                  <c:v>9.5936666666666657</c:v>
                </c:pt>
                <c:pt idx="1">
                  <c:v>7.0740000000000007</c:v>
                </c:pt>
                <c:pt idx="2">
                  <c:v>7.137666666666667</c:v>
                </c:pt>
                <c:pt idx="3">
                  <c:v>8.4113333333333333</c:v>
                </c:pt>
                <c:pt idx="4">
                  <c:v>8.2119999999999997</c:v>
                </c:pt>
                <c:pt idx="5">
                  <c:v>10.087999999999999</c:v>
                </c:pt>
                <c:pt idx="6">
                  <c:v>8.4656666666666656</c:v>
                </c:pt>
                <c:pt idx="7">
                  <c:v>7.7243333333333339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1B7-4E04-95DF-B9870BADB7DC}"/>
            </c:ext>
          </c:extLst>
        </c:ser>
        <c:ser>
          <c:idx val="4"/>
          <c:order val="3"/>
          <c:tx>
            <c:v>try1 sulfateconc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'1a'!$R$3:$X$3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4.5</c:v>
                </c:pt>
                <c:pt idx="3">
                  <c:v>6.5</c:v>
                </c:pt>
                <c:pt idx="4">
                  <c:v>8.5</c:v>
                </c:pt>
                <c:pt idx="5">
                  <c:v>10.5</c:v>
                </c:pt>
                <c:pt idx="6">
                  <c:v>22</c:v>
                </c:pt>
              </c:numCache>
            </c:numRef>
          </c:xVal>
          <c:yVal>
            <c:numRef>
              <c:f>'1a'!$R$6:$X$6</c:f>
              <c:numCache>
                <c:formatCode>General</c:formatCode>
                <c:ptCount val="7"/>
                <c:pt idx="0">
                  <c:v>131.69200000000001</c:v>
                </c:pt>
                <c:pt idx="1">
                  <c:v>120.486</c:v>
                </c:pt>
                <c:pt idx="2">
                  <c:v>115.57</c:v>
                </c:pt>
                <c:pt idx="3">
                  <c:v>85.123000000000005</c:v>
                </c:pt>
                <c:pt idx="4">
                  <c:v>46.924999999999997</c:v>
                </c:pt>
                <c:pt idx="5">
                  <c:v>24.451000000000001</c:v>
                </c:pt>
                <c:pt idx="6">
                  <c:v>8.8629999999999995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1B7-4E04-95DF-B9870BADB7DC}"/>
            </c:ext>
          </c:extLst>
        </c:ser>
        <c:ser>
          <c:idx val="5"/>
          <c:order val="4"/>
          <c:tx>
            <c:v>try2 sulfate conc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'1a'!$R$3:$X$3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4.5</c:v>
                </c:pt>
                <c:pt idx="3">
                  <c:v>6.5</c:v>
                </c:pt>
                <c:pt idx="4">
                  <c:v>8.5</c:v>
                </c:pt>
                <c:pt idx="5">
                  <c:v>10.5</c:v>
                </c:pt>
                <c:pt idx="6">
                  <c:v>22</c:v>
                </c:pt>
              </c:numCache>
            </c:numRef>
          </c:xVal>
          <c:yVal>
            <c:numRef>
              <c:f>'1a'!$R$7:$X$7</c:f>
              <c:numCache>
                <c:formatCode>General</c:formatCode>
                <c:ptCount val="7"/>
                <c:pt idx="0">
                  <c:v>114.678</c:v>
                </c:pt>
                <c:pt idx="1">
                  <c:v>153.72</c:v>
                </c:pt>
                <c:pt idx="2">
                  <c:v>147.066</c:v>
                </c:pt>
                <c:pt idx="3">
                  <c:v>103.68300000000001</c:v>
                </c:pt>
                <c:pt idx="4">
                  <c:v>69.75</c:v>
                </c:pt>
                <c:pt idx="5">
                  <c:v>28.495999999999999</c:v>
                </c:pt>
                <c:pt idx="6">
                  <c:v>12.584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11B7-4E04-95DF-B9870BADB7DC}"/>
            </c:ext>
          </c:extLst>
        </c:ser>
        <c:ser>
          <c:idx val="6"/>
          <c:order val="5"/>
          <c:tx>
            <c:v>try1 sulfideconc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/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'1a'!$R$11:$Y$11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'1a'!$R$14:$Y$14</c:f>
              <c:numCache>
                <c:formatCode>General</c:formatCode>
                <c:ptCount val="8"/>
                <c:pt idx="0">
                  <c:v>11.847</c:v>
                </c:pt>
                <c:pt idx="1">
                  <c:v>8.3650000000000002</c:v>
                </c:pt>
                <c:pt idx="2">
                  <c:v>8.2029999999999994</c:v>
                </c:pt>
                <c:pt idx="3">
                  <c:v>8.7110000000000003</c:v>
                </c:pt>
                <c:pt idx="4">
                  <c:v>6.9539999999999997</c:v>
                </c:pt>
                <c:pt idx="5">
                  <c:v>10.244</c:v>
                </c:pt>
                <c:pt idx="6">
                  <c:v>8.9169999999999998</c:v>
                </c:pt>
                <c:pt idx="7">
                  <c:v>7.7839999999999998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11B7-4E04-95DF-B9870BADB7DC}"/>
            </c:ext>
          </c:extLst>
        </c:ser>
        <c:ser>
          <c:idx val="7"/>
          <c:order val="6"/>
          <c:tx>
            <c:v>try2 sulfidecon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/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'1a'!$R$11:$Y$11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'1a'!$R$15:$Y$15</c:f>
              <c:numCache>
                <c:formatCode>General</c:formatCode>
                <c:ptCount val="8"/>
                <c:pt idx="0">
                  <c:v>8.7149999999999999</c:v>
                </c:pt>
                <c:pt idx="1">
                  <c:v>6.5970000000000004</c:v>
                </c:pt>
                <c:pt idx="2">
                  <c:v>6.4909999999999997</c:v>
                </c:pt>
                <c:pt idx="3">
                  <c:v>7.95</c:v>
                </c:pt>
                <c:pt idx="4">
                  <c:v>9.2219999999999995</c:v>
                </c:pt>
                <c:pt idx="5">
                  <c:v>9.9</c:v>
                </c:pt>
                <c:pt idx="6">
                  <c:v>8.1240000000000006</c:v>
                </c:pt>
                <c:pt idx="7">
                  <c:v>7.6349999999999998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11B7-4E04-95DF-B9870BADB7DC}"/>
            </c:ext>
          </c:extLst>
        </c:ser>
        <c:ser>
          <c:idx val="8"/>
          <c:order val="7"/>
          <c:tx>
            <c:v>try3 sulfideconc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/>
              </a:solidFill>
              <a:ln w="3175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'1a'!$R$13:$Y$13</c:f>
                <c:numCache>
                  <c:formatCode>General</c:formatCode>
                  <c:ptCount val="8"/>
                  <c:pt idx="0">
                    <c:v>1.9671393782173505</c:v>
                  </c:pt>
                  <c:pt idx="1">
                    <c:v>1.1306648486620592</c:v>
                  </c:pt>
                  <c:pt idx="2">
                    <c:v>0.92962214546197353</c:v>
                  </c:pt>
                  <c:pt idx="3">
                    <c:v>0.40544091225890538</c:v>
                  </c:pt>
                  <c:pt idx="4">
                    <c:v>1.1541594343937041</c:v>
                  </c:pt>
                  <c:pt idx="5">
                    <c:v>0.17421825392306017</c:v>
                  </c:pt>
                  <c:pt idx="6">
                    <c:v>0.40771599592526792</c:v>
                  </c:pt>
                  <c:pt idx="7">
                    <c:v>7.8805668154856262E-2</c:v>
                  </c:pt>
                </c:numCache>
              </c:numRef>
            </c:plus>
            <c:minus>
              <c:numRef>
                <c:f>'1a'!$R$13:$Y$13</c:f>
                <c:numCache>
                  <c:formatCode>General</c:formatCode>
                  <c:ptCount val="8"/>
                  <c:pt idx="0">
                    <c:v>1.9671393782173505</c:v>
                  </c:pt>
                  <c:pt idx="1">
                    <c:v>1.1306648486620592</c:v>
                  </c:pt>
                  <c:pt idx="2">
                    <c:v>0.92962214546197353</c:v>
                  </c:pt>
                  <c:pt idx="3">
                    <c:v>0.40544091225890538</c:v>
                  </c:pt>
                  <c:pt idx="4">
                    <c:v>1.1541594343937041</c:v>
                  </c:pt>
                  <c:pt idx="5">
                    <c:v>0.17421825392306017</c:v>
                  </c:pt>
                  <c:pt idx="6">
                    <c:v>0.40771599592526792</c:v>
                  </c:pt>
                  <c:pt idx="7">
                    <c:v>7.8805668154856262E-2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'1a'!$R$11:$Y$11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4.5</c:v>
                </c:pt>
                <c:pt idx="4">
                  <c:v>6.5</c:v>
                </c:pt>
                <c:pt idx="5">
                  <c:v>8.5</c:v>
                </c:pt>
                <c:pt idx="6">
                  <c:v>10.5</c:v>
                </c:pt>
                <c:pt idx="7">
                  <c:v>22</c:v>
                </c:pt>
              </c:numCache>
            </c:numRef>
          </c:xVal>
          <c:yVal>
            <c:numRef>
              <c:f>'1a'!$R$16:$Y$16</c:f>
              <c:numCache>
                <c:formatCode>General</c:formatCode>
                <c:ptCount val="8"/>
                <c:pt idx="0">
                  <c:v>8.2189999999999994</c:v>
                </c:pt>
                <c:pt idx="1">
                  <c:v>6.26</c:v>
                </c:pt>
                <c:pt idx="2">
                  <c:v>6.7190000000000003</c:v>
                </c:pt>
                <c:pt idx="3">
                  <c:v>8.5730000000000004</c:v>
                </c:pt>
                <c:pt idx="4">
                  <c:v>8.4600000000000009</c:v>
                </c:pt>
                <c:pt idx="5">
                  <c:v>10.119999999999999</c:v>
                </c:pt>
                <c:pt idx="6">
                  <c:v>8.3559999999999999</c:v>
                </c:pt>
                <c:pt idx="7">
                  <c:v>7.7539999999999996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11B7-4E04-95DF-B9870BADB7DC}"/>
            </c:ext>
          </c:extLst>
        </c:ser>
        <c:ser>
          <c:idx val="16"/>
          <c:order val="14"/>
          <c:tx>
            <c:v>try3 sulfate con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numRef>
              <c:f>'1a'!$R$3:$X$3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4.5</c:v>
                </c:pt>
                <c:pt idx="3">
                  <c:v>6.5</c:v>
                </c:pt>
                <c:pt idx="4">
                  <c:v>8.5</c:v>
                </c:pt>
                <c:pt idx="5">
                  <c:v>10.5</c:v>
                </c:pt>
                <c:pt idx="6">
                  <c:v>22</c:v>
                </c:pt>
              </c:numCache>
            </c:numRef>
          </c:xVal>
          <c:yVal>
            <c:numRef>
              <c:f>'1a'!$R$8:$X$8</c:f>
              <c:numCache>
                <c:formatCode>General</c:formatCode>
                <c:ptCount val="7"/>
                <c:pt idx="0">
                  <c:v>148.58000000000001</c:v>
                </c:pt>
                <c:pt idx="1">
                  <c:v>109.901</c:v>
                </c:pt>
                <c:pt idx="2">
                  <c:v>97.25</c:v>
                </c:pt>
                <c:pt idx="3">
                  <c:v>61.838000000000001</c:v>
                </c:pt>
                <c:pt idx="4">
                  <c:v>52.843000000000004</c:v>
                </c:pt>
                <c:pt idx="5">
                  <c:v>24.446999999999999</c:v>
                </c:pt>
                <c:pt idx="6">
                  <c:v>5.407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11B7-4E04-95DF-B9870BAD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604544"/>
        <c:axId val="120603008"/>
      </c:scatterChart>
      <c:valAx>
        <c:axId val="120587776"/>
        <c:scaling>
          <c:orientation val="minMax"/>
          <c:max val="22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589312"/>
        <c:crosses val="autoZero"/>
        <c:crossBetween val="midCat"/>
      </c:valAx>
      <c:valAx>
        <c:axId val="120589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587776"/>
        <c:crosses val="autoZero"/>
        <c:crossBetween val="midCat"/>
      </c:valAx>
      <c:valAx>
        <c:axId val="120603008"/>
        <c:scaling>
          <c:orientation val="minMax"/>
          <c:max val="16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317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604544"/>
        <c:crosses val="max"/>
        <c:crossBetween val="midCat"/>
        <c:majorUnit val="40"/>
      </c:valAx>
      <c:valAx>
        <c:axId val="12060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603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5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37809595328463E-2"/>
          <c:y val="3.6954747490734512E-2"/>
          <c:w val="0.88394392849355574"/>
          <c:h val="0.85837299404763256"/>
        </c:manualLayout>
      </c:layout>
      <c:scatterChart>
        <c:scatterStyle val="lineMarker"/>
        <c:varyColors val="0"/>
        <c:ser>
          <c:idx val="0"/>
          <c:order val="0"/>
          <c:tx>
            <c:strRef>
              <c:f>[2]Sheet1!$A$4</c:f>
              <c:strCache>
                <c:ptCount val="1"/>
                <c:pt idx="0">
                  <c:v>Fermenter 1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square"/>
            <c:size val="22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[2]Sheet1!$C$4:$M$4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19</c:v>
                </c:pt>
              </c:numCache>
            </c:numRef>
          </c:xVal>
          <c:yVal>
            <c:numRef>
              <c:f>[2]Sheet1!$C$5:$M$5</c:f>
              <c:numCache>
                <c:formatCode>General</c:formatCode>
                <c:ptCount val="11"/>
                <c:pt idx="0">
                  <c:v>0.20499999999999999</c:v>
                </c:pt>
                <c:pt idx="1">
                  <c:v>0.19270000000000001</c:v>
                </c:pt>
                <c:pt idx="2">
                  <c:v>0.4</c:v>
                </c:pt>
                <c:pt idx="3">
                  <c:v>0.94</c:v>
                </c:pt>
                <c:pt idx="4">
                  <c:v>1.86</c:v>
                </c:pt>
                <c:pt idx="5">
                  <c:v>2.36</c:v>
                </c:pt>
                <c:pt idx="6">
                  <c:v>3.1</c:v>
                </c:pt>
                <c:pt idx="7">
                  <c:v>3.44</c:v>
                </c:pt>
                <c:pt idx="8">
                  <c:v>3.84</c:v>
                </c:pt>
                <c:pt idx="9">
                  <c:v>4.07</c:v>
                </c:pt>
                <c:pt idx="10">
                  <c:v>6.4359999999999999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DB-4AEF-98DD-C6928F046DB3}"/>
            </c:ext>
          </c:extLst>
        </c:ser>
        <c:ser>
          <c:idx val="2"/>
          <c:order val="1"/>
          <c:tx>
            <c:strRef>
              <c:f>[2]Sheet1!$A$7</c:f>
              <c:strCache>
                <c:ptCount val="1"/>
                <c:pt idx="0">
                  <c:v>Fermenter 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22"/>
            <c:spPr>
              <a:solidFill>
                <a:schemeClr val="tx1">
                  <a:lumMod val="85000"/>
                  <a:lumOff val="1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[2]Sheet1!$C$7:$M$7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19</c:v>
                </c:pt>
              </c:numCache>
            </c:numRef>
          </c:xVal>
          <c:yVal>
            <c:numRef>
              <c:f>[2]Sheet1!$C$8:$M$8</c:f>
              <c:numCache>
                <c:formatCode>General</c:formatCode>
                <c:ptCount val="11"/>
                <c:pt idx="0">
                  <c:v>0.14000000000000001</c:v>
                </c:pt>
                <c:pt idx="1">
                  <c:v>0.115</c:v>
                </c:pt>
                <c:pt idx="2">
                  <c:v>0.13</c:v>
                </c:pt>
                <c:pt idx="3">
                  <c:v>0.24</c:v>
                </c:pt>
                <c:pt idx="4">
                  <c:v>0.66849999999999998</c:v>
                </c:pt>
                <c:pt idx="5">
                  <c:v>1.175</c:v>
                </c:pt>
                <c:pt idx="6">
                  <c:v>1.6</c:v>
                </c:pt>
                <c:pt idx="7">
                  <c:v>1.95</c:v>
                </c:pt>
                <c:pt idx="8">
                  <c:v>2.4500000000000002</c:v>
                </c:pt>
                <c:pt idx="9">
                  <c:v>3.13</c:v>
                </c:pt>
                <c:pt idx="10">
                  <c:v>5.57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2DB-4AEF-98DD-C6928F046DB3}"/>
            </c:ext>
          </c:extLst>
        </c:ser>
        <c:ser>
          <c:idx val="3"/>
          <c:order val="2"/>
          <c:tx>
            <c:strRef>
              <c:f>[2]Sheet1!$A$10</c:f>
              <c:strCache>
                <c:ptCount val="1"/>
                <c:pt idx="0">
                  <c:v>Fermenter 3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square"/>
            <c:size val="22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[2]Sheet1!$C$10:$I$10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19</c:v>
                </c:pt>
              </c:numCache>
            </c:numRef>
          </c:xVal>
          <c:yVal>
            <c:numRef>
              <c:f>[2]Sheet1!$C$11:$I$11</c:f>
              <c:numCache>
                <c:formatCode>General</c:formatCode>
                <c:ptCount val="7"/>
                <c:pt idx="0">
                  <c:v>0.17899999999999999</c:v>
                </c:pt>
                <c:pt idx="1">
                  <c:v>0.156</c:v>
                </c:pt>
                <c:pt idx="2">
                  <c:v>0.21</c:v>
                </c:pt>
                <c:pt idx="3">
                  <c:v>0.499</c:v>
                </c:pt>
                <c:pt idx="4">
                  <c:v>1.6</c:v>
                </c:pt>
                <c:pt idx="5">
                  <c:v>1.96</c:v>
                </c:pt>
                <c:pt idx="6">
                  <c:v>5.99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2DB-4AEF-98DD-C6928F046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118720"/>
        <c:axId val="121120640"/>
        <c:extLst xmlns:c16r2="http://schemas.microsoft.com/office/drawing/2015/06/chart"/>
      </c:scatterChart>
      <c:valAx>
        <c:axId val="121118720"/>
        <c:scaling>
          <c:orientation val="minMax"/>
          <c:max val="21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1120640"/>
        <c:crosses val="autoZero"/>
        <c:crossBetween val="midCat"/>
        <c:majorUnit val="5"/>
      </c:valAx>
      <c:valAx>
        <c:axId val="121120640"/>
        <c:scaling>
          <c:orientation val="minMax"/>
          <c:max val="7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1118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4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2535352145987"/>
          <c:y val="4.5013549011014571E-2"/>
          <c:w val="0.84516859726122229"/>
          <c:h val="0.929205319535259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38100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810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2E-455E-9E5F-FD38CF9208D7}"/>
              </c:ext>
            </c:extLst>
          </c:dPt>
          <c:dPt>
            <c:idx val="1"/>
            <c:invertIfNegative val="0"/>
            <c:bubble3D val="0"/>
            <c:spPr>
              <a:solidFill>
                <a:srgbClr val="FF5B5B"/>
              </a:solidFill>
              <a:ln w="3810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2E-455E-9E5F-FD38CF9208D7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810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2E-455E-9E5F-FD38CF9208D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810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2E-455E-9E5F-FD38CF9208D7}"/>
              </c:ext>
            </c:extLst>
          </c:dPt>
          <c:dPt>
            <c:idx val="4"/>
            <c:invertIfNegative val="0"/>
            <c:bubble3D val="0"/>
            <c:spPr>
              <a:solidFill>
                <a:srgbClr val="FF5B5B"/>
              </a:solidFill>
              <a:ln w="3810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62E-455E-9E5F-FD38CF9208D7}"/>
              </c:ext>
            </c:extLst>
          </c:dPt>
          <c:cat>
            <c:strRef>
              <c:f>[3]Sheet1!$B$24:$F$24</c:f>
              <c:strCache>
                <c:ptCount val="5"/>
                <c:pt idx="0">
                  <c:v>0.006:1</c:v>
                </c:pt>
                <c:pt idx="1">
                  <c:v>12.5:1</c:v>
                </c:pt>
                <c:pt idx="2">
                  <c:v>0.008:1</c:v>
                </c:pt>
                <c:pt idx="3">
                  <c:v>1and1</c:v>
                </c:pt>
                <c:pt idx="4">
                  <c:v>6.25:1</c:v>
                </c:pt>
              </c:strCache>
            </c:strRef>
          </c:cat>
          <c:val>
            <c:numRef>
              <c:f>'1c'!$B$25:$F$25</c:f>
              <c:numCache>
                <c:formatCode>General</c:formatCode>
                <c:ptCount val="5"/>
                <c:pt idx="0">
                  <c:v>3.32</c:v>
                </c:pt>
                <c:pt idx="1">
                  <c:v>3.2280000000000002</c:v>
                </c:pt>
                <c:pt idx="2">
                  <c:v>3.246</c:v>
                </c:pt>
                <c:pt idx="3">
                  <c:v>3.54</c:v>
                </c:pt>
                <c:pt idx="4">
                  <c:v>0.34600000000000003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2E-455E-9E5F-FD38CF920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27"/>
        <c:axId val="120852864"/>
        <c:axId val="120854784"/>
      </c:barChart>
      <c:scatterChart>
        <c:scatterStyle val="lineMarker"/>
        <c:varyColors val="0"/>
        <c:ser>
          <c:idx val="1"/>
          <c:order val="1"/>
          <c:tx>
            <c:v>try1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strRef>
              <c:f>[3]Sheet1!$B$24:$F$24</c:f>
              <c:strCache>
                <c:ptCount val="5"/>
                <c:pt idx="0">
                  <c:v>0.006:1</c:v>
                </c:pt>
                <c:pt idx="1">
                  <c:v>12.5:1</c:v>
                </c:pt>
                <c:pt idx="2">
                  <c:v>0.008:1</c:v>
                </c:pt>
                <c:pt idx="3">
                  <c:v>1and1</c:v>
                </c:pt>
                <c:pt idx="4">
                  <c:v>6.25:1</c:v>
                </c:pt>
              </c:strCache>
            </c:strRef>
          </c:xVal>
          <c:yVal>
            <c:numRef>
              <c:f>[3]Sheet1!$B$27:$F$27</c:f>
              <c:numCache>
                <c:formatCode>General</c:formatCode>
                <c:ptCount val="5"/>
                <c:pt idx="0">
                  <c:v>3.36</c:v>
                </c:pt>
                <c:pt idx="1">
                  <c:v>3.2120000000000002</c:v>
                </c:pt>
                <c:pt idx="2">
                  <c:v>3.1440000000000001</c:v>
                </c:pt>
                <c:pt idx="3">
                  <c:v>3.46</c:v>
                </c:pt>
                <c:pt idx="4">
                  <c:v>0.52800000000000002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62E-455E-9E5F-FD38CF9208D7}"/>
            </c:ext>
          </c:extLst>
        </c:ser>
        <c:ser>
          <c:idx val="2"/>
          <c:order val="2"/>
          <c:tx>
            <c:v>try2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strRef>
              <c:f>[3]Sheet1!$B$24:$F$24</c:f>
              <c:strCache>
                <c:ptCount val="5"/>
                <c:pt idx="0">
                  <c:v>0.006:1</c:v>
                </c:pt>
                <c:pt idx="1">
                  <c:v>12.5:1</c:v>
                </c:pt>
                <c:pt idx="2">
                  <c:v>0.008:1</c:v>
                </c:pt>
                <c:pt idx="3">
                  <c:v>1and1</c:v>
                </c:pt>
                <c:pt idx="4">
                  <c:v>6.25:1</c:v>
                </c:pt>
              </c:strCache>
            </c:strRef>
          </c:xVal>
          <c:yVal>
            <c:numRef>
              <c:f>[3]Sheet1!$B$28:$F$28</c:f>
              <c:numCache>
                <c:formatCode>General</c:formatCode>
                <c:ptCount val="5"/>
                <c:pt idx="0">
                  <c:v>3.28</c:v>
                </c:pt>
                <c:pt idx="1">
                  <c:v>3.2440000000000002</c:v>
                </c:pt>
                <c:pt idx="2">
                  <c:v>3.3479999999999999</c:v>
                </c:pt>
                <c:pt idx="3">
                  <c:v>3.62</c:v>
                </c:pt>
                <c:pt idx="4">
                  <c:v>0.16400000000000001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62E-455E-9E5F-FD38CF920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852864"/>
        <c:axId val="120854784"/>
      </c:scatterChart>
      <c:catAx>
        <c:axId val="120852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0854784"/>
        <c:crosses val="autoZero"/>
        <c:auto val="1"/>
        <c:lblAlgn val="ctr"/>
        <c:lblOffset val="100"/>
        <c:noMultiLvlLbl val="0"/>
      </c:catAx>
      <c:valAx>
        <c:axId val="120854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81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8528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 w="38100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5B5B"/>
              </a:solidFill>
              <a:ln w="38100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12-4FD1-862A-46A53AADD531}"/>
              </c:ext>
            </c:extLst>
          </c:dPt>
          <c:errBars>
            <c:errBarType val="both"/>
            <c:errValType val="cust"/>
            <c:noEndCap val="0"/>
            <c:plus>
              <c:numRef>
                <c:f>[3]Sheet1!$B$47:$C$47</c:f>
                <c:numCache>
                  <c:formatCode>General</c:formatCode>
                  <c:ptCount val="2"/>
                  <c:pt idx="0">
                    <c:v>2.824740401051631E-2</c:v>
                  </c:pt>
                  <c:pt idx="1">
                    <c:v>8.152504727587306E-3</c:v>
                  </c:pt>
                </c:numCache>
              </c:numRef>
            </c:plus>
            <c:minus>
              <c:numRef>
                <c:f>[3]Sheet1!$B$47:$C$47</c:f>
                <c:numCache>
                  <c:formatCode>General</c:formatCode>
                  <c:ptCount val="2"/>
                  <c:pt idx="0">
                    <c:v>2.824740401051631E-2</c:v>
                  </c:pt>
                  <c:pt idx="1">
                    <c:v>8.152504727587306E-3</c:v>
                  </c:pt>
                </c:numCache>
              </c:numRef>
            </c:minus>
            <c:spPr>
              <a:noFill/>
              <a:ln w="31750" cap="sq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[3]Sheet1!$B$45:$C$45</c:f>
              <c:strCache>
                <c:ptCount val="2"/>
                <c:pt idx="0">
                  <c:v>0.00013:1</c:v>
                </c:pt>
                <c:pt idx="1">
                  <c:v>0.001:1</c:v>
                </c:pt>
              </c:strCache>
            </c:strRef>
          </c:cat>
          <c:val>
            <c:numRef>
              <c:f>[3]Sheet1!$B$46:$C$46</c:f>
              <c:numCache>
                <c:formatCode>General</c:formatCode>
                <c:ptCount val="2"/>
                <c:pt idx="0">
                  <c:v>0.25392500000000001</c:v>
                </c:pt>
                <c:pt idx="1">
                  <c:v>7.743333333333334E-2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12-4FD1-862A-46A53AAD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69"/>
        <c:axId val="120901632"/>
        <c:axId val="120903552"/>
      </c:barChart>
      <c:scatterChart>
        <c:scatterStyle val="lineMarker"/>
        <c:varyColors val="0"/>
        <c:ser>
          <c:idx val="1"/>
          <c:order val="1"/>
          <c:tx>
            <c:v>try1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  <a:alpha val="97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strRef>
              <c:f>[3]Sheet1!$B$45:$C$45</c:f>
              <c:strCache>
                <c:ptCount val="2"/>
                <c:pt idx="0">
                  <c:v>0.00013:1</c:v>
                </c:pt>
                <c:pt idx="1">
                  <c:v>0.001:1</c:v>
                </c:pt>
              </c:strCache>
            </c:strRef>
          </c:xVal>
          <c:yVal>
            <c:numRef>
              <c:f>[3]Sheet1!$B$48:$C$48</c:f>
              <c:numCache>
                <c:formatCode>General</c:formatCode>
                <c:ptCount val="2"/>
                <c:pt idx="0">
                  <c:v>0.23130000000000001</c:v>
                </c:pt>
                <c:pt idx="1">
                  <c:v>8.5000000000000006E-2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212-4FD1-862A-46A53AADD531}"/>
            </c:ext>
          </c:extLst>
        </c:ser>
        <c:ser>
          <c:idx val="2"/>
          <c:order val="2"/>
          <c:tx>
            <c:v>try2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strRef>
              <c:f>[3]Sheet1!$B$45:$C$45</c:f>
              <c:strCache>
                <c:ptCount val="2"/>
                <c:pt idx="0">
                  <c:v>0.00013:1</c:v>
                </c:pt>
                <c:pt idx="1">
                  <c:v>0.001:1</c:v>
                </c:pt>
              </c:strCache>
            </c:strRef>
          </c:xVal>
          <c:yVal>
            <c:numRef>
              <c:f>[3]Sheet1!$B$49:$C$49</c:f>
              <c:numCache>
                <c:formatCode>General</c:formatCode>
                <c:ptCount val="2"/>
                <c:pt idx="0">
                  <c:v>0.2482</c:v>
                </c:pt>
                <c:pt idx="1">
                  <c:v>6.88E-2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212-4FD1-862A-46A53AADD531}"/>
            </c:ext>
          </c:extLst>
        </c:ser>
        <c:ser>
          <c:idx val="3"/>
          <c:order val="3"/>
          <c:tx>
            <c:v>try3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strRef>
              <c:f>[3]Sheet1!$B$45:$C$45</c:f>
              <c:strCache>
                <c:ptCount val="2"/>
                <c:pt idx="0">
                  <c:v>0.00013:1</c:v>
                </c:pt>
                <c:pt idx="1">
                  <c:v>0.001:1</c:v>
                </c:pt>
              </c:strCache>
            </c:strRef>
          </c:xVal>
          <c:yVal>
            <c:numRef>
              <c:f>[3]Sheet1!$B$50:$C$50</c:f>
              <c:numCache>
                <c:formatCode>General</c:formatCode>
                <c:ptCount val="2"/>
                <c:pt idx="0">
                  <c:v>0.2412</c:v>
                </c:pt>
                <c:pt idx="1">
                  <c:v>7.85E-2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212-4FD1-862A-46A53AADD531}"/>
            </c:ext>
          </c:extLst>
        </c:ser>
        <c:ser>
          <c:idx val="4"/>
          <c:order val="4"/>
          <c:tx>
            <c:v>try4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xVal>
            <c:strRef>
              <c:f>[3]Sheet1!$B$45:$C$45</c:f>
              <c:strCache>
                <c:ptCount val="2"/>
                <c:pt idx="0">
                  <c:v>0.00013:1</c:v>
                </c:pt>
                <c:pt idx="1">
                  <c:v>0.001:1</c:v>
                </c:pt>
              </c:strCache>
            </c:strRef>
          </c:xVal>
          <c:yVal>
            <c:numRef>
              <c:f>[3]Sheet1!$B$51:$C$51</c:f>
              <c:numCache>
                <c:formatCode>General</c:formatCode>
                <c:ptCount val="2"/>
                <c:pt idx="0">
                  <c:v>0.29499999999999998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212-4FD1-862A-46A53AAD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01632"/>
        <c:axId val="120903552"/>
      </c:scatterChart>
      <c:catAx>
        <c:axId val="120901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0903552"/>
        <c:crosses val="autoZero"/>
        <c:auto val="1"/>
        <c:lblAlgn val="ctr"/>
        <c:lblOffset val="100"/>
        <c:noMultiLvlLbl val="0"/>
      </c:catAx>
      <c:valAx>
        <c:axId val="120903552"/>
        <c:scaling>
          <c:orientation val="minMax"/>
          <c:max val="0.30000000000000004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81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90163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286428</xdr:colOff>
      <xdr:row>35</xdr:row>
      <xdr:rowOff>143327</xdr:rowOff>
    </xdr:from>
    <xdr:to>
      <xdr:col>28</xdr:col>
      <xdr:colOff>348340</xdr:colOff>
      <xdr:row>85</xdr:row>
      <xdr:rowOff>151265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1409700</xdr:colOff>
      <xdr:row>15</xdr:row>
      <xdr:rowOff>95250</xdr:rowOff>
    </xdr:from>
    <xdr:to>
      <xdr:col>18</xdr:col>
      <xdr:colOff>47626</xdr:colOff>
      <xdr:row>65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268623</xdr:colOff>
      <xdr:row>5</xdr:row>
      <xdr:rowOff>174625</xdr:rowOff>
    </xdr:from>
    <xdr:to>
      <xdr:col>20</xdr:col>
      <xdr:colOff>269874</xdr:colOff>
      <xdr:row>40</xdr:row>
      <xdr:rowOff>110559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506865</xdr:colOff>
      <xdr:row>5</xdr:row>
      <xdr:rowOff>126999</xdr:rowOff>
    </xdr:from>
    <xdr:to>
      <xdr:col>24</xdr:col>
      <xdr:colOff>523875</xdr:colOff>
      <xdr:row>40</xdr:row>
      <xdr:rowOff>63500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-filer.mpi.mpi-bremen.de\mjespers\.windows_settings\Desktop\NatMic%20revision\Source%20Data\Figure1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-filer.mpi.mpi-bremen.de\mjespers\.windows_settings\Desktop\NatMic%20revision\Source%20Data\Main\Figure1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-filer.mpi.mpi-bremen.de\mjespers\.windows_settings\Desktop\NatMic%20revision\Source%20Data\Main\Fig1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 refreshError="1">
        <row r="3">
          <cell r="O3" t="str">
            <v>Na2SO4</v>
          </cell>
          <cell r="P3">
            <v>0</v>
          </cell>
          <cell r="Q3">
            <v>2</v>
          </cell>
          <cell r="R3">
            <v>4.5</v>
          </cell>
          <cell r="S3">
            <v>6.5</v>
          </cell>
          <cell r="T3">
            <v>8.5</v>
          </cell>
          <cell r="U3">
            <v>10.5</v>
          </cell>
          <cell r="V3">
            <v>22</v>
          </cell>
        </row>
        <row r="4">
          <cell r="O4" t="str">
            <v>Average</v>
          </cell>
        </row>
        <row r="5">
          <cell r="O5" t="str">
            <v>Std</v>
          </cell>
        </row>
        <row r="12">
          <cell r="O12" t="str">
            <v>Average</v>
          </cell>
        </row>
        <row r="13">
          <cell r="O13" t="str">
            <v>Std</v>
          </cell>
        </row>
        <row r="56">
          <cell r="M56">
            <v>1.9671393782173505</v>
          </cell>
        </row>
        <row r="57">
          <cell r="M57">
            <v>1.1306648486620592</v>
          </cell>
        </row>
        <row r="58">
          <cell r="M58">
            <v>0.92962214546197353</v>
          </cell>
        </row>
        <row r="59">
          <cell r="M59">
            <v>0.40544091225890538</v>
          </cell>
        </row>
        <row r="60">
          <cell r="M60">
            <v>1.1541594343937041</v>
          </cell>
        </row>
        <row r="61">
          <cell r="M61">
            <v>0.17421825392306017</v>
          </cell>
        </row>
        <row r="62">
          <cell r="M62">
            <v>0.56073567748093167</v>
          </cell>
        </row>
        <row r="63">
          <cell r="M63">
            <v>0.1053589103967956</v>
          </cell>
        </row>
      </sheetData>
      <sheetData sheetId="1" refreshError="1">
        <row r="1">
          <cell r="B1">
            <v>1</v>
          </cell>
          <cell r="C1">
            <v>131.69200000000001</v>
          </cell>
        </row>
        <row r="2">
          <cell r="B2">
            <v>1</v>
          </cell>
          <cell r="C2">
            <v>114.678</v>
          </cell>
        </row>
        <row r="3">
          <cell r="B3">
            <v>1</v>
          </cell>
          <cell r="C3">
            <v>148.58000000000001</v>
          </cell>
        </row>
        <row r="4">
          <cell r="B4">
            <v>1</v>
          </cell>
          <cell r="C4">
            <v>120.486</v>
          </cell>
        </row>
        <row r="5">
          <cell r="B5">
            <v>1</v>
          </cell>
          <cell r="C5">
            <v>153.72</v>
          </cell>
        </row>
        <row r="6">
          <cell r="B6">
            <v>1</v>
          </cell>
          <cell r="C6">
            <v>109.901</v>
          </cell>
        </row>
        <row r="7">
          <cell r="B7">
            <v>1</v>
          </cell>
          <cell r="C7">
            <v>115.57</v>
          </cell>
        </row>
        <row r="8">
          <cell r="B8">
            <v>1</v>
          </cell>
          <cell r="C8">
            <v>147.066</v>
          </cell>
        </row>
        <row r="9">
          <cell r="B9">
            <v>1</v>
          </cell>
          <cell r="C9">
            <v>97.25</v>
          </cell>
        </row>
        <row r="13">
          <cell r="B13">
            <v>1</v>
          </cell>
          <cell r="C13">
            <v>85.123000000000005</v>
          </cell>
        </row>
        <row r="14">
          <cell r="B14">
            <v>1</v>
          </cell>
          <cell r="C14">
            <v>103.68300000000001</v>
          </cell>
        </row>
        <row r="15">
          <cell r="B15">
            <v>1</v>
          </cell>
          <cell r="C15">
            <v>61.838000000000001</v>
          </cell>
        </row>
        <row r="16">
          <cell r="B16">
            <v>1</v>
          </cell>
          <cell r="C16">
            <v>46.924999999999997</v>
          </cell>
          <cell r="H16" t="str">
            <v>Sulfate</v>
          </cell>
          <cell r="I16">
            <v>0</v>
          </cell>
          <cell r="J16">
            <v>2</v>
          </cell>
          <cell r="K16">
            <v>3</v>
          </cell>
          <cell r="L16">
            <v>4.5</v>
          </cell>
          <cell r="M16">
            <v>6.5</v>
          </cell>
          <cell r="N16">
            <v>8.5</v>
          </cell>
          <cell r="O16">
            <v>10.5</v>
          </cell>
          <cell r="P16">
            <v>22</v>
          </cell>
        </row>
        <row r="17">
          <cell r="B17">
            <v>1</v>
          </cell>
          <cell r="C17">
            <v>69.75</v>
          </cell>
          <cell r="H17" t="str">
            <v>Average</v>
          </cell>
          <cell r="I17">
            <v>0.17</v>
          </cell>
          <cell r="J17">
            <v>0.48800000000000004</v>
          </cell>
          <cell r="K17">
            <v>1.0746666666666667</v>
          </cell>
          <cell r="L17">
            <v>1.476</v>
          </cell>
          <cell r="M17">
            <v>1.7750000000000001</v>
          </cell>
          <cell r="N17">
            <v>1.9880000000000002</v>
          </cell>
          <cell r="O17">
            <v>2.4216666666666669</v>
          </cell>
          <cell r="P17">
            <v>3.9125000000000001</v>
          </cell>
        </row>
        <row r="18">
          <cell r="B18">
            <v>1</v>
          </cell>
          <cell r="C18">
            <v>52.843000000000004</v>
          </cell>
          <cell r="H18" t="str">
            <v>Std</v>
          </cell>
          <cell r="I18">
            <v>2.9999999999999888E-3</v>
          </cell>
          <cell r="J18">
            <v>6.4505813691479466E-2</v>
          </cell>
          <cell r="K18">
            <v>0.13938914352751344</v>
          </cell>
          <cell r="L18">
            <v>6.2864934582006898E-2</v>
          </cell>
          <cell r="M18">
            <v>0.1639359631075501</v>
          </cell>
          <cell r="N18">
            <v>0.11605171261123198</v>
          </cell>
          <cell r="O18">
            <v>0.31805397864722673</v>
          </cell>
          <cell r="P18">
            <v>0.69832388617316898</v>
          </cell>
        </row>
        <row r="19">
          <cell r="B19">
            <v>1</v>
          </cell>
          <cell r="C19">
            <v>24.451000000000001</v>
          </cell>
          <cell r="I19">
            <v>0.17299999999999999</v>
          </cell>
          <cell r="J19">
            <v>0.54300000000000004</v>
          </cell>
          <cell r="K19">
            <v>1.224</v>
          </cell>
          <cell r="L19">
            <v>1.488</v>
          </cell>
          <cell r="M19">
            <v>1.9500000000000002</v>
          </cell>
          <cell r="N19">
            <v>2.1219999999999999</v>
          </cell>
          <cell r="O19">
            <v>2.75</v>
          </cell>
          <cell r="P19">
            <v>4.7125000000000004</v>
          </cell>
        </row>
        <row r="20">
          <cell r="B20">
            <v>1</v>
          </cell>
          <cell r="C20">
            <v>28.495999999999999</v>
          </cell>
          <cell r="I20">
            <v>0.16700000000000001</v>
          </cell>
          <cell r="J20">
            <v>0.504</v>
          </cell>
          <cell r="K20">
            <v>1.052</v>
          </cell>
          <cell r="L20">
            <v>1.532</v>
          </cell>
          <cell r="M20">
            <v>1.75</v>
          </cell>
          <cell r="N20">
            <v>1.9220000000000002</v>
          </cell>
          <cell r="O20">
            <v>2.1149999999999998</v>
          </cell>
          <cell r="P20">
            <v>3.4250000000000003</v>
          </cell>
        </row>
        <row r="21">
          <cell r="B21">
            <v>1</v>
          </cell>
          <cell r="C21">
            <v>24.446999999999999</v>
          </cell>
          <cell r="I21">
            <v>0.17</v>
          </cell>
          <cell r="J21">
            <v>0.41699999999999998</v>
          </cell>
          <cell r="K21">
            <v>0.94799999999999995</v>
          </cell>
          <cell r="L21">
            <v>1.4079999999999999</v>
          </cell>
          <cell r="M21">
            <v>1.625</v>
          </cell>
          <cell r="N21">
            <v>1.92</v>
          </cell>
          <cell r="O21">
            <v>2.4</v>
          </cell>
          <cell r="P21">
            <v>3.5999999999999996</v>
          </cell>
        </row>
        <row r="22">
          <cell r="B22">
            <v>1</v>
          </cell>
          <cell r="C22">
            <v>12.172000000000001</v>
          </cell>
        </row>
        <row r="23">
          <cell r="B23">
            <v>1</v>
          </cell>
          <cell r="C23">
            <v>12.584</v>
          </cell>
          <cell r="H23" t="str">
            <v>Sulfide</v>
          </cell>
        </row>
        <row r="24">
          <cell r="B24">
            <v>1</v>
          </cell>
          <cell r="C24">
            <v>5.407</v>
          </cell>
        </row>
        <row r="25">
          <cell r="I25">
            <v>0.27400000000000002</v>
          </cell>
          <cell r="J25">
            <v>0.41399999999999998</v>
          </cell>
          <cell r="K25">
            <v>0.94799999999999995</v>
          </cell>
          <cell r="L25">
            <v>2.0640000000000001</v>
          </cell>
          <cell r="M25">
            <v>2.68</v>
          </cell>
          <cell r="N25">
            <v>3.2600000000000002</v>
          </cell>
          <cell r="O25">
            <v>3.2949999999999999</v>
          </cell>
          <cell r="P25">
            <v>4.6150000000000002</v>
          </cell>
        </row>
        <row r="26">
          <cell r="I26">
            <v>0.34399999999999997</v>
          </cell>
          <cell r="J26">
            <v>0.434</v>
          </cell>
          <cell r="K26">
            <v>1.1319999999999999</v>
          </cell>
          <cell r="L26">
            <v>1.8959999999999999</v>
          </cell>
          <cell r="M26">
            <v>2.665</v>
          </cell>
          <cell r="N26">
            <v>2.9099999999999997</v>
          </cell>
          <cell r="O26">
            <v>3.75</v>
          </cell>
          <cell r="P26">
            <v>5.19</v>
          </cell>
        </row>
        <row r="27">
          <cell r="I27">
            <v>0.35099999999999998</v>
          </cell>
          <cell r="J27">
            <v>0.42599999999999999</v>
          </cell>
          <cell r="K27">
            <v>1.052</v>
          </cell>
          <cell r="L27">
            <v>1.784</v>
          </cell>
          <cell r="M27">
            <v>2.4649999999999999</v>
          </cell>
          <cell r="N27">
            <v>3.085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A4" t="str">
            <v>Fermenter 1</v>
          </cell>
          <cell r="C4">
            <v>0</v>
          </cell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  <cell r="J4">
            <v>7</v>
          </cell>
          <cell r="K4">
            <v>8</v>
          </cell>
          <cell r="L4">
            <v>9</v>
          </cell>
          <cell r="M4">
            <v>19</v>
          </cell>
        </row>
        <row r="5">
          <cell r="C5">
            <v>0.20499999999999999</v>
          </cell>
          <cell r="D5">
            <v>0.19270000000000001</v>
          </cell>
          <cell r="E5">
            <v>0.4</v>
          </cell>
          <cell r="F5">
            <v>0.94</v>
          </cell>
          <cell r="G5">
            <v>1.86</v>
          </cell>
          <cell r="H5">
            <v>2.36</v>
          </cell>
          <cell r="I5">
            <v>3.1</v>
          </cell>
          <cell r="J5">
            <v>3.44</v>
          </cell>
          <cell r="K5">
            <v>3.84</v>
          </cell>
          <cell r="L5">
            <v>4.07</v>
          </cell>
          <cell r="M5">
            <v>6.4359999999999999</v>
          </cell>
        </row>
        <row r="7">
          <cell r="A7" t="str">
            <v>Fermenter 2</v>
          </cell>
          <cell r="C7">
            <v>0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19</v>
          </cell>
        </row>
        <row r="8">
          <cell r="C8">
            <v>0.14000000000000001</v>
          </cell>
          <cell r="D8">
            <v>0.115</v>
          </cell>
          <cell r="E8">
            <v>0.13</v>
          </cell>
          <cell r="F8">
            <v>0.24</v>
          </cell>
          <cell r="G8">
            <v>0.66849999999999998</v>
          </cell>
          <cell r="H8">
            <v>1.175</v>
          </cell>
          <cell r="I8">
            <v>1.6</v>
          </cell>
          <cell r="J8">
            <v>1.95</v>
          </cell>
          <cell r="K8">
            <v>2.4500000000000002</v>
          </cell>
          <cell r="L8">
            <v>3.13</v>
          </cell>
          <cell r="M8">
            <v>5.57</v>
          </cell>
        </row>
        <row r="10">
          <cell r="A10" t="str">
            <v>Fermenter 3</v>
          </cell>
          <cell r="C10">
            <v>0</v>
          </cell>
          <cell r="D10">
            <v>1</v>
          </cell>
          <cell r="E10">
            <v>2</v>
          </cell>
          <cell r="F10">
            <v>3</v>
          </cell>
          <cell r="G10">
            <v>4</v>
          </cell>
          <cell r="H10">
            <v>5</v>
          </cell>
          <cell r="I10">
            <v>19</v>
          </cell>
        </row>
        <row r="11">
          <cell r="C11">
            <v>0.17899999999999999</v>
          </cell>
          <cell r="D11">
            <v>0.156</v>
          </cell>
          <cell r="E11">
            <v>0.21</v>
          </cell>
          <cell r="F11">
            <v>0.499</v>
          </cell>
          <cell r="G11">
            <v>1.6</v>
          </cell>
          <cell r="H11">
            <v>1.96</v>
          </cell>
          <cell r="I11">
            <v>5.99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B24" t="str">
            <v>0.006:1</v>
          </cell>
          <cell r="C24" t="str">
            <v>12.5:1</v>
          </cell>
          <cell r="D24" t="str">
            <v>0.008:1</v>
          </cell>
          <cell r="E24" t="str">
            <v>1and1</v>
          </cell>
          <cell r="F24" t="str">
            <v>6.25:1</v>
          </cell>
        </row>
        <row r="27">
          <cell r="B27">
            <v>3.36</v>
          </cell>
          <cell r="C27">
            <v>3.2120000000000002</v>
          </cell>
          <cell r="D27">
            <v>3.1440000000000001</v>
          </cell>
          <cell r="E27">
            <v>3.46</v>
          </cell>
          <cell r="F27">
            <v>0.52800000000000002</v>
          </cell>
        </row>
        <row r="28">
          <cell r="B28">
            <v>3.28</v>
          </cell>
          <cell r="C28">
            <v>3.2440000000000002</v>
          </cell>
          <cell r="D28">
            <v>3.3479999999999999</v>
          </cell>
          <cell r="E28">
            <v>3.62</v>
          </cell>
          <cell r="F28">
            <v>0.16400000000000001</v>
          </cell>
        </row>
        <row r="45">
          <cell r="B45" t="str">
            <v>0.00013:1</v>
          </cell>
          <cell r="C45" t="str">
            <v>0.001:1</v>
          </cell>
        </row>
        <row r="46">
          <cell r="B46">
            <v>0.25392500000000001</v>
          </cell>
          <cell r="C46">
            <v>7.743333333333334E-2</v>
          </cell>
        </row>
        <row r="47">
          <cell r="B47">
            <v>2.824740401051631E-2</v>
          </cell>
          <cell r="C47">
            <v>8.152504727587306E-3</v>
          </cell>
        </row>
        <row r="48">
          <cell r="B48">
            <v>0.23130000000000001</v>
          </cell>
          <cell r="C48">
            <v>8.5000000000000006E-2</v>
          </cell>
        </row>
        <row r="49">
          <cell r="B49">
            <v>0.2482</v>
          </cell>
          <cell r="C49">
            <v>6.88E-2</v>
          </cell>
        </row>
        <row r="50">
          <cell r="B50">
            <v>0.2412</v>
          </cell>
          <cell r="C50">
            <v>7.85E-2</v>
          </cell>
        </row>
        <row r="51">
          <cell r="B51">
            <v>0.29499999999999998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32"/>
  <sheetViews>
    <sheetView view="pageBreakPreview" topLeftCell="A28" zoomScale="60" zoomScaleNormal="30" workbookViewId="0">
      <selection activeCell="N32" sqref="N32"/>
    </sheetView>
  </sheetViews>
  <sheetFormatPr defaultRowHeight="15" x14ac:dyDescent="0.25"/>
  <cols>
    <col min="6" max="6" width="12.7109375" customWidth="1"/>
  </cols>
  <sheetData>
    <row r="3" spans="1:25" x14ac:dyDescent="0.25">
      <c r="A3" t="s">
        <v>16</v>
      </c>
      <c r="Q3" s="1" t="str">
        <f>[1]Sheet1!O3</f>
        <v>Na2SO4</v>
      </c>
      <c r="R3">
        <f>[1]Sheet1!P3</f>
        <v>0</v>
      </c>
      <c r="S3">
        <f>[1]Sheet1!Q3</f>
        <v>2</v>
      </c>
      <c r="T3">
        <f>[1]Sheet1!R3</f>
        <v>4.5</v>
      </c>
      <c r="U3">
        <f>[1]Sheet1!S3</f>
        <v>6.5</v>
      </c>
      <c r="V3">
        <f>[1]Sheet1!T3</f>
        <v>8.5</v>
      </c>
      <c r="W3">
        <f>[1]Sheet1!U3</f>
        <v>10.5</v>
      </c>
      <c r="X3">
        <f>[1]Sheet1!V3</f>
        <v>22</v>
      </c>
    </row>
    <row r="4" spans="1:25" x14ac:dyDescent="0.25">
      <c r="Q4" t="str">
        <f>[1]Sheet1!O4</f>
        <v>Average</v>
      </c>
      <c r="R4">
        <f>AVERAGE(R6:R8)</f>
        <v>131.65</v>
      </c>
      <c r="S4">
        <f t="shared" ref="S4:X4" si="0">AVERAGE(S6:S8)</f>
        <v>128.03566666666669</v>
      </c>
      <c r="T4">
        <f t="shared" si="0"/>
        <v>119.96199999999999</v>
      </c>
      <c r="U4">
        <f t="shared" si="0"/>
        <v>83.548000000000002</v>
      </c>
      <c r="V4">
        <f t="shared" si="0"/>
        <v>56.506</v>
      </c>
      <c r="W4">
        <f>AVERAGE(W6:W8)</f>
        <v>25.798000000000002</v>
      </c>
      <c r="X4">
        <f t="shared" si="0"/>
        <v>8.9513333333333325</v>
      </c>
    </row>
    <row r="5" spans="1:25" x14ac:dyDescent="0.25">
      <c r="Q5" t="str">
        <f>[1]Sheet1!O5</f>
        <v>Std</v>
      </c>
      <c r="R5">
        <f>_xlfn.STDEV.S(R6:R8)</f>
        <v>16.951039024201357</v>
      </c>
      <c r="S5">
        <f t="shared" ref="S5:W5" si="1">_xlfn.STDEV.S(S6:S8)</f>
        <v>22.864257922209823</v>
      </c>
      <c r="T5">
        <f t="shared" si="1"/>
        <v>25.19674010660912</v>
      </c>
      <c r="U5">
        <f t="shared" si="1"/>
        <v>20.966913816773314</v>
      </c>
      <c r="V5">
        <f t="shared" si="1"/>
        <v>11.845181847485497</v>
      </c>
      <c r="W5">
        <f t="shared" si="1"/>
        <v>2.3365373953780404</v>
      </c>
      <c r="X5">
        <f>_xlfn.STDEV.S(X6:X8)</f>
        <v>3.5893153014653589</v>
      </c>
    </row>
    <row r="6" spans="1:25" x14ac:dyDescent="0.25">
      <c r="A6" s="1" t="s">
        <v>17</v>
      </c>
      <c r="F6" s="1" t="s">
        <v>18</v>
      </c>
      <c r="R6">
        <f>H7</f>
        <v>131.69200000000001</v>
      </c>
      <c r="S6">
        <f>H10</f>
        <v>120.486</v>
      </c>
      <c r="T6">
        <f>H13</f>
        <v>115.57</v>
      </c>
      <c r="U6">
        <f>H16</f>
        <v>85.123000000000005</v>
      </c>
      <c r="V6">
        <f>H19</f>
        <v>46.924999999999997</v>
      </c>
      <c r="W6">
        <f>H22</f>
        <v>24.451000000000001</v>
      </c>
      <c r="X6">
        <v>8.8629999999999995</v>
      </c>
    </row>
    <row r="7" spans="1:25" x14ac:dyDescent="0.25">
      <c r="A7" t="s">
        <v>0</v>
      </c>
      <c r="B7">
        <v>11.847</v>
      </c>
      <c r="C7">
        <f>AVERAGE(B7:B9)</f>
        <v>9.5936666666666657</v>
      </c>
      <c r="D7">
        <f>_xlfn.STDEV.S(B7:B9)</f>
        <v>1.9671393782173505</v>
      </c>
      <c r="F7" t="s">
        <v>8</v>
      </c>
      <c r="G7">
        <f>[1]Sheet3!B1</f>
        <v>1</v>
      </c>
      <c r="H7">
        <f>[1]Sheet3!C1</f>
        <v>131.69200000000001</v>
      </c>
      <c r="I7">
        <f>AVERAGE(H7:H9)</f>
        <v>131.65</v>
      </c>
      <c r="J7">
        <f>_xlfn.STDEV.S(H7:H9)</f>
        <v>16.951039024201357</v>
      </c>
      <c r="R7">
        <f>H8</f>
        <v>114.678</v>
      </c>
      <c r="S7">
        <f>H11</f>
        <v>153.72</v>
      </c>
      <c r="T7">
        <f>H14</f>
        <v>147.066</v>
      </c>
      <c r="U7">
        <f>H17</f>
        <v>103.68300000000001</v>
      </c>
      <c r="V7">
        <f>H20</f>
        <v>69.75</v>
      </c>
      <c r="W7">
        <f>H23</f>
        <v>28.495999999999999</v>
      </c>
      <c r="X7">
        <f>H26</f>
        <v>12.584</v>
      </c>
    </row>
    <row r="8" spans="1:25" x14ac:dyDescent="0.25">
      <c r="A8" t="s">
        <v>0</v>
      </c>
      <c r="B8">
        <v>8.7149999999999999</v>
      </c>
      <c r="F8" t="s">
        <v>8</v>
      </c>
      <c r="G8">
        <f>[1]Sheet3!B2</f>
        <v>1</v>
      </c>
      <c r="H8">
        <f>[1]Sheet3!C2</f>
        <v>114.678</v>
      </c>
      <c r="R8">
        <f>H9</f>
        <v>148.58000000000001</v>
      </c>
      <c r="S8">
        <f>H12</f>
        <v>109.901</v>
      </c>
      <c r="T8">
        <f>H15</f>
        <v>97.25</v>
      </c>
      <c r="U8">
        <f>H18</f>
        <v>61.838000000000001</v>
      </c>
      <c r="V8">
        <f>H21</f>
        <v>52.843000000000004</v>
      </c>
      <c r="W8">
        <f>H24</f>
        <v>24.446999999999999</v>
      </c>
      <c r="X8">
        <f>H27</f>
        <v>5.407</v>
      </c>
    </row>
    <row r="9" spans="1:25" x14ac:dyDescent="0.25">
      <c r="A9" t="s">
        <v>0</v>
      </c>
      <c r="B9">
        <v>8.2189999999999994</v>
      </c>
      <c r="F9" t="s">
        <v>8</v>
      </c>
      <c r="G9">
        <f>[1]Sheet3!B3</f>
        <v>1</v>
      </c>
      <c r="H9">
        <f>[1]Sheet3!C3</f>
        <v>148.58000000000001</v>
      </c>
    </row>
    <row r="10" spans="1:25" x14ac:dyDescent="0.25">
      <c r="A10" t="s">
        <v>1</v>
      </c>
      <c r="B10">
        <v>8.3650000000000002</v>
      </c>
      <c r="C10">
        <f>AVERAGE(B10:B12)</f>
        <v>7.0740000000000007</v>
      </c>
      <c r="D10">
        <f>_xlfn.STDEV.S(B10:B12)</f>
        <v>1.1306648486620592</v>
      </c>
      <c r="F10" t="s">
        <v>9</v>
      </c>
      <c r="G10">
        <f>[1]Sheet3!B4</f>
        <v>1</v>
      </c>
      <c r="H10">
        <f>[1]Sheet3!C4</f>
        <v>120.486</v>
      </c>
      <c r="I10">
        <f>AVERAGE(H10:H12)</f>
        <v>128.03566666666669</v>
      </c>
      <c r="J10">
        <f>_xlfn.STDEV.S(H10:H12)</f>
        <v>22.864257922209823</v>
      </c>
    </row>
    <row r="11" spans="1:25" x14ac:dyDescent="0.25">
      <c r="A11" t="s">
        <v>1</v>
      </c>
      <c r="B11">
        <v>6.5970000000000004</v>
      </c>
      <c r="F11" t="s">
        <v>9</v>
      </c>
      <c r="G11">
        <f>[1]Sheet3!B5</f>
        <v>1</v>
      </c>
      <c r="H11">
        <f>[1]Sheet3!C5</f>
        <v>153.72</v>
      </c>
      <c r="Q11" s="1" t="s">
        <v>15</v>
      </c>
      <c r="R11">
        <v>0</v>
      </c>
      <c r="S11">
        <v>2</v>
      </c>
      <c r="T11">
        <v>3</v>
      </c>
      <c r="U11">
        <v>4.5</v>
      </c>
      <c r="V11">
        <v>6.5</v>
      </c>
      <c r="W11">
        <v>8.5</v>
      </c>
      <c r="X11">
        <v>10.5</v>
      </c>
      <c r="Y11">
        <v>22</v>
      </c>
    </row>
    <row r="12" spans="1:25" x14ac:dyDescent="0.25">
      <c r="A12" t="s">
        <v>1</v>
      </c>
      <c r="B12">
        <v>6.26</v>
      </c>
      <c r="F12" t="s">
        <v>9</v>
      </c>
      <c r="G12">
        <f>[1]Sheet3!B6</f>
        <v>1</v>
      </c>
      <c r="H12">
        <f>[1]Sheet3!C6</f>
        <v>109.901</v>
      </c>
      <c r="Q12" t="str">
        <f>[1]Sheet1!O12</f>
        <v>Average</v>
      </c>
      <c r="R12">
        <f>AVERAGE(R14:R16)</f>
        <v>9.5936666666666657</v>
      </c>
      <c r="S12">
        <f t="shared" ref="S12:V12" si="2">AVERAGE(S14:S16)</f>
        <v>7.0740000000000007</v>
      </c>
      <c r="T12">
        <f t="shared" si="2"/>
        <v>7.137666666666667</v>
      </c>
      <c r="U12">
        <f t="shared" si="2"/>
        <v>8.4113333333333333</v>
      </c>
      <c r="V12">
        <f t="shared" si="2"/>
        <v>8.2119999999999997</v>
      </c>
      <c r="W12">
        <f>AVERAGE(W14:W16)</f>
        <v>10.087999999999999</v>
      </c>
      <c r="X12">
        <f t="shared" ref="X12" si="3">AVERAGE(X14:X16)</f>
        <v>8.4656666666666656</v>
      </c>
      <c r="Y12">
        <f>AVERAGE(Y14:Y16)</f>
        <v>7.7243333333333339</v>
      </c>
    </row>
    <row r="13" spans="1:25" x14ac:dyDescent="0.25">
      <c r="A13" t="s">
        <v>2</v>
      </c>
      <c r="B13">
        <v>8.2029999999999994</v>
      </c>
      <c r="C13">
        <f>AVERAGE(B13:B15)</f>
        <v>7.137666666666667</v>
      </c>
      <c r="D13">
        <f>_xlfn.STDEV.S(B13:B15)</f>
        <v>0.92962214546197353</v>
      </c>
      <c r="F13" t="s">
        <v>10</v>
      </c>
      <c r="G13">
        <f>[1]Sheet3!B7</f>
        <v>1</v>
      </c>
      <c r="H13">
        <f>[1]Sheet3!C7</f>
        <v>115.57</v>
      </c>
      <c r="I13">
        <f>AVERAGE(H13:H15)</f>
        <v>119.96199999999999</v>
      </c>
      <c r="J13">
        <f>_xlfn.STDEV.S(H13:H15)</f>
        <v>25.19674010660912</v>
      </c>
      <c r="Q13" t="str">
        <f>[1]Sheet1!O13</f>
        <v>Std</v>
      </c>
      <c r="R13">
        <f>_xlfn.STDEV.S(R14:R16)</f>
        <v>1.9671393782173505</v>
      </c>
      <c r="S13">
        <f t="shared" ref="S13" si="4">_xlfn.STDEV.S(S14:S16)</f>
        <v>1.1306648486620592</v>
      </c>
      <c r="T13">
        <f t="shared" ref="T13" si="5">_xlfn.STDEV.S(T14:T16)</f>
        <v>0.92962214546197353</v>
      </c>
      <c r="U13">
        <f t="shared" ref="U13" si="6">_xlfn.STDEV.S(U14:U16)</f>
        <v>0.40544091225890538</v>
      </c>
      <c r="V13">
        <f t="shared" ref="V13" si="7">_xlfn.STDEV.S(V14:V16)</f>
        <v>1.1541594343937041</v>
      </c>
      <c r="W13">
        <f t="shared" ref="W13" si="8">_xlfn.STDEV.S(W14:W16)</f>
        <v>0.17421825392306017</v>
      </c>
      <c r="X13">
        <f>_xlfn.STDEV.S(X14:X16)</f>
        <v>0.40771599592526792</v>
      </c>
      <c r="Y13">
        <f>_xlfn.STDEV.S(Y14:Y16)</f>
        <v>7.8805668154856262E-2</v>
      </c>
    </row>
    <row r="14" spans="1:25" x14ac:dyDescent="0.25">
      <c r="A14" t="s">
        <v>2</v>
      </c>
      <c r="B14">
        <v>6.4909999999999997</v>
      </c>
      <c r="F14" t="s">
        <v>10</v>
      </c>
      <c r="G14">
        <f>[1]Sheet3!B8</f>
        <v>1</v>
      </c>
      <c r="H14">
        <f>[1]Sheet3!C8</f>
        <v>147.066</v>
      </c>
      <c r="R14">
        <v>11.847</v>
      </c>
      <c r="S14">
        <v>8.3650000000000002</v>
      </c>
      <c r="T14">
        <v>8.2029999999999994</v>
      </c>
      <c r="U14">
        <v>8.7110000000000003</v>
      </c>
      <c r="V14">
        <v>6.9539999999999997</v>
      </c>
      <c r="W14">
        <v>10.244</v>
      </c>
      <c r="X14">
        <v>8.9169999999999998</v>
      </c>
      <c r="Y14">
        <v>7.7839999999999998</v>
      </c>
    </row>
    <row r="15" spans="1:25" x14ac:dyDescent="0.25">
      <c r="A15" t="s">
        <v>2</v>
      </c>
      <c r="B15">
        <v>6.7190000000000003</v>
      </c>
      <c r="F15" t="s">
        <v>10</v>
      </c>
      <c r="G15">
        <f>[1]Sheet3!B9</f>
        <v>1</v>
      </c>
      <c r="H15">
        <f>[1]Sheet3!C9</f>
        <v>97.25</v>
      </c>
      <c r="R15">
        <v>8.7149999999999999</v>
      </c>
      <c r="S15">
        <v>6.5970000000000004</v>
      </c>
      <c r="T15">
        <v>6.4909999999999997</v>
      </c>
      <c r="U15">
        <v>7.95</v>
      </c>
      <c r="V15">
        <v>9.2219999999999995</v>
      </c>
      <c r="W15">
        <v>9.9</v>
      </c>
      <c r="X15">
        <v>8.1240000000000006</v>
      </c>
      <c r="Y15">
        <v>7.6349999999999998</v>
      </c>
    </row>
    <row r="16" spans="1:25" x14ac:dyDescent="0.25">
      <c r="A16" t="s">
        <v>3</v>
      </c>
      <c r="B16">
        <v>8.7110000000000003</v>
      </c>
      <c r="C16">
        <f>AVERAGE(B16:B18)</f>
        <v>8.4113333333333333</v>
      </c>
      <c r="D16">
        <f>_xlfn.STDEV.S(B16:B18)</f>
        <v>0.40544091225890538</v>
      </c>
      <c r="F16" t="s">
        <v>11</v>
      </c>
      <c r="G16">
        <f>[1]Sheet3!B13</f>
        <v>1</v>
      </c>
      <c r="H16">
        <f>[1]Sheet3!C13</f>
        <v>85.123000000000005</v>
      </c>
      <c r="I16">
        <f>AVERAGE(H16:H18)</f>
        <v>83.548000000000002</v>
      </c>
      <c r="J16">
        <f>_xlfn.STDEV.S(H16:H18)</f>
        <v>20.966913816773314</v>
      </c>
      <c r="R16">
        <v>8.2189999999999994</v>
      </c>
      <c r="S16">
        <v>6.26</v>
      </c>
      <c r="T16">
        <v>6.7190000000000003</v>
      </c>
      <c r="U16">
        <v>8.5730000000000004</v>
      </c>
      <c r="V16">
        <v>8.4600000000000009</v>
      </c>
      <c r="W16">
        <v>10.119999999999999</v>
      </c>
      <c r="X16">
        <v>8.3559999999999999</v>
      </c>
      <c r="Y16">
        <v>7.7539999999999996</v>
      </c>
    </row>
    <row r="17" spans="1:25" x14ac:dyDescent="0.25">
      <c r="A17" t="s">
        <v>3</v>
      </c>
      <c r="B17">
        <v>7.95</v>
      </c>
      <c r="F17" t="s">
        <v>11</v>
      </c>
      <c r="G17">
        <f>[1]Sheet3!B14</f>
        <v>1</v>
      </c>
      <c r="H17">
        <f>[1]Sheet3!C14</f>
        <v>103.68300000000001</v>
      </c>
    </row>
    <row r="18" spans="1:25" x14ac:dyDescent="0.25">
      <c r="A18" t="s">
        <v>3</v>
      </c>
      <c r="B18">
        <v>8.5730000000000004</v>
      </c>
      <c r="F18" t="s">
        <v>11</v>
      </c>
      <c r="G18">
        <f>[1]Sheet3!B15</f>
        <v>1</v>
      </c>
      <c r="H18">
        <f>[1]Sheet3!C15</f>
        <v>61.838000000000001</v>
      </c>
    </row>
    <row r="19" spans="1:25" x14ac:dyDescent="0.25">
      <c r="A19" t="s">
        <v>4</v>
      </c>
      <c r="B19">
        <v>6.9539999999999997</v>
      </c>
      <c r="C19">
        <f>AVERAGE(B19:B21)</f>
        <v>8.2119999999999997</v>
      </c>
      <c r="D19">
        <f>_xlfn.STDEV.S(B19:B21)</f>
        <v>1.1541594343937041</v>
      </c>
      <c r="F19" t="s">
        <v>12</v>
      </c>
      <c r="G19">
        <f>[1]Sheet3!B16</f>
        <v>1</v>
      </c>
      <c r="H19">
        <f>[1]Sheet3!C16</f>
        <v>46.924999999999997</v>
      </c>
      <c r="I19">
        <f>AVERAGE(H19:H21)</f>
        <v>56.506</v>
      </c>
      <c r="J19">
        <f>_xlfn.STDEV.S(H19:H21)</f>
        <v>11.845181847485497</v>
      </c>
      <c r="Q19" s="1" t="s">
        <v>19</v>
      </c>
    </row>
    <row r="20" spans="1:25" x14ac:dyDescent="0.25">
      <c r="A20" t="s">
        <v>4</v>
      </c>
      <c r="B20">
        <v>9.2219999999999995</v>
      </c>
      <c r="F20" t="s">
        <v>12</v>
      </c>
      <c r="G20">
        <f>[1]Sheet3!B17</f>
        <v>1</v>
      </c>
      <c r="H20">
        <f>[1]Sheet3!C17</f>
        <v>69.75</v>
      </c>
    </row>
    <row r="21" spans="1:25" x14ac:dyDescent="0.25">
      <c r="A21" t="s">
        <v>4</v>
      </c>
      <c r="B21">
        <v>8.4600000000000009</v>
      </c>
      <c r="F21" t="s">
        <v>12</v>
      </c>
      <c r="G21">
        <f>[1]Sheet3!B18</f>
        <v>1</v>
      </c>
      <c r="H21">
        <f>[1]Sheet3!C18</f>
        <v>52.843000000000004</v>
      </c>
      <c r="Q21" t="str">
        <f>[1]Sheet3!H16</f>
        <v>Sulfate</v>
      </c>
      <c r="R21">
        <f>[1]Sheet3!I16</f>
        <v>0</v>
      </c>
      <c r="S21">
        <f>[1]Sheet3!J16</f>
        <v>2</v>
      </c>
      <c r="T21">
        <f>[1]Sheet3!K16</f>
        <v>3</v>
      </c>
      <c r="U21">
        <f>[1]Sheet3!L16</f>
        <v>4.5</v>
      </c>
      <c r="V21">
        <f>[1]Sheet3!M16</f>
        <v>6.5</v>
      </c>
      <c r="W21">
        <f>[1]Sheet3!N16</f>
        <v>8.5</v>
      </c>
      <c r="X21">
        <f>[1]Sheet3!O16</f>
        <v>10.5</v>
      </c>
      <c r="Y21">
        <f>[1]Sheet3!P16</f>
        <v>22</v>
      </c>
    </row>
    <row r="22" spans="1:25" x14ac:dyDescent="0.25">
      <c r="A22" t="s">
        <v>5</v>
      </c>
      <c r="B22">
        <v>10.244</v>
      </c>
      <c r="C22">
        <f>AVERAGE(B22:B24)</f>
        <v>10.087999999999999</v>
      </c>
      <c r="D22">
        <f>_xlfn.STDEV.S(B22:B24)</f>
        <v>0.17421825392306017</v>
      </c>
      <c r="F22" t="s">
        <v>13</v>
      </c>
      <c r="G22">
        <f>[1]Sheet3!B19</f>
        <v>1</v>
      </c>
      <c r="H22">
        <f>[1]Sheet3!C19</f>
        <v>24.451000000000001</v>
      </c>
      <c r="I22">
        <f>AVERAGE(H22:H24)</f>
        <v>25.798000000000002</v>
      </c>
      <c r="J22">
        <f>_xlfn.STDEV.S(H22:H24)</f>
        <v>2.3365373953780404</v>
      </c>
      <c r="Q22" t="str">
        <f>[1]Sheet3!H17</f>
        <v>Average</v>
      </c>
      <c r="R22">
        <f>[1]Sheet3!I17</f>
        <v>0.17</v>
      </c>
      <c r="S22">
        <f>[1]Sheet3!J17</f>
        <v>0.48800000000000004</v>
      </c>
      <c r="T22">
        <f>[1]Sheet3!K17</f>
        <v>1.0746666666666667</v>
      </c>
      <c r="U22">
        <f>[1]Sheet3!L17</f>
        <v>1.476</v>
      </c>
      <c r="V22">
        <f>[1]Sheet3!M17</f>
        <v>1.7750000000000001</v>
      </c>
      <c r="W22">
        <f>[1]Sheet3!N17</f>
        <v>1.9880000000000002</v>
      </c>
      <c r="X22">
        <f>[1]Sheet3!O17</f>
        <v>2.4216666666666669</v>
      </c>
      <c r="Y22">
        <f>[1]Sheet3!P17</f>
        <v>3.9125000000000001</v>
      </c>
    </row>
    <row r="23" spans="1:25" x14ac:dyDescent="0.25">
      <c r="A23" t="s">
        <v>5</v>
      </c>
      <c r="B23">
        <v>9.9</v>
      </c>
      <c r="F23" t="s">
        <v>13</v>
      </c>
      <c r="G23">
        <f>[1]Sheet3!B20</f>
        <v>1</v>
      </c>
      <c r="H23">
        <f>[1]Sheet3!C20</f>
        <v>28.495999999999999</v>
      </c>
      <c r="Q23" t="str">
        <f>[1]Sheet3!H18</f>
        <v>Std</v>
      </c>
      <c r="R23">
        <f>[1]Sheet3!I18</f>
        <v>2.9999999999999888E-3</v>
      </c>
      <c r="S23">
        <f>[1]Sheet3!J18</f>
        <v>6.4505813691479466E-2</v>
      </c>
      <c r="T23">
        <f>[1]Sheet3!K18</f>
        <v>0.13938914352751344</v>
      </c>
      <c r="U23">
        <f>[1]Sheet3!L18</f>
        <v>6.2864934582006898E-2</v>
      </c>
      <c r="V23">
        <f>[1]Sheet3!M18</f>
        <v>0.1639359631075501</v>
      </c>
      <c r="W23">
        <f>[1]Sheet3!N18</f>
        <v>0.11605171261123198</v>
      </c>
      <c r="X23">
        <f>[1]Sheet3!O18</f>
        <v>0.31805397864722673</v>
      </c>
      <c r="Y23">
        <f>[1]Sheet3!P18</f>
        <v>0.69832388617316898</v>
      </c>
    </row>
    <row r="24" spans="1:25" x14ac:dyDescent="0.25">
      <c r="A24" t="s">
        <v>5</v>
      </c>
      <c r="B24">
        <v>10.119999999999999</v>
      </c>
      <c r="F24" t="s">
        <v>13</v>
      </c>
      <c r="G24">
        <f>[1]Sheet3!B21</f>
        <v>1</v>
      </c>
      <c r="H24">
        <f>[1]Sheet3!C21</f>
        <v>24.446999999999999</v>
      </c>
      <c r="R24">
        <f>[1]Sheet3!I19</f>
        <v>0.17299999999999999</v>
      </c>
      <c r="S24">
        <f>[1]Sheet3!J19</f>
        <v>0.54300000000000004</v>
      </c>
      <c r="T24">
        <f>[1]Sheet3!K19</f>
        <v>1.224</v>
      </c>
      <c r="U24">
        <f>[1]Sheet3!L19</f>
        <v>1.488</v>
      </c>
      <c r="V24">
        <f>[1]Sheet3!M19</f>
        <v>1.9500000000000002</v>
      </c>
      <c r="W24">
        <f>[1]Sheet3!N19</f>
        <v>2.1219999999999999</v>
      </c>
      <c r="X24">
        <f>[1]Sheet3!O19</f>
        <v>2.75</v>
      </c>
      <c r="Y24">
        <f>[1]Sheet3!P19</f>
        <v>4.7125000000000004</v>
      </c>
    </row>
    <row r="25" spans="1:25" x14ac:dyDescent="0.25">
      <c r="A25" t="s">
        <v>6</v>
      </c>
      <c r="B25">
        <v>8.9169999999999998</v>
      </c>
      <c r="C25">
        <f>AVERAGE(B25:B27)</f>
        <v>8.4656666666666656</v>
      </c>
      <c r="D25">
        <f>_xlfn.STDEV.S(B25:B27)</f>
        <v>0.40771599592526792</v>
      </c>
      <c r="F25" t="s">
        <v>14</v>
      </c>
      <c r="G25">
        <f>[1]Sheet3!B22</f>
        <v>1</v>
      </c>
      <c r="H25">
        <f>[1]Sheet3!C22</f>
        <v>12.172000000000001</v>
      </c>
      <c r="I25">
        <f>AVERAGE(H25:H27)</f>
        <v>10.054333333333334</v>
      </c>
      <c r="J25">
        <f>_xlfn.STDEV.S(H25:H27)</f>
        <v>4.0299772125079505</v>
      </c>
      <c r="R25">
        <f>[1]Sheet3!I20</f>
        <v>0.16700000000000001</v>
      </c>
      <c r="S25">
        <f>[1]Sheet3!J20</f>
        <v>0.504</v>
      </c>
      <c r="T25">
        <f>[1]Sheet3!K20</f>
        <v>1.052</v>
      </c>
      <c r="U25">
        <f>[1]Sheet3!L20</f>
        <v>1.532</v>
      </c>
      <c r="V25">
        <f>[1]Sheet3!M20</f>
        <v>1.75</v>
      </c>
      <c r="W25">
        <f>[1]Sheet3!N20</f>
        <v>1.9220000000000002</v>
      </c>
      <c r="X25">
        <f>[1]Sheet3!O20</f>
        <v>2.1149999999999998</v>
      </c>
      <c r="Y25">
        <f>[1]Sheet3!P20</f>
        <v>3.4250000000000003</v>
      </c>
    </row>
    <row r="26" spans="1:25" x14ac:dyDescent="0.25">
      <c r="A26" t="s">
        <v>6</v>
      </c>
      <c r="B26">
        <v>8.1240000000000006</v>
      </c>
      <c r="F26" t="s">
        <v>14</v>
      </c>
      <c r="G26">
        <f>[1]Sheet3!B23</f>
        <v>1</v>
      </c>
      <c r="H26">
        <f>[1]Sheet3!C23</f>
        <v>12.584</v>
      </c>
      <c r="R26">
        <f>[1]Sheet3!I21</f>
        <v>0.17</v>
      </c>
      <c r="S26">
        <f>[1]Sheet3!J21</f>
        <v>0.41699999999999998</v>
      </c>
      <c r="T26">
        <f>[1]Sheet3!K21</f>
        <v>0.94799999999999995</v>
      </c>
      <c r="U26">
        <f>[1]Sheet3!L21</f>
        <v>1.4079999999999999</v>
      </c>
      <c r="V26">
        <f>[1]Sheet3!M21</f>
        <v>1.625</v>
      </c>
      <c r="W26">
        <f>[1]Sheet3!N21</f>
        <v>1.92</v>
      </c>
      <c r="X26">
        <f>[1]Sheet3!O21</f>
        <v>2.4</v>
      </c>
      <c r="Y26">
        <f>[1]Sheet3!P21</f>
        <v>3.5999999999999996</v>
      </c>
    </row>
    <row r="27" spans="1:25" x14ac:dyDescent="0.25">
      <c r="A27" t="s">
        <v>6</v>
      </c>
      <c r="B27">
        <v>8.3559999999999999</v>
      </c>
      <c r="F27" t="s">
        <v>14</v>
      </c>
      <c r="G27">
        <f>[1]Sheet3!B24</f>
        <v>1</v>
      </c>
      <c r="H27">
        <f>[1]Sheet3!C24</f>
        <v>5.407</v>
      </c>
    </row>
    <row r="28" spans="1:25" x14ac:dyDescent="0.25">
      <c r="A28" t="s">
        <v>7</v>
      </c>
      <c r="B28">
        <v>7.7839999999999998</v>
      </c>
      <c r="C28">
        <f>AVERAGE(B28:B30)</f>
        <v>7.7243333333333339</v>
      </c>
      <c r="D28">
        <f>_xlfn.STDEV.S(B28:B30)</f>
        <v>7.8805668154856262E-2</v>
      </c>
      <c r="Q28" t="str">
        <f>[1]Sheet3!H23</f>
        <v>Sulfide</v>
      </c>
      <c r="R28">
        <f>AVERAGE(R30:R32)</f>
        <v>0.32300000000000001</v>
      </c>
      <c r="S28">
        <f t="shared" ref="S28:Y28" si="9">AVERAGE(S30:S32)</f>
        <v>0.42466666666666669</v>
      </c>
      <c r="T28">
        <f t="shared" si="9"/>
        <v>1.044</v>
      </c>
      <c r="U28">
        <f t="shared" si="9"/>
        <v>1.9146666666666665</v>
      </c>
      <c r="V28">
        <f t="shared" si="9"/>
        <v>2.6033333333333335</v>
      </c>
      <c r="W28">
        <f t="shared" si="9"/>
        <v>3.0849999999999995</v>
      </c>
      <c r="X28">
        <f t="shared" si="9"/>
        <v>3.5353333333333334</v>
      </c>
      <c r="Y28">
        <f t="shared" si="9"/>
        <v>4.875</v>
      </c>
    </row>
    <row r="29" spans="1:25" x14ac:dyDescent="0.25">
      <c r="A29" t="s">
        <v>7</v>
      </c>
      <c r="B29">
        <v>7.6349999999999998</v>
      </c>
      <c r="R29">
        <f>_xlfn.STDEV.S(R30:R32)</f>
        <v>4.2579337712087641E-2</v>
      </c>
      <c r="S29">
        <f t="shared" ref="S29:Y29" si="10">_xlfn.STDEV.S(S30:S32)</f>
        <v>1.0066445913694341E-2</v>
      </c>
      <c r="T29">
        <f t="shared" si="10"/>
        <v>9.2260500757366345E-2</v>
      </c>
      <c r="U29">
        <f t="shared" si="10"/>
        <v>0.14093024279172067</v>
      </c>
      <c r="V29">
        <f t="shared" si="10"/>
        <v>0.12003471720020574</v>
      </c>
      <c r="W29">
        <f t="shared" si="10"/>
        <v>0.17500000000000027</v>
      </c>
      <c r="X29">
        <f t="shared" si="10"/>
        <v>0.2285833181431518</v>
      </c>
      <c r="Y29">
        <f t="shared" si="10"/>
        <v>0.29141894241795613</v>
      </c>
    </row>
    <row r="30" spans="1:25" x14ac:dyDescent="0.25">
      <c r="A30" t="s">
        <v>7</v>
      </c>
      <c r="B30">
        <v>7.7539999999999996</v>
      </c>
      <c r="R30">
        <f>[1]Sheet3!I25</f>
        <v>0.27400000000000002</v>
      </c>
      <c r="S30">
        <f>[1]Sheet3!J25</f>
        <v>0.41399999999999998</v>
      </c>
      <c r="T30">
        <f>[1]Sheet3!K25</f>
        <v>0.94799999999999995</v>
      </c>
      <c r="U30">
        <f>[1]Sheet3!L25</f>
        <v>2.0640000000000001</v>
      </c>
      <c r="V30">
        <f>[1]Sheet3!M25</f>
        <v>2.68</v>
      </c>
      <c r="W30">
        <f>[1]Sheet3!N25</f>
        <v>3.2600000000000002</v>
      </c>
      <c r="X30">
        <f>[1]Sheet3!O25</f>
        <v>3.2949999999999999</v>
      </c>
      <c r="Y30">
        <f>[1]Sheet3!P25</f>
        <v>4.6150000000000002</v>
      </c>
    </row>
    <row r="31" spans="1:25" x14ac:dyDescent="0.25">
      <c r="R31">
        <f>[1]Sheet3!I26</f>
        <v>0.34399999999999997</v>
      </c>
      <c r="S31">
        <f>[1]Sheet3!J26</f>
        <v>0.434</v>
      </c>
      <c r="T31">
        <f>[1]Sheet3!K26</f>
        <v>1.1319999999999999</v>
      </c>
      <c r="U31">
        <f>[1]Sheet3!L26</f>
        <v>1.8959999999999999</v>
      </c>
      <c r="V31">
        <f>[1]Sheet3!M26</f>
        <v>2.665</v>
      </c>
      <c r="W31">
        <f>[1]Sheet3!N26</f>
        <v>2.9099999999999997</v>
      </c>
      <c r="X31">
        <f>[1]Sheet3!O26</f>
        <v>3.75</v>
      </c>
      <c r="Y31">
        <f>[1]Sheet3!P26</f>
        <v>5.19</v>
      </c>
    </row>
    <row r="32" spans="1:25" x14ac:dyDescent="0.25">
      <c r="R32">
        <f>[1]Sheet3!I27</f>
        <v>0.35099999999999998</v>
      </c>
      <c r="S32">
        <f>[1]Sheet3!J27</f>
        <v>0.42599999999999999</v>
      </c>
      <c r="T32">
        <f>[1]Sheet3!K27</f>
        <v>1.052</v>
      </c>
      <c r="U32">
        <f>[1]Sheet3!L27</f>
        <v>1.784</v>
      </c>
      <c r="V32">
        <f>[1]Sheet3!M27</f>
        <v>2.4649999999999999</v>
      </c>
      <c r="W32">
        <f>[1]Sheet3!N27</f>
        <v>3.085</v>
      </c>
      <c r="X32">
        <v>3.5609999999999999</v>
      </c>
      <c r="Y32">
        <v>4.82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70" zoomScaleNormal="70" workbookViewId="0">
      <selection activeCell="O8" sqref="O8"/>
    </sheetView>
  </sheetViews>
  <sheetFormatPr defaultRowHeight="15" x14ac:dyDescent="0.25"/>
  <sheetData>
    <row r="1" spans="1:13" x14ac:dyDescent="0.25">
      <c r="A1" s="2" t="s">
        <v>20</v>
      </c>
    </row>
    <row r="4" spans="1:13" x14ac:dyDescent="0.25">
      <c r="A4" s="3" t="s">
        <v>21</v>
      </c>
      <c r="B4" t="s">
        <v>22</v>
      </c>
      <c r="C4" s="4">
        <v>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19</v>
      </c>
    </row>
    <row r="5" spans="1:13" x14ac:dyDescent="0.25">
      <c r="A5" s="1"/>
      <c r="B5" t="s">
        <v>23</v>
      </c>
      <c r="C5" s="4">
        <v>0.20499999999999999</v>
      </c>
      <c r="D5" s="4">
        <v>0.19270000000000001</v>
      </c>
      <c r="E5" s="4">
        <v>0.4</v>
      </c>
      <c r="F5" s="4">
        <v>0.94</v>
      </c>
      <c r="G5" s="4">
        <v>1.86</v>
      </c>
      <c r="H5" s="4">
        <v>2.36</v>
      </c>
      <c r="I5" s="4">
        <v>3.1</v>
      </c>
      <c r="J5" s="4">
        <v>3.44</v>
      </c>
      <c r="K5" s="4">
        <v>3.84</v>
      </c>
      <c r="L5" s="4">
        <v>4.07</v>
      </c>
      <c r="M5" s="4">
        <v>6.4359999999999999</v>
      </c>
    </row>
    <row r="6" spans="1:13" x14ac:dyDescent="0.25">
      <c r="A6" s="1"/>
    </row>
    <row r="7" spans="1:13" x14ac:dyDescent="0.25">
      <c r="A7" s="5" t="s">
        <v>24</v>
      </c>
      <c r="B7" t="s">
        <v>22</v>
      </c>
      <c r="C7">
        <v>0</v>
      </c>
      <c r="D7" s="4">
        <v>1</v>
      </c>
      <c r="E7" s="4">
        <v>2</v>
      </c>
      <c r="F7" s="4">
        <v>3</v>
      </c>
      <c r="G7" s="4">
        <v>4</v>
      </c>
      <c r="H7" s="4">
        <v>5</v>
      </c>
      <c r="I7" s="4">
        <v>6</v>
      </c>
      <c r="J7" s="4">
        <v>7</v>
      </c>
      <c r="K7" s="4">
        <v>8</v>
      </c>
      <c r="L7" s="4">
        <v>9</v>
      </c>
      <c r="M7" s="4">
        <v>19</v>
      </c>
    </row>
    <row r="8" spans="1:13" x14ac:dyDescent="0.25">
      <c r="A8" s="1"/>
      <c r="B8" t="s">
        <v>23</v>
      </c>
      <c r="C8">
        <v>0.14000000000000001</v>
      </c>
      <c r="D8">
        <v>0.115</v>
      </c>
      <c r="E8" s="4">
        <v>0.13</v>
      </c>
      <c r="F8" s="4">
        <v>0.24</v>
      </c>
      <c r="G8" s="4">
        <v>0.66849999999999998</v>
      </c>
      <c r="H8" s="4">
        <v>1.175</v>
      </c>
      <c r="I8" s="4">
        <v>1.6</v>
      </c>
      <c r="J8" s="4">
        <v>1.95</v>
      </c>
      <c r="K8" s="4">
        <v>2.4500000000000002</v>
      </c>
      <c r="L8" s="4">
        <v>3.13</v>
      </c>
      <c r="M8" s="4">
        <v>5.57</v>
      </c>
    </row>
    <row r="9" spans="1:13" x14ac:dyDescent="0.25">
      <c r="A9" s="1"/>
    </row>
    <row r="10" spans="1:13" x14ac:dyDescent="0.25">
      <c r="A10" s="6" t="s">
        <v>25</v>
      </c>
      <c r="B10" t="s">
        <v>22</v>
      </c>
      <c r="C10">
        <v>0</v>
      </c>
      <c r="D10" s="4">
        <v>1</v>
      </c>
      <c r="E10" s="4">
        <v>2</v>
      </c>
      <c r="F10" s="4">
        <v>3</v>
      </c>
      <c r="G10" s="4">
        <v>4</v>
      </c>
      <c r="H10" s="4">
        <v>5</v>
      </c>
      <c r="I10" s="4">
        <v>19</v>
      </c>
    </row>
    <row r="11" spans="1:13" x14ac:dyDescent="0.25">
      <c r="B11" t="s">
        <v>23</v>
      </c>
      <c r="C11" s="4">
        <v>0.17899999999999999</v>
      </c>
      <c r="D11">
        <v>0.156</v>
      </c>
      <c r="E11" s="4">
        <v>0.21</v>
      </c>
      <c r="F11" s="4">
        <v>0.499</v>
      </c>
      <c r="G11" s="4">
        <v>1.6</v>
      </c>
      <c r="H11" s="4">
        <v>1.96</v>
      </c>
      <c r="I11" s="4">
        <v>5.99</v>
      </c>
    </row>
    <row r="37" spans="2:15" x14ac:dyDescent="0.2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2:15" x14ac:dyDescent="0.2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5" x14ac:dyDescent="0.25"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5" x14ac:dyDescent="0.25">
      <c r="E40" s="4"/>
      <c r="F40" s="4"/>
      <c r="G40" s="4"/>
      <c r="H40" s="4"/>
      <c r="I40" s="4"/>
      <c r="J40" s="4"/>
      <c r="K40" s="4"/>
    </row>
    <row r="41" spans="2:15" x14ac:dyDescent="0.25">
      <c r="E41" s="4"/>
      <c r="F41" s="4"/>
      <c r="G41" s="4"/>
      <c r="H41" s="4"/>
      <c r="I41" s="4"/>
      <c r="J41" s="4"/>
      <c r="K41" s="4"/>
      <c r="L41" s="4"/>
      <c r="M41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1"/>
  <sheetViews>
    <sheetView tabSelected="1" topLeftCell="A4" zoomScale="70" zoomScaleNormal="70" workbookViewId="0">
      <selection activeCell="K22" sqref="K22"/>
    </sheetView>
  </sheetViews>
  <sheetFormatPr defaultRowHeight="15" x14ac:dyDescent="0.25"/>
  <sheetData>
    <row r="2" spans="1:10" ht="15.75" x14ac:dyDescent="0.25">
      <c r="A2" s="7" t="s">
        <v>26</v>
      </c>
    </row>
    <row r="6" spans="1:10" x14ac:dyDescent="0.25">
      <c r="A6" s="8" t="s">
        <v>27</v>
      </c>
      <c r="B6" t="s">
        <v>28</v>
      </c>
    </row>
    <row r="9" spans="1:10" ht="75" x14ac:dyDescent="0.25">
      <c r="A9" s="9" t="s">
        <v>29</v>
      </c>
      <c r="B9" s="10" t="s">
        <v>30</v>
      </c>
      <c r="C9" s="11" t="s">
        <v>31</v>
      </c>
      <c r="D9" s="11" t="s">
        <v>32</v>
      </c>
      <c r="E9" s="11"/>
      <c r="F9" s="9" t="s">
        <v>29</v>
      </c>
      <c r="G9" s="10" t="s">
        <v>33</v>
      </c>
      <c r="H9" s="11" t="s">
        <v>31</v>
      </c>
      <c r="I9" s="11" t="s">
        <v>32</v>
      </c>
      <c r="J9" s="11"/>
    </row>
    <row r="10" spans="1:10" x14ac:dyDescent="0.25">
      <c r="A10" s="11">
        <v>0</v>
      </c>
      <c r="B10" s="11">
        <v>3.36</v>
      </c>
      <c r="C10" s="11">
        <f>AVERAGE(B10:B11)</f>
        <v>3.32</v>
      </c>
      <c r="D10" s="11">
        <f>STDEV(B10:B11)</f>
        <v>5.6568542494923851E-2</v>
      </c>
      <c r="E10" s="11"/>
      <c r="F10" s="11">
        <v>0</v>
      </c>
      <c r="G10" s="11">
        <v>3.1440000000000001</v>
      </c>
      <c r="H10" s="11">
        <f>AVERAGE(G10:G11)</f>
        <v>3.246</v>
      </c>
      <c r="I10" s="11">
        <f>STDEV(G10:G11)</f>
        <v>0.14424978336205552</v>
      </c>
      <c r="J10" s="11"/>
    </row>
    <row r="11" spans="1:10" x14ac:dyDescent="0.25">
      <c r="A11" s="11"/>
      <c r="B11" s="11">
        <v>3.28</v>
      </c>
      <c r="C11" s="11"/>
      <c r="D11" s="11"/>
      <c r="E11" s="11"/>
      <c r="F11" s="11"/>
      <c r="G11" s="11">
        <v>3.3479999999999999</v>
      </c>
      <c r="H11" s="11"/>
      <c r="I11" s="11"/>
      <c r="J11" s="11"/>
    </row>
    <row r="12" spans="1:10" x14ac:dyDescent="0.25">
      <c r="A12" s="11">
        <v>0.02</v>
      </c>
      <c r="B12" s="11">
        <v>3.444</v>
      </c>
      <c r="C12" s="11">
        <f>AVERAGE(B12:B13)</f>
        <v>3.552</v>
      </c>
      <c r="D12" s="11">
        <f>STDEV(B12:B13)</f>
        <v>0.15273506473629442</v>
      </c>
      <c r="E12" s="11"/>
      <c r="F12" s="11">
        <v>0.02</v>
      </c>
      <c r="G12" s="11">
        <v>3.2120000000000002</v>
      </c>
      <c r="H12" s="11">
        <f>AVERAGE(G12:G13)</f>
        <v>3.2280000000000002</v>
      </c>
      <c r="I12" s="11">
        <f>STDEV(G12:G13)</f>
        <v>2.2627416997969541E-2</v>
      </c>
      <c r="J12" s="11"/>
    </row>
    <row r="13" spans="1:10" x14ac:dyDescent="0.25">
      <c r="A13" s="11"/>
      <c r="B13" s="11">
        <v>3.66</v>
      </c>
      <c r="C13" s="11"/>
      <c r="D13" s="11"/>
      <c r="E13" s="11"/>
      <c r="F13" s="11"/>
      <c r="G13" s="11">
        <v>3.2440000000000002</v>
      </c>
      <c r="H13" s="11"/>
      <c r="I13" s="11"/>
      <c r="J13" s="11"/>
    </row>
    <row r="14" spans="1:10" x14ac:dyDescent="0.25">
      <c r="A14" s="11">
        <v>2</v>
      </c>
      <c r="B14" s="11">
        <v>3.496</v>
      </c>
      <c r="C14" s="11">
        <f>AVERAGE(B14:B15)</f>
        <v>3.508</v>
      </c>
      <c r="D14" s="11">
        <f>STDEV(B14:B15)</f>
        <v>1.6970562748477157E-2</v>
      </c>
      <c r="E14" s="11"/>
      <c r="F14" s="11">
        <v>1</v>
      </c>
      <c r="G14" s="11">
        <v>3.32</v>
      </c>
      <c r="H14" s="11">
        <f>AVERAGE(G14:G15)</f>
        <v>3.2859999999999996</v>
      </c>
      <c r="I14" s="11">
        <f>STDEV(G14:G15)</f>
        <v>4.8083261120685276E-2</v>
      </c>
      <c r="J14" s="11"/>
    </row>
    <row r="15" spans="1:10" x14ac:dyDescent="0.25">
      <c r="A15" s="11"/>
      <c r="B15" s="11">
        <v>3.52</v>
      </c>
      <c r="C15" s="11"/>
      <c r="D15" s="11"/>
      <c r="E15" s="11"/>
      <c r="F15" s="11"/>
      <c r="G15" s="11">
        <v>3.2519999999999998</v>
      </c>
      <c r="H15" s="11"/>
      <c r="I15" s="11"/>
      <c r="J15" s="11"/>
    </row>
    <row r="16" spans="1:10" x14ac:dyDescent="0.25">
      <c r="A16" s="11">
        <v>25</v>
      </c>
      <c r="B16" s="11">
        <v>3.4</v>
      </c>
      <c r="C16" s="11">
        <f>AVERAGE(B16:B17)</f>
        <v>3.3159999999999998</v>
      </c>
      <c r="D16" s="11">
        <f>STDEV(B16:B17)</f>
        <v>0.11879393923933977</v>
      </c>
      <c r="E16" s="11"/>
      <c r="F16" s="11">
        <v>2</v>
      </c>
      <c r="G16" s="11">
        <v>3.66</v>
      </c>
      <c r="H16" s="11">
        <f>AVERAGE(G16:G17)</f>
        <v>3.49</v>
      </c>
      <c r="I16" s="11">
        <f>STDEV(G16:G17)</f>
        <v>0.24041630560342636</v>
      </c>
      <c r="J16" s="11"/>
    </row>
    <row r="17" spans="1:10" x14ac:dyDescent="0.25">
      <c r="A17" s="11"/>
      <c r="B17" s="11">
        <v>3.2320000000000002</v>
      </c>
      <c r="C17" s="11"/>
      <c r="D17" s="11"/>
      <c r="E17" s="11"/>
      <c r="F17" s="11"/>
      <c r="G17" s="11">
        <v>3.32</v>
      </c>
      <c r="H17" s="11"/>
      <c r="I17" s="11"/>
      <c r="J17" s="11"/>
    </row>
    <row r="18" spans="1:10" x14ac:dyDescent="0.25">
      <c r="A18" s="11"/>
      <c r="B18" s="11"/>
      <c r="C18" s="11"/>
      <c r="D18" s="11"/>
      <c r="E18" s="11"/>
      <c r="F18" s="11">
        <v>4</v>
      </c>
      <c r="G18" s="11">
        <v>3.46</v>
      </c>
      <c r="H18" s="11">
        <f>AVERAGE(G18:G19)</f>
        <v>3.54</v>
      </c>
      <c r="I18" s="11">
        <f>STDEV(G18:G19)</f>
        <v>0.1131370849898477</v>
      </c>
      <c r="J18" s="11"/>
    </row>
    <row r="19" spans="1:10" x14ac:dyDescent="0.25">
      <c r="A19" s="11"/>
      <c r="B19" s="11"/>
      <c r="C19" s="11"/>
      <c r="D19" s="11"/>
      <c r="E19" s="11"/>
      <c r="F19" s="11"/>
      <c r="G19" s="11">
        <v>3.62</v>
      </c>
      <c r="H19" s="11"/>
      <c r="I19" s="11"/>
      <c r="J19" s="11"/>
    </row>
    <row r="20" spans="1:10" x14ac:dyDescent="0.25">
      <c r="A20" s="11"/>
      <c r="B20" s="11"/>
      <c r="C20" s="11"/>
      <c r="D20" s="11"/>
      <c r="E20" s="11"/>
      <c r="F20" s="11">
        <v>25</v>
      </c>
      <c r="G20" s="11">
        <v>0.52800000000000002</v>
      </c>
      <c r="H20" s="11">
        <f>AVERAGE(G20:G21)</f>
        <v>0.34600000000000003</v>
      </c>
      <c r="I20" s="11">
        <f>STDEV(G20:G21)</f>
        <v>0.25738686835190333</v>
      </c>
      <c r="J20" s="11"/>
    </row>
    <row r="21" spans="1:10" x14ac:dyDescent="0.25">
      <c r="A21" s="11"/>
      <c r="B21" s="11"/>
      <c r="C21" s="11"/>
      <c r="D21" s="11"/>
      <c r="E21" s="11"/>
      <c r="F21" s="11"/>
      <c r="G21" s="11">
        <v>0.16400000000000001</v>
      </c>
      <c r="H21" s="11"/>
      <c r="I21" s="11"/>
      <c r="J21" s="11"/>
    </row>
    <row r="23" spans="1:10" x14ac:dyDescent="0.25">
      <c r="B23" s="1" t="s">
        <v>34</v>
      </c>
      <c r="D23" s="1" t="s">
        <v>35</v>
      </c>
    </row>
    <row r="24" spans="1:10" x14ac:dyDescent="0.25">
      <c r="B24" t="s">
        <v>36</v>
      </c>
      <c r="C24" t="s">
        <v>37</v>
      </c>
      <c r="D24" t="s">
        <v>48</v>
      </c>
      <c r="E24" s="12" t="s">
        <v>38</v>
      </c>
      <c r="F24" t="s">
        <v>39</v>
      </c>
    </row>
    <row r="25" spans="1:10" x14ac:dyDescent="0.25">
      <c r="A25" t="s">
        <v>40</v>
      </c>
      <c r="B25">
        <f>AVERAGE(B27:B28)</f>
        <v>3.32</v>
      </c>
      <c r="C25">
        <f>AVERAGE(C27:C28)</f>
        <v>3.2280000000000002</v>
      </c>
      <c r="D25">
        <f>AVERAGE(D27:D28)</f>
        <v>3.246</v>
      </c>
      <c r="E25">
        <f>AVERAGE(E27:E28)</f>
        <v>3.54</v>
      </c>
      <c r="F25">
        <f>AVERAGE(F27:F28)</f>
        <v>0.34600000000000003</v>
      </c>
    </row>
    <row r="26" spans="1:10" x14ac:dyDescent="0.25">
      <c r="A26" t="s">
        <v>41</v>
      </c>
      <c r="B26">
        <f>_xlfn.STDEV.S(B27:B28)</f>
        <v>5.6568542494923851E-2</v>
      </c>
      <c r="C26">
        <f>_xlfn.STDEV.S(C27:C28)</f>
        <v>2.2627416997969541E-2</v>
      </c>
      <c r="D26">
        <f>_xlfn.STDEV.S(D27:D28)</f>
        <v>0.14424978336205552</v>
      </c>
      <c r="E26">
        <f>_xlfn.STDEV.S(E27:E28)</f>
        <v>0.1131370849898477</v>
      </c>
      <c r="F26">
        <f>_xlfn.STDEV.S(F27:F28)</f>
        <v>0.25738686835190333</v>
      </c>
    </row>
    <row r="27" spans="1:10" x14ac:dyDescent="0.25">
      <c r="A27">
        <v>1</v>
      </c>
      <c r="B27">
        <v>3.36</v>
      </c>
      <c r="C27">
        <v>3.2120000000000002</v>
      </c>
      <c r="D27">
        <v>3.1440000000000001</v>
      </c>
      <c r="E27">
        <v>3.46</v>
      </c>
      <c r="F27">
        <v>0.52800000000000002</v>
      </c>
    </row>
    <row r="28" spans="1:10" x14ac:dyDescent="0.25">
      <c r="A28">
        <v>2</v>
      </c>
      <c r="B28">
        <v>3.28</v>
      </c>
      <c r="C28">
        <v>3.2440000000000002</v>
      </c>
      <c r="D28">
        <v>3.3479999999999999</v>
      </c>
      <c r="E28">
        <v>3.62</v>
      </c>
      <c r="F28">
        <v>0.16400000000000001</v>
      </c>
    </row>
    <row r="33" spans="1:12" x14ac:dyDescent="0.25">
      <c r="A33" s="8" t="s">
        <v>42</v>
      </c>
      <c r="D33" t="s">
        <v>50</v>
      </c>
    </row>
    <row r="35" spans="1:12" x14ac:dyDescent="0.25">
      <c r="A35" t="s">
        <v>43</v>
      </c>
      <c r="B35" s="13" t="s">
        <v>44</v>
      </c>
      <c r="C35" t="s">
        <v>40</v>
      </c>
      <c r="D35" t="s">
        <v>41</v>
      </c>
      <c r="F35" s="13" t="s">
        <v>45</v>
      </c>
      <c r="G35" s="11" t="s">
        <v>31</v>
      </c>
      <c r="H35" s="11" t="s">
        <v>32</v>
      </c>
      <c r="J35" s="13" t="s">
        <v>46</v>
      </c>
      <c r="K35" s="11" t="s">
        <v>31</v>
      </c>
      <c r="L35" s="11" t="s">
        <v>32</v>
      </c>
    </row>
    <row r="36" spans="1:12" x14ac:dyDescent="0.25">
      <c r="A36">
        <v>83.5</v>
      </c>
      <c r="B36">
        <v>0.25840000000000002</v>
      </c>
      <c r="C36">
        <v>0.26130000000000003</v>
      </c>
      <c r="D36">
        <v>8.146778504415109E-3</v>
      </c>
      <c r="F36">
        <v>0.23130000000000001</v>
      </c>
      <c r="G36">
        <f>AVERAGE(F36:F39)</f>
        <v>0.25392500000000001</v>
      </c>
      <c r="H36">
        <v>2.824740401051631E-2</v>
      </c>
      <c r="J36">
        <v>8.5000000000000006E-2</v>
      </c>
      <c r="K36">
        <v>7.743333333333334E-2</v>
      </c>
      <c r="L36">
        <v>8.152504727587306E-3</v>
      </c>
    </row>
    <row r="37" spans="1:12" x14ac:dyDescent="0.25">
      <c r="B37">
        <v>0.255</v>
      </c>
      <c r="F37">
        <v>0.2482</v>
      </c>
      <c r="J37">
        <v>6.88E-2</v>
      </c>
    </row>
    <row r="38" spans="1:12" x14ac:dyDescent="0.25">
      <c r="B38">
        <v>0.27050000000000002</v>
      </c>
      <c r="F38">
        <v>0.2412</v>
      </c>
      <c r="J38">
        <v>7.85E-2</v>
      </c>
    </row>
    <row r="39" spans="1:12" x14ac:dyDescent="0.25">
      <c r="F39">
        <v>0.29499999999999998</v>
      </c>
    </row>
    <row r="44" spans="1:12" x14ac:dyDescent="0.25">
      <c r="B44" s="1" t="s">
        <v>35</v>
      </c>
    </row>
    <row r="45" spans="1:12" x14ac:dyDescent="0.25">
      <c r="B45" t="s">
        <v>49</v>
      </c>
      <c r="C45" t="s">
        <v>47</v>
      </c>
    </row>
    <row r="46" spans="1:12" x14ac:dyDescent="0.25">
      <c r="A46" t="s">
        <v>40</v>
      </c>
      <c r="B46">
        <v>0.25392500000000001</v>
      </c>
      <c r="C46">
        <v>7.743333333333334E-2</v>
      </c>
    </row>
    <row r="47" spans="1:12" x14ac:dyDescent="0.25">
      <c r="A47" t="s">
        <v>41</v>
      </c>
      <c r="B47">
        <v>2.824740401051631E-2</v>
      </c>
      <c r="C47">
        <v>8.152504727587306E-3</v>
      </c>
    </row>
    <row r="48" spans="1:12" x14ac:dyDescent="0.25">
      <c r="B48">
        <v>0.23130000000000001</v>
      </c>
      <c r="C48">
        <f>J36</f>
        <v>8.5000000000000006E-2</v>
      </c>
    </row>
    <row r="49" spans="2:3" x14ac:dyDescent="0.25">
      <c r="B49">
        <v>0.2482</v>
      </c>
      <c r="C49">
        <f>J37</f>
        <v>6.88E-2</v>
      </c>
    </row>
    <row r="50" spans="2:3" x14ac:dyDescent="0.25">
      <c r="B50">
        <v>0.2412</v>
      </c>
      <c r="C50">
        <f>J38</f>
        <v>7.85E-2</v>
      </c>
    </row>
    <row r="51" spans="2:3" x14ac:dyDescent="0.25">
      <c r="B51">
        <v>0.29499999999999998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</vt:lpstr>
      <vt:lpstr>1b</vt:lpstr>
      <vt:lpstr>1c</vt:lpstr>
    </vt:vector>
  </TitlesOfParts>
  <Company>MPIMM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Jespersen</dc:creator>
  <cp:lastModifiedBy>MC_DD2</cp:lastModifiedBy>
  <dcterms:created xsi:type="dcterms:W3CDTF">2023-04-12T12:01:06Z</dcterms:created>
  <dcterms:modified xsi:type="dcterms:W3CDTF">2023-05-24T10:05:40Z</dcterms:modified>
</cp:coreProperties>
</file>