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kifeldmueller/Desktop/manuscript_tcrelease/revisions/final/"/>
    </mc:Choice>
  </mc:AlternateContent>
  <xr:revisionPtr revIDLastSave="0" documentId="13_ncr:1_{B67FD811-35DE-864F-8F8C-5242AD9E6DDF}" xr6:coauthVersionLast="47" xr6:coauthVersionMax="47" xr10:uidLastSave="{00000000-0000-0000-0000-000000000000}"/>
  <bookViews>
    <workbookView xWindow="4640" yWindow="500" windowWidth="41880" windowHeight="26800" activeTab="6" xr2:uid="{320FD130-02AB-A243-8811-52731C12A123}"/>
  </bookViews>
  <sheets>
    <sheet name="Fig1b_intoxication_assay" sheetId="15" r:id="rId1"/>
    <sheet name="Fig1d_chi2_fLM_quantification" sheetId="6" r:id="rId2"/>
    <sheet name="Fig2j_chi2_corr_quantification" sheetId="16" r:id="rId3"/>
    <sheet name="Fig3e_WT_quantification" sheetId="4" r:id="rId4"/>
    <sheet name="Fig4e_ΔLC_quantification" sheetId="10" r:id="rId5"/>
    <sheet name="EDFig7_ΔLCΔYenTc_quantification" sheetId="14" r:id="rId6"/>
    <sheet name="EDFig8cd_37deg_quantification" sheetId="1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5" l="1"/>
  <c r="D19" i="15"/>
  <c r="E19" i="15"/>
  <c r="B19" i="15"/>
  <c r="C25" i="15"/>
  <c r="B25" i="15"/>
  <c r="B37" i="15"/>
  <c r="B36" i="15"/>
  <c r="B35" i="15"/>
  <c r="B34" i="15"/>
  <c r="C28" i="15"/>
  <c r="C27" i="15"/>
  <c r="C26" i="15"/>
  <c r="E18" i="15"/>
  <c r="D18" i="15"/>
  <c r="E17" i="15"/>
  <c r="D17" i="15"/>
  <c r="E16" i="15"/>
  <c r="D16" i="15"/>
  <c r="C16" i="15"/>
  <c r="C18" i="15"/>
  <c r="C17" i="15"/>
  <c r="B18" i="15"/>
  <c r="B17" i="15"/>
  <c r="B16" i="15"/>
  <c r="B28" i="15"/>
  <c r="B27" i="15"/>
  <c r="B26" i="15"/>
  <c r="H8" i="15"/>
  <c r="C11" i="15"/>
  <c r="D11" i="15"/>
  <c r="E11" i="15"/>
  <c r="B11" i="15"/>
  <c r="G15" i="14"/>
  <c r="G53" i="14" s="1"/>
  <c r="K11" i="14" s="1"/>
  <c r="H15" i="14"/>
  <c r="H53" i="14" s="1"/>
  <c r="B16" i="14"/>
  <c r="B45" i="14" s="1"/>
  <c r="K10" i="14" s="1"/>
  <c r="K12" i="14" s="1"/>
  <c r="C16" i="14"/>
  <c r="G23" i="14"/>
  <c r="H23" i="14"/>
  <c r="B27" i="14"/>
  <c r="C27" i="14"/>
  <c r="C45" i="14" s="1"/>
  <c r="G32" i="14"/>
  <c r="H32" i="14"/>
  <c r="B34" i="14"/>
  <c r="C34" i="14"/>
  <c r="G40" i="14"/>
  <c r="H40" i="14"/>
  <c r="B41" i="14"/>
  <c r="C41" i="14"/>
  <c r="G49" i="14"/>
  <c r="H49" i="14"/>
  <c r="B62" i="12"/>
  <c r="G16" i="12"/>
  <c r="H16" i="12"/>
  <c r="G26" i="12"/>
  <c r="H26" i="12"/>
  <c r="G37" i="12"/>
  <c r="H37" i="12"/>
  <c r="G49" i="12"/>
  <c r="H49" i="12"/>
  <c r="G57" i="12"/>
  <c r="H57" i="12"/>
  <c r="G62" i="12"/>
  <c r="H62" i="12"/>
  <c r="B28" i="12"/>
  <c r="C28" i="12"/>
  <c r="B46" i="12"/>
  <c r="C46" i="12"/>
  <c r="B57" i="12"/>
  <c r="C57" i="12"/>
  <c r="C62" i="12" s="1"/>
  <c r="L11" i="14" l="1"/>
  <c r="I53" i="14"/>
  <c r="M11" i="14" s="1"/>
  <c r="L10" i="14"/>
  <c r="L12" i="14" s="1"/>
  <c r="D45" i="14"/>
  <c r="M10" i="14" s="1"/>
  <c r="M12" i="14" l="1"/>
  <c r="B19" i="10" l="1"/>
  <c r="I11" i="10" s="1"/>
  <c r="C19" i="10"/>
  <c r="D19" i="10"/>
  <c r="K11" i="10" s="1"/>
  <c r="E19" i="10"/>
  <c r="B78" i="10"/>
  <c r="C78" i="10"/>
  <c r="D78" i="10"/>
  <c r="E78" i="10"/>
  <c r="L11" i="10" s="1"/>
  <c r="B112" i="10"/>
  <c r="I16" i="10" s="1"/>
  <c r="C112" i="10"/>
  <c r="J16" i="10" s="1"/>
  <c r="D112" i="10"/>
  <c r="K16" i="10" s="1"/>
  <c r="E112" i="10"/>
  <c r="L16" i="10" s="1"/>
  <c r="D67" i="16"/>
  <c r="H62" i="16"/>
  <c r="G62" i="16"/>
  <c r="F62" i="16"/>
  <c r="E62" i="16"/>
  <c r="D62" i="16"/>
  <c r="C62" i="16"/>
  <c r="C66" i="16" s="1"/>
  <c r="B62" i="16"/>
  <c r="C29" i="16"/>
  <c r="F28" i="16"/>
  <c r="D28" i="16"/>
  <c r="H25" i="16"/>
  <c r="F29" i="16" s="1"/>
  <c r="G25" i="16"/>
  <c r="D29" i="16" s="1"/>
  <c r="F25" i="16"/>
  <c r="E25" i="16"/>
  <c r="D25" i="16"/>
  <c r="C25" i="16"/>
  <c r="E28" i="16" s="1"/>
  <c r="B25" i="16"/>
  <c r="B39" i="4"/>
  <c r="C39" i="4"/>
  <c r="C44" i="4" s="1"/>
  <c r="D39" i="4"/>
  <c r="D44" i="4" s="1"/>
  <c r="E39" i="4"/>
  <c r="E44" i="4" s="1"/>
  <c r="F39" i="4"/>
  <c r="F45" i="4" s="1"/>
  <c r="G45" i="4" s="1"/>
  <c r="B44" i="4"/>
  <c r="B45" i="4"/>
  <c r="I47" i="6"/>
  <c r="C8" i="6"/>
  <c r="C9" i="6"/>
  <c r="C14" i="6" s="1"/>
  <c r="C10" i="6"/>
  <c r="C11" i="6"/>
  <c r="C12" i="6"/>
  <c r="C13" i="6"/>
  <c r="D14" i="6"/>
  <c r="E14" i="6"/>
  <c r="F14" i="6"/>
  <c r="G14" i="6"/>
  <c r="J14" i="6" s="1"/>
  <c r="C123" i="6" s="1"/>
  <c r="C127" i="6" s="1"/>
  <c r="C128" i="6" s="1"/>
  <c r="I14" i="6"/>
  <c r="B123" i="6" s="1"/>
  <c r="B127" i="6" s="1"/>
  <c r="B128" i="6" s="1"/>
  <c r="D47" i="6"/>
  <c r="E47" i="6"/>
  <c r="F47" i="6"/>
  <c r="G47" i="6"/>
  <c r="J47" i="6" s="1"/>
  <c r="C124" i="6" s="1"/>
  <c r="D86" i="6"/>
  <c r="E86" i="6"/>
  <c r="E125" i="6" s="1"/>
  <c r="F86" i="6"/>
  <c r="G86" i="6"/>
  <c r="J86" i="6" s="1"/>
  <c r="C125" i="6" s="1"/>
  <c r="I86" i="6"/>
  <c r="B125" i="6" s="1"/>
  <c r="D117" i="6"/>
  <c r="E117" i="6"/>
  <c r="F117" i="6"/>
  <c r="G117" i="6"/>
  <c r="J117" i="6" s="1"/>
  <c r="C126" i="6" s="1"/>
  <c r="I117" i="6"/>
  <c r="B126" i="6" s="1"/>
  <c r="D123" i="6"/>
  <c r="D127" i="6" s="1"/>
  <c r="E123" i="6"/>
  <c r="B124" i="6"/>
  <c r="D124" i="6"/>
  <c r="E124" i="6"/>
  <c r="D125" i="6"/>
  <c r="D126" i="6"/>
  <c r="E126" i="6"/>
  <c r="J141" i="6"/>
  <c r="E211" i="6"/>
  <c r="D211" i="6"/>
  <c r="G204" i="6"/>
  <c r="J204" i="6" s="1"/>
  <c r="C213" i="6" s="1"/>
  <c r="F204" i="6"/>
  <c r="I204" i="6" s="1"/>
  <c r="B213" i="6" s="1"/>
  <c r="E204" i="6"/>
  <c r="E213" i="6" s="1"/>
  <c r="D204" i="6"/>
  <c r="D213" i="6" s="1"/>
  <c r="C203" i="6"/>
  <c r="C202" i="6"/>
  <c r="C201" i="6"/>
  <c r="C200" i="6"/>
  <c r="C199" i="6"/>
  <c r="C198" i="6"/>
  <c r="C197" i="6"/>
  <c r="C196" i="6"/>
  <c r="C195" i="6"/>
  <c r="C194" i="6"/>
  <c r="C193" i="6"/>
  <c r="C192" i="6"/>
  <c r="C191" i="6"/>
  <c r="C190" i="6"/>
  <c r="C189" i="6"/>
  <c r="C188" i="6"/>
  <c r="C187" i="6"/>
  <c r="C186" i="6"/>
  <c r="C185" i="6"/>
  <c r="C184" i="6"/>
  <c r="C183" i="6"/>
  <c r="C182" i="6"/>
  <c r="C181" i="6"/>
  <c r="C180" i="6"/>
  <c r="C179" i="6"/>
  <c r="C178" i="6"/>
  <c r="C177" i="6"/>
  <c r="C176" i="6"/>
  <c r="C175" i="6"/>
  <c r="C174" i="6"/>
  <c r="C173" i="6"/>
  <c r="C172" i="6"/>
  <c r="C171" i="6"/>
  <c r="C170" i="6"/>
  <c r="C169" i="6"/>
  <c r="C204" i="6" s="1"/>
  <c r="G165" i="6"/>
  <c r="J165" i="6" s="1"/>
  <c r="C212" i="6" s="1"/>
  <c r="F165" i="6"/>
  <c r="I165" i="6" s="1"/>
  <c r="B212" i="6" s="1"/>
  <c r="E165" i="6"/>
  <c r="E212" i="6" s="1"/>
  <c r="D165" i="6"/>
  <c r="D212" i="6" s="1"/>
  <c r="C164" i="6"/>
  <c r="C163" i="6"/>
  <c r="C162" i="6"/>
  <c r="C161" i="6"/>
  <c r="C160" i="6"/>
  <c r="C159" i="6"/>
  <c r="C158" i="6"/>
  <c r="C157" i="6"/>
  <c r="C156" i="6"/>
  <c r="C155" i="6"/>
  <c r="C154" i="6"/>
  <c r="C153" i="6"/>
  <c r="C152" i="6"/>
  <c r="C151" i="6"/>
  <c r="C150" i="6"/>
  <c r="C149" i="6"/>
  <c r="C148" i="6"/>
  <c r="C147" i="6"/>
  <c r="C146" i="6"/>
  <c r="C145" i="6"/>
  <c r="C165" i="6" s="1"/>
  <c r="I141" i="6"/>
  <c r="B211" i="6" s="1"/>
  <c r="B214" i="6" s="1"/>
  <c r="B215" i="6" s="1"/>
  <c r="G141" i="6"/>
  <c r="C211" i="6" s="1"/>
  <c r="F141" i="6"/>
  <c r="E141" i="6"/>
  <c r="D141" i="6"/>
  <c r="C140" i="6"/>
  <c r="C139" i="6"/>
  <c r="C141" i="6" s="1"/>
  <c r="C138" i="6"/>
  <c r="C137" i="6"/>
  <c r="J11" i="10" l="1"/>
  <c r="I12" i="10"/>
  <c r="D66" i="16"/>
  <c r="E66" i="16"/>
  <c r="F66" i="16"/>
  <c r="C67" i="16"/>
  <c r="E127" i="6"/>
  <c r="D214" i="6"/>
  <c r="C214" i="6"/>
  <c r="C215" i="6" s="1"/>
  <c r="E214" i="6"/>
  <c r="F67" i="16" l="1"/>
</calcChain>
</file>

<file path=xl/sharedStrings.xml><?xml version="1.0" encoding="utf-8"?>
<sst xmlns="http://schemas.openxmlformats.org/spreadsheetml/2006/main" count="805" uniqueCount="275">
  <si>
    <t>TS01</t>
  </si>
  <si>
    <t>TS02</t>
  </si>
  <si>
    <t>TS03</t>
  </si>
  <si>
    <t>TS04</t>
  </si>
  <si>
    <t>TS05</t>
  </si>
  <si>
    <t>TS06</t>
  </si>
  <si>
    <t>TS07</t>
  </si>
  <si>
    <t>TS08</t>
  </si>
  <si>
    <t>TS09</t>
  </si>
  <si>
    <t>TS10</t>
  </si>
  <si>
    <t>TS11</t>
  </si>
  <si>
    <t>TS12</t>
  </si>
  <si>
    <t>TS13</t>
  </si>
  <si>
    <t>TS14</t>
  </si>
  <si>
    <t>TS15</t>
  </si>
  <si>
    <t>TS16</t>
  </si>
  <si>
    <t>TS17</t>
  </si>
  <si>
    <t>TS18</t>
  </si>
  <si>
    <t>TS19</t>
  </si>
  <si>
    <t>TS20</t>
  </si>
  <si>
    <t>TS21</t>
  </si>
  <si>
    <t>TS22</t>
  </si>
  <si>
    <t>TS23</t>
  </si>
  <si>
    <t>TS24</t>
  </si>
  <si>
    <t>TS25</t>
  </si>
  <si>
    <t>TS26</t>
  </si>
  <si>
    <t>TS27</t>
  </si>
  <si>
    <t>SUM</t>
  </si>
  <si>
    <t>w/ GFP</t>
  </si>
  <si>
    <t>w/o GFP</t>
  </si>
  <si>
    <t>total</t>
  </si>
  <si>
    <t>intact [%]</t>
  </si>
  <si>
    <t>filaments [%]</t>
  </si>
  <si>
    <t>total [n]</t>
  </si>
  <si>
    <t>lysing [%]</t>
  </si>
  <si>
    <t>tiltseries</t>
  </si>
  <si>
    <r>
      <t xml:space="preserve">24 hours, </t>
    </r>
    <r>
      <rPr>
        <b/>
        <i/>
        <sz val="12"/>
        <color theme="1"/>
        <rFont val="Helvetica"/>
        <family val="2"/>
      </rPr>
      <t>Y. entomophaga</t>
    </r>
    <r>
      <rPr>
        <b/>
        <sz val="12"/>
        <color theme="1"/>
        <rFont val="Helvetica"/>
        <family val="2"/>
      </rPr>
      <t xml:space="preserve"> chi2-sfGFP</t>
    </r>
  </si>
  <si>
    <r>
      <t xml:space="preserve">16 hours, </t>
    </r>
    <r>
      <rPr>
        <b/>
        <i/>
        <sz val="12"/>
        <color theme="1"/>
        <rFont val="Helvetica"/>
        <family val="2"/>
      </rPr>
      <t>Y. entomophaga</t>
    </r>
    <r>
      <rPr>
        <b/>
        <sz val="12"/>
        <color theme="1"/>
        <rFont val="Helvetica"/>
        <family val="2"/>
      </rPr>
      <t xml:space="preserve"> chi2-sfGFP</t>
    </r>
  </si>
  <si>
    <t>total number of cells [n]</t>
  </si>
  <si>
    <t>number of GFP correlations [n]</t>
  </si>
  <si>
    <r>
      <t xml:space="preserve">GFP correlation to </t>
    </r>
    <r>
      <rPr>
        <b/>
        <sz val="12"/>
        <rFont val="Helvetica"/>
        <family val="2"/>
      </rPr>
      <t>intact</t>
    </r>
    <r>
      <rPr>
        <sz val="12"/>
        <rFont val="Helvetica"/>
        <family val="2"/>
      </rPr>
      <t xml:space="preserve"> cell [n]</t>
    </r>
  </si>
  <si>
    <r>
      <t xml:space="preserve">GFP correlation to intact cell </t>
    </r>
    <r>
      <rPr>
        <b/>
        <sz val="12"/>
        <color theme="1"/>
        <rFont val="Helvetica"/>
        <family val="2"/>
      </rPr>
      <t>with filament</t>
    </r>
    <r>
      <rPr>
        <sz val="12"/>
        <color theme="1"/>
        <rFont val="Helvetica"/>
        <family val="2"/>
      </rPr>
      <t xml:space="preserve"> [n]</t>
    </r>
  </si>
  <si>
    <r>
      <t xml:space="preserve">GFP correlation to </t>
    </r>
    <r>
      <rPr>
        <b/>
        <sz val="12"/>
        <color theme="1"/>
        <rFont val="Helvetica"/>
        <family val="2"/>
      </rPr>
      <t>lysing</t>
    </r>
    <r>
      <rPr>
        <sz val="12"/>
        <color theme="1"/>
        <rFont val="Helvetica"/>
        <family val="2"/>
      </rPr>
      <t xml:space="preserve"> cell [n]</t>
    </r>
  </si>
  <si>
    <t>intact cell w/o GFP [n]</t>
  </si>
  <si>
    <t>lysing cell w/o GFP [n]</t>
  </si>
  <si>
    <r>
      <t xml:space="preserve">GFP correlation to </t>
    </r>
    <r>
      <rPr>
        <b/>
        <sz val="12"/>
        <color theme="1"/>
        <rFont val="Helvetica"/>
        <family val="2"/>
      </rPr>
      <t>intact</t>
    </r>
    <r>
      <rPr>
        <sz val="12"/>
        <color theme="1"/>
        <rFont val="Helvetica"/>
        <family val="2"/>
      </rPr>
      <t xml:space="preserve"> cell [n]</t>
    </r>
  </si>
  <si>
    <t>TS28</t>
  </si>
  <si>
    <t>TS29</t>
  </si>
  <si>
    <t>TS30</t>
  </si>
  <si>
    <t>TS31</t>
  </si>
  <si>
    <t>TS32</t>
  </si>
  <si>
    <t>TS33</t>
  </si>
  <si>
    <t>sum</t>
  </si>
  <si>
    <r>
      <t xml:space="preserve">24 hours, </t>
    </r>
    <r>
      <rPr>
        <b/>
        <i/>
        <sz val="12"/>
        <color theme="1"/>
        <rFont val="Helvetica"/>
        <family val="2"/>
      </rPr>
      <t>Y. entomophaga</t>
    </r>
    <r>
      <rPr>
        <b/>
        <sz val="12"/>
        <color theme="1"/>
        <rFont val="Helvetica"/>
        <family val="2"/>
      </rPr>
      <t xml:space="preserve"> MH96</t>
    </r>
  </si>
  <si>
    <t>lysing cells</t>
  </si>
  <si>
    <t>intact cells [n]</t>
  </si>
  <si>
    <t>intact cells with filaments [n]</t>
  </si>
  <si>
    <t>lysing cells [n]</t>
  </si>
  <si>
    <t>lysing cells w/YenTc [n]</t>
  </si>
  <si>
    <t>YenTc [%]</t>
  </si>
  <si>
    <t>total cells</t>
  </si>
  <si>
    <t>no YenTc [%]</t>
  </si>
  <si>
    <t>biological_replicate_1</t>
  </si>
  <si>
    <t>220823_chi2_16hrs</t>
  </si>
  <si>
    <t>intact [n]</t>
  </si>
  <si>
    <t>lysing [n]</t>
  </si>
  <si>
    <t>GFP in intact [n]</t>
  </si>
  <si>
    <t>GFP in lysing [n]</t>
  </si>
  <si>
    <t>series08</t>
  </si>
  <si>
    <t>series07</t>
  </si>
  <si>
    <t>series06</t>
  </si>
  <si>
    <t>series05</t>
  </si>
  <si>
    <t>intact: GFP/cells [%]</t>
  </si>
  <si>
    <t>lysing: GFP/cells [%]</t>
  </si>
  <si>
    <t>biological_replicate_2</t>
  </si>
  <si>
    <t>230628_chi2_c1_16hrs</t>
  </si>
  <si>
    <t>pos21</t>
  </si>
  <si>
    <t>pos20</t>
  </si>
  <si>
    <t>pos19</t>
  </si>
  <si>
    <t>pos18</t>
  </si>
  <si>
    <t>pos17</t>
  </si>
  <si>
    <t>pos16</t>
  </si>
  <si>
    <t>pos15</t>
  </si>
  <si>
    <t>pos14</t>
  </si>
  <si>
    <t>pos13</t>
  </si>
  <si>
    <t>pos12</t>
  </si>
  <si>
    <t>pos11</t>
  </si>
  <si>
    <t>pos10</t>
  </si>
  <si>
    <t>pos9</t>
  </si>
  <si>
    <t>pos8</t>
  </si>
  <si>
    <t>pos7</t>
  </si>
  <si>
    <t>pos6</t>
  </si>
  <si>
    <t>pos5</t>
  </si>
  <si>
    <t>pos4</t>
  </si>
  <si>
    <t>pos2</t>
  </si>
  <si>
    <t>pos1</t>
  </si>
  <si>
    <t>biological_replicate_3</t>
  </si>
  <si>
    <t>230628_chi2_c2_16hrs</t>
  </si>
  <si>
    <t>pos35</t>
  </si>
  <si>
    <t>pos34</t>
  </si>
  <si>
    <t>pos33</t>
  </si>
  <si>
    <t>pos32</t>
  </si>
  <si>
    <t>pos31</t>
  </si>
  <si>
    <t>pos30</t>
  </si>
  <si>
    <t>pos29</t>
  </si>
  <si>
    <t>pos28</t>
  </si>
  <si>
    <t>pos27</t>
  </si>
  <si>
    <t>pos26</t>
  </si>
  <si>
    <t>pos25</t>
  </si>
  <si>
    <t>pos24</t>
  </si>
  <si>
    <t>pos23</t>
  </si>
  <si>
    <t>pos22</t>
  </si>
  <si>
    <t>pos3</t>
  </si>
  <si>
    <t>biological_replicates</t>
  </si>
  <si>
    <t>total intact [n]</t>
  </si>
  <si>
    <t>total lysing [n]</t>
  </si>
  <si>
    <t>average</t>
  </si>
  <si>
    <t>221206_chi2_replicate1_24hrs</t>
  </si>
  <si>
    <t>series02</t>
  </si>
  <si>
    <t>series03</t>
  </si>
  <si>
    <t>series04</t>
  </si>
  <si>
    <t>230620_chi2_replicate2_24hrs</t>
  </si>
  <si>
    <t>230628_chi2_replicate1_24hrs</t>
  </si>
  <si>
    <t>biological_replicate_4</t>
  </si>
  <si>
    <t>230628_chi2_replicate2_24hrs</t>
  </si>
  <si>
    <r>
      <t xml:space="preserve">24 hours, </t>
    </r>
    <r>
      <rPr>
        <b/>
        <i/>
        <sz val="12"/>
        <color theme="1"/>
        <rFont val="Helvetica"/>
        <family val="2"/>
      </rPr>
      <t>Y. entomophaga</t>
    </r>
    <r>
      <rPr>
        <b/>
        <sz val="12"/>
        <color theme="1"/>
        <rFont val="Helvetica"/>
        <family val="2"/>
      </rPr>
      <t xml:space="preserve"> ΔYenTc</t>
    </r>
  </si>
  <si>
    <t>tomography_session_1</t>
  </si>
  <si>
    <t>tomography_session_2</t>
  </si>
  <si>
    <t>L1_ts05</t>
  </si>
  <si>
    <t>L2_ts02</t>
  </si>
  <si>
    <t>L2_ts04</t>
  </si>
  <si>
    <t>L2_ts06</t>
  </si>
  <si>
    <t>L2_ts07</t>
  </si>
  <si>
    <t>L3_ts02</t>
  </si>
  <si>
    <t>L3_ts03</t>
  </si>
  <si>
    <t>L3_ts07</t>
  </si>
  <si>
    <t>L3_ts08</t>
  </si>
  <si>
    <t>L4_ts03</t>
  </si>
  <si>
    <t>L5_ts03</t>
  </si>
  <si>
    <t>L5_ts05</t>
  </si>
  <si>
    <t>L6_ts06</t>
  </si>
  <si>
    <t>L6_ts08</t>
  </si>
  <si>
    <t>L7_ts02</t>
  </si>
  <si>
    <t>L7_ts04</t>
  </si>
  <si>
    <t>L7_ts05</t>
  </si>
  <si>
    <t>L7_ts06</t>
  </si>
  <si>
    <t>L7_ts07</t>
  </si>
  <si>
    <t>L7_ts08</t>
  </si>
  <si>
    <t>L7_ts10</t>
  </si>
  <si>
    <t>L8_ts02</t>
  </si>
  <si>
    <t>L8_ts04</t>
  </si>
  <si>
    <t>L8_ts05</t>
  </si>
  <si>
    <t>L8_ts06</t>
  </si>
  <si>
    <t>L8_ts07</t>
  </si>
  <si>
    <t>L8_ts08</t>
  </si>
  <si>
    <t>L9_ts06</t>
  </si>
  <si>
    <t>L9_ts07</t>
  </si>
  <si>
    <t>L10_ts03</t>
  </si>
  <si>
    <t>L10_ts04</t>
  </si>
  <si>
    <t>L11_ts02</t>
  </si>
  <si>
    <t>L11_ts03</t>
  </si>
  <si>
    <t>L11_ts04</t>
  </si>
  <si>
    <t>L11_ts05</t>
  </si>
  <si>
    <t>L11_ts07</t>
  </si>
  <si>
    <t>L12_ts03</t>
  </si>
  <si>
    <t>L12_ts04</t>
  </si>
  <si>
    <t>L12_ts05</t>
  </si>
  <si>
    <t>L12_ts06</t>
  </si>
  <si>
    <t>L12_ts07</t>
  </si>
  <si>
    <t>L12_ts08</t>
  </si>
  <si>
    <t>L12_ts09</t>
  </si>
  <si>
    <t>L19_ts03</t>
  </si>
  <si>
    <t>L19_ts04</t>
  </si>
  <si>
    <t>L19_ts05</t>
  </si>
  <si>
    <t>L19_ts06</t>
  </si>
  <si>
    <t>L23_ts02</t>
  </si>
  <si>
    <t>L23_ts04</t>
  </si>
  <si>
    <t>L23_ts05</t>
  </si>
  <si>
    <t>L23_ts06</t>
  </si>
  <si>
    <t>L24_ts02</t>
  </si>
  <si>
    <t>L24_ts03</t>
  </si>
  <si>
    <t>L24_ts04</t>
  </si>
  <si>
    <t>intact cells with YenTc [n]</t>
  </si>
  <si>
    <r>
      <t xml:space="preserve">24 hours, </t>
    </r>
    <r>
      <rPr>
        <b/>
        <i/>
        <sz val="12"/>
        <color theme="1"/>
        <rFont val="Helvetica"/>
        <family val="2"/>
      </rPr>
      <t>Y. entomophaga</t>
    </r>
    <r>
      <rPr>
        <b/>
        <sz val="12"/>
        <color theme="1"/>
        <rFont val="Helvetica"/>
        <family val="2"/>
      </rPr>
      <t xml:space="preserve"> ΔLC</t>
    </r>
  </si>
  <si>
    <r>
      <t xml:space="preserve">16 hours, </t>
    </r>
    <r>
      <rPr>
        <b/>
        <i/>
        <sz val="12"/>
        <color theme="1"/>
        <rFont val="Helvetica"/>
        <family val="2"/>
      </rPr>
      <t>Y. entomophaga</t>
    </r>
    <r>
      <rPr>
        <b/>
        <sz val="12"/>
        <color theme="1"/>
        <rFont val="Helvetica"/>
        <family val="2"/>
      </rPr>
      <t xml:space="preserve"> ΔLC</t>
    </r>
  </si>
  <si>
    <t>intact with filaments [%]</t>
  </si>
  <si>
    <r>
      <t xml:space="preserve">16 hours, </t>
    </r>
    <r>
      <rPr>
        <b/>
        <i/>
        <sz val="12"/>
        <color theme="1"/>
        <rFont val="Helvetica"/>
        <family val="2"/>
      </rPr>
      <t>Y. entomophaga</t>
    </r>
    <r>
      <rPr>
        <b/>
        <sz val="12"/>
        <color theme="1"/>
        <rFont val="Helvetica"/>
        <family val="2"/>
      </rPr>
      <t xml:space="preserve"> ΔYenTc</t>
    </r>
  </si>
  <si>
    <t>lamella 1</t>
  </si>
  <si>
    <t>ts01</t>
  </si>
  <si>
    <t>ts02</t>
  </si>
  <si>
    <t>ts03</t>
  </si>
  <si>
    <t>ts04</t>
  </si>
  <si>
    <t>ts05</t>
  </si>
  <si>
    <t>ts06</t>
  </si>
  <si>
    <t>ts07</t>
  </si>
  <si>
    <t>ts09</t>
  </si>
  <si>
    <t>ts10</t>
  </si>
  <si>
    <t>ts12</t>
  </si>
  <si>
    <t>ts13</t>
  </si>
  <si>
    <t>ts14</t>
  </si>
  <si>
    <t>ts15</t>
  </si>
  <si>
    <t>ts16</t>
  </si>
  <si>
    <t>ts17</t>
  </si>
  <si>
    <t>ts18</t>
  </si>
  <si>
    <t>ts19</t>
  </si>
  <si>
    <t>ts20</t>
  </si>
  <si>
    <t>ts21</t>
  </si>
  <si>
    <t>lamella 2</t>
  </si>
  <si>
    <t>ts08</t>
  </si>
  <si>
    <t>ts11</t>
  </si>
  <si>
    <t>lamella 3</t>
  </si>
  <si>
    <t>intact with filaments [n]</t>
  </si>
  <si>
    <r>
      <t xml:space="preserve">24 hours, </t>
    </r>
    <r>
      <rPr>
        <b/>
        <i/>
        <sz val="12"/>
        <color theme="1"/>
        <rFont val="Helvetica"/>
        <family val="2"/>
      </rPr>
      <t>Y. entomophaga</t>
    </r>
    <r>
      <rPr>
        <b/>
        <sz val="12"/>
        <color theme="1"/>
        <rFont val="Helvetica"/>
        <family val="2"/>
      </rPr>
      <t xml:space="preserve"> MH96 grown at 37 degrees</t>
    </r>
  </si>
  <si>
    <t>lamella 4</t>
  </si>
  <si>
    <t>lamella 5</t>
  </si>
  <si>
    <r>
      <t xml:space="preserve">24 hours, </t>
    </r>
    <r>
      <rPr>
        <b/>
        <i/>
        <sz val="12"/>
        <color theme="1"/>
        <rFont val="Helvetica"/>
        <family val="2"/>
      </rPr>
      <t>Y. entomophaga</t>
    </r>
    <r>
      <rPr>
        <b/>
        <sz val="12"/>
        <color theme="1"/>
        <rFont val="Helvetica"/>
        <family val="2"/>
      </rPr>
      <t xml:space="preserve">  ΔLC grown at 37 degrees</t>
    </r>
  </si>
  <si>
    <t>overall sum</t>
  </si>
  <si>
    <r>
      <t xml:space="preserve">24 hours, </t>
    </r>
    <r>
      <rPr>
        <b/>
        <i/>
        <sz val="12"/>
        <color theme="1"/>
        <rFont val="Helvetica"/>
        <family val="2"/>
      </rPr>
      <t>Y. entomophaga</t>
    </r>
    <r>
      <rPr>
        <b/>
        <sz val="12"/>
        <color theme="1"/>
        <rFont val="Helvetica"/>
        <family val="2"/>
      </rPr>
      <t xml:space="preserve"> ΔLC ΔYenTc</t>
    </r>
  </si>
  <si>
    <t>session_replicates</t>
  </si>
  <si>
    <t>filaments in intact cells [%]</t>
  </si>
  <si>
    <t xml:space="preserve">summary: </t>
  </si>
  <si>
    <r>
      <t xml:space="preserve">Source Data Figure 1 d:  Quantification of fLM images of </t>
    </r>
    <r>
      <rPr>
        <b/>
        <i/>
        <sz val="16"/>
        <color theme="1"/>
        <rFont val="Helvetica"/>
        <family val="2"/>
      </rPr>
      <t>Y. entomophaga</t>
    </r>
    <r>
      <rPr>
        <b/>
        <sz val="16"/>
        <color theme="1"/>
        <rFont val="Helvetica"/>
        <family val="2"/>
      </rPr>
      <t xml:space="preserve"> </t>
    </r>
    <r>
      <rPr>
        <b/>
        <i/>
        <sz val="16"/>
        <color theme="1"/>
        <rFont val="Helvetica"/>
        <family val="2"/>
      </rPr>
      <t>chi2-sfGFP</t>
    </r>
    <r>
      <rPr>
        <b/>
        <sz val="16"/>
        <color theme="1"/>
        <rFont val="Helvetica"/>
        <family val="2"/>
      </rPr>
      <t xml:space="preserve"> cells at 16 h and 24 h</t>
    </r>
  </si>
  <si>
    <r>
      <t xml:space="preserve">Figure 1 d: Quantification of fLM images of </t>
    </r>
    <r>
      <rPr>
        <b/>
        <i/>
        <sz val="12"/>
        <color theme="1"/>
        <rFont val="Helvetica"/>
        <family val="2"/>
      </rPr>
      <t>Y. entomophaga chi2-sfGFP</t>
    </r>
    <r>
      <rPr>
        <b/>
        <sz val="12"/>
        <color theme="1"/>
        <rFont val="Helvetica"/>
        <family val="2"/>
      </rPr>
      <t xml:space="preserve"> cells at 24 h</t>
    </r>
  </si>
  <si>
    <r>
      <rPr>
        <b/>
        <sz val="12"/>
        <color theme="1"/>
        <rFont val="Helvetica"/>
        <family val="2"/>
      </rPr>
      <t xml:space="preserve">Figure 1 d: Quantification of fLM images of </t>
    </r>
    <r>
      <rPr>
        <b/>
        <i/>
        <sz val="12"/>
        <color theme="1"/>
        <rFont val="Helvetica"/>
        <family val="2"/>
      </rPr>
      <t>Y. entomophaga chi2-sfGFP</t>
    </r>
    <r>
      <rPr>
        <b/>
        <sz val="12"/>
        <color theme="1"/>
        <rFont val="Helvetica"/>
        <family val="2"/>
      </rPr>
      <t xml:space="preserve"> cells at 16 h</t>
    </r>
  </si>
  <si>
    <r>
      <t xml:space="preserve">Source Data Figure 2 j:  Quantification of the cell types seen by correlated cryoLM/cryoET of </t>
    </r>
    <r>
      <rPr>
        <b/>
        <i/>
        <sz val="16"/>
        <color theme="1"/>
        <rFont val="Helvetica"/>
        <family val="2"/>
      </rPr>
      <t>Y. entomophaga chi2-sfGFP</t>
    </r>
    <r>
      <rPr>
        <b/>
        <sz val="16"/>
        <color theme="1"/>
        <rFont val="Helvetica"/>
        <family val="2"/>
      </rPr>
      <t xml:space="preserve"> lamellae</t>
    </r>
  </si>
  <si>
    <r>
      <t xml:space="preserve">Source Data Figure 2 j:  Quantification of the cell types seen by correlated cryoLM/cryoET of </t>
    </r>
    <r>
      <rPr>
        <b/>
        <i/>
        <sz val="12"/>
        <color theme="1"/>
        <rFont val="Helvetica"/>
        <family val="2"/>
      </rPr>
      <t>Y. entomophaga chi2-sfGFP</t>
    </r>
    <r>
      <rPr>
        <b/>
        <sz val="12"/>
        <color theme="1"/>
        <rFont val="Helvetica"/>
        <family val="2"/>
      </rPr>
      <t xml:space="preserve"> lamellae at 16 h</t>
    </r>
  </si>
  <si>
    <r>
      <t xml:space="preserve">Source Data Figure 2 j:  Quantification of the cell types seen by correlated cryoLM/cryoET of </t>
    </r>
    <r>
      <rPr>
        <b/>
        <i/>
        <sz val="12"/>
        <color theme="1"/>
        <rFont val="Helvetica"/>
        <family val="2"/>
      </rPr>
      <t>Y. entomophaga chi2-sfGFP</t>
    </r>
    <r>
      <rPr>
        <b/>
        <sz val="12"/>
        <color theme="1"/>
        <rFont val="Helvetica"/>
        <family val="2"/>
      </rPr>
      <t xml:space="preserve"> lamellae at 24 h</t>
    </r>
  </si>
  <si>
    <r>
      <t xml:space="preserve">Source Data Figure 3 e:  Quantification of the cell types cryoET of </t>
    </r>
    <r>
      <rPr>
        <b/>
        <i/>
        <sz val="16"/>
        <color theme="1"/>
        <rFont val="Helvetica"/>
        <family val="2"/>
      </rPr>
      <t xml:space="preserve">Y. entomophaga </t>
    </r>
    <r>
      <rPr>
        <b/>
        <sz val="16"/>
        <color theme="1"/>
        <rFont val="Helvetica"/>
        <family val="2"/>
      </rPr>
      <t>WT lamellae at 24 h</t>
    </r>
  </si>
  <si>
    <r>
      <t xml:space="preserve">Source Data Figure 3 e:  Quantification of the cell types cryoET of </t>
    </r>
    <r>
      <rPr>
        <b/>
        <i/>
        <sz val="12"/>
        <color theme="1"/>
        <rFont val="Helvetica"/>
        <family val="2"/>
      </rPr>
      <t>Y. entomophaga</t>
    </r>
    <r>
      <rPr>
        <b/>
        <sz val="12"/>
        <color theme="1"/>
        <rFont val="Helvetica"/>
        <family val="2"/>
      </rPr>
      <t xml:space="preserve"> WT lamellae at 24 h</t>
    </r>
  </si>
  <si>
    <r>
      <t xml:space="preserve">Source Data Figure 4 e:  Quantification of the cell types seen by cryoET of </t>
    </r>
    <r>
      <rPr>
        <b/>
        <i/>
        <sz val="16"/>
        <color theme="1"/>
        <rFont val="Helvetica"/>
        <family val="2"/>
      </rPr>
      <t xml:space="preserve">Y. entomophaga </t>
    </r>
    <r>
      <rPr>
        <b/>
        <sz val="16"/>
        <color theme="1"/>
        <rFont val="Helvetica"/>
        <family val="2"/>
      </rPr>
      <t>ΔLC lamellae at 24 h</t>
    </r>
  </si>
  <si>
    <r>
      <t xml:space="preserve">Source Data Figure 4 e: Quantification of the cell types seen by cryoET of </t>
    </r>
    <r>
      <rPr>
        <b/>
        <i/>
        <sz val="12"/>
        <color theme="1"/>
        <rFont val="Helvetica"/>
        <family val="2"/>
      </rPr>
      <t>Y. entomophaga</t>
    </r>
    <r>
      <rPr>
        <b/>
        <sz val="12"/>
        <color theme="1"/>
        <rFont val="Helvetica"/>
        <family val="2"/>
      </rPr>
      <t xml:space="preserve"> ΔLC lamellae at 24 h</t>
    </r>
  </si>
  <si>
    <t>Source Data ED Figure 8 c/d:  Quantification of the cell types seen by cryoET of Y. entomophaga WT grown at 37 degrees at 24 h</t>
  </si>
  <si>
    <r>
      <t xml:space="preserve">Source Data ED Figure 8 c/d:  Quantification of the cell types seen by cryoET of </t>
    </r>
    <r>
      <rPr>
        <b/>
        <i/>
        <sz val="16"/>
        <color theme="1"/>
        <rFont val="Helvetica"/>
        <family val="2"/>
      </rPr>
      <t xml:space="preserve">Y. entomophaga </t>
    </r>
    <r>
      <rPr>
        <b/>
        <sz val="16"/>
        <color theme="1"/>
        <rFont val="Helvetica"/>
        <family val="2"/>
      </rPr>
      <t xml:space="preserve">WT </t>
    </r>
    <r>
      <rPr>
        <b/>
        <i/>
        <sz val="16"/>
        <color theme="1"/>
        <rFont val="Helvetica"/>
        <family val="2"/>
      </rPr>
      <t xml:space="preserve">and </t>
    </r>
    <r>
      <rPr>
        <b/>
        <sz val="16"/>
        <color theme="1"/>
        <rFont val="Helvetica"/>
        <family val="2"/>
      </rPr>
      <t>ΔLC lamellae grown at 37 degrees at 24 h</t>
    </r>
  </si>
  <si>
    <r>
      <t xml:space="preserve">Source Data ED Figure 8 c/d:  Quantification of the cell types seen by cryoET of </t>
    </r>
    <r>
      <rPr>
        <b/>
        <i/>
        <sz val="12"/>
        <color theme="1"/>
        <rFont val="Helvetica"/>
        <family val="2"/>
      </rPr>
      <t>Y. entomophaga</t>
    </r>
    <r>
      <rPr>
        <b/>
        <sz val="12"/>
        <color theme="1"/>
        <rFont val="Helvetica"/>
        <family val="2"/>
      </rPr>
      <t xml:space="preserve"> ΔLC grown at 37 degrees at 24 h</t>
    </r>
  </si>
  <si>
    <r>
      <t xml:space="preserve">24 hours, </t>
    </r>
    <r>
      <rPr>
        <b/>
        <i/>
        <sz val="12"/>
        <color theme="1"/>
        <rFont val="Helvetica"/>
        <family val="2"/>
      </rPr>
      <t>Y. entomophaga</t>
    </r>
    <r>
      <rPr>
        <b/>
        <sz val="12"/>
        <color theme="1"/>
        <rFont val="Helvetica"/>
        <family val="2"/>
      </rPr>
      <t xml:space="preserve"> WT grown at 37 degrees</t>
    </r>
  </si>
  <si>
    <r>
      <t xml:space="preserve">24 hours, </t>
    </r>
    <r>
      <rPr>
        <b/>
        <i/>
        <sz val="12"/>
        <color theme="1"/>
        <rFont val="Helvetica"/>
        <family val="2"/>
      </rPr>
      <t>Y. entomophaga</t>
    </r>
    <r>
      <rPr>
        <b/>
        <sz val="12"/>
        <color theme="1"/>
        <rFont val="Helvetica"/>
        <family val="2"/>
      </rPr>
      <t xml:space="preserve"> ΔLCΔYenTc</t>
    </r>
  </si>
  <si>
    <r>
      <t xml:space="preserve">ED Figure 7/text:  Quantification of the cell types seen by cryoET of </t>
    </r>
    <r>
      <rPr>
        <b/>
        <i/>
        <sz val="12"/>
        <color theme="1"/>
        <rFont val="Helvetica"/>
        <family val="2"/>
      </rPr>
      <t>Y. entomophaga</t>
    </r>
    <r>
      <rPr>
        <b/>
        <sz val="12"/>
        <color theme="1"/>
        <rFont val="Helvetica"/>
        <family val="2"/>
      </rPr>
      <t xml:space="preserve"> ΔLCΔYenTc lamellae at 24 h</t>
    </r>
  </si>
  <si>
    <r>
      <t xml:space="preserve">Source Data ED Figure 7/text:  Quantification of the cell types seen by cryoET of </t>
    </r>
    <r>
      <rPr>
        <b/>
        <i/>
        <sz val="16"/>
        <color theme="1"/>
        <rFont val="Helvetica"/>
        <family val="2"/>
      </rPr>
      <t>Y. entomophaga</t>
    </r>
    <r>
      <rPr>
        <b/>
        <sz val="16"/>
        <color theme="1"/>
        <rFont val="Helvetica"/>
        <family val="2"/>
      </rPr>
      <t xml:space="preserve"> ΔLCΔYenTc lamellae at 24 h</t>
    </r>
  </si>
  <si>
    <t>treatment</t>
  </si>
  <si>
    <t>ΔYenTc</t>
  </si>
  <si>
    <t>YenTc-sfGFP</t>
  </si>
  <si>
    <t>ΔYenTc [n]</t>
  </si>
  <si>
    <t>YenTc-sfGFP [n]</t>
  </si>
  <si>
    <t>YenTc [n]</t>
  </si>
  <si>
    <t>n = number of diseased larvae</t>
  </si>
  <si>
    <t>Treatment</t>
  </si>
  <si>
    <t>per replicate</t>
  </si>
  <si>
    <t>letter</t>
  </si>
  <si>
    <t>b</t>
  </si>
  <si>
    <t>a</t>
  </si>
  <si>
    <t>Compared treatments</t>
  </si>
  <si>
    <t>Significance level (p-value)</t>
  </si>
  <si>
    <t>&lt; 0.001</t>
  </si>
  <si>
    <t>S</t>
  </si>
  <si>
    <t>biological_replicate_assay_1</t>
  </si>
  <si>
    <t>biological_replicate_assay_2</t>
  </si>
  <si>
    <t>biological_replicate_assay_3</t>
  </si>
  <si>
    <t>Diseased [%]</t>
  </si>
  <si>
    <t>SE [%]</t>
  </si>
  <si>
    <t>YenTc</t>
  </si>
  <si>
    <t>vs. YenTc</t>
  </si>
  <si>
    <t>vs. YenTc-sfGFP</t>
  </si>
  <si>
    <r>
      <t xml:space="preserve">Source Data Figure 1 b:  Quantification of intoxication assay on </t>
    </r>
    <r>
      <rPr>
        <b/>
        <i/>
        <sz val="16"/>
        <color theme="1"/>
        <rFont val="Helvetica"/>
        <family val="2"/>
      </rPr>
      <t>Costelytra givenii</t>
    </r>
    <r>
      <rPr>
        <b/>
        <sz val="16"/>
        <color theme="1"/>
        <rFont val="Helvetica"/>
        <family val="2"/>
      </rPr>
      <t xml:space="preserve"> larvae</t>
    </r>
  </si>
  <si>
    <t>ΔYenTc [%]</t>
  </si>
  <si>
    <t>YenTc-sfGFP [%]</t>
  </si>
  <si>
    <t>Control</t>
  </si>
  <si>
    <t>Control [n]</t>
  </si>
  <si>
    <t>Control [%]</t>
  </si>
  <si>
    <t>vs. Control</t>
  </si>
  <si>
    <r>
      <t xml:space="preserve">Source Data Figure 1 b:  Quantification of diseased </t>
    </r>
    <r>
      <rPr>
        <b/>
        <i/>
        <sz val="12"/>
        <color theme="1"/>
        <rFont val="Helvetica"/>
        <family val="2"/>
      </rPr>
      <t>C. givenii</t>
    </r>
    <r>
      <rPr>
        <b/>
        <sz val="12"/>
        <color theme="1"/>
        <rFont val="Helvetica"/>
        <family val="2"/>
      </rPr>
      <t xml:space="preserve"> larvae per treatment</t>
    </r>
  </si>
  <si>
    <r>
      <t xml:space="preserve">Source Data Figure 1 b:  Diseased </t>
    </r>
    <r>
      <rPr>
        <b/>
        <i/>
        <sz val="12"/>
        <color theme="1"/>
        <rFont val="Helvetica"/>
        <family val="2"/>
      </rPr>
      <t>C. givenii</t>
    </r>
    <r>
      <rPr>
        <b/>
        <sz val="12"/>
        <color theme="1"/>
        <rFont val="Helvetica"/>
        <family val="2"/>
      </rPr>
      <t xml:space="preserve"> larvae per treatment in %</t>
    </r>
  </si>
  <si>
    <t>number of larvae:</t>
  </si>
  <si>
    <t>Source Data Figure 1 b:  Diseased larvae and Standart Error (SE) [%]</t>
  </si>
  <si>
    <t>Source Data Figure 1 b:  Treatment comparison summary</t>
  </si>
  <si>
    <t>Source Data Figure 1 b:  Pair-wise treatment comparison results using a generalized linear model (GLM)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</si>
</sst>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0"/>
  </numFmts>
  <fonts count="1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Helvetica"/>
      <family val="2"/>
    </font>
    <font>
      <sz val="12"/>
      <name val="Helvetica"/>
      <family val="2"/>
    </font>
    <font>
      <b/>
      <sz val="12"/>
      <color theme="1"/>
      <name val="Helvetica"/>
      <family val="2"/>
    </font>
    <font>
      <b/>
      <sz val="12"/>
      <name val="Helvetica"/>
      <family val="2"/>
    </font>
    <font>
      <b/>
      <i/>
      <sz val="12"/>
      <color theme="1"/>
      <name val="Helvetica"/>
      <family val="2"/>
    </font>
    <font>
      <b/>
      <sz val="12"/>
      <color theme="1"/>
      <name val="Arial"/>
      <family val="2"/>
    </font>
    <font>
      <sz val="12"/>
      <color rgb="FF000000"/>
      <name val="Helvetica"/>
      <family val="2"/>
    </font>
    <font>
      <b/>
      <sz val="12"/>
      <color rgb="FF000000"/>
      <name val="Helvetica"/>
      <family val="2"/>
    </font>
    <font>
      <b/>
      <sz val="16"/>
      <color theme="1"/>
      <name val="Helvetica"/>
      <family val="2"/>
    </font>
    <font>
      <b/>
      <i/>
      <sz val="16"/>
      <color theme="1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2" fontId="3" fillId="0" borderId="0" xfId="0" applyNumberFormat="1" applyFont="1"/>
    <xf numFmtId="0" fontId="5" fillId="3" borderId="0" xfId="0" applyFont="1" applyFill="1"/>
    <xf numFmtId="0" fontId="3" fillId="0" borderId="1" xfId="0" applyFont="1" applyBorder="1"/>
    <xf numFmtId="0" fontId="3" fillId="3" borderId="1" xfId="0" applyFont="1" applyFill="1" applyBorder="1"/>
    <xf numFmtId="0" fontId="4" fillId="3" borderId="1" xfId="0" applyFont="1" applyFill="1" applyBorder="1"/>
    <xf numFmtId="0" fontId="3" fillId="2" borderId="1" xfId="0" applyFont="1" applyFill="1" applyBorder="1"/>
    <xf numFmtId="0" fontId="5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6" fillId="3" borderId="0" xfId="0" applyFont="1" applyFill="1"/>
    <xf numFmtId="1" fontId="3" fillId="0" borderId="1" xfId="0" applyNumberFormat="1" applyFont="1" applyBorder="1"/>
    <xf numFmtId="2" fontId="3" fillId="0" borderId="1" xfId="0" applyNumberFormat="1" applyFont="1" applyBorder="1"/>
    <xf numFmtId="2" fontId="4" fillId="0" borderId="1" xfId="0" applyNumberFormat="1" applyFont="1" applyBorder="1"/>
    <xf numFmtId="0" fontId="2" fillId="3" borderId="1" xfId="0" applyFont="1" applyFill="1" applyBorder="1"/>
    <xf numFmtId="0" fontId="9" fillId="0" borderId="1" xfId="0" applyFont="1" applyBorder="1"/>
    <xf numFmtId="0" fontId="8" fillId="0" borderId="3" xfId="0" applyFont="1" applyBorder="1"/>
    <xf numFmtId="0" fontId="5" fillId="2" borderId="0" xfId="0" applyFont="1" applyFill="1"/>
    <xf numFmtId="2" fontId="5" fillId="0" borderId="0" xfId="0" applyNumberFormat="1" applyFont="1"/>
    <xf numFmtId="2" fontId="5" fillId="0" borderId="1" xfId="0" applyNumberFormat="1" applyFont="1" applyBorder="1"/>
    <xf numFmtId="2" fontId="10" fillId="0" borderId="1" xfId="0" applyNumberFormat="1" applyFont="1" applyBorder="1"/>
    <xf numFmtId="1" fontId="5" fillId="0" borderId="1" xfId="0" applyNumberFormat="1" applyFont="1" applyBorder="1"/>
    <xf numFmtId="0" fontId="1" fillId="0" borderId="0" xfId="0" applyFont="1"/>
    <xf numFmtId="0" fontId="5" fillId="2" borderId="1" xfId="0" applyFont="1" applyFill="1" applyBorder="1"/>
    <xf numFmtId="0" fontId="5" fillId="0" borderId="4" xfId="0" applyFont="1" applyBorder="1"/>
    <xf numFmtId="0" fontId="10" fillId="0" borderId="1" xfId="0" applyFont="1" applyBorder="1"/>
    <xf numFmtId="0" fontId="9" fillId="0" borderId="0" xfId="0" applyFont="1"/>
    <xf numFmtId="1" fontId="3" fillId="0" borderId="0" xfId="0" applyNumberFormat="1" applyFont="1"/>
    <xf numFmtId="0" fontId="11" fillId="0" borderId="0" xfId="0" applyFont="1"/>
    <xf numFmtId="1" fontId="5" fillId="0" borderId="0" xfId="0" applyNumberFormat="1" applyFont="1"/>
    <xf numFmtId="1" fontId="10" fillId="0" borderId="1" xfId="0" applyNumberFormat="1" applyFont="1" applyBorder="1"/>
    <xf numFmtId="0" fontId="3" fillId="4" borderId="1" xfId="0" applyFont="1" applyFill="1" applyBorder="1"/>
    <xf numFmtId="0" fontId="5" fillId="4" borderId="5" xfId="0" applyFont="1" applyFill="1" applyBorder="1"/>
    <xf numFmtId="0" fontId="5" fillId="3" borderId="5" xfId="0" applyFont="1" applyFill="1" applyBorder="1"/>
    <xf numFmtId="0" fontId="5" fillId="4" borderId="0" xfId="0" applyFont="1" applyFill="1"/>
    <xf numFmtId="0" fontId="8" fillId="3" borderId="5" xfId="0" applyFont="1" applyFill="1" applyBorder="1"/>
    <xf numFmtId="0" fontId="9" fillId="3" borderId="1" xfId="0" applyFont="1" applyFill="1" applyBorder="1"/>
    <xf numFmtId="0" fontId="3" fillId="5" borderId="1" xfId="0" applyFont="1" applyFill="1" applyBorder="1"/>
    <xf numFmtId="0" fontId="5" fillId="5" borderId="0" xfId="0" applyFont="1" applyFill="1"/>
    <xf numFmtId="2" fontId="3" fillId="2" borderId="1" xfId="0" applyNumberFormat="1" applyFont="1" applyFill="1" applyBorder="1"/>
    <xf numFmtId="164" fontId="3" fillId="0" borderId="1" xfId="0" applyNumberFormat="1" applyFont="1" applyBorder="1"/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165" fontId="3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66" fontId="3" fillId="0" borderId="0" xfId="0" applyNumberFormat="1" applyFont="1"/>
    <xf numFmtId="0" fontId="7" fillId="0" borderId="1" xfId="0" applyFont="1" applyBorder="1"/>
    <xf numFmtId="165" fontId="7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Fig1b_intoxication_assay!$A$25:$A$28</c:f>
              <c:strCache>
                <c:ptCount val="4"/>
                <c:pt idx="0">
                  <c:v>Control</c:v>
                </c:pt>
                <c:pt idx="1">
                  <c:v>ΔYenTc</c:v>
                </c:pt>
                <c:pt idx="2">
                  <c:v>YenTc</c:v>
                </c:pt>
                <c:pt idx="3">
                  <c:v>YenTc-sfGFP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formatCode>General</c:formatCode>
                <c:ptCount val="4"/>
                <c:pt idx="0">
                  <c:v>2.7777777777777777</c:v>
                </c:pt>
                <c:pt idx="1">
                  <c:v>3.8718447357620542</c:v>
                </c:pt>
                <c:pt idx="2">
                  <c:v>2.7777777777777839</c:v>
                </c:pt>
                <c:pt idx="3">
                  <c:v>3.8718447357620533</c:v>
                </c:pt>
              </c:numLit>
            </c:plus>
            <c:minus>
              <c:numLit>
                <c:formatCode>General</c:formatCode>
                <c:ptCount val="4"/>
                <c:pt idx="0">
                  <c:v>2.7777777777777777</c:v>
                </c:pt>
                <c:pt idx="1">
                  <c:v>3.8718447357620542</c:v>
                </c:pt>
                <c:pt idx="2">
                  <c:v>2.7777777777777839</c:v>
                </c:pt>
                <c:pt idx="3">
                  <c:v>3.8718447357620533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Fig1b_intoxication_assay!$A$25:$A$28</c:f>
              <c:strCache>
                <c:ptCount val="4"/>
                <c:pt idx="0">
                  <c:v>Control</c:v>
                </c:pt>
                <c:pt idx="1">
                  <c:v>ΔYenTc</c:v>
                </c:pt>
                <c:pt idx="2">
                  <c:v>YenTc</c:v>
                </c:pt>
                <c:pt idx="3">
                  <c:v>YenTc-sfGFP</c:v>
                </c:pt>
              </c:strCache>
            </c:strRef>
          </c:cat>
          <c:val>
            <c:numRef>
              <c:f>Fig1b_intoxication_assay!$B$25:$B$28</c:f>
              <c:numCache>
                <c:formatCode>0.0</c:formatCode>
                <c:ptCount val="4"/>
                <c:pt idx="0">
                  <c:v>2.7777777777777777</c:v>
                </c:pt>
                <c:pt idx="1">
                  <c:v>5.5555555555555554</c:v>
                </c:pt>
                <c:pt idx="2">
                  <c:v>94.444444444444443</c:v>
                </c:pt>
                <c:pt idx="3">
                  <c:v>97.222222222222214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79-334F-B222-F172BF4554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5356744"/>
        <c:axId val="625353144"/>
      </c:barChart>
      <c:catAx>
        <c:axId val="625356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CH"/>
          </a:p>
        </c:txPr>
        <c:crossAx val="625353144"/>
        <c:crosses val="autoZero"/>
        <c:auto val="1"/>
        <c:lblAlgn val="ctr"/>
        <c:lblOffset val="100"/>
        <c:noMultiLvlLbl val="0"/>
      </c:catAx>
      <c:valAx>
        <c:axId val="625353144"/>
        <c:scaling>
          <c:orientation val="minMax"/>
          <c:max val="11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>
                    <a:latin typeface="Helvetica" pitchFamily="2" charset="0"/>
                  </a:rPr>
                  <a:t>Diseased grubs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CH"/>
          </a:p>
        </c:txPr>
        <c:crossAx val="625356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23</xdr:row>
      <xdr:rowOff>15875</xdr:rowOff>
    </xdr:from>
    <xdr:to>
      <xdr:col>8</xdr:col>
      <xdr:colOff>1333500</xdr:colOff>
      <xdr:row>37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1D4C23-BC06-DC4A-B980-CA9DEC12F3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6057C-B906-AD4C-BB47-B618C41E6C89}">
  <dimension ref="A1:L56"/>
  <sheetViews>
    <sheetView workbookViewId="0">
      <selection activeCell="F63" sqref="F63"/>
    </sheetView>
  </sheetViews>
  <sheetFormatPr baseColWidth="10" defaultRowHeight="16"/>
  <cols>
    <col min="1" max="1" width="30.83203125" customWidth="1"/>
    <col min="2" max="2" width="13.83203125" customWidth="1"/>
    <col min="3" max="3" width="30.6640625" customWidth="1"/>
    <col min="5" max="5" width="16.5" customWidth="1"/>
    <col min="6" max="6" width="15.5" customWidth="1"/>
    <col min="7" max="7" width="27.83203125" customWidth="1"/>
    <col min="8" max="8" width="28.33203125" customWidth="1"/>
    <col min="9" max="9" width="27.5" customWidth="1"/>
  </cols>
  <sheetData>
    <row r="1" spans="1:12" ht="21">
      <c r="A1" s="32" t="s">
        <v>262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4" t="s">
        <v>269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>
      <c r="A6" s="2" t="s">
        <v>244</v>
      </c>
      <c r="B6" s="2"/>
      <c r="C6" s="2"/>
      <c r="D6" s="2"/>
      <c r="E6" s="2"/>
      <c r="F6" s="2"/>
      <c r="G6" s="2" t="s">
        <v>271</v>
      </c>
      <c r="H6" s="2"/>
      <c r="I6" s="2"/>
      <c r="J6" s="2"/>
      <c r="K6" s="2"/>
      <c r="L6" s="2"/>
    </row>
    <row r="7" spans="1:12">
      <c r="A7" s="11" t="s">
        <v>238</v>
      </c>
      <c r="B7" s="11" t="s">
        <v>266</v>
      </c>
      <c r="C7" s="11" t="s">
        <v>241</v>
      </c>
      <c r="D7" s="11" t="s">
        <v>243</v>
      </c>
      <c r="E7" s="11" t="s">
        <v>242</v>
      </c>
      <c r="F7" s="2"/>
      <c r="G7" s="7" t="s">
        <v>246</v>
      </c>
      <c r="H7" s="7">
        <v>12</v>
      </c>
      <c r="I7" s="2"/>
      <c r="J7" s="2"/>
      <c r="K7" s="2"/>
      <c r="L7" s="2"/>
    </row>
    <row r="8" spans="1:12">
      <c r="A8" s="16" t="s">
        <v>254</v>
      </c>
      <c r="B8" s="7">
        <v>0</v>
      </c>
      <c r="C8" s="7">
        <v>1</v>
      </c>
      <c r="D8" s="7">
        <v>12</v>
      </c>
      <c r="E8" s="7">
        <v>12</v>
      </c>
      <c r="F8" s="2"/>
      <c r="G8" s="7" t="s">
        <v>30</v>
      </c>
      <c r="H8" s="7">
        <f>H7*3</f>
        <v>36</v>
      </c>
      <c r="I8" s="2"/>
      <c r="J8" s="2"/>
      <c r="K8" s="2"/>
      <c r="L8" s="2"/>
    </row>
    <row r="9" spans="1:12">
      <c r="A9" s="16" t="s">
        <v>255</v>
      </c>
      <c r="B9" s="7">
        <v>1</v>
      </c>
      <c r="C9" s="7">
        <v>1</v>
      </c>
      <c r="D9" s="7">
        <v>11</v>
      </c>
      <c r="E9" s="7">
        <v>12</v>
      </c>
      <c r="F9" s="2"/>
      <c r="G9" s="2"/>
      <c r="H9" s="2"/>
      <c r="I9" s="2"/>
      <c r="J9" s="2"/>
      <c r="K9" s="2"/>
      <c r="L9" s="2"/>
    </row>
    <row r="10" spans="1:12">
      <c r="A10" s="16" t="s">
        <v>256</v>
      </c>
      <c r="B10" s="7">
        <v>0</v>
      </c>
      <c r="C10" s="7">
        <v>0</v>
      </c>
      <c r="D10" s="7">
        <v>11</v>
      </c>
      <c r="E10" s="7">
        <v>11</v>
      </c>
      <c r="F10" s="2"/>
      <c r="G10" s="2"/>
      <c r="H10" s="2"/>
      <c r="I10" s="2"/>
      <c r="J10" s="2"/>
      <c r="K10" s="2"/>
      <c r="L10" s="2"/>
    </row>
    <row r="11" spans="1:12">
      <c r="A11" s="7" t="s">
        <v>52</v>
      </c>
      <c r="B11" s="7">
        <f>SUM(B8:B10)</f>
        <v>1</v>
      </c>
      <c r="C11" s="7">
        <f t="shared" ref="C11:E11" si="0">SUM(C8:C10)</f>
        <v>2</v>
      </c>
      <c r="D11" s="7">
        <f t="shared" si="0"/>
        <v>34</v>
      </c>
      <c r="E11" s="7">
        <f t="shared" si="0"/>
        <v>35</v>
      </c>
      <c r="F11" s="2"/>
      <c r="G11" s="2"/>
      <c r="H11" s="2"/>
      <c r="I11" s="2"/>
      <c r="J11" s="2"/>
      <c r="K11" s="2"/>
      <c r="L11" s="2"/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4" t="s">
        <v>270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11" t="s">
        <v>238</v>
      </c>
      <c r="B15" s="11" t="s">
        <v>267</v>
      </c>
      <c r="C15" s="11" t="s">
        <v>263</v>
      </c>
      <c r="D15" s="11" t="s">
        <v>59</v>
      </c>
      <c r="E15" s="11" t="s">
        <v>264</v>
      </c>
      <c r="F15" s="2"/>
      <c r="G15" s="2"/>
      <c r="H15" s="2"/>
      <c r="I15" s="2"/>
      <c r="J15" s="2"/>
      <c r="K15" s="2"/>
      <c r="L15" s="2"/>
    </row>
    <row r="16" spans="1:12">
      <c r="A16" s="16" t="s">
        <v>254</v>
      </c>
      <c r="B16" s="16">
        <f>(B8/H7)*100</f>
        <v>0</v>
      </c>
      <c r="C16" s="16">
        <f>(C8/H7)*100</f>
        <v>8.3333333333333321</v>
      </c>
      <c r="D16" s="16">
        <f>(D8/H7)*100</f>
        <v>100</v>
      </c>
      <c r="E16" s="16">
        <f>(E8/H7)*100</f>
        <v>100</v>
      </c>
      <c r="F16" s="4"/>
      <c r="G16" s="5"/>
      <c r="H16" s="5"/>
      <c r="I16" s="5"/>
      <c r="J16" s="5"/>
      <c r="K16" s="2"/>
      <c r="L16" s="2"/>
    </row>
    <row r="17" spans="1:12">
      <c r="A17" s="16" t="s">
        <v>255</v>
      </c>
      <c r="B17" s="16">
        <f>(B9/H7)*100</f>
        <v>8.3333333333333321</v>
      </c>
      <c r="C17" s="16">
        <f>(C9/H7)*100</f>
        <v>8.3333333333333321</v>
      </c>
      <c r="D17" s="16">
        <f>(D9/H7)*100</f>
        <v>91.666666666666657</v>
      </c>
      <c r="E17" s="16">
        <f>(E9/H7)*100</f>
        <v>100</v>
      </c>
      <c r="F17" s="2"/>
      <c r="G17" s="2"/>
      <c r="H17" s="2"/>
      <c r="I17" s="2"/>
      <c r="J17" s="50"/>
      <c r="K17" s="2"/>
      <c r="L17" s="2"/>
    </row>
    <row r="18" spans="1:12">
      <c r="A18" s="16" t="s">
        <v>256</v>
      </c>
      <c r="B18" s="16">
        <f>(B10/H7)*100</f>
        <v>0</v>
      </c>
      <c r="C18" s="16">
        <f>(C10/H7)*100</f>
        <v>0</v>
      </c>
      <c r="D18" s="16">
        <f>(D10/H7)*100</f>
        <v>91.666666666666657</v>
      </c>
      <c r="E18" s="16">
        <f>(E10/H7)*100</f>
        <v>91.666666666666657</v>
      </c>
      <c r="F18" s="2"/>
      <c r="G18" s="2"/>
      <c r="H18" s="2"/>
      <c r="I18" s="2"/>
      <c r="J18" s="50"/>
      <c r="K18" s="2"/>
      <c r="L18" s="2"/>
    </row>
    <row r="19" spans="1:12">
      <c r="A19" s="7" t="s">
        <v>52</v>
      </c>
      <c r="B19" s="16">
        <f>SUM(B16:B18)/3</f>
        <v>2.7777777777777772</v>
      </c>
      <c r="C19" s="16">
        <f t="shared" ref="C19:E19" si="1">SUM(C16:C18)/3</f>
        <v>5.5555555555555545</v>
      </c>
      <c r="D19" s="16">
        <f t="shared" si="1"/>
        <v>94.444444444444443</v>
      </c>
      <c r="E19" s="16">
        <f t="shared" si="1"/>
        <v>97.222222222222214</v>
      </c>
      <c r="F19" s="2"/>
      <c r="G19" s="2"/>
      <c r="H19" s="2"/>
      <c r="I19" s="2"/>
      <c r="J19" s="50"/>
      <c r="K19" s="2"/>
      <c r="L19" s="2"/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50"/>
      <c r="K20" s="2"/>
      <c r="L20" s="2"/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4" t="s">
        <v>272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11" t="s">
        <v>238</v>
      </c>
      <c r="B24" s="49" t="s">
        <v>257</v>
      </c>
      <c r="C24" s="49" t="s">
        <v>258</v>
      </c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7" t="s">
        <v>265</v>
      </c>
      <c r="B25" s="44">
        <f>(B11/H8)*100</f>
        <v>2.7777777777777777</v>
      </c>
      <c r="C25" s="16">
        <f>SQRT(((B25/100)*(1-(B25/100)))/(H8-1))*100</f>
        <v>2.7777777777777777</v>
      </c>
      <c r="D25" s="2"/>
      <c r="E25" s="2"/>
      <c r="F25" s="2"/>
      <c r="G25" s="2"/>
      <c r="H25" s="2"/>
      <c r="I25" s="2"/>
      <c r="J25" s="2"/>
      <c r="K25" s="2"/>
      <c r="L25" s="2"/>
    </row>
    <row r="26" spans="1:12">
      <c r="A26" s="7" t="s">
        <v>239</v>
      </c>
      <c r="B26" s="44">
        <f>(C11/H8)*100</f>
        <v>5.5555555555555554</v>
      </c>
      <c r="C26" s="16">
        <f>SQRT(((B26/100)*(1-(B26/100)))/(H8-1))*100</f>
        <v>3.8718447357620533</v>
      </c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7" t="s">
        <v>259</v>
      </c>
      <c r="B27" s="44">
        <f>(D11/H8)*100</f>
        <v>94.444444444444443</v>
      </c>
      <c r="C27" s="16">
        <f>SQRT(((B27/100)*(1-(B27/100)))/(H8-1))*100</f>
        <v>3.8718447357620542</v>
      </c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7" t="s">
        <v>240</v>
      </c>
      <c r="B28" s="44">
        <f>(E11/H8)*100</f>
        <v>97.222222222222214</v>
      </c>
      <c r="C28" s="16">
        <f>SQRT(((B28/100)*(1-(B28/100)))/(H8-1))*100</f>
        <v>2.7777777777777839</v>
      </c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4" t="s">
        <v>273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11" t="s">
        <v>245</v>
      </c>
      <c r="B33" s="49" t="s">
        <v>257</v>
      </c>
      <c r="C33" s="11" t="s">
        <v>247</v>
      </c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7" t="s">
        <v>265</v>
      </c>
      <c r="B34" s="44">
        <f>(B11/H8)*100</f>
        <v>2.7777777777777777</v>
      </c>
      <c r="C34" s="51" t="s">
        <v>248</v>
      </c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7" t="s">
        <v>239</v>
      </c>
      <c r="B35" s="44">
        <f>(C11/H8)*100</f>
        <v>5.5555555555555554</v>
      </c>
      <c r="C35" s="51" t="s">
        <v>248</v>
      </c>
      <c r="D35" s="2"/>
      <c r="E35" s="2"/>
      <c r="F35" s="2"/>
      <c r="G35" s="2"/>
      <c r="H35" s="2"/>
      <c r="I35" s="2"/>
      <c r="J35" s="2"/>
      <c r="K35" s="2"/>
      <c r="L35" s="2"/>
    </row>
    <row r="36" spans="1:12">
      <c r="A36" s="7" t="s">
        <v>259</v>
      </c>
      <c r="B36" s="44">
        <f>(D11/H8)*100</f>
        <v>94.444444444444443</v>
      </c>
      <c r="C36" s="51" t="s">
        <v>249</v>
      </c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7" t="s">
        <v>240</v>
      </c>
      <c r="B37" s="44">
        <f>(E11/H8)*100</f>
        <v>97.222222222222214</v>
      </c>
      <c r="C37" s="51" t="s">
        <v>249</v>
      </c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A40" s="4" t="s">
        <v>274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11" t="s">
        <v>250</v>
      </c>
      <c r="B42" s="11"/>
      <c r="C42" s="49" t="s">
        <v>251</v>
      </c>
      <c r="D42" s="11"/>
      <c r="E42" s="2"/>
      <c r="F42" s="2"/>
      <c r="G42" s="2"/>
      <c r="H42" s="2"/>
      <c r="I42" s="2"/>
      <c r="J42" s="2"/>
      <c r="K42" s="2"/>
      <c r="L42" s="2"/>
    </row>
    <row r="43" spans="1:12">
      <c r="A43" s="7" t="s">
        <v>259</v>
      </c>
      <c r="B43" s="45" t="s">
        <v>268</v>
      </c>
      <c r="C43" s="52" t="s">
        <v>252</v>
      </c>
      <c r="D43" s="51" t="s">
        <v>253</v>
      </c>
      <c r="E43" s="2"/>
      <c r="F43" s="2"/>
      <c r="G43" s="2"/>
      <c r="H43" s="2"/>
      <c r="I43" s="2"/>
      <c r="J43" s="2"/>
      <c r="K43" s="2"/>
      <c r="L43" s="2"/>
    </row>
    <row r="44" spans="1:12">
      <c r="A44" s="7" t="s">
        <v>240</v>
      </c>
      <c r="B44" s="46"/>
      <c r="C44" s="52" t="s">
        <v>252</v>
      </c>
      <c r="D44" s="51" t="s">
        <v>253</v>
      </c>
      <c r="E44" s="2"/>
      <c r="F44" s="2"/>
      <c r="G44" s="2"/>
      <c r="H44" s="2"/>
      <c r="I44" s="2"/>
      <c r="J44" s="2"/>
      <c r="K44" s="2"/>
      <c r="L44" s="2"/>
    </row>
    <row r="45" spans="1:12">
      <c r="A45" s="7" t="s">
        <v>239</v>
      </c>
      <c r="B45" s="47"/>
      <c r="C45" s="48">
        <v>0.56299999999999994</v>
      </c>
      <c r="D45" s="51"/>
      <c r="E45" s="2"/>
      <c r="F45" s="2"/>
      <c r="G45" s="2"/>
      <c r="H45" s="2"/>
      <c r="I45" s="2"/>
      <c r="J45" s="2"/>
      <c r="K45" s="2"/>
      <c r="L45" s="2"/>
    </row>
    <row r="46" spans="1:12">
      <c r="A46" s="7" t="s">
        <v>240</v>
      </c>
      <c r="B46" s="45" t="s">
        <v>260</v>
      </c>
      <c r="C46" s="48">
        <v>0.56299999999999994</v>
      </c>
      <c r="D46" s="51"/>
      <c r="E46" s="2"/>
      <c r="F46" s="2"/>
      <c r="G46" s="2"/>
      <c r="H46" s="2"/>
      <c r="I46" s="2"/>
      <c r="J46" s="2"/>
      <c r="K46" s="2"/>
      <c r="L46" s="2"/>
    </row>
    <row r="47" spans="1:12">
      <c r="A47" s="7" t="s">
        <v>239</v>
      </c>
      <c r="B47" s="47"/>
      <c r="C47" s="52" t="s">
        <v>252</v>
      </c>
      <c r="D47" s="51" t="s">
        <v>253</v>
      </c>
      <c r="E47" s="2"/>
      <c r="F47" s="2"/>
      <c r="G47" s="2"/>
      <c r="H47" s="2"/>
      <c r="I47" s="2"/>
      <c r="J47" s="2"/>
      <c r="K47" s="2"/>
      <c r="L47" s="2"/>
    </row>
    <row r="48" spans="1:12">
      <c r="A48" s="7" t="s">
        <v>239</v>
      </c>
      <c r="B48" s="7" t="s">
        <v>261</v>
      </c>
      <c r="C48" s="52" t="s">
        <v>252</v>
      </c>
      <c r="D48" s="51" t="s">
        <v>253</v>
      </c>
      <c r="E48" s="2"/>
      <c r="F48" s="2"/>
      <c r="G48" s="2"/>
      <c r="H48" s="2"/>
      <c r="I48" s="2"/>
      <c r="J48" s="2"/>
      <c r="K48" s="2"/>
      <c r="L48" s="2"/>
    </row>
    <row r="49" spans="1:1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A4A64-7EE7-5041-AEDD-A98E42BDBCAF}">
  <dimension ref="A1:J228"/>
  <sheetViews>
    <sheetView topLeftCell="A77" workbookViewId="0">
      <selection activeCell="A6" sqref="A6"/>
    </sheetView>
  </sheetViews>
  <sheetFormatPr baseColWidth="10" defaultRowHeight="16"/>
  <cols>
    <col min="1" max="1" width="31" customWidth="1"/>
    <col min="2" max="2" width="20.5" customWidth="1"/>
    <col min="3" max="3" width="20.83203125" customWidth="1"/>
    <col min="4" max="4" width="14.5" customWidth="1"/>
    <col min="5" max="5" width="16.33203125" customWidth="1"/>
    <col min="6" max="6" width="16.1640625" customWidth="1"/>
    <col min="7" max="7" width="17.1640625" customWidth="1"/>
    <col min="9" max="10" width="20.83203125" customWidth="1"/>
  </cols>
  <sheetData>
    <row r="1" spans="1:10" ht="21">
      <c r="A1" s="32" t="s">
        <v>221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2"/>
      <c r="D2" s="22"/>
      <c r="E2" s="22"/>
      <c r="F2" s="22"/>
      <c r="G2" s="22"/>
      <c r="H2" s="2"/>
      <c r="I2" s="2"/>
      <c r="J2" s="2"/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>
      <c r="A4" s="4" t="s">
        <v>222</v>
      </c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>
      <c r="A6" s="22" t="s">
        <v>62</v>
      </c>
      <c r="B6" s="2"/>
      <c r="C6" s="2"/>
      <c r="D6" s="2"/>
      <c r="E6" s="2"/>
      <c r="F6" s="2"/>
      <c r="G6" s="2"/>
      <c r="H6" s="2"/>
      <c r="I6" s="2"/>
      <c r="J6" s="2"/>
    </row>
    <row r="7" spans="1:10">
      <c r="A7" s="7" t="s">
        <v>117</v>
      </c>
      <c r="B7" s="7"/>
      <c r="C7" s="23" t="s">
        <v>33</v>
      </c>
      <c r="D7" s="23" t="s">
        <v>64</v>
      </c>
      <c r="E7" s="23" t="s">
        <v>65</v>
      </c>
      <c r="F7" s="23" t="s">
        <v>66</v>
      </c>
      <c r="G7" s="23" t="s">
        <v>67</v>
      </c>
      <c r="H7" s="2"/>
      <c r="I7" s="2"/>
      <c r="J7" s="2"/>
    </row>
    <row r="8" spans="1:10">
      <c r="A8" s="7"/>
      <c r="B8" s="7" t="s">
        <v>118</v>
      </c>
      <c r="C8" s="7">
        <f>SUM(D8:G8)</f>
        <v>109</v>
      </c>
      <c r="D8" s="7">
        <v>96</v>
      </c>
      <c r="E8" s="7">
        <v>2</v>
      </c>
      <c r="F8" s="7">
        <v>9</v>
      </c>
      <c r="G8" s="7">
        <v>2</v>
      </c>
      <c r="H8" s="2"/>
      <c r="I8" s="2"/>
      <c r="J8" s="2"/>
    </row>
    <row r="9" spans="1:10">
      <c r="A9" s="7"/>
      <c r="B9" s="7" t="s">
        <v>119</v>
      </c>
      <c r="C9" s="7">
        <f t="shared" ref="C9:C13" si="0">SUM(D9:G9)</f>
        <v>303</v>
      </c>
      <c r="D9" s="7">
        <v>261</v>
      </c>
      <c r="E9" s="7">
        <v>8</v>
      </c>
      <c r="F9" s="7">
        <v>26</v>
      </c>
      <c r="G9" s="7">
        <v>8</v>
      </c>
      <c r="H9" s="2"/>
      <c r="I9" s="2"/>
      <c r="J9" s="2"/>
    </row>
    <row r="10" spans="1:10">
      <c r="A10" s="7"/>
      <c r="B10" s="7" t="s">
        <v>120</v>
      </c>
      <c r="C10" s="7">
        <f t="shared" si="0"/>
        <v>294</v>
      </c>
      <c r="D10" s="7">
        <v>259</v>
      </c>
      <c r="E10" s="7">
        <v>7</v>
      </c>
      <c r="F10" s="7">
        <v>21</v>
      </c>
      <c r="G10" s="7">
        <v>7</v>
      </c>
      <c r="H10" s="2"/>
      <c r="I10" s="2"/>
      <c r="J10" s="2"/>
    </row>
    <row r="11" spans="1:10">
      <c r="A11" s="7"/>
      <c r="B11" s="7" t="s">
        <v>71</v>
      </c>
      <c r="C11" s="7">
        <f t="shared" si="0"/>
        <v>253</v>
      </c>
      <c r="D11" s="7">
        <v>224</v>
      </c>
      <c r="E11" s="7">
        <v>3</v>
      </c>
      <c r="F11" s="7">
        <v>24</v>
      </c>
      <c r="G11" s="7">
        <v>2</v>
      </c>
      <c r="H11" s="2"/>
      <c r="I11" s="2"/>
      <c r="J11" s="2"/>
    </row>
    <row r="12" spans="1:10">
      <c r="A12" s="7"/>
      <c r="B12" s="7" t="s">
        <v>70</v>
      </c>
      <c r="C12" s="7">
        <f t="shared" si="0"/>
        <v>288</v>
      </c>
      <c r="D12" s="7">
        <v>254</v>
      </c>
      <c r="E12" s="7">
        <v>4</v>
      </c>
      <c r="F12" s="7">
        <v>27</v>
      </c>
      <c r="G12" s="7">
        <v>3</v>
      </c>
      <c r="H12" s="2"/>
      <c r="I12" s="2"/>
      <c r="J12" s="2"/>
    </row>
    <row r="13" spans="1:10">
      <c r="A13" s="7"/>
      <c r="B13" s="7" t="s">
        <v>69</v>
      </c>
      <c r="C13" s="7">
        <f t="shared" si="0"/>
        <v>305</v>
      </c>
      <c r="D13" s="7">
        <v>270</v>
      </c>
      <c r="E13" s="7">
        <v>8</v>
      </c>
      <c r="F13" s="7">
        <v>19</v>
      </c>
      <c r="G13" s="7">
        <v>8</v>
      </c>
      <c r="H13" s="2"/>
      <c r="I13" s="11" t="s">
        <v>72</v>
      </c>
      <c r="J13" s="11" t="s">
        <v>73</v>
      </c>
    </row>
    <row r="14" spans="1:10">
      <c r="A14" s="7"/>
      <c r="B14" s="11" t="s">
        <v>52</v>
      </c>
      <c r="C14" s="7">
        <f>SUM(C8:C13)</f>
        <v>1552</v>
      </c>
      <c r="D14" s="7">
        <f t="shared" ref="D14:G14" si="1">SUM(D8:D13)</f>
        <v>1364</v>
      </c>
      <c r="E14" s="7">
        <f t="shared" si="1"/>
        <v>32</v>
      </c>
      <c r="F14" s="7">
        <f t="shared" si="1"/>
        <v>126</v>
      </c>
      <c r="G14" s="7">
        <f t="shared" si="1"/>
        <v>30</v>
      </c>
      <c r="H14" s="2"/>
      <c r="I14" s="16">
        <f>F14/(D14/100)</f>
        <v>9.2375366568914945</v>
      </c>
      <c r="J14" s="16">
        <f>G14/(E14/100)</f>
        <v>93.75</v>
      </c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4" t="s">
        <v>74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7" t="s">
        <v>121</v>
      </c>
      <c r="B17" s="7"/>
      <c r="C17" s="23" t="s">
        <v>33</v>
      </c>
      <c r="D17" s="23" t="s">
        <v>64</v>
      </c>
      <c r="E17" s="23" t="s">
        <v>65</v>
      </c>
      <c r="F17" s="23" t="s">
        <v>66</v>
      </c>
      <c r="G17" s="23" t="s">
        <v>67</v>
      </c>
      <c r="H17" s="5"/>
      <c r="I17" s="5"/>
      <c r="J17" s="5"/>
    </row>
    <row r="18" spans="1:10">
      <c r="A18" s="7"/>
      <c r="B18" s="16" t="s">
        <v>103</v>
      </c>
      <c r="C18" s="16"/>
      <c r="D18" s="15">
        <v>36</v>
      </c>
      <c r="E18" s="15">
        <v>2</v>
      </c>
      <c r="F18" s="15">
        <v>6</v>
      </c>
      <c r="G18" s="15">
        <v>3</v>
      </c>
      <c r="H18" s="5"/>
      <c r="I18" s="5"/>
      <c r="J18" s="5"/>
    </row>
    <row r="19" spans="1:10">
      <c r="A19" s="7"/>
      <c r="B19" s="16" t="s">
        <v>104</v>
      </c>
      <c r="C19" s="16"/>
      <c r="D19" s="15">
        <v>39</v>
      </c>
      <c r="E19" s="15">
        <v>3</v>
      </c>
      <c r="F19" s="15">
        <v>6</v>
      </c>
      <c r="G19" s="15">
        <v>3</v>
      </c>
      <c r="H19" s="5"/>
      <c r="I19" s="5"/>
      <c r="J19" s="5"/>
    </row>
    <row r="20" spans="1:10">
      <c r="A20" s="7"/>
      <c r="B20" s="16" t="s">
        <v>105</v>
      </c>
      <c r="C20" s="16"/>
      <c r="D20" s="15">
        <v>283</v>
      </c>
      <c r="E20" s="15">
        <v>5</v>
      </c>
      <c r="F20" s="15">
        <v>8</v>
      </c>
      <c r="G20" s="15">
        <v>3</v>
      </c>
      <c r="H20" s="5"/>
      <c r="I20" s="5"/>
      <c r="J20" s="5"/>
    </row>
    <row r="21" spans="1:10">
      <c r="A21" s="7"/>
      <c r="B21" s="16" t="s">
        <v>106</v>
      </c>
      <c r="C21" s="16"/>
      <c r="D21" s="15">
        <v>256</v>
      </c>
      <c r="E21" s="15">
        <v>5</v>
      </c>
      <c r="F21" s="15">
        <v>17</v>
      </c>
      <c r="G21" s="15">
        <v>5</v>
      </c>
      <c r="H21" s="5"/>
      <c r="I21" s="5"/>
      <c r="J21" s="5"/>
    </row>
    <row r="22" spans="1:10">
      <c r="A22" s="7"/>
      <c r="B22" s="16" t="s">
        <v>107</v>
      </c>
      <c r="C22" s="16"/>
      <c r="D22" s="15">
        <v>229</v>
      </c>
      <c r="E22" s="15">
        <v>8</v>
      </c>
      <c r="F22" s="15">
        <v>12</v>
      </c>
      <c r="G22" s="15">
        <v>7</v>
      </c>
      <c r="H22" s="5"/>
      <c r="I22" s="5"/>
      <c r="J22" s="5"/>
    </row>
    <row r="23" spans="1:10">
      <c r="A23" s="7"/>
      <c r="B23" s="16" t="s">
        <v>108</v>
      </c>
      <c r="C23" s="16"/>
      <c r="D23" s="15">
        <v>102</v>
      </c>
      <c r="E23" s="15">
        <v>2</v>
      </c>
      <c r="F23" s="15">
        <v>5</v>
      </c>
      <c r="G23" s="15">
        <v>2</v>
      </c>
      <c r="H23" s="5"/>
      <c r="I23" s="5"/>
      <c r="J23" s="5"/>
    </row>
    <row r="24" spans="1:10">
      <c r="A24" s="7"/>
      <c r="B24" s="16" t="s">
        <v>110</v>
      </c>
      <c r="C24" s="16"/>
      <c r="D24" s="15">
        <v>52</v>
      </c>
      <c r="E24" s="15">
        <v>0</v>
      </c>
      <c r="F24" s="15">
        <v>6</v>
      </c>
      <c r="G24" s="15">
        <v>0</v>
      </c>
      <c r="H24" s="5"/>
      <c r="I24" s="5"/>
      <c r="J24" s="5"/>
    </row>
    <row r="25" spans="1:10">
      <c r="A25" s="7"/>
      <c r="B25" s="16" t="s">
        <v>111</v>
      </c>
      <c r="C25" s="16"/>
      <c r="D25" s="15">
        <v>81</v>
      </c>
      <c r="E25" s="15">
        <v>1</v>
      </c>
      <c r="F25" s="15">
        <v>7</v>
      </c>
      <c r="G25" s="15">
        <v>1</v>
      </c>
      <c r="H25" s="5"/>
      <c r="I25" s="5"/>
      <c r="J25" s="5"/>
    </row>
    <row r="26" spans="1:10">
      <c r="A26" s="7"/>
      <c r="B26" s="16" t="s">
        <v>76</v>
      </c>
      <c r="C26" s="16"/>
      <c r="D26" s="15">
        <v>189</v>
      </c>
      <c r="E26" s="15">
        <v>11</v>
      </c>
      <c r="F26" s="15">
        <v>9</v>
      </c>
      <c r="G26" s="15">
        <v>10</v>
      </c>
      <c r="H26" s="5"/>
      <c r="I26" s="5"/>
      <c r="J26" s="5"/>
    </row>
    <row r="27" spans="1:10">
      <c r="A27" s="7"/>
      <c r="B27" s="16" t="s">
        <v>77</v>
      </c>
      <c r="C27" s="16"/>
      <c r="D27" s="15">
        <v>170</v>
      </c>
      <c r="E27" s="15">
        <v>5</v>
      </c>
      <c r="F27" s="15">
        <v>7</v>
      </c>
      <c r="G27" s="15">
        <v>4</v>
      </c>
      <c r="H27" s="5"/>
      <c r="I27" s="5"/>
      <c r="J27" s="5"/>
    </row>
    <row r="28" spans="1:10">
      <c r="A28" s="7"/>
      <c r="B28" s="16" t="s">
        <v>78</v>
      </c>
      <c r="C28" s="16"/>
      <c r="D28" s="15">
        <v>128</v>
      </c>
      <c r="E28" s="15">
        <v>5</v>
      </c>
      <c r="F28" s="15">
        <v>8</v>
      </c>
      <c r="G28" s="15">
        <v>4</v>
      </c>
      <c r="H28" s="5"/>
      <c r="I28" s="5"/>
      <c r="J28" s="5"/>
    </row>
    <row r="29" spans="1:10">
      <c r="A29" s="7"/>
      <c r="B29" s="16" t="s">
        <v>79</v>
      </c>
      <c r="C29" s="16"/>
      <c r="D29" s="15">
        <v>273</v>
      </c>
      <c r="E29" s="15">
        <v>8</v>
      </c>
      <c r="F29" s="15">
        <v>14</v>
      </c>
      <c r="G29" s="15">
        <v>5</v>
      </c>
      <c r="H29" s="5"/>
      <c r="I29" s="5"/>
      <c r="J29" s="5"/>
    </row>
    <row r="30" spans="1:10">
      <c r="A30" s="7"/>
      <c r="B30" s="16" t="s">
        <v>80</v>
      </c>
      <c r="C30" s="16"/>
      <c r="D30" s="15">
        <v>287</v>
      </c>
      <c r="E30" s="15">
        <v>7</v>
      </c>
      <c r="F30" s="15">
        <v>17</v>
      </c>
      <c r="G30" s="15">
        <v>6</v>
      </c>
      <c r="H30" s="5"/>
      <c r="I30" s="5"/>
      <c r="J30" s="5"/>
    </row>
    <row r="31" spans="1:10">
      <c r="A31" s="7"/>
      <c r="B31" s="16" t="s">
        <v>81</v>
      </c>
      <c r="C31" s="16"/>
      <c r="D31" s="15">
        <v>121</v>
      </c>
      <c r="E31" s="15">
        <v>8</v>
      </c>
      <c r="F31" s="15">
        <v>5</v>
      </c>
      <c r="G31" s="15">
        <v>8</v>
      </c>
      <c r="H31" s="5"/>
      <c r="I31" s="5"/>
      <c r="J31" s="5"/>
    </row>
    <row r="32" spans="1:10">
      <c r="A32" s="7"/>
      <c r="B32" s="16" t="s">
        <v>82</v>
      </c>
      <c r="C32" s="16"/>
      <c r="D32" s="15">
        <v>165</v>
      </c>
      <c r="E32" s="15">
        <v>5</v>
      </c>
      <c r="F32" s="15">
        <v>11</v>
      </c>
      <c r="G32" s="15">
        <v>4</v>
      </c>
      <c r="H32" s="5"/>
      <c r="I32" s="5"/>
      <c r="J32" s="5"/>
    </row>
    <row r="33" spans="1:10">
      <c r="A33" s="7"/>
      <c r="B33" s="16" t="s">
        <v>83</v>
      </c>
      <c r="C33" s="16"/>
      <c r="D33" s="15">
        <v>142</v>
      </c>
      <c r="E33" s="15">
        <v>8</v>
      </c>
      <c r="F33" s="15">
        <v>7</v>
      </c>
      <c r="G33" s="15">
        <v>7</v>
      </c>
      <c r="H33" s="5"/>
      <c r="I33" s="5"/>
      <c r="J33" s="5"/>
    </row>
    <row r="34" spans="1:10">
      <c r="A34" s="7"/>
      <c r="B34" s="16" t="s">
        <v>84</v>
      </c>
      <c r="C34" s="16"/>
      <c r="D34" s="15">
        <v>82</v>
      </c>
      <c r="E34" s="15">
        <v>1</v>
      </c>
      <c r="F34" s="15">
        <v>6</v>
      </c>
      <c r="G34" s="15">
        <v>0</v>
      </c>
      <c r="H34" s="5"/>
      <c r="I34" s="5"/>
      <c r="J34" s="5"/>
    </row>
    <row r="35" spans="1:10">
      <c r="A35" s="7"/>
      <c r="B35" s="16" t="s">
        <v>85</v>
      </c>
      <c r="C35" s="16"/>
      <c r="D35" s="15">
        <v>78</v>
      </c>
      <c r="E35" s="15">
        <v>1</v>
      </c>
      <c r="F35" s="15">
        <v>7</v>
      </c>
      <c r="G35" s="15">
        <v>1</v>
      </c>
      <c r="H35" s="5"/>
      <c r="I35" s="5"/>
      <c r="J35" s="5"/>
    </row>
    <row r="36" spans="1:10">
      <c r="A36" s="7"/>
      <c r="B36" s="16" t="s">
        <v>86</v>
      </c>
      <c r="C36" s="16"/>
      <c r="D36" s="15">
        <v>99</v>
      </c>
      <c r="E36" s="15">
        <v>3</v>
      </c>
      <c r="F36" s="15">
        <v>6</v>
      </c>
      <c r="G36" s="15">
        <v>3</v>
      </c>
      <c r="H36" s="5"/>
      <c r="I36" s="5"/>
      <c r="J36" s="5"/>
    </row>
    <row r="37" spans="1:10">
      <c r="A37" s="7"/>
      <c r="B37" s="16" t="s">
        <v>87</v>
      </c>
      <c r="C37" s="16"/>
      <c r="D37" s="15">
        <v>137</v>
      </c>
      <c r="E37" s="15">
        <v>3</v>
      </c>
      <c r="F37" s="15">
        <v>10</v>
      </c>
      <c r="G37" s="15">
        <v>3</v>
      </c>
      <c r="H37" s="5"/>
      <c r="I37" s="5"/>
      <c r="J37" s="5"/>
    </row>
    <row r="38" spans="1:10">
      <c r="A38" s="7"/>
      <c r="B38" s="16" t="s">
        <v>88</v>
      </c>
      <c r="C38" s="16"/>
      <c r="D38" s="15">
        <v>114</v>
      </c>
      <c r="E38" s="15">
        <v>6</v>
      </c>
      <c r="F38" s="15">
        <v>12</v>
      </c>
      <c r="G38" s="15">
        <v>6</v>
      </c>
      <c r="H38" s="5"/>
      <c r="I38" s="5"/>
      <c r="J38" s="5"/>
    </row>
    <row r="39" spans="1:10">
      <c r="A39" s="7"/>
      <c r="B39" s="16" t="s">
        <v>89</v>
      </c>
      <c r="C39" s="16"/>
      <c r="D39" s="15">
        <v>71</v>
      </c>
      <c r="E39" s="15">
        <v>1</v>
      </c>
      <c r="F39" s="15">
        <v>6</v>
      </c>
      <c r="G39" s="15">
        <v>1</v>
      </c>
      <c r="H39" s="5"/>
      <c r="I39" s="5"/>
      <c r="J39" s="5"/>
    </row>
    <row r="40" spans="1:10">
      <c r="A40" s="7"/>
      <c r="B40" s="16" t="s">
        <v>90</v>
      </c>
      <c r="C40" s="16"/>
      <c r="D40" s="15">
        <v>76</v>
      </c>
      <c r="E40" s="15">
        <v>1</v>
      </c>
      <c r="F40" s="15">
        <v>10</v>
      </c>
      <c r="G40" s="15">
        <v>1</v>
      </c>
      <c r="H40" s="5"/>
      <c r="I40" s="5"/>
      <c r="J40" s="5"/>
    </row>
    <row r="41" spans="1:10">
      <c r="A41" s="7"/>
      <c r="B41" s="16" t="s">
        <v>91</v>
      </c>
      <c r="C41" s="16"/>
      <c r="D41" s="15">
        <v>89</v>
      </c>
      <c r="E41" s="15">
        <v>1</v>
      </c>
      <c r="F41" s="15">
        <v>8</v>
      </c>
      <c r="G41" s="15">
        <v>1</v>
      </c>
      <c r="H41" s="5"/>
      <c r="I41" s="5"/>
      <c r="J41" s="5"/>
    </row>
    <row r="42" spans="1:10">
      <c r="A42" s="7"/>
      <c r="B42" s="16" t="s">
        <v>92</v>
      </c>
      <c r="C42" s="16"/>
      <c r="D42" s="15">
        <v>51</v>
      </c>
      <c r="E42" s="15">
        <v>0</v>
      </c>
      <c r="F42" s="15">
        <v>2</v>
      </c>
      <c r="G42" s="15">
        <v>0</v>
      </c>
      <c r="H42" s="5"/>
      <c r="I42" s="5"/>
      <c r="J42" s="5"/>
    </row>
    <row r="43" spans="1:10">
      <c r="A43" s="7"/>
      <c r="B43" s="16" t="s">
        <v>93</v>
      </c>
      <c r="C43" s="16"/>
      <c r="D43" s="15">
        <v>19</v>
      </c>
      <c r="E43" s="15">
        <v>0</v>
      </c>
      <c r="F43" s="15">
        <v>3</v>
      </c>
      <c r="G43" s="15">
        <v>0</v>
      </c>
      <c r="H43" s="5"/>
      <c r="I43" s="5"/>
      <c r="J43" s="5"/>
    </row>
    <row r="44" spans="1:10">
      <c r="A44" s="7"/>
      <c r="B44" s="16" t="s">
        <v>112</v>
      </c>
      <c r="C44" s="16"/>
      <c r="D44" s="15">
        <v>66</v>
      </c>
      <c r="E44" s="15">
        <v>0</v>
      </c>
      <c r="F44" s="15">
        <v>3</v>
      </c>
      <c r="G44" s="15">
        <v>0</v>
      </c>
      <c r="H44" s="5"/>
      <c r="I44" s="5"/>
      <c r="J44" s="5"/>
    </row>
    <row r="45" spans="1:10">
      <c r="A45" s="7"/>
      <c r="B45" s="16" t="s">
        <v>94</v>
      </c>
      <c r="C45" s="16"/>
      <c r="D45" s="15">
        <v>70</v>
      </c>
      <c r="E45" s="15">
        <v>2</v>
      </c>
      <c r="F45" s="15">
        <v>5</v>
      </c>
      <c r="G45" s="15">
        <v>1</v>
      </c>
      <c r="H45" s="5"/>
      <c r="I45" s="5"/>
      <c r="J45" s="5"/>
    </row>
    <row r="46" spans="1:10">
      <c r="A46" s="7"/>
      <c r="B46" s="16" t="s">
        <v>95</v>
      </c>
      <c r="C46" s="16"/>
      <c r="D46" s="15">
        <v>36</v>
      </c>
      <c r="E46" s="15">
        <v>4</v>
      </c>
      <c r="F46" s="15">
        <v>3</v>
      </c>
      <c r="G46" s="15">
        <v>3</v>
      </c>
      <c r="H46" s="5"/>
      <c r="I46" s="11" t="s">
        <v>72</v>
      </c>
      <c r="J46" s="11" t="s">
        <v>73</v>
      </c>
    </row>
    <row r="47" spans="1:10">
      <c r="A47" s="7"/>
      <c r="B47" s="11" t="s">
        <v>52</v>
      </c>
      <c r="C47" s="16"/>
      <c r="D47" s="15">
        <f>SUM(D18:D46)</f>
        <v>3541</v>
      </c>
      <c r="E47" s="15">
        <f t="shared" ref="E47:G47" si="2">SUM(E18:E46)</f>
        <v>106</v>
      </c>
      <c r="F47" s="15">
        <f t="shared" si="2"/>
        <v>226</v>
      </c>
      <c r="G47" s="15">
        <f t="shared" si="2"/>
        <v>92</v>
      </c>
      <c r="H47" s="5"/>
      <c r="I47" s="16">
        <f>F47/(D47/100)</f>
        <v>6.3823778593617631</v>
      </c>
      <c r="J47" s="16">
        <f>G47/(E47/100)</f>
        <v>86.79245283018868</v>
      </c>
    </row>
    <row r="48" spans="1:10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4" t="s">
        <v>96</v>
      </c>
      <c r="B52" s="2"/>
      <c r="C52" s="2"/>
      <c r="D52" s="2"/>
      <c r="E52" s="2"/>
      <c r="F52" s="2"/>
      <c r="G52" s="2"/>
      <c r="H52" s="2"/>
      <c r="I52" s="2"/>
      <c r="J52" s="2"/>
    </row>
    <row r="53" spans="1:10">
      <c r="A53" s="7" t="s">
        <v>122</v>
      </c>
      <c r="B53" s="7"/>
      <c r="C53" s="23" t="s">
        <v>33</v>
      </c>
      <c r="D53" s="23" t="s">
        <v>64</v>
      </c>
      <c r="E53" s="23" t="s">
        <v>65</v>
      </c>
      <c r="F53" s="23" t="s">
        <v>66</v>
      </c>
      <c r="G53" s="23" t="s">
        <v>67</v>
      </c>
      <c r="H53" s="2"/>
      <c r="I53" s="2"/>
      <c r="J53" s="2"/>
    </row>
    <row r="54" spans="1:10">
      <c r="A54" s="7"/>
      <c r="B54" s="16" t="s">
        <v>101</v>
      </c>
      <c r="C54" s="7"/>
      <c r="D54" s="15">
        <v>21</v>
      </c>
      <c r="E54" s="15">
        <v>1</v>
      </c>
      <c r="F54" s="15">
        <v>2</v>
      </c>
      <c r="G54" s="15">
        <v>1</v>
      </c>
      <c r="H54" s="2"/>
      <c r="I54" s="2"/>
      <c r="J54" s="5"/>
    </row>
    <row r="55" spans="1:10">
      <c r="A55" s="7"/>
      <c r="B55" s="16" t="s">
        <v>102</v>
      </c>
      <c r="C55" s="7"/>
      <c r="D55" s="15">
        <v>23</v>
      </c>
      <c r="E55" s="15">
        <v>0</v>
      </c>
      <c r="F55" s="15">
        <v>3</v>
      </c>
      <c r="G55" s="15">
        <v>0</v>
      </c>
      <c r="H55" s="2"/>
      <c r="I55" s="2"/>
      <c r="J55" s="5"/>
    </row>
    <row r="56" spans="1:10">
      <c r="A56" s="7"/>
      <c r="B56" s="16" t="s">
        <v>103</v>
      </c>
      <c r="C56" s="7"/>
      <c r="D56" s="15">
        <v>37</v>
      </c>
      <c r="E56" s="15">
        <v>1</v>
      </c>
      <c r="F56" s="15">
        <v>5</v>
      </c>
      <c r="G56" s="15">
        <v>1</v>
      </c>
      <c r="H56" s="2"/>
      <c r="I56" s="2"/>
      <c r="J56" s="5"/>
    </row>
    <row r="57" spans="1:10">
      <c r="A57" s="7"/>
      <c r="B57" s="16" t="s">
        <v>104</v>
      </c>
      <c r="C57" s="7"/>
      <c r="D57" s="15">
        <v>27</v>
      </c>
      <c r="E57" s="15">
        <v>0</v>
      </c>
      <c r="F57" s="15">
        <v>1</v>
      </c>
      <c r="G57" s="15">
        <v>0</v>
      </c>
      <c r="H57" s="2"/>
      <c r="I57" s="2"/>
      <c r="J57" s="5"/>
    </row>
    <row r="58" spans="1:10">
      <c r="A58" s="7"/>
      <c r="B58" s="16" t="s">
        <v>105</v>
      </c>
      <c r="C58" s="7"/>
      <c r="D58" s="15">
        <v>29</v>
      </c>
      <c r="E58" s="15">
        <v>0</v>
      </c>
      <c r="F58" s="15">
        <v>4</v>
      </c>
      <c r="G58" s="15">
        <v>0</v>
      </c>
      <c r="H58" s="2"/>
      <c r="I58" s="2"/>
      <c r="J58" s="5"/>
    </row>
    <row r="59" spans="1:10">
      <c r="A59" s="7"/>
      <c r="B59" s="16" t="s">
        <v>106</v>
      </c>
      <c r="C59" s="7"/>
      <c r="D59" s="15">
        <v>17</v>
      </c>
      <c r="E59" s="15">
        <v>1</v>
      </c>
      <c r="F59" s="15">
        <v>0</v>
      </c>
      <c r="G59" s="15">
        <v>1</v>
      </c>
      <c r="H59" s="2"/>
      <c r="I59" s="2"/>
      <c r="J59" s="5"/>
    </row>
    <row r="60" spans="1:10">
      <c r="A60" s="7"/>
      <c r="B60" s="16" t="s">
        <v>107</v>
      </c>
      <c r="C60" s="7"/>
      <c r="D60" s="15">
        <v>23</v>
      </c>
      <c r="E60" s="15">
        <v>0</v>
      </c>
      <c r="F60" s="15">
        <v>3</v>
      </c>
      <c r="G60" s="15">
        <v>0</v>
      </c>
      <c r="H60" s="2"/>
      <c r="I60" s="2"/>
      <c r="J60" s="5"/>
    </row>
    <row r="61" spans="1:10">
      <c r="A61" s="7"/>
      <c r="B61" s="16" t="s">
        <v>108</v>
      </c>
      <c r="C61" s="7"/>
      <c r="D61" s="15">
        <v>18</v>
      </c>
      <c r="E61" s="15">
        <v>0</v>
      </c>
      <c r="F61" s="15">
        <v>2</v>
      </c>
      <c r="G61" s="15">
        <v>0</v>
      </c>
      <c r="H61" s="2"/>
      <c r="I61" s="2"/>
      <c r="J61" s="5"/>
    </row>
    <row r="62" spans="1:10">
      <c r="A62" s="7"/>
      <c r="B62" s="16" t="s">
        <v>109</v>
      </c>
      <c r="C62" s="7"/>
      <c r="D62" s="15">
        <v>26</v>
      </c>
      <c r="E62" s="15">
        <v>0</v>
      </c>
      <c r="F62" s="15">
        <v>2</v>
      </c>
      <c r="G62" s="15">
        <v>0</v>
      </c>
      <c r="H62" s="2"/>
      <c r="I62" s="2"/>
      <c r="J62" s="5"/>
    </row>
    <row r="63" spans="1:10">
      <c r="A63" s="7"/>
      <c r="B63" s="16" t="s">
        <v>110</v>
      </c>
      <c r="C63" s="7"/>
      <c r="D63" s="15">
        <v>30</v>
      </c>
      <c r="E63" s="15">
        <v>0</v>
      </c>
      <c r="F63" s="15">
        <v>1</v>
      </c>
      <c r="G63" s="15">
        <v>0</v>
      </c>
      <c r="H63" s="2"/>
      <c r="I63" s="2"/>
      <c r="J63" s="5"/>
    </row>
    <row r="64" spans="1:10">
      <c r="A64" s="7"/>
      <c r="B64" s="16" t="s">
        <v>111</v>
      </c>
      <c r="C64" s="7"/>
      <c r="D64" s="15">
        <v>38</v>
      </c>
      <c r="E64" s="15">
        <v>1</v>
      </c>
      <c r="F64" s="15">
        <v>4</v>
      </c>
      <c r="G64" s="15">
        <v>1</v>
      </c>
      <c r="H64" s="2"/>
      <c r="I64" s="2"/>
      <c r="J64" s="5"/>
    </row>
    <row r="65" spans="1:10">
      <c r="A65" s="7"/>
      <c r="B65" s="16" t="s">
        <v>76</v>
      </c>
      <c r="C65" s="7"/>
      <c r="D65" s="15">
        <v>26</v>
      </c>
      <c r="E65" s="15">
        <v>0</v>
      </c>
      <c r="F65" s="15">
        <v>1</v>
      </c>
      <c r="G65" s="15">
        <v>0</v>
      </c>
      <c r="H65" s="2"/>
      <c r="I65" s="2"/>
      <c r="J65" s="5"/>
    </row>
    <row r="66" spans="1:10">
      <c r="A66" s="7"/>
      <c r="B66" s="16" t="s">
        <v>77</v>
      </c>
      <c r="C66" s="7"/>
      <c r="D66" s="15">
        <v>36</v>
      </c>
      <c r="E66" s="15">
        <v>1</v>
      </c>
      <c r="F66" s="15">
        <v>6</v>
      </c>
      <c r="G66" s="15">
        <v>1</v>
      </c>
      <c r="H66" s="2"/>
      <c r="I66" s="2"/>
      <c r="J66" s="5"/>
    </row>
    <row r="67" spans="1:10">
      <c r="A67" s="7"/>
      <c r="B67" s="16" t="s">
        <v>78</v>
      </c>
      <c r="C67" s="7"/>
      <c r="D67" s="15">
        <v>23</v>
      </c>
      <c r="E67" s="15">
        <v>1</v>
      </c>
      <c r="F67" s="15">
        <v>2</v>
      </c>
      <c r="G67" s="15">
        <v>1</v>
      </c>
      <c r="H67" s="2"/>
      <c r="I67" s="2"/>
      <c r="J67" s="5"/>
    </row>
    <row r="68" spans="1:10">
      <c r="A68" s="7"/>
      <c r="B68" s="16" t="s">
        <v>79</v>
      </c>
      <c r="C68" s="7"/>
      <c r="D68" s="15">
        <v>31</v>
      </c>
      <c r="E68" s="15">
        <v>1</v>
      </c>
      <c r="F68" s="15">
        <v>4</v>
      </c>
      <c r="G68" s="15">
        <v>1</v>
      </c>
      <c r="H68" s="2"/>
      <c r="I68" s="2"/>
      <c r="J68" s="5"/>
    </row>
    <row r="69" spans="1:10">
      <c r="A69" s="7"/>
      <c r="B69" s="16" t="s">
        <v>80</v>
      </c>
      <c r="C69" s="7"/>
      <c r="D69" s="15">
        <v>24</v>
      </c>
      <c r="E69" s="15">
        <v>1</v>
      </c>
      <c r="F69" s="15">
        <v>1</v>
      </c>
      <c r="G69" s="15">
        <v>1</v>
      </c>
      <c r="H69" s="2"/>
      <c r="I69" s="2"/>
      <c r="J69" s="5"/>
    </row>
    <row r="70" spans="1:10">
      <c r="A70" s="7"/>
      <c r="B70" s="16" t="s">
        <v>81</v>
      </c>
      <c r="C70" s="7"/>
      <c r="D70" s="15">
        <v>25</v>
      </c>
      <c r="E70" s="15">
        <v>0</v>
      </c>
      <c r="F70" s="15">
        <v>2</v>
      </c>
      <c r="G70" s="15">
        <v>0</v>
      </c>
      <c r="H70" s="2"/>
      <c r="I70" s="2"/>
      <c r="J70" s="5"/>
    </row>
    <row r="71" spans="1:10">
      <c r="A71" s="7"/>
      <c r="B71" s="16" t="s">
        <v>82</v>
      </c>
      <c r="C71" s="7"/>
      <c r="D71" s="15">
        <v>33</v>
      </c>
      <c r="E71" s="15">
        <v>0</v>
      </c>
      <c r="F71" s="15">
        <v>5</v>
      </c>
      <c r="G71" s="15">
        <v>0</v>
      </c>
      <c r="H71" s="2"/>
      <c r="I71" s="2"/>
      <c r="J71" s="5"/>
    </row>
    <row r="72" spans="1:10">
      <c r="A72" s="7"/>
      <c r="B72" s="16" t="s">
        <v>83</v>
      </c>
      <c r="C72" s="7"/>
      <c r="D72" s="15">
        <v>40</v>
      </c>
      <c r="E72" s="15">
        <v>2</v>
      </c>
      <c r="F72" s="15">
        <v>4</v>
      </c>
      <c r="G72" s="15">
        <v>1</v>
      </c>
      <c r="H72" s="2"/>
      <c r="I72" s="2"/>
      <c r="J72" s="5"/>
    </row>
    <row r="73" spans="1:10">
      <c r="A73" s="7"/>
      <c r="B73" s="16" t="s">
        <v>84</v>
      </c>
      <c r="C73" s="7"/>
      <c r="D73" s="15">
        <v>29</v>
      </c>
      <c r="E73" s="15">
        <v>0</v>
      </c>
      <c r="F73" s="15">
        <v>6</v>
      </c>
      <c r="G73" s="15">
        <v>0</v>
      </c>
      <c r="H73" s="2"/>
      <c r="I73" s="2"/>
      <c r="J73" s="5"/>
    </row>
    <row r="74" spans="1:10">
      <c r="A74" s="7"/>
      <c r="B74" s="16" t="s">
        <v>85</v>
      </c>
      <c r="C74" s="7"/>
      <c r="D74" s="15">
        <v>31</v>
      </c>
      <c r="E74" s="15">
        <v>0</v>
      </c>
      <c r="F74" s="15">
        <v>1</v>
      </c>
      <c r="G74" s="15">
        <v>0</v>
      </c>
      <c r="H74" s="2"/>
      <c r="I74" s="2"/>
      <c r="J74" s="5"/>
    </row>
    <row r="75" spans="1:10">
      <c r="A75" s="7"/>
      <c r="B75" s="16" t="s">
        <v>86</v>
      </c>
      <c r="C75" s="7"/>
      <c r="D75" s="15">
        <v>35</v>
      </c>
      <c r="E75" s="15">
        <v>0</v>
      </c>
      <c r="F75" s="15">
        <v>2</v>
      </c>
      <c r="G75" s="15">
        <v>0</v>
      </c>
      <c r="H75" s="2"/>
      <c r="I75" s="2"/>
      <c r="J75" s="5"/>
    </row>
    <row r="76" spans="1:10">
      <c r="A76" s="7"/>
      <c r="B76" s="16" t="s">
        <v>87</v>
      </c>
      <c r="C76" s="7"/>
      <c r="D76" s="15">
        <v>45</v>
      </c>
      <c r="E76" s="15">
        <v>2</v>
      </c>
      <c r="F76" s="15">
        <v>2</v>
      </c>
      <c r="G76" s="15">
        <v>2</v>
      </c>
      <c r="H76" s="2"/>
      <c r="I76" s="2"/>
      <c r="J76" s="5"/>
    </row>
    <row r="77" spans="1:10">
      <c r="A77" s="7"/>
      <c r="B77" s="16" t="s">
        <v>88</v>
      </c>
      <c r="C77" s="7"/>
      <c r="D77" s="15">
        <v>55</v>
      </c>
      <c r="E77" s="15">
        <v>0</v>
      </c>
      <c r="F77" s="15">
        <v>2</v>
      </c>
      <c r="G77" s="15">
        <v>0</v>
      </c>
      <c r="H77" s="2"/>
      <c r="I77" s="2"/>
      <c r="J77" s="5"/>
    </row>
    <row r="78" spans="1:10">
      <c r="A78" s="7"/>
      <c r="B78" s="16" t="s">
        <v>89</v>
      </c>
      <c r="C78" s="7"/>
      <c r="D78" s="15">
        <v>69</v>
      </c>
      <c r="E78" s="15">
        <v>1</v>
      </c>
      <c r="F78" s="15">
        <v>5</v>
      </c>
      <c r="G78" s="15">
        <v>0</v>
      </c>
      <c r="H78" s="2"/>
      <c r="I78" s="2"/>
      <c r="J78" s="5"/>
    </row>
    <row r="79" spans="1:10">
      <c r="A79" s="7"/>
      <c r="B79" s="16" t="s">
        <v>90</v>
      </c>
      <c r="C79" s="7"/>
      <c r="D79" s="15">
        <v>32</v>
      </c>
      <c r="E79" s="15">
        <v>0</v>
      </c>
      <c r="F79" s="15">
        <v>2</v>
      </c>
      <c r="G79" s="15">
        <v>0</v>
      </c>
      <c r="H79" s="2"/>
      <c r="I79" s="2"/>
      <c r="J79" s="5"/>
    </row>
    <row r="80" spans="1:10">
      <c r="A80" s="7"/>
      <c r="B80" s="16" t="s">
        <v>91</v>
      </c>
      <c r="C80" s="7"/>
      <c r="D80" s="15">
        <v>26</v>
      </c>
      <c r="E80" s="15">
        <v>0</v>
      </c>
      <c r="F80" s="15">
        <v>2</v>
      </c>
      <c r="G80" s="15">
        <v>0</v>
      </c>
      <c r="H80" s="2"/>
      <c r="I80" s="2"/>
      <c r="J80" s="5"/>
    </row>
    <row r="81" spans="1:10">
      <c r="A81" s="7"/>
      <c r="B81" s="16" t="s">
        <v>92</v>
      </c>
      <c r="C81" s="7"/>
      <c r="D81" s="15">
        <v>38</v>
      </c>
      <c r="E81" s="15">
        <v>1</v>
      </c>
      <c r="F81" s="15">
        <v>2</v>
      </c>
      <c r="G81" s="15">
        <v>1</v>
      </c>
      <c r="H81" s="2"/>
      <c r="I81" s="2"/>
      <c r="J81" s="5"/>
    </row>
    <row r="82" spans="1:10">
      <c r="A82" s="7"/>
      <c r="B82" s="16" t="s">
        <v>93</v>
      </c>
      <c r="C82" s="7"/>
      <c r="D82" s="15">
        <v>54</v>
      </c>
      <c r="E82" s="15">
        <v>1</v>
      </c>
      <c r="F82" s="15">
        <v>4</v>
      </c>
      <c r="G82" s="15">
        <v>1</v>
      </c>
      <c r="H82" s="2"/>
      <c r="I82" s="2"/>
      <c r="J82" s="5"/>
    </row>
    <row r="83" spans="1:10">
      <c r="A83" s="7"/>
      <c r="B83" s="16" t="s">
        <v>112</v>
      </c>
      <c r="C83" s="7"/>
      <c r="D83" s="15">
        <v>30</v>
      </c>
      <c r="E83" s="15">
        <v>6</v>
      </c>
      <c r="F83" s="15">
        <v>4</v>
      </c>
      <c r="G83" s="15">
        <v>6</v>
      </c>
      <c r="H83" s="2"/>
      <c r="I83" s="2"/>
      <c r="J83" s="5"/>
    </row>
    <row r="84" spans="1:10">
      <c r="A84" s="7"/>
      <c r="B84" s="16" t="s">
        <v>94</v>
      </c>
      <c r="C84" s="7"/>
      <c r="D84" s="15">
        <v>38</v>
      </c>
      <c r="E84" s="15">
        <v>2</v>
      </c>
      <c r="F84" s="15">
        <v>2</v>
      </c>
      <c r="G84" s="15">
        <v>2</v>
      </c>
      <c r="H84" s="2"/>
      <c r="I84" s="2"/>
      <c r="J84" s="5"/>
    </row>
    <row r="85" spans="1:10">
      <c r="A85" s="7"/>
      <c r="B85" s="16" t="s">
        <v>95</v>
      </c>
      <c r="C85" s="7"/>
      <c r="D85" s="15">
        <v>41</v>
      </c>
      <c r="E85" s="15">
        <v>1</v>
      </c>
      <c r="F85" s="15">
        <v>5</v>
      </c>
      <c r="G85" s="15">
        <v>1</v>
      </c>
      <c r="H85" s="2"/>
      <c r="I85" s="11" t="s">
        <v>72</v>
      </c>
      <c r="J85" s="11" t="s">
        <v>73</v>
      </c>
    </row>
    <row r="86" spans="1:10">
      <c r="A86" s="7"/>
      <c r="B86" s="11" t="s">
        <v>52</v>
      </c>
      <c r="C86" s="7"/>
      <c r="D86" s="15">
        <f>SUM(D54:D85)</f>
        <v>1050</v>
      </c>
      <c r="E86" s="15">
        <f t="shared" ref="E86:G86" si="3">SUM(E54:E85)</f>
        <v>24</v>
      </c>
      <c r="F86" s="15">
        <f t="shared" si="3"/>
        <v>91</v>
      </c>
      <c r="G86" s="15">
        <f t="shared" si="3"/>
        <v>22</v>
      </c>
      <c r="H86" s="2"/>
      <c r="I86" s="16">
        <f>F86/(D86/100)</f>
        <v>8.6666666666666661</v>
      </c>
      <c r="J86" s="16">
        <f>G86/(E86/100)</f>
        <v>91.666666666666671</v>
      </c>
    </row>
    <row r="87" spans="1:10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>
      <c r="A88" s="4" t="s">
        <v>123</v>
      </c>
      <c r="B88" s="2"/>
      <c r="C88" s="2"/>
      <c r="D88" s="2"/>
      <c r="E88" s="2"/>
      <c r="F88" s="2"/>
      <c r="G88" s="2"/>
      <c r="H88" s="2"/>
      <c r="I88" s="2"/>
      <c r="J88" s="2"/>
    </row>
    <row r="89" spans="1:10">
      <c r="A89" s="7" t="s">
        <v>124</v>
      </c>
      <c r="B89" s="7"/>
      <c r="C89" s="23" t="s">
        <v>33</v>
      </c>
      <c r="D89" s="23" t="s">
        <v>64</v>
      </c>
      <c r="E89" s="23" t="s">
        <v>65</v>
      </c>
      <c r="F89" s="23" t="s">
        <v>66</v>
      </c>
      <c r="G89" s="23" t="s">
        <v>67</v>
      </c>
      <c r="H89" s="2"/>
      <c r="I89" s="2"/>
      <c r="J89" s="5"/>
    </row>
    <row r="90" spans="1:10">
      <c r="A90" s="7"/>
      <c r="B90" s="7" t="s">
        <v>106</v>
      </c>
      <c r="C90" s="7"/>
      <c r="D90" s="15">
        <v>53</v>
      </c>
      <c r="E90" s="15">
        <v>0</v>
      </c>
      <c r="F90" s="15">
        <v>5</v>
      </c>
      <c r="G90" s="15">
        <v>0</v>
      </c>
      <c r="H90" s="2"/>
      <c r="I90" s="2"/>
      <c r="J90" s="2"/>
    </row>
    <row r="91" spans="1:10">
      <c r="A91" s="7"/>
      <c r="B91" s="7" t="s">
        <v>107</v>
      </c>
      <c r="C91" s="7"/>
      <c r="D91" s="15">
        <v>44</v>
      </c>
      <c r="E91" s="15">
        <v>2</v>
      </c>
      <c r="F91" s="15">
        <v>3</v>
      </c>
      <c r="G91" s="15">
        <v>2</v>
      </c>
      <c r="H91" s="2"/>
      <c r="I91" s="2"/>
      <c r="J91" s="2"/>
    </row>
    <row r="92" spans="1:10">
      <c r="A92" s="7"/>
      <c r="B92" s="7" t="s">
        <v>108</v>
      </c>
      <c r="C92" s="7"/>
      <c r="D92" s="15">
        <v>51</v>
      </c>
      <c r="E92" s="15">
        <v>0</v>
      </c>
      <c r="F92" s="15">
        <v>1</v>
      </c>
      <c r="G92" s="15">
        <v>0</v>
      </c>
      <c r="H92" s="2"/>
      <c r="I92" s="2"/>
      <c r="J92" s="2"/>
    </row>
    <row r="93" spans="1:10">
      <c r="A93" s="7"/>
      <c r="B93" s="7" t="s">
        <v>109</v>
      </c>
      <c r="C93" s="7"/>
      <c r="D93" s="15">
        <v>43</v>
      </c>
      <c r="E93" s="15">
        <v>3</v>
      </c>
      <c r="F93" s="15">
        <v>4</v>
      </c>
      <c r="G93" s="15">
        <v>3</v>
      </c>
      <c r="H93" s="2"/>
      <c r="I93" s="2"/>
      <c r="J93" s="2"/>
    </row>
    <row r="94" spans="1:10">
      <c r="A94" s="7"/>
      <c r="B94" s="7" t="s">
        <v>110</v>
      </c>
      <c r="C94" s="7"/>
      <c r="D94" s="15">
        <v>62</v>
      </c>
      <c r="E94" s="15">
        <v>0</v>
      </c>
      <c r="F94" s="15">
        <v>4</v>
      </c>
      <c r="G94" s="15">
        <v>0</v>
      </c>
      <c r="H94" s="2"/>
      <c r="I94" s="2"/>
      <c r="J94" s="2"/>
    </row>
    <row r="95" spans="1:10">
      <c r="A95" s="7"/>
      <c r="B95" s="7" t="s">
        <v>111</v>
      </c>
      <c r="C95" s="7"/>
      <c r="D95" s="15">
        <v>60</v>
      </c>
      <c r="E95" s="15">
        <v>0</v>
      </c>
      <c r="F95" s="15">
        <v>5</v>
      </c>
      <c r="G95" s="15">
        <v>0</v>
      </c>
      <c r="H95" s="2"/>
      <c r="I95" s="2"/>
      <c r="J95" s="2"/>
    </row>
    <row r="96" spans="1:10">
      <c r="A96" s="7"/>
      <c r="B96" s="7" t="s">
        <v>76</v>
      </c>
      <c r="C96" s="7"/>
      <c r="D96" s="15">
        <v>56</v>
      </c>
      <c r="E96" s="15">
        <v>1</v>
      </c>
      <c r="F96" s="15">
        <v>0</v>
      </c>
      <c r="G96" s="15">
        <v>1</v>
      </c>
      <c r="H96" s="2"/>
      <c r="I96" s="2"/>
      <c r="J96" s="2"/>
    </row>
    <row r="97" spans="1:10">
      <c r="A97" s="7"/>
      <c r="B97" s="7" t="s">
        <v>77</v>
      </c>
      <c r="C97" s="7"/>
      <c r="D97" s="15">
        <v>37</v>
      </c>
      <c r="E97" s="15">
        <v>0</v>
      </c>
      <c r="F97" s="15">
        <v>0</v>
      </c>
      <c r="G97" s="15">
        <v>0</v>
      </c>
      <c r="H97" s="2"/>
      <c r="I97" s="2"/>
      <c r="J97" s="2"/>
    </row>
    <row r="98" spans="1:10">
      <c r="A98" s="7"/>
      <c r="B98" s="7" t="s">
        <v>78</v>
      </c>
      <c r="C98" s="7"/>
      <c r="D98" s="15">
        <v>56</v>
      </c>
      <c r="E98" s="15">
        <v>2</v>
      </c>
      <c r="F98" s="15">
        <v>4</v>
      </c>
      <c r="G98" s="15">
        <v>2</v>
      </c>
      <c r="H98" s="2"/>
      <c r="I98" s="2"/>
      <c r="J98" s="2"/>
    </row>
    <row r="99" spans="1:10">
      <c r="A99" s="7"/>
      <c r="B99" s="7" t="s">
        <v>79</v>
      </c>
      <c r="C99" s="7"/>
      <c r="D99" s="15">
        <v>36</v>
      </c>
      <c r="E99" s="15">
        <v>0</v>
      </c>
      <c r="F99" s="15">
        <v>3</v>
      </c>
      <c r="G99" s="15">
        <v>0</v>
      </c>
      <c r="H99" s="2"/>
      <c r="I99" s="2"/>
      <c r="J99" s="2"/>
    </row>
    <row r="100" spans="1:10">
      <c r="A100" s="7"/>
      <c r="B100" s="7" t="s">
        <v>80</v>
      </c>
      <c r="C100" s="7"/>
      <c r="D100" s="15">
        <v>30</v>
      </c>
      <c r="E100" s="15">
        <v>1</v>
      </c>
      <c r="F100" s="15">
        <v>3</v>
      </c>
      <c r="G100" s="15">
        <v>3</v>
      </c>
      <c r="H100" s="2"/>
      <c r="I100" s="2"/>
      <c r="J100" s="2"/>
    </row>
    <row r="101" spans="1:10">
      <c r="A101" s="7"/>
      <c r="B101" s="7" t="s">
        <v>81</v>
      </c>
      <c r="C101" s="7"/>
      <c r="D101" s="15">
        <v>44</v>
      </c>
      <c r="E101" s="15">
        <v>0</v>
      </c>
      <c r="F101" s="15">
        <v>4</v>
      </c>
      <c r="G101" s="15">
        <v>0</v>
      </c>
      <c r="H101" s="2"/>
      <c r="I101" s="2"/>
      <c r="J101" s="2"/>
    </row>
    <row r="102" spans="1:10">
      <c r="A102" s="7"/>
      <c r="B102" s="7" t="s">
        <v>82</v>
      </c>
      <c r="C102" s="7"/>
      <c r="D102" s="15">
        <v>46</v>
      </c>
      <c r="E102" s="15">
        <v>0</v>
      </c>
      <c r="F102" s="15">
        <v>3</v>
      </c>
      <c r="G102" s="15">
        <v>0</v>
      </c>
      <c r="H102" s="2"/>
      <c r="I102" s="2"/>
      <c r="J102" s="2"/>
    </row>
    <row r="103" spans="1:10">
      <c r="A103" s="7"/>
      <c r="B103" s="7" t="s">
        <v>83</v>
      </c>
      <c r="C103" s="7"/>
      <c r="D103" s="15">
        <v>36</v>
      </c>
      <c r="E103" s="15">
        <v>0</v>
      </c>
      <c r="F103" s="15">
        <v>5</v>
      </c>
      <c r="G103" s="15">
        <v>0</v>
      </c>
      <c r="H103" s="2"/>
      <c r="I103" s="2"/>
      <c r="J103" s="2"/>
    </row>
    <row r="104" spans="1:10">
      <c r="A104" s="7"/>
      <c r="B104" s="7" t="s">
        <v>84</v>
      </c>
      <c r="C104" s="7"/>
      <c r="D104" s="15">
        <v>43</v>
      </c>
      <c r="E104" s="15">
        <v>0</v>
      </c>
      <c r="F104" s="15">
        <v>4</v>
      </c>
      <c r="G104" s="15">
        <v>0</v>
      </c>
      <c r="H104" s="2"/>
      <c r="I104" s="2"/>
      <c r="J104" s="2"/>
    </row>
    <row r="105" spans="1:10">
      <c r="A105" s="7"/>
      <c r="B105" s="7" t="s">
        <v>85</v>
      </c>
      <c r="C105" s="7"/>
      <c r="D105" s="15">
        <v>42</v>
      </c>
      <c r="E105" s="15">
        <v>2</v>
      </c>
      <c r="F105" s="15">
        <v>2</v>
      </c>
      <c r="G105" s="15">
        <v>2</v>
      </c>
      <c r="H105" s="2"/>
      <c r="I105" s="2"/>
      <c r="J105" s="2"/>
    </row>
    <row r="106" spans="1:10">
      <c r="A106" s="7"/>
      <c r="B106" s="7" t="s">
        <v>86</v>
      </c>
      <c r="C106" s="7"/>
      <c r="D106" s="15">
        <v>63</v>
      </c>
      <c r="E106" s="15">
        <v>1</v>
      </c>
      <c r="F106" s="15">
        <v>2</v>
      </c>
      <c r="G106" s="15">
        <v>1</v>
      </c>
      <c r="H106" s="2"/>
      <c r="I106" s="2"/>
      <c r="J106" s="2"/>
    </row>
    <row r="107" spans="1:10">
      <c r="A107" s="7"/>
      <c r="B107" s="7" t="s">
        <v>87</v>
      </c>
      <c r="C107" s="7"/>
      <c r="D107" s="15">
        <v>54</v>
      </c>
      <c r="E107" s="15">
        <v>6</v>
      </c>
      <c r="F107" s="15">
        <v>2</v>
      </c>
      <c r="G107" s="15">
        <v>5</v>
      </c>
      <c r="H107" s="2"/>
      <c r="I107" s="2"/>
      <c r="J107" s="2"/>
    </row>
    <row r="108" spans="1:10">
      <c r="A108" s="7"/>
      <c r="B108" s="7" t="s">
        <v>88</v>
      </c>
      <c r="C108" s="7"/>
      <c r="D108" s="15">
        <v>41</v>
      </c>
      <c r="E108" s="15">
        <v>1</v>
      </c>
      <c r="F108" s="15">
        <v>3</v>
      </c>
      <c r="G108" s="15">
        <v>1</v>
      </c>
      <c r="H108" s="2"/>
      <c r="I108" s="2"/>
      <c r="J108" s="2"/>
    </row>
    <row r="109" spans="1:10">
      <c r="A109" s="7"/>
      <c r="B109" s="7" t="s">
        <v>89</v>
      </c>
      <c r="C109" s="7"/>
      <c r="D109" s="15">
        <v>54</v>
      </c>
      <c r="E109" s="15">
        <v>1</v>
      </c>
      <c r="F109" s="15">
        <v>4</v>
      </c>
      <c r="G109" s="15">
        <v>1</v>
      </c>
      <c r="H109" s="2"/>
      <c r="I109" s="2"/>
      <c r="J109" s="2"/>
    </row>
    <row r="110" spans="1:10">
      <c r="A110" s="7"/>
      <c r="B110" s="7" t="s">
        <v>90</v>
      </c>
      <c r="C110" s="7"/>
      <c r="D110" s="15">
        <v>44</v>
      </c>
      <c r="E110" s="15">
        <v>2</v>
      </c>
      <c r="F110" s="15">
        <v>5</v>
      </c>
      <c r="G110" s="15">
        <v>2</v>
      </c>
      <c r="H110" s="2"/>
      <c r="I110" s="2"/>
      <c r="J110" s="2"/>
    </row>
    <row r="111" spans="1:10">
      <c r="A111" s="7"/>
      <c r="B111" s="7" t="s">
        <v>91</v>
      </c>
      <c r="C111" s="7"/>
      <c r="D111" s="15">
        <v>65</v>
      </c>
      <c r="E111" s="15">
        <v>3</v>
      </c>
      <c r="F111" s="15">
        <v>6</v>
      </c>
      <c r="G111" s="15">
        <v>2</v>
      </c>
      <c r="H111" s="2"/>
      <c r="I111" s="2"/>
      <c r="J111" s="2"/>
    </row>
    <row r="112" spans="1:10">
      <c r="A112" s="7"/>
      <c r="B112" s="7" t="s">
        <v>92</v>
      </c>
      <c r="C112" s="16"/>
      <c r="D112" s="15">
        <v>49</v>
      </c>
      <c r="E112" s="15">
        <v>1</v>
      </c>
      <c r="F112" s="15">
        <v>5</v>
      </c>
      <c r="G112" s="15">
        <v>1</v>
      </c>
      <c r="H112" s="5"/>
      <c r="I112" s="5"/>
      <c r="J112" s="5"/>
    </row>
    <row r="113" spans="1:10">
      <c r="A113" s="7"/>
      <c r="B113" s="7" t="s">
        <v>93</v>
      </c>
      <c r="C113" s="16"/>
      <c r="D113" s="15">
        <v>52</v>
      </c>
      <c r="E113" s="15">
        <v>1</v>
      </c>
      <c r="F113" s="15">
        <v>2</v>
      </c>
      <c r="G113" s="15">
        <v>1</v>
      </c>
      <c r="H113" s="5"/>
      <c r="I113" s="5"/>
      <c r="J113" s="5"/>
    </row>
    <row r="114" spans="1:10">
      <c r="A114" s="7"/>
      <c r="B114" s="7" t="s">
        <v>112</v>
      </c>
      <c r="C114" s="16"/>
      <c r="D114" s="15">
        <v>63</v>
      </c>
      <c r="E114" s="15">
        <v>1</v>
      </c>
      <c r="F114" s="15">
        <v>2</v>
      </c>
      <c r="G114" s="15">
        <v>1</v>
      </c>
      <c r="H114" s="5"/>
      <c r="I114" s="5"/>
      <c r="J114" s="5"/>
    </row>
    <row r="115" spans="1:10">
      <c r="A115" s="7"/>
      <c r="B115" s="7" t="s">
        <v>94</v>
      </c>
      <c r="C115" s="16"/>
      <c r="D115" s="15">
        <v>61</v>
      </c>
      <c r="E115" s="15">
        <v>3</v>
      </c>
      <c r="F115" s="15">
        <v>4</v>
      </c>
      <c r="G115" s="15">
        <v>2</v>
      </c>
      <c r="H115" s="5"/>
      <c r="I115" s="5"/>
      <c r="J115" s="5"/>
    </row>
    <row r="116" spans="1:10">
      <c r="A116" s="7"/>
      <c r="B116" s="7" t="s">
        <v>95</v>
      </c>
      <c r="C116" s="16"/>
      <c r="D116" s="15">
        <v>77</v>
      </c>
      <c r="E116" s="15">
        <v>0</v>
      </c>
      <c r="F116" s="15">
        <v>6</v>
      </c>
      <c r="G116" s="15">
        <v>0</v>
      </c>
      <c r="H116" s="5"/>
      <c r="I116" s="11" t="s">
        <v>72</v>
      </c>
      <c r="J116" s="11" t="s">
        <v>73</v>
      </c>
    </row>
    <row r="117" spans="1:10">
      <c r="A117" s="7"/>
      <c r="B117" s="11" t="s">
        <v>52</v>
      </c>
      <c r="C117" s="16"/>
      <c r="D117" s="15">
        <f>SUM(D90:D116)</f>
        <v>1362</v>
      </c>
      <c r="E117" s="15">
        <f t="shared" ref="E117:G117" si="4">SUM(E90:E116)</f>
        <v>31</v>
      </c>
      <c r="F117" s="15">
        <f t="shared" si="4"/>
        <v>91</v>
      </c>
      <c r="G117" s="15">
        <f t="shared" si="4"/>
        <v>30</v>
      </c>
      <c r="H117" s="5"/>
      <c r="I117" s="16">
        <f>F117/(D117/100)</f>
        <v>6.6813509544787077</v>
      </c>
      <c r="J117" s="16">
        <f>G117/(E117/100)</f>
        <v>96.774193548387103</v>
      </c>
    </row>
    <row r="118" spans="1:10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>
      <c r="A122" s="24" t="s">
        <v>113</v>
      </c>
      <c r="B122" s="11" t="s">
        <v>72</v>
      </c>
      <c r="C122" s="11" t="s">
        <v>73</v>
      </c>
      <c r="D122" s="11" t="s">
        <v>114</v>
      </c>
      <c r="E122" s="11" t="s">
        <v>115</v>
      </c>
      <c r="F122" s="2"/>
      <c r="G122" s="2"/>
      <c r="H122" s="2"/>
      <c r="I122" s="2"/>
      <c r="J122" s="2"/>
    </row>
    <row r="123" spans="1:10">
      <c r="A123" s="7" t="s">
        <v>117</v>
      </c>
      <c r="B123" s="16">
        <f>I14</f>
        <v>9.2375366568914945</v>
      </c>
      <c r="C123" s="16">
        <f>J14</f>
        <v>93.75</v>
      </c>
      <c r="D123" s="15">
        <f>D14</f>
        <v>1364</v>
      </c>
      <c r="E123" s="15">
        <f>E14</f>
        <v>32</v>
      </c>
      <c r="F123" s="2"/>
      <c r="G123" s="2"/>
      <c r="H123" s="2"/>
      <c r="I123" s="2"/>
      <c r="J123" s="2"/>
    </row>
    <row r="124" spans="1:10">
      <c r="A124" s="7" t="s">
        <v>121</v>
      </c>
      <c r="B124" s="16">
        <f>I47</f>
        <v>6.3823778593617631</v>
      </c>
      <c r="C124" s="16">
        <f>J47</f>
        <v>86.79245283018868</v>
      </c>
      <c r="D124" s="15">
        <f>D47</f>
        <v>3541</v>
      </c>
      <c r="E124" s="15">
        <f>E47</f>
        <v>106</v>
      </c>
      <c r="F124" s="2"/>
      <c r="G124" s="2"/>
      <c r="H124" s="2"/>
      <c r="I124" s="2"/>
      <c r="J124" s="2"/>
    </row>
    <row r="125" spans="1:10">
      <c r="A125" s="7" t="s">
        <v>122</v>
      </c>
      <c r="B125" s="16">
        <f>I86</f>
        <v>8.6666666666666661</v>
      </c>
      <c r="C125" s="16">
        <f>J86</f>
        <v>91.666666666666671</v>
      </c>
      <c r="D125" s="16">
        <f>D86</f>
        <v>1050</v>
      </c>
      <c r="E125" s="15">
        <f>E86</f>
        <v>24</v>
      </c>
      <c r="F125" s="2"/>
      <c r="G125" s="2"/>
      <c r="H125" s="2"/>
      <c r="I125" s="2"/>
      <c r="J125" s="2"/>
    </row>
    <row r="126" spans="1:10">
      <c r="A126" s="7" t="s">
        <v>124</v>
      </c>
      <c r="B126" s="16">
        <f>I117</f>
        <v>6.6813509544787077</v>
      </c>
      <c r="C126" s="16">
        <f>J117</f>
        <v>96.774193548387103</v>
      </c>
      <c r="D126" s="16">
        <f>D117</f>
        <v>1362</v>
      </c>
      <c r="E126" s="15">
        <f>E117</f>
        <v>31</v>
      </c>
      <c r="F126" s="2"/>
      <c r="G126" s="2"/>
      <c r="H126" s="2"/>
      <c r="I126" s="2"/>
      <c r="J126" s="2"/>
    </row>
    <row r="127" spans="1:10">
      <c r="A127" s="16" t="s">
        <v>52</v>
      </c>
      <c r="B127" s="23">
        <f>SUM(B123:B126)</f>
        <v>30.967932137398634</v>
      </c>
      <c r="C127" s="23">
        <f>SUM(C123:C126)</f>
        <v>368.98331304524243</v>
      </c>
      <c r="D127" s="25">
        <f>SUM(D123:D126)</f>
        <v>7317</v>
      </c>
      <c r="E127" s="25">
        <f>SUM(E123:E126)</f>
        <v>193</v>
      </c>
      <c r="F127" s="2"/>
      <c r="G127" s="2"/>
      <c r="H127" s="2"/>
      <c r="I127" s="2"/>
      <c r="J127" s="2"/>
    </row>
    <row r="128" spans="1:10">
      <c r="A128" s="23" t="s">
        <v>116</v>
      </c>
      <c r="B128" s="16">
        <f>B127/4</f>
        <v>7.7419830343496585</v>
      </c>
      <c r="C128" s="16">
        <f>C127/4</f>
        <v>92.245828261310606</v>
      </c>
      <c r="D128" s="7"/>
      <c r="E128" s="7"/>
      <c r="F128" s="2"/>
      <c r="G128" s="2"/>
      <c r="H128" s="2"/>
      <c r="I128" s="2"/>
      <c r="J128" s="2"/>
    </row>
    <row r="129" spans="1:10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>
      <c r="A133" s="4" t="s">
        <v>223</v>
      </c>
      <c r="B133" s="2"/>
      <c r="C133" s="2"/>
      <c r="D133" s="2"/>
      <c r="E133" s="2"/>
      <c r="F133" s="2"/>
      <c r="G133" s="2"/>
      <c r="H133" s="2"/>
      <c r="I133" s="2"/>
      <c r="J133" s="2"/>
    </row>
    <row r="134" spans="1:10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>
      <c r="A135" s="22" t="s">
        <v>62</v>
      </c>
      <c r="B135" s="5"/>
      <c r="C135" s="5"/>
      <c r="D135" s="5"/>
      <c r="E135" s="5"/>
      <c r="F135" s="5"/>
      <c r="G135" s="5"/>
      <c r="H135" s="5"/>
      <c r="I135" s="5"/>
      <c r="J135" s="5"/>
    </row>
    <row r="136" spans="1:10">
      <c r="A136" s="16" t="s">
        <v>63</v>
      </c>
      <c r="B136" s="16"/>
      <c r="C136" s="23" t="s">
        <v>33</v>
      </c>
      <c r="D136" s="23" t="s">
        <v>64</v>
      </c>
      <c r="E136" s="23" t="s">
        <v>65</v>
      </c>
      <c r="F136" s="23" t="s">
        <v>66</v>
      </c>
      <c r="G136" s="23" t="s">
        <v>67</v>
      </c>
      <c r="H136" s="5"/>
      <c r="I136" s="5"/>
      <c r="J136" s="5"/>
    </row>
    <row r="137" spans="1:10">
      <c r="A137" s="16"/>
      <c r="B137" s="16" t="s">
        <v>68</v>
      </c>
      <c r="C137" s="15">
        <f>D137+E137</f>
        <v>458</v>
      </c>
      <c r="D137" s="15">
        <v>448</v>
      </c>
      <c r="E137" s="15">
        <v>10</v>
      </c>
      <c r="F137" s="15">
        <v>36</v>
      </c>
      <c r="G137" s="15">
        <v>10</v>
      </c>
      <c r="H137" s="5"/>
      <c r="I137" s="5"/>
      <c r="J137" s="5"/>
    </row>
    <row r="138" spans="1:10">
      <c r="A138" s="16"/>
      <c r="B138" s="16" t="s">
        <v>69</v>
      </c>
      <c r="C138" s="15">
        <f t="shared" ref="C138:C140" si="5">D138+E138</f>
        <v>378</v>
      </c>
      <c r="D138" s="15">
        <v>376</v>
      </c>
      <c r="E138" s="15">
        <v>2</v>
      </c>
      <c r="F138" s="15">
        <v>25</v>
      </c>
      <c r="G138" s="15">
        <v>2</v>
      </c>
      <c r="H138" s="5"/>
      <c r="I138" s="5"/>
      <c r="J138" s="5"/>
    </row>
    <row r="139" spans="1:10">
      <c r="A139" s="16"/>
      <c r="B139" s="16" t="s">
        <v>70</v>
      </c>
      <c r="C139" s="15">
        <f t="shared" si="5"/>
        <v>416</v>
      </c>
      <c r="D139" s="15">
        <v>405</v>
      </c>
      <c r="E139" s="15">
        <v>11</v>
      </c>
      <c r="F139" s="15">
        <v>31</v>
      </c>
      <c r="G139" s="15">
        <v>8</v>
      </c>
      <c r="H139" s="5"/>
      <c r="I139" s="5"/>
      <c r="J139" s="5"/>
    </row>
    <row r="140" spans="1:10">
      <c r="A140" s="16"/>
      <c r="B140" s="16" t="s">
        <v>71</v>
      </c>
      <c r="C140" s="15">
        <f t="shared" si="5"/>
        <v>438</v>
      </c>
      <c r="D140" s="15">
        <v>430</v>
      </c>
      <c r="E140" s="15">
        <v>8</v>
      </c>
      <c r="F140" s="15">
        <v>50</v>
      </c>
      <c r="G140" s="15">
        <v>5</v>
      </c>
      <c r="H140" s="5"/>
      <c r="I140" s="11" t="s">
        <v>72</v>
      </c>
      <c r="J140" s="11" t="s">
        <v>73</v>
      </c>
    </row>
    <row r="141" spans="1:10">
      <c r="A141" s="16"/>
      <c r="B141" s="16"/>
      <c r="C141" s="15">
        <f>SUM(C137:C140)</f>
        <v>1690</v>
      </c>
      <c r="D141" s="15">
        <f t="shared" ref="D141:G141" si="6">SUM(D137:D140)</f>
        <v>1659</v>
      </c>
      <c r="E141" s="15">
        <f t="shared" si="6"/>
        <v>31</v>
      </c>
      <c r="F141" s="15">
        <f t="shared" si="6"/>
        <v>142</v>
      </c>
      <c r="G141" s="15">
        <f t="shared" si="6"/>
        <v>25</v>
      </c>
      <c r="H141" s="5"/>
      <c r="I141" s="16">
        <f>F141/(D141/100)</f>
        <v>8.5593731163351414</v>
      </c>
      <c r="J141" s="16">
        <f>G141/(E141/100)</f>
        <v>80.645161290322577</v>
      </c>
    </row>
    <row r="142" spans="1:10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0">
      <c r="A143" s="22" t="s">
        <v>74</v>
      </c>
      <c r="B143" s="5"/>
      <c r="C143" s="5"/>
      <c r="D143" s="5"/>
      <c r="E143" s="5"/>
      <c r="F143" s="5"/>
      <c r="G143" s="5"/>
      <c r="H143" s="5"/>
      <c r="I143" s="5"/>
      <c r="J143" s="5"/>
    </row>
    <row r="144" spans="1:10">
      <c r="A144" s="16" t="s">
        <v>75</v>
      </c>
      <c r="B144" s="16"/>
      <c r="C144" s="23" t="s">
        <v>33</v>
      </c>
      <c r="D144" s="23" t="s">
        <v>64</v>
      </c>
      <c r="E144" s="23" t="s">
        <v>65</v>
      </c>
      <c r="F144" s="23" t="s">
        <v>66</v>
      </c>
      <c r="G144" s="23" t="s">
        <v>67</v>
      </c>
      <c r="H144" s="5"/>
      <c r="I144" s="5"/>
      <c r="J144" s="5"/>
    </row>
    <row r="145" spans="1:10">
      <c r="A145" s="16"/>
      <c r="B145" s="16" t="s">
        <v>76</v>
      </c>
      <c r="C145" s="15">
        <f>D145+E145</f>
        <v>139</v>
      </c>
      <c r="D145" s="15">
        <v>135</v>
      </c>
      <c r="E145" s="15">
        <v>4</v>
      </c>
      <c r="F145" s="15">
        <v>10</v>
      </c>
      <c r="G145" s="15">
        <v>3</v>
      </c>
      <c r="H145" s="5"/>
      <c r="I145" s="5"/>
      <c r="J145" s="5"/>
    </row>
    <row r="146" spans="1:10">
      <c r="A146" s="16"/>
      <c r="B146" s="16" t="s">
        <v>77</v>
      </c>
      <c r="C146" s="15">
        <f t="shared" ref="C146:C164" si="7">D146+E146</f>
        <v>41</v>
      </c>
      <c r="D146" s="15">
        <v>41</v>
      </c>
      <c r="E146" s="15">
        <v>0</v>
      </c>
      <c r="F146" s="15">
        <v>3</v>
      </c>
      <c r="G146" s="15">
        <v>0</v>
      </c>
      <c r="H146" s="5"/>
      <c r="I146" s="5"/>
      <c r="J146" s="5"/>
    </row>
    <row r="147" spans="1:10">
      <c r="A147" s="16"/>
      <c r="B147" s="16" t="s">
        <v>78</v>
      </c>
      <c r="C147" s="15">
        <f t="shared" si="7"/>
        <v>147</v>
      </c>
      <c r="D147" s="15">
        <v>143</v>
      </c>
      <c r="E147" s="15">
        <v>4</v>
      </c>
      <c r="F147" s="15">
        <v>10</v>
      </c>
      <c r="G147" s="15">
        <v>2</v>
      </c>
      <c r="H147" s="5"/>
      <c r="I147" s="5"/>
      <c r="J147" s="5"/>
    </row>
    <row r="148" spans="1:10">
      <c r="A148" s="16"/>
      <c r="B148" s="16" t="s">
        <v>79</v>
      </c>
      <c r="C148" s="15">
        <f t="shared" si="7"/>
        <v>29</v>
      </c>
      <c r="D148" s="15">
        <v>29</v>
      </c>
      <c r="E148" s="15">
        <v>0</v>
      </c>
      <c r="F148" s="15">
        <v>3</v>
      </c>
      <c r="G148" s="15">
        <v>0</v>
      </c>
      <c r="H148" s="5"/>
      <c r="I148" s="5"/>
      <c r="J148" s="5"/>
    </row>
    <row r="149" spans="1:10">
      <c r="A149" s="16"/>
      <c r="B149" s="16" t="s">
        <v>80</v>
      </c>
      <c r="C149" s="15">
        <f t="shared" si="7"/>
        <v>166</v>
      </c>
      <c r="D149" s="15">
        <v>164</v>
      </c>
      <c r="E149" s="15">
        <v>2</v>
      </c>
      <c r="F149" s="15">
        <v>16</v>
      </c>
      <c r="G149" s="15">
        <v>2</v>
      </c>
      <c r="H149" s="5"/>
      <c r="I149" s="5"/>
      <c r="J149" s="5"/>
    </row>
    <row r="150" spans="1:10">
      <c r="A150" s="16"/>
      <c r="B150" s="16" t="s">
        <v>81</v>
      </c>
      <c r="C150" s="15">
        <f t="shared" si="7"/>
        <v>26</v>
      </c>
      <c r="D150" s="15">
        <v>26</v>
      </c>
      <c r="E150" s="15">
        <v>0</v>
      </c>
      <c r="F150" s="15">
        <v>3</v>
      </c>
      <c r="G150" s="15">
        <v>0</v>
      </c>
      <c r="H150" s="5"/>
      <c r="I150" s="5"/>
      <c r="J150" s="5"/>
    </row>
    <row r="151" spans="1:10">
      <c r="A151" s="16"/>
      <c r="B151" s="16" t="s">
        <v>82</v>
      </c>
      <c r="C151" s="15">
        <f t="shared" si="7"/>
        <v>42</v>
      </c>
      <c r="D151" s="15">
        <v>41</v>
      </c>
      <c r="E151" s="15">
        <v>1</v>
      </c>
      <c r="F151" s="15">
        <v>8</v>
      </c>
      <c r="G151" s="15">
        <v>1</v>
      </c>
      <c r="H151" s="5"/>
      <c r="I151" s="5"/>
      <c r="J151" s="5"/>
    </row>
    <row r="152" spans="1:10">
      <c r="A152" s="16"/>
      <c r="B152" s="16" t="s">
        <v>83</v>
      </c>
      <c r="C152" s="15">
        <f t="shared" si="7"/>
        <v>190</v>
      </c>
      <c r="D152" s="15">
        <v>185</v>
      </c>
      <c r="E152" s="15">
        <v>5</v>
      </c>
      <c r="F152" s="15">
        <v>14</v>
      </c>
      <c r="G152" s="15">
        <v>5</v>
      </c>
      <c r="H152" s="5"/>
      <c r="I152" s="5"/>
      <c r="J152" s="5"/>
    </row>
    <row r="153" spans="1:10">
      <c r="A153" s="16"/>
      <c r="B153" s="16" t="s">
        <v>84</v>
      </c>
      <c r="C153" s="15">
        <f t="shared" si="7"/>
        <v>35</v>
      </c>
      <c r="D153" s="15">
        <v>35</v>
      </c>
      <c r="E153" s="15">
        <v>0</v>
      </c>
      <c r="F153" s="15">
        <v>4</v>
      </c>
      <c r="G153" s="15">
        <v>0</v>
      </c>
      <c r="H153" s="5"/>
      <c r="I153" s="5"/>
      <c r="J153" s="5"/>
    </row>
    <row r="154" spans="1:10">
      <c r="A154" s="16"/>
      <c r="B154" s="16" t="s">
        <v>85</v>
      </c>
      <c r="C154" s="15">
        <f t="shared" si="7"/>
        <v>66</v>
      </c>
      <c r="D154" s="15">
        <v>66</v>
      </c>
      <c r="E154" s="15">
        <v>0</v>
      </c>
      <c r="F154" s="15">
        <v>7</v>
      </c>
      <c r="G154" s="15">
        <v>0</v>
      </c>
      <c r="H154" s="5"/>
      <c r="I154" s="5"/>
      <c r="J154" s="5"/>
    </row>
    <row r="155" spans="1:10">
      <c r="A155" s="16"/>
      <c r="B155" s="16" t="s">
        <v>86</v>
      </c>
      <c r="C155" s="15">
        <f t="shared" si="7"/>
        <v>39</v>
      </c>
      <c r="D155" s="15">
        <v>39</v>
      </c>
      <c r="E155" s="15">
        <v>0</v>
      </c>
      <c r="F155" s="15">
        <v>1</v>
      </c>
      <c r="G155" s="15">
        <v>0</v>
      </c>
      <c r="H155" s="5"/>
      <c r="I155" s="5"/>
      <c r="J155" s="5"/>
    </row>
    <row r="156" spans="1:10">
      <c r="A156" s="16"/>
      <c r="B156" s="16" t="s">
        <v>87</v>
      </c>
      <c r="C156" s="15">
        <f t="shared" si="7"/>
        <v>68</v>
      </c>
      <c r="D156" s="15">
        <v>66</v>
      </c>
      <c r="E156" s="15">
        <v>2</v>
      </c>
      <c r="F156" s="15">
        <v>4</v>
      </c>
      <c r="G156" s="15">
        <v>1</v>
      </c>
      <c r="H156" s="5"/>
      <c r="I156" s="5"/>
      <c r="J156" s="5"/>
    </row>
    <row r="157" spans="1:10">
      <c r="A157" s="16"/>
      <c r="B157" s="16" t="s">
        <v>88</v>
      </c>
      <c r="C157" s="15">
        <f t="shared" si="7"/>
        <v>178</v>
      </c>
      <c r="D157" s="15">
        <v>177</v>
      </c>
      <c r="E157" s="15">
        <v>1</v>
      </c>
      <c r="F157" s="15">
        <v>20</v>
      </c>
      <c r="G157" s="15">
        <v>1</v>
      </c>
      <c r="H157" s="5"/>
      <c r="I157" s="5"/>
      <c r="J157" s="5"/>
    </row>
    <row r="158" spans="1:10">
      <c r="A158" s="16"/>
      <c r="B158" s="16" t="s">
        <v>89</v>
      </c>
      <c r="C158" s="15">
        <f t="shared" si="7"/>
        <v>34</v>
      </c>
      <c r="D158" s="15">
        <v>33</v>
      </c>
      <c r="E158" s="15">
        <v>1</v>
      </c>
      <c r="F158" s="15">
        <v>5</v>
      </c>
      <c r="G158" s="15">
        <v>0</v>
      </c>
      <c r="H158" s="5"/>
      <c r="I158" s="5"/>
      <c r="J158" s="5"/>
    </row>
    <row r="159" spans="1:10">
      <c r="A159" s="16"/>
      <c r="B159" s="16" t="s">
        <v>90</v>
      </c>
      <c r="C159" s="15">
        <f t="shared" si="7"/>
        <v>36</v>
      </c>
      <c r="D159" s="15">
        <v>35</v>
      </c>
      <c r="E159" s="15">
        <v>1</v>
      </c>
      <c r="F159" s="15">
        <v>4</v>
      </c>
      <c r="G159" s="15">
        <v>0</v>
      </c>
      <c r="H159" s="5"/>
      <c r="I159" s="5"/>
      <c r="J159" s="5"/>
    </row>
    <row r="160" spans="1:10">
      <c r="A160" s="16"/>
      <c r="B160" s="16" t="s">
        <v>91</v>
      </c>
      <c r="C160" s="15">
        <f t="shared" si="7"/>
        <v>43</v>
      </c>
      <c r="D160" s="15">
        <v>41</v>
      </c>
      <c r="E160" s="15">
        <v>2</v>
      </c>
      <c r="F160" s="15">
        <v>5</v>
      </c>
      <c r="G160" s="15">
        <v>2</v>
      </c>
      <c r="H160" s="5"/>
      <c r="I160" s="5"/>
      <c r="J160" s="5"/>
    </row>
    <row r="161" spans="1:10">
      <c r="A161" s="16"/>
      <c r="B161" s="16" t="s">
        <v>92</v>
      </c>
      <c r="C161" s="15">
        <f t="shared" si="7"/>
        <v>22</v>
      </c>
      <c r="D161" s="15">
        <v>22</v>
      </c>
      <c r="E161" s="15">
        <v>0</v>
      </c>
      <c r="F161" s="15">
        <v>1</v>
      </c>
      <c r="G161" s="15">
        <v>0</v>
      </c>
      <c r="H161" s="5"/>
      <c r="I161" s="5"/>
      <c r="J161" s="5"/>
    </row>
    <row r="162" spans="1:10">
      <c r="A162" s="16"/>
      <c r="B162" s="16" t="s">
        <v>93</v>
      </c>
      <c r="C162" s="15">
        <f t="shared" si="7"/>
        <v>27</v>
      </c>
      <c r="D162" s="15">
        <v>27</v>
      </c>
      <c r="E162" s="15">
        <v>0</v>
      </c>
      <c r="F162" s="15">
        <v>2</v>
      </c>
      <c r="G162" s="15">
        <v>0</v>
      </c>
      <c r="H162" s="5"/>
      <c r="I162" s="5"/>
      <c r="J162" s="5"/>
    </row>
    <row r="163" spans="1:10">
      <c r="A163" s="16"/>
      <c r="B163" s="16" t="s">
        <v>94</v>
      </c>
      <c r="C163" s="15">
        <f t="shared" si="7"/>
        <v>167</v>
      </c>
      <c r="D163" s="15">
        <v>165</v>
      </c>
      <c r="E163" s="15">
        <v>2</v>
      </c>
      <c r="F163" s="15">
        <v>12</v>
      </c>
      <c r="G163" s="15">
        <v>1</v>
      </c>
      <c r="H163" s="5"/>
      <c r="I163" s="5"/>
      <c r="J163" s="5"/>
    </row>
    <row r="164" spans="1:10">
      <c r="A164" s="16"/>
      <c r="B164" s="16" t="s">
        <v>95</v>
      </c>
      <c r="C164" s="15">
        <f t="shared" si="7"/>
        <v>144</v>
      </c>
      <c r="D164" s="15">
        <v>140</v>
      </c>
      <c r="E164" s="15">
        <v>4</v>
      </c>
      <c r="F164" s="15">
        <v>11</v>
      </c>
      <c r="G164" s="15">
        <v>3</v>
      </c>
      <c r="H164" s="5"/>
      <c r="I164" s="11" t="s">
        <v>72</v>
      </c>
      <c r="J164" s="11" t="s">
        <v>73</v>
      </c>
    </row>
    <row r="165" spans="1:10">
      <c r="A165" s="16"/>
      <c r="B165" s="16"/>
      <c r="C165" s="15">
        <f>SUM(C145:C164)</f>
        <v>1639</v>
      </c>
      <c r="D165" s="15">
        <f>SUM(D145:D164)</f>
        <v>1610</v>
      </c>
      <c r="E165" s="15">
        <f t="shared" ref="E165:G165" si="8">SUM(E145:E164)</f>
        <v>29</v>
      </c>
      <c r="F165" s="15">
        <f t="shared" si="8"/>
        <v>143</v>
      </c>
      <c r="G165" s="15">
        <f t="shared" si="8"/>
        <v>21</v>
      </c>
      <c r="H165" s="5"/>
      <c r="I165" s="16">
        <f>F165/(D165/100)</f>
        <v>8.8819875776397499</v>
      </c>
      <c r="J165" s="16">
        <f>G165/(E165/100)</f>
        <v>72.413793103448285</v>
      </c>
    </row>
    <row r="166" spans="1:10">
      <c r="A166" s="5"/>
      <c r="B166" s="5"/>
      <c r="C166" s="5"/>
      <c r="D166" s="5"/>
      <c r="E166" s="5"/>
      <c r="F166" s="5"/>
      <c r="G166" s="5"/>
      <c r="H166" s="5"/>
      <c r="I166" s="5"/>
      <c r="J166" s="5"/>
    </row>
    <row r="167" spans="1:10">
      <c r="A167" s="22" t="s">
        <v>96</v>
      </c>
      <c r="B167" s="5"/>
      <c r="C167" s="5"/>
      <c r="D167" s="5"/>
      <c r="E167" s="5"/>
      <c r="F167" s="5"/>
      <c r="G167" s="5"/>
      <c r="H167" s="5"/>
      <c r="I167" s="5"/>
      <c r="J167" s="5"/>
    </row>
    <row r="168" spans="1:10">
      <c r="A168" s="16" t="s">
        <v>97</v>
      </c>
      <c r="B168" s="16"/>
      <c r="C168" s="23" t="s">
        <v>33</v>
      </c>
      <c r="D168" s="23" t="s">
        <v>64</v>
      </c>
      <c r="E168" s="23" t="s">
        <v>65</v>
      </c>
      <c r="F168" s="23" t="s">
        <v>66</v>
      </c>
      <c r="G168" s="23" t="s">
        <v>67</v>
      </c>
      <c r="H168" s="5"/>
      <c r="I168" s="5"/>
      <c r="J168" s="5"/>
    </row>
    <row r="169" spans="1:10">
      <c r="A169" s="16"/>
      <c r="B169" s="16" t="s">
        <v>98</v>
      </c>
      <c r="C169" s="15">
        <f>D169+E169</f>
        <v>59</v>
      </c>
      <c r="D169" s="15">
        <v>59</v>
      </c>
      <c r="E169" s="15">
        <v>0</v>
      </c>
      <c r="F169" s="15">
        <v>5</v>
      </c>
      <c r="G169" s="15">
        <v>0</v>
      </c>
      <c r="H169" s="5"/>
      <c r="I169" s="5"/>
      <c r="J169" s="5"/>
    </row>
    <row r="170" spans="1:10">
      <c r="A170" s="16"/>
      <c r="B170" s="16" t="s">
        <v>99</v>
      </c>
      <c r="C170" s="15">
        <f t="shared" ref="C170:C203" si="9">D170+E170</f>
        <v>60</v>
      </c>
      <c r="D170" s="15">
        <v>57</v>
      </c>
      <c r="E170" s="15">
        <v>3</v>
      </c>
      <c r="F170" s="15">
        <v>10</v>
      </c>
      <c r="G170" s="15">
        <v>2</v>
      </c>
      <c r="H170" s="5"/>
      <c r="I170" s="5"/>
      <c r="J170" s="5"/>
    </row>
    <row r="171" spans="1:10">
      <c r="A171" s="16"/>
      <c r="B171" s="16" t="s">
        <v>100</v>
      </c>
      <c r="C171" s="15">
        <f t="shared" si="9"/>
        <v>138</v>
      </c>
      <c r="D171" s="15">
        <v>136</v>
      </c>
      <c r="E171" s="15">
        <v>2</v>
      </c>
      <c r="F171" s="15">
        <v>17</v>
      </c>
      <c r="G171" s="15">
        <v>1</v>
      </c>
      <c r="H171" s="5"/>
      <c r="I171" s="5"/>
      <c r="J171" s="5"/>
    </row>
    <row r="172" spans="1:10">
      <c r="A172" s="16"/>
      <c r="B172" s="16" t="s">
        <v>101</v>
      </c>
      <c r="C172" s="15">
        <f t="shared" si="9"/>
        <v>112</v>
      </c>
      <c r="D172" s="15">
        <v>109</v>
      </c>
      <c r="E172" s="15">
        <v>3</v>
      </c>
      <c r="F172" s="15">
        <v>7</v>
      </c>
      <c r="G172" s="15">
        <v>1</v>
      </c>
      <c r="H172" s="5"/>
      <c r="I172" s="5"/>
      <c r="J172" s="5"/>
    </row>
    <row r="173" spans="1:10">
      <c r="A173" s="16"/>
      <c r="B173" s="16" t="s">
        <v>102</v>
      </c>
      <c r="C173" s="15">
        <f t="shared" si="9"/>
        <v>114</v>
      </c>
      <c r="D173" s="15">
        <v>112</v>
      </c>
      <c r="E173" s="15">
        <v>2</v>
      </c>
      <c r="F173" s="15">
        <v>8</v>
      </c>
      <c r="G173" s="15">
        <v>1</v>
      </c>
      <c r="H173" s="5"/>
      <c r="I173" s="5"/>
      <c r="J173" s="5"/>
    </row>
    <row r="174" spans="1:10">
      <c r="A174" s="16"/>
      <c r="B174" s="16" t="s">
        <v>103</v>
      </c>
      <c r="C174" s="15">
        <f t="shared" si="9"/>
        <v>102</v>
      </c>
      <c r="D174" s="15">
        <v>102</v>
      </c>
      <c r="E174" s="15">
        <v>0</v>
      </c>
      <c r="F174" s="15">
        <v>10</v>
      </c>
      <c r="G174" s="15">
        <v>0</v>
      </c>
      <c r="H174" s="5"/>
      <c r="I174" s="5"/>
      <c r="J174" s="5"/>
    </row>
    <row r="175" spans="1:10">
      <c r="A175" s="16"/>
      <c r="B175" s="16" t="s">
        <v>104</v>
      </c>
      <c r="C175" s="15">
        <f t="shared" si="9"/>
        <v>57</v>
      </c>
      <c r="D175" s="15">
        <v>57</v>
      </c>
      <c r="E175" s="15">
        <v>0</v>
      </c>
      <c r="F175" s="15">
        <v>9</v>
      </c>
      <c r="G175" s="15">
        <v>0</v>
      </c>
      <c r="H175" s="5"/>
      <c r="I175" s="5"/>
      <c r="J175" s="5"/>
    </row>
    <row r="176" spans="1:10">
      <c r="A176" s="16"/>
      <c r="B176" s="16" t="s">
        <v>105</v>
      </c>
      <c r="C176" s="15">
        <f t="shared" si="9"/>
        <v>25</v>
      </c>
      <c r="D176" s="15">
        <v>24</v>
      </c>
      <c r="E176" s="15">
        <v>1</v>
      </c>
      <c r="F176" s="15">
        <v>2</v>
      </c>
      <c r="G176" s="15">
        <v>1</v>
      </c>
      <c r="H176" s="5"/>
      <c r="I176" s="5"/>
      <c r="J176" s="5"/>
    </row>
    <row r="177" spans="1:10">
      <c r="A177" s="16"/>
      <c r="B177" s="16" t="s">
        <v>106</v>
      </c>
      <c r="C177" s="15">
        <f t="shared" si="9"/>
        <v>39</v>
      </c>
      <c r="D177" s="15">
        <v>39</v>
      </c>
      <c r="E177" s="15">
        <v>0</v>
      </c>
      <c r="F177" s="15">
        <v>1</v>
      </c>
      <c r="G177" s="15">
        <v>0</v>
      </c>
      <c r="H177" s="5"/>
      <c r="I177" s="5"/>
      <c r="J177" s="5"/>
    </row>
    <row r="178" spans="1:10">
      <c r="A178" s="16"/>
      <c r="B178" s="16" t="s">
        <v>107</v>
      </c>
      <c r="C178" s="15">
        <f t="shared" si="9"/>
        <v>34</v>
      </c>
      <c r="D178" s="15">
        <v>34</v>
      </c>
      <c r="E178" s="15">
        <v>0</v>
      </c>
      <c r="F178" s="15">
        <v>4</v>
      </c>
      <c r="G178" s="15">
        <v>0</v>
      </c>
      <c r="H178" s="5"/>
      <c r="I178" s="5"/>
      <c r="J178" s="5"/>
    </row>
    <row r="179" spans="1:10">
      <c r="A179" s="16"/>
      <c r="B179" s="16" t="s">
        <v>108</v>
      </c>
      <c r="C179" s="15">
        <f t="shared" si="9"/>
        <v>28</v>
      </c>
      <c r="D179" s="15">
        <v>26</v>
      </c>
      <c r="E179" s="15">
        <v>2</v>
      </c>
      <c r="F179" s="15">
        <v>1</v>
      </c>
      <c r="G179" s="15">
        <v>1</v>
      </c>
      <c r="H179" s="5"/>
      <c r="I179" s="5"/>
      <c r="J179" s="5"/>
    </row>
    <row r="180" spans="1:10">
      <c r="A180" s="16"/>
      <c r="B180" s="16" t="s">
        <v>109</v>
      </c>
      <c r="C180" s="15">
        <f t="shared" si="9"/>
        <v>32</v>
      </c>
      <c r="D180" s="15">
        <v>31</v>
      </c>
      <c r="E180" s="15">
        <v>1</v>
      </c>
      <c r="F180" s="15">
        <v>5</v>
      </c>
      <c r="G180" s="15">
        <v>1</v>
      </c>
      <c r="H180" s="5"/>
      <c r="I180" s="5"/>
      <c r="J180" s="5"/>
    </row>
    <row r="181" spans="1:10">
      <c r="A181" s="16"/>
      <c r="B181" s="16" t="s">
        <v>110</v>
      </c>
      <c r="C181" s="15">
        <f t="shared" si="9"/>
        <v>24</v>
      </c>
      <c r="D181" s="15">
        <v>24</v>
      </c>
      <c r="E181" s="15">
        <v>0</v>
      </c>
      <c r="F181" s="15">
        <v>0</v>
      </c>
      <c r="G181" s="15">
        <v>0</v>
      </c>
      <c r="H181" s="5"/>
      <c r="I181" s="5"/>
      <c r="J181" s="5"/>
    </row>
    <row r="182" spans="1:10">
      <c r="A182" s="16"/>
      <c r="B182" s="16" t="s">
        <v>111</v>
      </c>
      <c r="C182" s="15">
        <f t="shared" si="9"/>
        <v>32</v>
      </c>
      <c r="D182" s="15">
        <v>32</v>
      </c>
      <c r="E182" s="15">
        <v>0</v>
      </c>
      <c r="F182" s="15">
        <v>5</v>
      </c>
      <c r="G182" s="15">
        <v>0</v>
      </c>
      <c r="H182" s="5"/>
      <c r="I182" s="5"/>
      <c r="J182" s="5"/>
    </row>
    <row r="183" spans="1:10">
      <c r="A183" s="16"/>
      <c r="B183" s="16" t="s">
        <v>76</v>
      </c>
      <c r="C183" s="15">
        <f t="shared" si="9"/>
        <v>29</v>
      </c>
      <c r="D183" s="15">
        <v>29</v>
      </c>
      <c r="E183" s="15">
        <v>0</v>
      </c>
      <c r="F183" s="15">
        <v>2</v>
      </c>
      <c r="G183" s="15">
        <v>0</v>
      </c>
      <c r="H183" s="5"/>
      <c r="I183" s="5"/>
      <c r="J183" s="5"/>
    </row>
    <row r="184" spans="1:10">
      <c r="A184" s="16"/>
      <c r="B184" s="16" t="s">
        <v>77</v>
      </c>
      <c r="C184" s="15">
        <f t="shared" si="9"/>
        <v>28</v>
      </c>
      <c r="D184" s="15">
        <v>28</v>
      </c>
      <c r="E184" s="15">
        <v>0</v>
      </c>
      <c r="F184" s="15">
        <v>1</v>
      </c>
      <c r="G184" s="15">
        <v>0</v>
      </c>
      <c r="H184" s="5"/>
      <c r="I184" s="5"/>
      <c r="J184" s="5"/>
    </row>
    <row r="185" spans="1:10">
      <c r="A185" s="16"/>
      <c r="B185" s="16" t="s">
        <v>78</v>
      </c>
      <c r="C185" s="15">
        <f t="shared" si="9"/>
        <v>25</v>
      </c>
      <c r="D185" s="15">
        <v>25</v>
      </c>
      <c r="E185" s="15">
        <v>0</v>
      </c>
      <c r="F185" s="15">
        <v>0</v>
      </c>
      <c r="G185" s="15">
        <v>0</v>
      </c>
      <c r="H185" s="5"/>
      <c r="I185" s="5"/>
      <c r="J185" s="5"/>
    </row>
    <row r="186" spans="1:10">
      <c r="A186" s="16"/>
      <c r="B186" s="16" t="s">
        <v>79</v>
      </c>
      <c r="C186" s="15">
        <f t="shared" si="9"/>
        <v>37</v>
      </c>
      <c r="D186" s="15">
        <v>37</v>
      </c>
      <c r="E186" s="15">
        <v>0</v>
      </c>
      <c r="F186" s="15">
        <v>3</v>
      </c>
      <c r="G186" s="15">
        <v>0</v>
      </c>
      <c r="H186" s="5"/>
      <c r="I186" s="5"/>
      <c r="J186" s="5"/>
    </row>
    <row r="187" spans="1:10">
      <c r="A187" s="16"/>
      <c r="B187" s="16" t="s">
        <v>80</v>
      </c>
      <c r="C187" s="15">
        <f t="shared" si="9"/>
        <v>43</v>
      </c>
      <c r="D187" s="15">
        <v>42</v>
      </c>
      <c r="E187" s="15">
        <v>1</v>
      </c>
      <c r="F187" s="15">
        <v>4</v>
      </c>
      <c r="G187" s="15">
        <v>1</v>
      </c>
      <c r="H187" s="5"/>
      <c r="I187" s="5"/>
      <c r="J187" s="5"/>
    </row>
    <row r="188" spans="1:10">
      <c r="A188" s="16"/>
      <c r="B188" s="16" t="s">
        <v>81</v>
      </c>
      <c r="C188" s="15">
        <f t="shared" si="9"/>
        <v>29</v>
      </c>
      <c r="D188" s="15">
        <v>29</v>
      </c>
      <c r="E188" s="15">
        <v>0</v>
      </c>
      <c r="F188" s="15">
        <v>4</v>
      </c>
      <c r="G188" s="15">
        <v>0</v>
      </c>
      <c r="H188" s="5"/>
      <c r="I188" s="5"/>
      <c r="J188" s="5"/>
    </row>
    <row r="189" spans="1:10">
      <c r="A189" s="16"/>
      <c r="B189" s="16" t="s">
        <v>82</v>
      </c>
      <c r="C189" s="15">
        <f t="shared" si="9"/>
        <v>36</v>
      </c>
      <c r="D189" s="15">
        <v>34</v>
      </c>
      <c r="E189" s="15">
        <v>2</v>
      </c>
      <c r="F189" s="15">
        <v>1</v>
      </c>
      <c r="G189" s="15">
        <v>2</v>
      </c>
      <c r="H189" s="5"/>
      <c r="I189" s="5"/>
      <c r="J189" s="5"/>
    </row>
    <row r="190" spans="1:10">
      <c r="A190" s="16"/>
      <c r="B190" s="16" t="s">
        <v>83</v>
      </c>
      <c r="C190" s="15">
        <f t="shared" si="9"/>
        <v>44</v>
      </c>
      <c r="D190" s="15">
        <v>44</v>
      </c>
      <c r="E190" s="15">
        <v>0</v>
      </c>
      <c r="F190" s="15">
        <v>1</v>
      </c>
      <c r="G190" s="15">
        <v>0</v>
      </c>
      <c r="H190" s="5"/>
      <c r="I190" s="5"/>
      <c r="J190" s="5"/>
    </row>
    <row r="191" spans="1:10">
      <c r="A191" s="16"/>
      <c r="B191" s="16" t="s">
        <v>84</v>
      </c>
      <c r="C191" s="15">
        <f t="shared" si="9"/>
        <v>29</v>
      </c>
      <c r="D191" s="15">
        <v>29</v>
      </c>
      <c r="E191" s="15">
        <v>0</v>
      </c>
      <c r="F191" s="15">
        <v>4</v>
      </c>
      <c r="G191" s="15">
        <v>0</v>
      </c>
      <c r="H191" s="5"/>
      <c r="I191" s="5"/>
      <c r="J191" s="5"/>
    </row>
    <row r="192" spans="1:10">
      <c r="A192" s="16"/>
      <c r="B192" s="16" t="s">
        <v>85</v>
      </c>
      <c r="C192" s="15">
        <f t="shared" si="9"/>
        <v>30</v>
      </c>
      <c r="D192" s="15">
        <v>30</v>
      </c>
      <c r="E192" s="15">
        <v>0</v>
      </c>
      <c r="F192" s="15">
        <v>3</v>
      </c>
      <c r="G192" s="15">
        <v>0</v>
      </c>
      <c r="H192" s="5"/>
      <c r="I192" s="5"/>
      <c r="J192" s="5"/>
    </row>
    <row r="193" spans="1:10">
      <c r="A193" s="16"/>
      <c r="B193" s="16" t="s">
        <v>86</v>
      </c>
      <c r="C193" s="15">
        <f t="shared" si="9"/>
        <v>35</v>
      </c>
      <c r="D193" s="15">
        <v>35</v>
      </c>
      <c r="E193" s="15">
        <v>0</v>
      </c>
      <c r="F193" s="15">
        <v>4</v>
      </c>
      <c r="G193" s="15">
        <v>0</v>
      </c>
      <c r="H193" s="5"/>
      <c r="I193" s="5"/>
      <c r="J193" s="5"/>
    </row>
    <row r="194" spans="1:10">
      <c r="A194" s="16"/>
      <c r="B194" s="16" t="s">
        <v>87</v>
      </c>
      <c r="C194" s="15">
        <f t="shared" si="9"/>
        <v>35</v>
      </c>
      <c r="D194" s="15">
        <v>35</v>
      </c>
      <c r="E194" s="15">
        <v>0</v>
      </c>
      <c r="F194" s="15">
        <v>4</v>
      </c>
      <c r="G194" s="15">
        <v>0</v>
      </c>
      <c r="H194" s="5"/>
      <c r="I194" s="5"/>
      <c r="J194" s="5"/>
    </row>
    <row r="195" spans="1:10">
      <c r="A195" s="16"/>
      <c r="B195" s="16" t="s">
        <v>88</v>
      </c>
      <c r="C195" s="15">
        <f t="shared" si="9"/>
        <v>39</v>
      </c>
      <c r="D195" s="15">
        <v>39</v>
      </c>
      <c r="E195" s="15">
        <v>0</v>
      </c>
      <c r="F195" s="15">
        <v>6</v>
      </c>
      <c r="G195" s="15">
        <v>0</v>
      </c>
      <c r="H195" s="5"/>
      <c r="I195" s="5"/>
      <c r="J195" s="5"/>
    </row>
    <row r="196" spans="1:10">
      <c r="A196" s="16"/>
      <c r="B196" s="16" t="s">
        <v>89</v>
      </c>
      <c r="C196" s="15">
        <f t="shared" si="9"/>
        <v>34</v>
      </c>
      <c r="D196" s="15">
        <v>34</v>
      </c>
      <c r="E196" s="15">
        <v>0</v>
      </c>
      <c r="F196" s="15">
        <v>2</v>
      </c>
      <c r="G196" s="15">
        <v>0</v>
      </c>
      <c r="H196" s="5"/>
      <c r="I196" s="5"/>
      <c r="J196" s="5"/>
    </row>
    <row r="197" spans="1:10">
      <c r="A197" s="16"/>
      <c r="B197" s="16" t="s">
        <v>90</v>
      </c>
      <c r="C197" s="15">
        <f t="shared" si="9"/>
        <v>32</v>
      </c>
      <c r="D197" s="15">
        <v>32</v>
      </c>
      <c r="E197" s="15">
        <v>0</v>
      </c>
      <c r="F197" s="15">
        <v>5</v>
      </c>
      <c r="G197" s="15">
        <v>0</v>
      </c>
      <c r="H197" s="5"/>
      <c r="I197" s="5"/>
      <c r="J197" s="5"/>
    </row>
    <row r="198" spans="1:10">
      <c r="A198" s="16"/>
      <c r="B198" s="16" t="s">
        <v>91</v>
      </c>
      <c r="C198" s="15">
        <f t="shared" si="9"/>
        <v>33</v>
      </c>
      <c r="D198" s="15">
        <v>33</v>
      </c>
      <c r="E198" s="15">
        <v>0</v>
      </c>
      <c r="F198" s="15">
        <v>4</v>
      </c>
      <c r="G198" s="15">
        <v>0</v>
      </c>
      <c r="H198" s="5"/>
      <c r="I198" s="5"/>
      <c r="J198" s="5"/>
    </row>
    <row r="199" spans="1:10">
      <c r="A199" s="16"/>
      <c r="B199" s="16" t="s">
        <v>92</v>
      </c>
      <c r="C199" s="15">
        <f t="shared" si="9"/>
        <v>39</v>
      </c>
      <c r="D199" s="15">
        <v>39</v>
      </c>
      <c r="E199" s="15">
        <v>0</v>
      </c>
      <c r="F199" s="15">
        <v>3</v>
      </c>
      <c r="G199" s="15">
        <v>0</v>
      </c>
      <c r="H199" s="5"/>
      <c r="I199" s="5"/>
      <c r="J199" s="5"/>
    </row>
    <row r="200" spans="1:10">
      <c r="A200" s="16"/>
      <c r="B200" s="16" t="s">
        <v>93</v>
      </c>
      <c r="C200" s="15">
        <f t="shared" si="9"/>
        <v>22</v>
      </c>
      <c r="D200" s="15">
        <v>22</v>
      </c>
      <c r="E200" s="15">
        <v>0</v>
      </c>
      <c r="F200" s="15">
        <v>3</v>
      </c>
      <c r="G200" s="15">
        <v>0</v>
      </c>
      <c r="H200" s="5"/>
      <c r="I200" s="5"/>
      <c r="J200" s="5"/>
    </row>
    <row r="201" spans="1:10">
      <c r="A201" s="16"/>
      <c r="B201" s="16" t="s">
        <v>112</v>
      </c>
      <c r="C201" s="15">
        <f t="shared" si="9"/>
        <v>28</v>
      </c>
      <c r="D201" s="15">
        <v>28</v>
      </c>
      <c r="E201" s="15">
        <v>0</v>
      </c>
      <c r="F201" s="15">
        <v>5</v>
      </c>
      <c r="G201" s="15">
        <v>0</v>
      </c>
      <c r="H201" s="5"/>
      <c r="I201" s="5"/>
      <c r="J201" s="5"/>
    </row>
    <row r="202" spans="1:10">
      <c r="A202" s="16"/>
      <c r="B202" s="16" t="s">
        <v>94</v>
      </c>
      <c r="C202" s="15">
        <f t="shared" si="9"/>
        <v>43</v>
      </c>
      <c r="D202" s="15">
        <v>43</v>
      </c>
      <c r="E202" s="15">
        <v>0</v>
      </c>
      <c r="F202" s="15">
        <v>4</v>
      </c>
      <c r="G202" s="15">
        <v>0</v>
      </c>
      <c r="H202" s="5"/>
      <c r="I202" s="5"/>
      <c r="J202" s="5"/>
    </row>
    <row r="203" spans="1:10">
      <c r="A203" s="16"/>
      <c r="B203" s="16" t="s">
        <v>95</v>
      </c>
      <c r="C203" s="15">
        <f t="shared" si="9"/>
        <v>32</v>
      </c>
      <c r="D203" s="15">
        <v>32</v>
      </c>
      <c r="E203" s="15">
        <v>0</v>
      </c>
      <c r="F203" s="15">
        <v>5</v>
      </c>
      <c r="G203" s="15">
        <v>0</v>
      </c>
      <c r="H203" s="5"/>
      <c r="I203" s="11" t="s">
        <v>72</v>
      </c>
      <c r="J203" s="11" t="s">
        <v>73</v>
      </c>
    </row>
    <row r="204" spans="1:10">
      <c r="A204" s="16"/>
      <c r="B204" s="16"/>
      <c r="C204" s="15">
        <f>SUM(C169:C203)</f>
        <v>1558</v>
      </c>
      <c r="D204" s="15">
        <f>SUM(D169:D203)</f>
        <v>1541</v>
      </c>
      <c r="E204" s="15">
        <f t="shared" ref="E204:G204" si="10">SUM(E169:E203)</f>
        <v>17</v>
      </c>
      <c r="F204" s="15">
        <f t="shared" si="10"/>
        <v>152</v>
      </c>
      <c r="G204" s="15">
        <f t="shared" si="10"/>
        <v>11</v>
      </c>
      <c r="H204" s="5"/>
      <c r="I204" s="16">
        <f>F204/(D204/100)</f>
        <v>9.8637248539909148</v>
      </c>
      <c r="J204" s="16">
        <f>G204/(E204/100)</f>
        <v>64.705882352941174</v>
      </c>
    </row>
    <row r="205" spans="1:10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>
      <c r="A210" s="24" t="s">
        <v>113</v>
      </c>
      <c r="B210" s="11" t="s">
        <v>72</v>
      </c>
      <c r="C210" s="11" t="s">
        <v>73</v>
      </c>
      <c r="D210" s="11" t="s">
        <v>114</v>
      </c>
      <c r="E210" s="11" t="s">
        <v>115</v>
      </c>
      <c r="F210" s="2"/>
      <c r="G210" s="2"/>
      <c r="H210" s="2"/>
      <c r="I210" s="2"/>
      <c r="J210" s="2"/>
    </row>
    <row r="211" spans="1:10">
      <c r="A211" s="23" t="s">
        <v>63</v>
      </c>
      <c r="B211" s="23">
        <f>I141</f>
        <v>8.5593731163351414</v>
      </c>
      <c r="C211" s="23">
        <f>J141</f>
        <v>80.645161290322577</v>
      </c>
      <c r="D211" s="25">
        <f>D141</f>
        <v>1659</v>
      </c>
      <c r="E211" s="25">
        <f>E141</f>
        <v>31</v>
      </c>
      <c r="F211" s="5"/>
      <c r="G211" s="2"/>
      <c r="H211" s="2"/>
      <c r="I211" s="2"/>
      <c r="J211" s="2"/>
    </row>
    <row r="212" spans="1:10">
      <c r="A212" s="23" t="s">
        <v>75</v>
      </c>
      <c r="B212" s="23">
        <f>I165</f>
        <v>8.8819875776397499</v>
      </c>
      <c r="C212" s="23">
        <f>J165</f>
        <v>72.413793103448285</v>
      </c>
      <c r="D212" s="25">
        <f>D165</f>
        <v>1610</v>
      </c>
      <c r="E212" s="25">
        <f>E165</f>
        <v>29</v>
      </c>
      <c r="F212" s="2"/>
      <c r="G212" s="2"/>
      <c r="H212" s="2"/>
      <c r="I212" s="2"/>
      <c r="J212" s="2"/>
    </row>
    <row r="213" spans="1:10">
      <c r="A213" s="23" t="s">
        <v>97</v>
      </c>
      <c r="B213" s="23">
        <f>I204</f>
        <v>9.8637248539909148</v>
      </c>
      <c r="C213" s="23">
        <f>J204</f>
        <v>64.705882352941174</v>
      </c>
      <c r="D213" s="25">
        <f>D204</f>
        <v>1541</v>
      </c>
      <c r="E213" s="25">
        <f>E204</f>
        <v>17</v>
      </c>
      <c r="F213" s="2"/>
      <c r="G213" s="2"/>
      <c r="H213" s="2"/>
      <c r="I213" s="2"/>
      <c r="J213" s="2"/>
    </row>
    <row r="214" spans="1:10">
      <c r="A214" s="23" t="s">
        <v>52</v>
      </c>
      <c r="B214" s="23">
        <f>SUM(B211:B213)</f>
        <v>27.30508554796581</v>
      </c>
      <c r="C214" s="23">
        <f>SUM(C211:C213)</f>
        <v>217.76483674671204</v>
      </c>
      <c r="D214" s="11">
        <f>SUM(D211:D213)</f>
        <v>4810</v>
      </c>
      <c r="E214" s="25">
        <f>SUM(E211:E213)</f>
        <v>77</v>
      </c>
      <c r="F214" s="2"/>
      <c r="G214" s="2"/>
      <c r="H214" s="2"/>
      <c r="I214" s="2"/>
      <c r="J214" s="2"/>
    </row>
    <row r="215" spans="1:10">
      <c r="A215" s="23" t="s">
        <v>116</v>
      </c>
      <c r="B215" s="23">
        <f>B214/3</f>
        <v>9.1016951826552699</v>
      </c>
      <c r="C215" s="23">
        <f>C214/3</f>
        <v>72.588278915570683</v>
      </c>
      <c r="D215" s="11"/>
      <c r="E215" s="25"/>
      <c r="F215" s="2"/>
      <c r="G215" s="2"/>
      <c r="H215" s="2"/>
      <c r="I215" s="2"/>
      <c r="J215" s="2"/>
    </row>
    <row r="216" spans="1:10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>
      <c r="A228" s="2"/>
      <c r="B228" s="2"/>
      <c r="C228" s="2"/>
      <c r="D228" s="2"/>
      <c r="E228" s="2"/>
      <c r="F228" s="2"/>
      <c r="G228" s="2"/>
      <c r="H228" s="2"/>
      <c r="I228" s="2"/>
      <c r="J22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BE660-106F-5A44-960F-32E8471E1058}">
  <dimension ref="A1:H67"/>
  <sheetViews>
    <sheetView workbookViewId="0">
      <selection activeCell="L61" sqref="L61"/>
    </sheetView>
  </sheetViews>
  <sheetFormatPr baseColWidth="10" defaultRowHeight="16"/>
  <cols>
    <col min="1" max="1" width="37.33203125" customWidth="1"/>
    <col min="2" max="2" width="22.6640625" customWidth="1"/>
    <col min="3" max="3" width="29.83203125" customWidth="1"/>
    <col min="4" max="4" width="30.83203125" customWidth="1"/>
    <col min="5" max="5" width="42.6640625" customWidth="1"/>
    <col min="6" max="6" width="31.33203125" customWidth="1"/>
    <col min="7" max="7" width="21.6640625" customWidth="1"/>
    <col min="8" max="8" width="22.83203125" customWidth="1"/>
  </cols>
  <sheetData>
    <row r="1" spans="1:8" ht="21">
      <c r="A1" s="32" t="s">
        <v>224</v>
      </c>
      <c r="B1" s="2"/>
      <c r="C1" s="3"/>
      <c r="E1" s="2"/>
    </row>
    <row r="2" spans="1:8">
      <c r="A2" s="2"/>
      <c r="B2" s="2"/>
      <c r="C2" s="2"/>
      <c r="D2" s="2"/>
      <c r="E2" s="2"/>
    </row>
    <row r="3" spans="1:8">
      <c r="A3" s="2"/>
      <c r="B3" s="2"/>
      <c r="C3" s="2"/>
      <c r="D3" s="2"/>
      <c r="E3" s="2"/>
    </row>
    <row r="4" spans="1:8">
      <c r="A4" s="4" t="s">
        <v>226</v>
      </c>
      <c r="B4" s="2"/>
      <c r="C4" s="2"/>
      <c r="D4" s="2"/>
      <c r="E4" s="2"/>
      <c r="F4" s="2"/>
      <c r="G4" s="2"/>
      <c r="H4" s="2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4" t="s">
        <v>36</v>
      </c>
      <c r="B6" s="2"/>
      <c r="C6" s="2"/>
      <c r="D6" s="3"/>
      <c r="E6" s="2"/>
      <c r="F6" s="2"/>
      <c r="G6" s="2"/>
      <c r="H6" s="2"/>
    </row>
    <row r="7" spans="1:8">
      <c r="A7" s="7" t="s">
        <v>35</v>
      </c>
      <c r="B7" s="7" t="s">
        <v>38</v>
      </c>
      <c r="C7" s="8" t="s">
        <v>39</v>
      </c>
      <c r="D7" s="9" t="s">
        <v>40</v>
      </c>
      <c r="E7" s="8" t="s">
        <v>41</v>
      </c>
      <c r="F7" s="8" t="s">
        <v>42</v>
      </c>
      <c r="G7" s="41" t="s">
        <v>43</v>
      </c>
      <c r="H7" s="41" t="s">
        <v>44</v>
      </c>
    </row>
    <row r="8" spans="1:8">
      <c r="A8" s="7" t="s">
        <v>0</v>
      </c>
      <c r="B8" s="7">
        <v>4</v>
      </c>
      <c r="C8" s="8">
        <v>3</v>
      </c>
      <c r="D8" s="9">
        <v>1</v>
      </c>
      <c r="E8" s="8">
        <v>0</v>
      </c>
      <c r="F8" s="8">
        <v>2</v>
      </c>
      <c r="G8" s="41">
        <v>1</v>
      </c>
      <c r="H8" s="41">
        <v>0</v>
      </c>
    </row>
    <row r="9" spans="1:8">
      <c r="A9" s="7" t="s">
        <v>1</v>
      </c>
      <c r="B9" s="7">
        <v>3</v>
      </c>
      <c r="C9" s="8">
        <v>1</v>
      </c>
      <c r="D9" s="9">
        <v>1</v>
      </c>
      <c r="E9" s="8">
        <v>0</v>
      </c>
      <c r="F9" s="8">
        <v>0</v>
      </c>
      <c r="G9" s="41">
        <v>2</v>
      </c>
      <c r="H9" s="41">
        <v>0</v>
      </c>
    </row>
    <row r="10" spans="1:8">
      <c r="A10" s="7" t="s">
        <v>2</v>
      </c>
      <c r="B10" s="7">
        <v>4</v>
      </c>
      <c r="C10" s="8">
        <v>1</v>
      </c>
      <c r="D10" s="9">
        <v>0</v>
      </c>
      <c r="E10" s="8">
        <v>0</v>
      </c>
      <c r="F10" s="8">
        <v>1</v>
      </c>
      <c r="G10" s="41">
        <v>3</v>
      </c>
      <c r="H10" s="41"/>
    </row>
    <row r="11" spans="1:8">
      <c r="A11" s="7" t="s">
        <v>3</v>
      </c>
      <c r="B11" s="7">
        <v>3</v>
      </c>
      <c r="C11" s="8">
        <v>2</v>
      </c>
      <c r="D11" s="9">
        <v>0</v>
      </c>
      <c r="E11" s="8">
        <v>1</v>
      </c>
      <c r="F11" s="8">
        <v>1</v>
      </c>
      <c r="G11" s="41">
        <v>1</v>
      </c>
      <c r="H11" s="41">
        <v>0</v>
      </c>
    </row>
    <row r="12" spans="1:8">
      <c r="A12" s="7" t="s">
        <v>4</v>
      </c>
      <c r="B12" s="7">
        <v>3</v>
      </c>
      <c r="C12" s="8">
        <v>1</v>
      </c>
      <c r="D12" s="9">
        <v>1</v>
      </c>
      <c r="E12" s="8">
        <v>0</v>
      </c>
      <c r="F12" s="8">
        <v>0</v>
      </c>
      <c r="G12" s="41">
        <v>2</v>
      </c>
      <c r="H12" s="41">
        <v>0</v>
      </c>
    </row>
    <row r="13" spans="1:8">
      <c r="A13" s="7" t="s">
        <v>5</v>
      </c>
      <c r="B13" s="7">
        <v>3</v>
      </c>
      <c r="C13" s="8">
        <v>1</v>
      </c>
      <c r="D13" s="9">
        <v>0</v>
      </c>
      <c r="E13" s="8">
        <v>0</v>
      </c>
      <c r="F13" s="8">
        <v>1</v>
      </c>
      <c r="G13" s="41">
        <v>2</v>
      </c>
      <c r="H13" s="41">
        <v>0</v>
      </c>
    </row>
    <row r="14" spans="1:8">
      <c r="A14" s="7" t="s">
        <v>6</v>
      </c>
      <c r="B14" s="7">
        <v>4</v>
      </c>
      <c r="C14" s="8">
        <v>2</v>
      </c>
      <c r="D14" s="9">
        <v>0</v>
      </c>
      <c r="E14" s="8">
        <v>0</v>
      </c>
      <c r="F14" s="8">
        <v>2</v>
      </c>
      <c r="G14" s="41">
        <v>2</v>
      </c>
      <c r="H14" s="41">
        <v>0</v>
      </c>
    </row>
    <row r="15" spans="1:8">
      <c r="A15" s="7" t="s">
        <v>7</v>
      </c>
      <c r="B15" s="7">
        <v>3</v>
      </c>
      <c r="C15" s="8">
        <v>1</v>
      </c>
      <c r="D15" s="9">
        <v>0</v>
      </c>
      <c r="E15" s="8">
        <v>0</v>
      </c>
      <c r="F15" s="8">
        <v>1</v>
      </c>
      <c r="G15" s="41">
        <v>1</v>
      </c>
      <c r="H15" s="41">
        <v>1</v>
      </c>
    </row>
    <row r="16" spans="1:8">
      <c r="A16" s="7" t="s">
        <v>8</v>
      </c>
      <c r="B16" s="7">
        <v>2</v>
      </c>
      <c r="C16" s="8">
        <v>1</v>
      </c>
      <c r="D16" s="9">
        <v>0</v>
      </c>
      <c r="E16" s="8">
        <v>0</v>
      </c>
      <c r="F16" s="8">
        <v>1</v>
      </c>
      <c r="G16" s="41">
        <v>1</v>
      </c>
      <c r="H16" s="41">
        <v>0</v>
      </c>
    </row>
    <row r="17" spans="1:8">
      <c r="A17" s="7" t="s">
        <v>9</v>
      </c>
      <c r="B17" s="7">
        <v>4</v>
      </c>
      <c r="C17" s="8">
        <v>2</v>
      </c>
      <c r="D17" s="9">
        <v>1</v>
      </c>
      <c r="E17" s="8">
        <v>0</v>
      </c>
      <c r="F17" s="8">
        <v>1</v>
      </c>
      <c r="G17" s="41">
        <v>2</v>
      </c>
      <c r="H17" s="41">
        <v>0</v>
      </c>
    </row>
    <row r="18" spans="1:8">
      <c r="A18" s="7" t="s">
        <v>11</v>
      </c>
      <c r="B18" s="7">
        <v>4</v>
      </c>
      <c r="C18" s="8">
        <v>1</v>
      </c>
      <c r="D18" s="9">
        <v>0</v>
      </c>
      <c r="E18" s="8">
        <v>1</v>
      </c>
      <c r="F18" s="8">
        <v>0</v>
      </c>
      <c r="G18" s="41">
        <v>3</v>
      </c>
      <c r="H18" s="41">
        <v>0</v>
      </c>
    </row>
    <row r="19" spans="1:8">
      <c r="A19" s="7" t="s">
        <v>12</v>
      </c>
      <c r="B19" s="7">
        <v>3</v>
      </c>
      <c r="C19" s="8">
        <v>1</v>
      </c>
      <c r="D19" s="9">
        <v>0</v>
      </c>
      <c r="E19" s="8">
        <v>0</v>
      </c>
      <c r="F19" s="8">
        <v>1</v>
      </c>
      <c r="G19" s="41">
        <v>2</v>
      </c>
      <c r="H19" s="41">
        <v>0</v>
      </c>
    </row>
    <row r="20" spans="1:8">
      <c r="A20" s="7" t="s">
        <v>13</v>
      </c>
      <c r="B20" s="7">
        <v>4</v>
      </c>
      <c r="C20" s="8">
        <v>1</v>
      </c>
      <c r="D20" s="9">
        <v>0</v>
      </c>
      <c r="E20" s="8">
        <v>1</v>
      </c>
      <c r="F20" s="8">
        <v>0</v>
      </c>
      <c r="G20" s="41">
        <v>3</v>
      </c>
      <c r="H20" s="41">
        <v>0</v>
      </c>
    </row>
    <row r="21" spans="1:8">
      <c r="A21" s="7" t="s">
        <v>14</v>
      </c>
      <c r="B21" s="7">
        <v>3</v>
      </c>
      <c r="C21" s="8">
        <v>1</v>
      </c>
      <c r="D21" s="9">
        <v>0</v>
      </c>
      <c r="E21" s="8">
        <v>1</v>
      </c>
      <c r="F21" s="8">
        <v>0</v>
      </c>
      <c r="G21" s="41">
        <v>2</v>
      </c>
      <c r="H21" s="41">
        <v>0</v>
      </c>
    </row>
    <row r="22" spans="1:8">
      <c r="A22" s="7" t="s">
        <v>15</v>
      </c>
      <c r="B22" s="7">
        <v>5</v>
      </c>
      <c r="C22" s="8">
        <v>3</v>
      </c>
      <c r="D22" s="9">
        <v>0</v>
      </c>
      <c r="E22" s="8">
        <v>0</v>
      </c>
      <c r="F22" s="8">
        <v>3</v>
      </c>
      <c r="G22" s="41">
        <v>2</v>
      </c>
      <c r="H22" s="41">
        <v>0</v>
      </c>
    </row>
    <row r="23" spans="1:8">
      <c r="A23" s="7" t="s">
        <v>16</v>
      </c>
      <c r="B23" s="7">
        <v>5</v>
      </c>
      <c r="C23" s="8">
        <v>2</v>
      </c>
      <c r="D23" s="9">
        <v>0</v>
      </c>
      <c r="E23" s="8">
        <v>0</v>
      </c>
      <c r="F23" s="8">
        <v>2</v>
      </c>
      <c r="G23" s="41">
        <v>3</v>
      </c>
      <c r="H23" s="41">
        <v>0</v>
      </c>
    </row>
    <row r="24" spans="1:8">
      <c r="A24" s="7" t="s">
        <v>17</v>
      </c>
      <c r="B24" s="7">
        <v>5</v>
      </c>
      <c r="C24" s="8">
        <v>2</v>
      </c>
      <c r="D24" s="9">
        <v>0</v>
      </c>
      <c r="E24" s="8">
        <v>0</v>
      </c>
      <c r="F24" s="8">
        <v>2</v>
      </c>
      <c r="G24" s="41">
        <v>3</v>
      </c>
      <c r="H24" s="41">
        <v>0</v>
      </c>
    </row>
    <row r="25" spans="1:8">
      <c r="A25" s="4" t="s">
        <v>27</v>
      </c>
      <c r="B25" s="4">
        <f t="shared" ref="B25:H25" si="0">SUM(B8:B24)</f>
        <v>62</v>
      </c>
      <c r="C25" s="6">
        <f t="shared" si="0"/>
        <v>26</v>
      </c>
      <c r="D25" s="14">
        <f t="shared" si="0"/>
        <v>4</v>
      </c>
      <c r="E25" s="6">
        <f t="shared" si="0"/>
        <v>4</v>
      </c>
      <c r="F25" s="6">
        <f t="shared" si="0"/>
        <v>18</v>
      </c>
      <c r="G25" s="42">
        <f t="shared" si="0"/>
        <v>35</v>
      </c>
      <c r="H25" s="42">
        <f t="shared" si="0"/>
        <v>1</v>
      </c>
    </row>
    <row r="26" spans="1:8">
      <c r="A26" s="4"/>
      <c r="B26" s="4"/>
      <c r="C26" s="4"/>
      <c r="D26" s="4"/>
      <c r="E26" s="4"/>
      <c r="F26" s="4"/>
      <c r="G26" s="4"/>
      <c r="H26" s="4"/>
    </row>
    <row r="27" spans="1:8">
      <c r="A27" s="11" t="s">
        <v>36</v>
      </c>
      <c r="B27" s="7"/>
      <c r="C27" s="11" t="s">
        <v>33</v>
      </c>
      <c r="D27" s="11" t="s">
        <v>31</v>
      </c>
      <c r="E27" s="11" t="s">
        <v>32</v>
      </c>
      <c r="F27" s="11" t="s">
        <v>34</v>
      </c>
      <c r="G27" s="5"/>
      <c r="H27" s="5"/>
    </row>
    <row r="28" spans="1:8">
      <c r="A28" s="11" t="s">
        <v>28</v>
      </c>
      <c r="B28" s="7"/>
      <c r="C28" s="7">
        <v>26</v>
      </c>
      <c r="D28" s="17">
        <f>D25/(C25/100)</f>
        <v>15.384615384615383</v>
      </c>
      <c r="E28" s="17">
        <f>E25/(C25/100)</f>
        <v>15.384615384615383</v>
      </c>
      <c r="F28" s="16">
        <f>F25/(C25/100)</f>
        <v>69.230769230769226</v>
      </c>
      <c r="G28" s="2"/>
      <c r="H28" s="2"/>
    </row>
    <row r="29" spans="1:8">
      <c r="A29" s="11" t="s">
        <v>29</v>
      </c>
      <c r="B29" s="7"/>
      <c r="C29" s="7">
        <f>G25+H25</f>
        <v>36</v>
      </c>
      <c r="D29" s="16">
        <f>G25/(C29/100)</f>
        <v>97.222222222222229</v>
      </c>
      <c r="E29" s="7"/>
      <c r="F29" s="16">
        <f>H25/(C29/100)</f>
        <v>2.7777777777777777</v>
      </c>
      <c r="G29" s="2"/>
      <c r="H29" s="2"/>
    </row>
    <row r="30" spans="1:8">
      <c r="A30" s="2"/>
      <c r="B30" s="2"/>
      <c r="C30" s="2"/>
      <c r="D30" s="5"/>
      <c r="E30" s="5"/>
      <c r="F30" s="5"/>
      <c r="G30" s="5"/>
      <c r="H30" s="5"/>
    </row>
    <row r="33" spans="1:8">
      <c r="A33" s="4" t="s">
        <v>225</v>
      </c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4" t="s">
        <v>37</v>
      </c>
      <c r="B35" s="2"/>
      <c r="C35" s="2"/>
      <c r="D35" s="3"/>
      <c r="E35" s="2"/>
      <c r="F35" s="2"/>
      <c r="G35" s="2"/>
      <c r="H35" s="2"/>
    </row>
    <row r="36" spans="1:8">
      <c r="A36" s="7" t="s">
        <v>35</v>
      </c>
      <c r="B36" s="7" t="s">
        <v>38</v>
      </c>
      <c r="C36" s="8" t="s">
        <v>39</v>
      </c>
      <c r="D36" s="8" t="s">
        <v>45</v>
      </c>
      <c r="E36" s="8" t="s">
        <v>41</v>
      </c>
      <c r="F36" s="8" t="s">
        <v>42</v>
      </c>
      <c r="G36" s="41" t="s">
        <v>43</v>
      </c>
      <c r="H36" s="41" t="s">
        <v>44</v>
      </c>
    </row>
    <row r="37" spans="1:8">
      <c r="A37" s="7" t="s">
        <v>0</v>
      </c>
      <c r="B37" s="7">
        <v>4</v>
      </c>
      <c r="C37" s="8">
        <v>2</v>
      </c>
      <c r="D37" s="8">
        <v>2</v>
      </c>
      <c r="E37" s="8">
        <v>0</v>
      </c>
      <c r="F37" s="8">
        <v>0</v>
      </c>
      <c r="G37" s="41">
        <v>2</v>
      </c>
      <c r="H37" s="41">
        <v>0</v>
      </c>
    </row>
    <row r="38" spans="1:8">
      <c r="A38" s="7" t="s">
        <v>1</v>
      </c>
      <c r="B38" s="7">
        <v>4</v>
      </c>
      <c r="C38" s="8">
        <v>2</v>
      </c>
      <c r="D38" s="8">
        <v>0</v>
      </c>
      <c r="E38" s="8">
        <v>1</v>
      </c>
      <c r="F38" s="8">
        <v>1</v>
      </c>
      <c r="G38" s="41">
        <v>2</v>
      </c>
      <c r="H38" s="41">
        <v>0</v>
      </c>
    </row>
    <row r="39" spans="1:8">
      <c r="A39" s="7" t="s">
        <v>3</v>
      </c>
      <c r="B39" s="7">
        <v>3</v>
      </c>
      <c r="C39" s="8">
        <v>2</v>
      </c>
      <c r="D39" s="8">
        <v>0</v>
      </c>
      <c r="E39" s="8">
        <v>1</v>
      </c>
      <c r="F39" s="8">
        <v>1</v>
      </c>
      <c r="G39" s="41">
        <v>1</v>
      </c>
      <c r="H39" s="41">
        <v>0</v>
      </c>
    </row>
    <row r="40" spans="1:8">
      <c r="A40" s="7" t="s">
        <v>4</v>
      </c>
      <c r="B40" s="7">
        <v>2</v>
      </c>
      <c r="C40" s="8">
        <v>1</v>
      </c>
      <c r="D40" s="8">
        <v>0</v>
      </c>
      <c r="E40" s="8">
        <v>0</v>
      </c>
      <c r="F40" s="8">
        <v>1</v>
      </c>
      <c r="G40" s="41">
        <v>1</v>
      </c>
      <c r="H40" s="41">
        <v>0</v>
      </c>
    </row>
    <row r="41" spans="1:8">
      <c r="A41" s="7" t="s">
        <v>5</v>
      </c>
      <c r="B41" s="7">
        <v>4</v>
      </c>
      <c r="C41" s="8">
        <v>3</v>
      </c>
      <c r="D41" s="8">
        <v>0</v>
      </c>
      <c r="E41" s="8">
        <v>0</v>
      </c>
      <c r="F41" s="8">
        <v>3</v>
      </c>
      <c r="G41" s="41">
        <v>1</v>
      </c>
      <c r="H41" s="41">
        <v>0</v>
      </c>
    </row>
    <row r="42" spans="1:8">
      <c r="A42" s="7" t="s">
        <v>6</v>
      </c>
      <c r="B42" s="7">
        <v>3</v>
      </c>
      <c r="C42" s="8">
        <v>2</v>
      </c>
      <c r="D42" s="8">
        <v>0</v>
      </c>
      <c r="E42" s="8">
        <v>0</v>
      </c>
      <c r="F42" s="8">
        <v>2</v>
      </c>
      <c r="G42" s="41">
        <v>1</v>
      </c>
      <c r="H42" s="41">
        <v>0</v>
      </c>
    </row>
    <row r="43" spans="1:8">
      <c r="A43" s="7" t="s">
        <v>8</v>
      </c>
      <c r="B43" s="7">
        <v>3</v>
      </c>
      <c r="C43" s="8">
        <v>2</v>
      </c>
      <c r="D43" s="8">
        <v>2</v>
      </c>
      <c r="E43" s="8">
        <v>0</v>
      </c>
      <c r="F43" s="8">
        <v>0</v>
      </c>
      <c r="G43" s="41">
        <v>1</v>
      </c>
      <c r="H43" s="41">
        <v>0</v>
      </c>
    </row>
    <row r="44" spans="1:8">
      <c r="A44" s="7" t="s">
        <v>9</v>
      </c>
      <c r="B44" s="7">
        <v>1</v>
      </c>
      <c r="C44" s="8">
        <v>1</v>
      </c>
      <c r="D44" s="8">
        <v>0</v>
      </c>
      <c r="E44" s="8">
        <v>0</v>
      </c>
      <c r="F44" s="8">
        <v>1</v>
      </c>
      <c r="G44" s="41">
        <v>0</v>
      </c>
      <c r="H44" s="41">
        <v>0</v>
      </c>
    </row>
    <row r="45" spans="1:8">
      <c r="A45" s="7" t="s">
        <v>10</v>
      </c>
      <c r="B45" s="7">
        <v>3</v>
      </c>
      <c r="C45" s="8">
        <v>2</v>
      </c>
      <c r="D45" s="8">
        <v>0</v>
      </c>
      <c r="E45" s="8">
        <v>0</v>
      </c>
      <c r="F45" s="8">
        <v>2</v>
      </c>
      <c r="G45" s="41">
        <v>1</v>
      </c>
      <c r="H45" s="41">
        <v>0</v>
      </c>
    </row>
    <row r="46" spans="1:8">
      <c r="A46" s="7" t="s">
        <v>11</v>
      </c>
      <c r="B46" s="7">
        <v>3</v>
      </c>
      <c r="C46" s="8">
        <v>1</v>
      </c>
      <c r="D46" s="8">
        <v>0</v>
      </c>
      <c r="E46" s="8">
        <v>0</v>
      </c>
      <c r="F46" s="8">
        <v>1</v>
      </c>
      <c r="G46" s="41">
        <v>2</v>
      </c>
      <c r="H46" s="41">
        <v>0</v>
      </c>
    </row>
    <row r="47" spans="1:8">
      <c r="A47" s="7" t="s">
        <v>12</v>
      </c>
      <c r="B47" s="7">
        <v>2</v>
      </c>
      <c r="C47" s="8">
        <v>1</v>
      </c>
      <c r="D47" s="8">
        <v>0</v>
      </c>
      <c r="E47" s="8">
        <v>0</v>
      </c>
      <c r="F47" s="8">
        <v>1</v>
      </c>
      <c r="G47" s="41">
        <v>1</v>
      </c>
      <c r="H47" s="41">
        <v>0</v>
      </c>
    </row>
    <row r="48" spans="1:8">
      <c r="A48" s="13" t="s">
        <v>13</v>
      </c>
      <c r="B48" s="7">
        <v>2</v>
      </c>
      <c r="C48" s="8">
        <v>1</v>
      </c>
      <c r="D48" s="8">
        <v>0</v>
      </c>
      <c r="E48" s="8">
        <v>0</v>
      </c>
      <c r="F48" s="8">
        <v>1</v>
      </c>
      <c r="G48" s="41">
        <v>1</v>
      </c>
      <c r="H48" s="41">
        <v>0</v>
      </c>
    </row>
    <row r="49" spans="1:8">
      <c r="A49" s="13" t="s">
        <v>14</v>
      </c>
      <c r="B49" s="7">
        <v>3</v>
      </c>
      <c r="C49" s="8">
        <v>2</v>
      </c>
      <c r="D49" s="8">
        <v>0</v>
      </c>
      <c r="E49" s="8">
        <v>0</v>
      </c>
      <c r="F49" s="8">
        <v>2</v>
      </c>
      <c r="G49" s="41">
        <v>1</v>
      </c>
      <c r="H49" s="41">
        <v>0</v>
      </c>
    </row>
    <row r="50" spans="1:8">
      <c r="A50" s="7" t="s">
        <v>15</v>
      </c>
      <c r="B50" s="7">
        <v>2</v>
      </c>
      <c r="C50" s="8">
        <v>2</v>
      </c>
      <c r="D50" s="8">
        <v>0</v>
      </c>
      <c r="E50" s="8">
        <v>0</v>
      </c>
      <c r="F50" s="8">
        <v>2</v>
      </c>
      <c r="G50" s="41"/>
      <c r="H50" s="41">
        <v>0</v>
      </c>
    </row>
    <row r="51" spans="1:8">
      <c r="A51" s="7" t="s">
        <v>16</v>
      </c>
      <c r="B51" s="7">
        <v>3</v>
      </c>
      <c r="C51" s="8">
        <v>1</v>
      </c>
      <c r="D51" s="8">
        <v>0</v>
      </c>
      <c r="E51" s="8">
        <v>1</v>
      </c>
      <c r="F51" s="8">
        <v>0</v>
      </c>
      <c r="G51" s="41">
        <v>2</v>
      </c>
      <c r="H51" s="41">
        <v>0</v>
      </c>
    </row>
    <row r="52" spans="1:8">
      <c r="A52" s="7" t="s">
        <v>17</v>
      </c>
      <c r="B52" s="7">
        <v>3</v>
      </c>
      <c r="C52" s="8">
        <v>1</v>
      </c>
      <c r="D52" s="8">
        <v>0</v>
      </c>
      <c r="E52" s="8">
        <v>0</v>
      </c>
      <c r="F52" s="8">
        <v>1</v>
      </c>
      <c r="G52" s="41">
        <v>2</v>
      </c>
      <c r="H52" s="41">
        <v>0</v>
      </c>
    </row>
    <row r="53" spans="1:8">
      <c r="A53" s="7" t="s">
        <v>18</v>
      </c>
      <c r="B53" s="7">
        <v>4</v>
      </c>
      <c r="C53" s="8">
        <v>2</v>
      </c>
      <c r="D53" s="8">
        <v>0</v>
      </c>
      <c r="E53" s="8">
        <v>0</v>
      </c>
      <c r="F53" s="8">
        <v>2</v>
      </c>
      <c r="G53" s="41">
        <v>2</v>
      </c>
      <c r="H53" s="41">
        <v>0</v>
      </c>
    </row>
    <row r="54" spans="1:8">
      <c r="A54" s="7" t="s">
        <v>19</v>
      </c>
      <c r="B54" s="7">
        <v>3</v>
      </c>
      <c r="C54" s="8">
        <v>2</v>
      </c>
      <c r="D54" s="8">
        <v>0</v>
      </c>
      <c r="E54" s="8">
        <v>0</v>
      </c>
      <c r="F54" s="8">
        <v>2</v>
      </c>
      <c r="G54" s="41">
        <v>1</v>
      </c>
      <c r="H54" s="41">
        <v>0</v>
      </c>
    </row>
    <row r="55" spans="1:8">
      <c r="A55" s="7" t="s">
        <v>20</v>
      </c>
      <c r="B55" s="7">
        <v>4</v>
      </c>
      <c r="C55" s="8">
        <v>3</v>
      </c>
      <c r="D55" s="8">
        <v>1</v>
      </c>
      <c r="E55" s="8">
        <v>0</v>
      </c>
      <c r="F55" s="8">
        <v>2</v>
      </c>
      <c r="G55" s="41">
        <v>1</v>
      </c>
      <c r="H55" s="41">
        <v>0</v>
      </c>
    </row>
    <row r="56" spans="1:8">
      <c r="A56" s="7" t="s">
        <v>21</v>
      </c>
      <c r="B56" s="7">
        <v>5</v>
      </c>
      <c r="C56" s="8">
        <v>3</v>
      </c>
      <c r="D56" s="8">
        <v>0</v>
      </c>
      <c r="E56" s="8">
        <v>0</v>
      </c>
      <c r="F56" s="8">
        <v>3</v>
      </c>
      <c r="G56" s="41">
        <v>2</v>
      </c>
      <c r="H56" s="41">
        <v>0</v>
      </c>
    </row>
    <row r="57" spans="1:8">
      <c r="A57" s="7" t="s">
        <v>22</v>
      </c>
      <c r="B57" s="7">
        <v>3</v>
      </c>
      <c r="C57" s="8">
        <v>3</v>
      </c>
      <c r="D57" s="8">
        <v>0</v>
      </c>
      <c r="E57" s="8">
        <v>0</v>
      </c>
      <c r="F57" s="8">
        <v>3</v>
      </c>
      <c r="G57" s="41">
        <v>0</v>
      </c>
      <c r="H57" s="41">
        <v>0</v>
      </c>
    </row>
    <row r="58" spans="1:8">
      <c r="A58" s="7" t="s">
        <v>23</v>
      </c>
      <c r="B58" s="7">
        <v>3</v>
      </c>
      <c r="C58" s="8">
        <v>1</v>
      </c>
      <c r="D58" s="8">
        <v>0</v>
      </c>
      <c r="E58" s="8">
        <v>0</v>
      </c>
      <c r="F58" s="8">
        <v>1</v>
      </c>
      <c r="G58" s="41">
        <v>2</v>
      </c>
      <c r="H58" s="41">
        <v>0</v>
      </c>
    </row>
    <row r="59" spans="1:8">
      <c r="A59" s="13" t="s">
        <v>24</v>
      </c>
      <c r="B59" s="13">
        <v>4</v>
      </c>
      <c r="C59" s="8">
        <v>2</v>
      </c>
      <c r="D59" s="8">
        <v>1</v>
      </c>
      <c r="E59" s="8">
        <v>1</v>
      </c>
      <c r="F59" s="8">
        <v>0</v>
      </c>
      <c r="G59" s="41">
        <v>2</v>
      </c>
      <c r="H59" s="41">
        <v>0</v>
      </c>
    </row>
    <row r="60" spans="1:8">
      <c r="A60" s="7" t="s">
        <v>25</v>
      </c>
      <c r="B60" s="7">
        <v>3</v>
      </c>
      <c r="C60" s="8">
        <v>1</v>
      </c>
      <c r="D60" s="8">
        <v>0</v>
      </c>
      <c r="E60" s="8">
        <v>0</v>
      </c>
      <c r="F60" s="8">
        <v>1</v>
      </c>
      <c r="G60" s="41">
        <v>2</v>
      </c>
      <c r="H60" s="41">
        <v>0</v>
      </c>
    </row>
    <row r="61" spans="1:8">
      <c r="A61" s="7" t="s">
        <v>26</v>
      </c>
      <c r="B61" s="7">
        <v>3</v>
      </c>
      <c r="C61" s="8">
        <v>2</v>
      </c>
      <c r="D61" s="8">
        <v>1</v>
      </c>
      <c r="E61" s="8">
        <v>0</v>
      </c>
      <c r="F61" s="8">
        <v>1</v>
      </c>
      <c r="G61" s="41">
        <v>1</v>
      </c>
      <c r="H61" s="41">
        <v>0</v>
      </c>
    </row>
    <row r="62" spans="1:8">
      <c r="A62" s="4" t="s">
        <v>27</v>
      </c>
      <c r="B62" s="4">
        <f t="shared" ref="B62:H62" si="1">SUM(B37:B61)</f>
        <v>77</v>
      </c>
      <c r="C62" s="6">
        <f t="shared" si="1"/>
        <v>45</v>
      </c>
      <c r="D62" s="6">
        <f t="shared" si="1"/>
        <v>7</v>
      </c>
      <c r="E62" s="6">
        <f t="shared" si="1"/>
        <v>4</v>
      </c>
      <c r="F62" s="6">
        <f t="shared" si="1"/>
        <v>34</v>
      </c>
      <c r="G62" s="42">
        <f t="shared" si="1"/>
        <v>32</v>
      </c>
      <c r="H62" s="42">
        <f t="shared" si="1"/>
        <v>0</v>
      </c>
    </row>
    <row r="63" spans="1:8">
      <c r="A63" s="4"/>
      <c r="B63" s="4"/>
      <c r="C63" s="2"/>
      <c r="D63" s="2"/>
      <c r="E63" s="4"/>
      <c r="F63" s="4"/>
      <c r="G63" s="4"/>
      <c r="H63" s="4"/>
    </row>
    <row r="64" spans="1:8">
      <c r="A64" s="4"/>
      <c r="B64" s="4"/>
      <c r="C64" s="2"/>
      <c r="D64" s="2"/>
      <c r="E64" s="4"/>
      <c r="F64" s="4"/>
      <c r="G64" s="4"/>
      <c r="H64" s="4"/>
    </row>
    <row r="65" spans="1:8">
      <c r="A65" s="11" t="s">
        <v>37</v>
      </c>
      <c r="B65" s="7"/>
      <c r="C65" s="11" t="s">
        <v>33</v>
      </c>
      <c r="D65" s="11" t="s">
        <v>31</v>
      </c>
      <c r="E65" s="11" t="s">
        <v>32</v>
      </c>
      <c r="F65" s="11" t="s">
        <v>34</v>
      </c>
      <c r="G65" s="2"/>
      <c r="H65" s="2"/>
    </row>
    <row r="66" spans="1:8">
      <c r="A66" s="11" t="s">
        <v>28</v>
      </c>
      <c r="B66" s="7"/>
      <c r="C66" s="15">
        <f>C62</f>
        <v>45</v>
      </c>
      <c r="D66" s="16">
        <f>D62/(C66/100)</f>
        <v>15.555555555555555</v>
      </c>
      <c r="E66" s="16">
        <f>E62/(C66/100)</f>
        <v>8.8888888888888893</v>
      </c>
      <c r="F66" s="16">
        <f>F62/(C66/100)</f>
        <v>75.555555555555557</v>
      </c>
      <c r="G66" s="2"/>
      <c r="H66" s="2"/>
    </row>
    <row r="67" spans="1:8">
      <c r="A67" s="11" t="s">
        <v>29</v>
      </c>
      <c r="B67" s="7"/>
      <c r="C67" s="15">
        <f>G62+H62</f>
        <v>32</v>
      </c>
      <c r="D67" s="16">
        <f>G62/(C67/100)</f>
        <v>100</v>
      </c>
      <c r="E67" s="16"/>
      <c r="F67" s="16">
        <f>H62/(C67/100)</f>
        <v>0</v>
      </c>
      <c r="G67" s="2"/>
      <c r="H67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49890-C678-3F4D-A300-F53A5A3EE3D3}">
  <dimension ref="A1:G47"/>
  <sheetViews>
    <sheetView workbookViewId="0">
      <selection activeCell="H16" sqref="H16"/>
    </sheetView>
  </sheetViews>
  <sheetFormatPr baseColWidth="10" defaultRowHeight="16"/>
  <cols>
    <col min="1" max="1" width="32.1640625" customWidth="1"/>
    <col min="2" max="2" width="21.83203125" customWidth="1"/>
    <col min="3" max="3" width="16.1640625" customWidth="1"/>
    <col min="4" max="4" width="28.83203125" customWidth="1"/>
    <col min="5" max="5" width="16" customWidth="1"/>
    <col min="6" max="6" width="23.1640625" customWidth="1"/>
    <col min="7" max="7" width="14.6640625" customWidth="1"/>
  </cols>
  <sheetData>
    <row r="1" spans="1:6" ht="21">
      <c r="A1" s="32" t="s">
        <v>227</v>
      </c>
    </row>
    <row r="2" spans="1:6">
      <c r="A2" s="2"/>
      <c r="B2" s="2"/>
      <c r="C2" s="2"/>
      <c r="D2" s="2"/>
      <c r="E2" s="2"/>
      <c r="F2" s="30"/>
    </row>
    <row r="3" spans="1:6">
      <c r="A3" s="1"/>
      <c r="B3" s="2"/>
      <c r="C3" s="2"/>
      <c r="D3" s="2"/>
      <c r="E3" s="2"/>
      <c r="F3" s="2"/>
    </row>
    <row r="4" spans="1:6">
      <c r="A4" s="4" t="s">
        <v>228</v>
      </c>
      <c r="B4" s="2"/>
      <c r="C4" s="2"/>
      <c r="D4" s="2"/>
      <c r="E4" s="2"/>
      <c r="F4" s="2"/>
    </row>
    <row r="5" spans="1:6">
      <c r="A5" s="1"/>
      <c r="B5" s="2"/>
      <c r="C5" s="2"/>
      <c r="D5" s="2"/>
      <c r="E5" s="2"/>
      <c r="F5" s="2"/>
    </row>
    <row r="6" spans="1:6">
      <c r="A6" s="4" t="s">
        <v>53</v>
      </c>
    </row>
    <row r="7" spans="1:6">
      <c r="A7" s="7" t="s">
        <v>35</v>
      </c>
      <c r="B7" s="10" t="s">
        <v>38</v>
      </c>
      <c r="C7" s="10" t="s">
        <v>55</v>
      </c>
      <c r="D7" s="10" t="s">
        <v>56</v>
      </c>
      <c r="E7" s="8" t="s">
        <v>57</v>
      </c>
      <c r="F7" s="40" t="s">
        <v>58</v>
      </c>
    </row>
    <row r="8" spans="1:6">
      <c r="A8" s="12" t="s">
        <v>0</v>
      </c>
      <c r="B8" s="10">
        <v>5</v>
      </c>
      <c r="C8" s="10">
        <v>3</v>
      </c>
      <c r="D8" s="10">
        <v>1</v>
      </c>
      <c r="E8" s="8">
        <v>1</v>
      </c>
      <c r="F8" s="8">
        <v>1</v>
      </c>
    </row>
    <row r="9" spans="1:6">
      <c r="A9" s="12" t="s">
        <v>2</v>
      </c>
      <c r="B9" s="10">
        <v>2</v>
      </c>
      <c r="C9" s="10">
        <v>2</v>
      </c>
      <c r="D9" s="10">
        <v>0</v>
      </c>
      <c r="E9" s="8">
        <v>0</v>
      </c>
      <c r="F9" s="8">
        <v>0</v>
      </c>
    </row>
    <row r="10" spans="1:6">
      <c r="A10" s="12" t="s">
        <v>3</v>
      </c>
      <c r="B10" s="10">
        <v>2</v>
      </c>
      <c r="C10" s="10">
        <v>1</v>
      </c>
      <c r="D10" s="10">
        <v>1</v>
      </c>
      <c r="E10" s="8">
        <v>0</v>
      </c>
      <c r="F10" s="8">
        <v>0</v>
      </c>
    </row>
    <row r="11" spans="1:6">
      <c r="A11" s="12" t="s">
        <v>4</v>
      </c>
      <c r="B11" s="10">
        <v>4</v>
      </c>
      <c r="C11" s="10">
        <v>2</v>
      </c>
      <c r="D11" s="10">
        <v>0</v>
      </c>
      <c r="E11" s="8">
        <v>2</v>
      </c>
      <c r="F11" s="8">
        <v>2</v>
      </c>
    </row>
    <row r="12" spans="1:6">
      <c r="A12" s="12" t="s">
        <v>6</v>
      </c>
      <c r="B12" s="10">
        <v>3</v>
      </c>
      <c r="C12" s="10">
        <v>1</v>
      </c>
      <c r="D12" s="10">
        <v>1</v>
      </c>
      <c r="E12" s="8">
        <v>1</v>
      </c>
      <c r="F12" s="8">
        <v>1</v>
      </c>
    </row>
    <row r="13" spans="1:6">
      <c r="A13" s="12" t="s">
        <v>7</v>
      </c>
      <c r="B13" s="10">
        <v>5</v>
      </c>
      <c r="C13" s="10">
        <v>3</v>
      </c>
      <c r="D13" s="10">
        <v>0</v>
      </c>
      <c r="E13" s="8">
        <v>2</v>
      </c>
      <c r="F13" s="8">
        <v>2</v>
      </c>
    </row>
    <row r="14" spans="1:6">
      <c r="A14" s="12" t="s">
        <v>8</v>
      </c>
      <c r="B14" s="10">
        <v>5</v>
      </c>
      <c r="C14" s="10">
        <v>3</v>
      </c>
      <c r="D14" s="10">
        <v>0</v>
      </c>
      <c r="E14" s="8">
        <v>2</v>
      </c>
      <c r="F14" s="8">
        <v>2</v>
      </c>
    </row>
    <row r="15" spans="1:6">
      <c r="A15" s="12" t="s">
        <v>9</v>
      </c>
      <c r="B15" s="10">
        <v>5</v>
      </c>
      <c r="C15" s="10">
        <v>2</v>
      </c>
      <c r="D15" s="10">
        <v>1</v>
      </c>
      <c r="E15" s="8">
        <v>2</v>
      </c>
      <c r="F15" s="8">
        <v>2</v>
      </c>
    </row>
    <row r="16" spans="1:6">
      <c r="A16" s="12" t="s">
        <v>10</v>
      </c>
      <c r="B16" s="10">
        <v>5</v>
      </c>
      <c r="C16" s="10">
        <v>4</v>
      </c>
      <c r="D16" s="10">
        <v>0</v>
      </c>
      <c r="E16" s="8">
        <v>1</v>
      </c>
      <c r="F16" s="8">
        <v>1</v>
      </c>
    </row>
    <row r="17" spans="1:6">
      <c r="A17" s="12" t="s">
        <v>11</v>
      </c>
      <c r="B17" s="10">
        <v>5</v>
      </c>
      <c r="C17" s="10">
        <v>3</v>
      </c>
      <c r="D17" s="10">
        <v>1</v>
      </c>
      <c r="E17" s="8">
        <v>1</v>
      </c>
      <c r="F17" s="8">
        <v>0</v>
      </c>
    </row>
    <row r="18" spans="1:6">
      <c r="A18" s="12" t="s">
        <v>12</v>
      </c>
      <c r="B18" s="10">
        <v>8</v>
      </c>
      <c r="C18" s="10">
        <v>3</v>
      </c>
      <c r="D18" s="10">
        <v>3</v>
      </c>
      <c r="E18" s="8">
        <v>2</v>
      </c>
      <c r="F18" s="8">
        <v>1</v>
      </c>
    </row>
    <row r="19" spans="1:6">
      <c r="A19" s="12" t="s">
        <v>13</v>
      </c>
      <c r="B19" s="10">
        <v>2</v>
      </c>
      <c r="C19" s="10">
        <v>0</v>
      </c>
      <c r="D19" s="10">
        <v>1</v>
      </c>
      <c r="E19" s="8">
        <v>1</v>
      </c>
      <c r="F19" s="8">
        <v>1</v>
      </c>
    </row>
    <row r="20" spans="1:6">
      <c r="A20" s="12" t="s">
        <v>14</v>
      </c>
      <c r="B20" s="10">
        <v>5</v>
      </c>
      <c r="C20" s="10">
        <v>4</v>
      </c>
      <c r="D20" s="10">
        <v>0</v>
      </c>
      <c r="E20" s="8">
        <v>1</v>
      </c>
      <c r="F20" s="8">
        <v>1</v>
      </c>
    </row>
    <row r="21" spans="1:6">
      <c r="A21" s="12" t="s">
        <v>15</v>
      </c>
      <c r="B21" s="10">
        <v>4</v>
      </c>
      <c r="C21" s="10">
        <v>2</v>
      </c>
      <c r="D21" s="10">
        <v>0</v>
      </c>
      <c r="E21" s="8">
        <v>2</v>
      </c>
      <c r="F21" s="8">
        <v>2</v>
      </c>
    </row>
    <row r="22" spans="1:6">
      <c r="A22" s="12" t="s">
        <v>16</v>
      </c>
      <c r="B22" s="10">
        <v>4</v>
      </c>
      <c r="C22" s="10">
        <v>2</v>
      </c>
      <c r="D22" s="10">
        <v>0</v>
      </c>
      <c r="E22" s="8">
        <v>2</v>
      </c>
      <c r="F22" s="8">
        <v>2</v>
      </c>
    </row>
    <row r="23" spans="1:6">
      <c r="A23" s="12" t="s">
        <v>17</v>
      </c>
      <c r="B23" s="10">
        <v>4</v>
      </c>
      <c r="C23" s="10">
        <v>1</v>
      </c>
      <c r="D23" s="10">
        <v>1</v>
      </c>
      <c r="E23" s="8">
        <v>2</v>
      </c>
      <c r="F23" s="8">
        <v>2</v>
      </c>
    </row>
    <row r="24" spans="1:6">
      <c r="A24" s="12" t="s">
        <v>18</v>
      </c>
      <c r="B24" s="10">
        <v>5</v>
      </c>
      <c r="C24" s="10">
        <v>3</v>
      </c>
      <c r="D24" s="10">
        <v>1</v>
      </c>
      <c r="E24" s="8">
        <v>1</v>
      </c>
      <c r="F24" s="8">
        <v>1</v>
      </c>
    </row>
    <row r="25" spans="1:6">
      <c r="A25" s="12" t="s">
        <v>19</v>
      </c>
      <c r="B25" s="10">
        <v>5</v>
      </c>
      <c r="C25" s="10">
        <v>2</v>
      </c>
      <c r="D25" s="10">
        <v>1</v>
      </c>
      <c r="E25" s="8">
        <v>2</v>
      </c>
      <c r="F25" s="8">
        <v>2</v>
      </c>
    </row>
    <row r="26" spans="1:6">
      <c r="A26" s="12" t="s">
        <v>20</v>
      </c>
      <c r="B26" s="10">
        <v>5</v>
      </c>
      <c r="C26" s="10">
        <v>3</v>
      </c>
      <c r="D26" s="10">
        <v>0</v>
      </c>
      <c r="E26" s="8">
        <v>2</v>
      </c>
      <c r="F26" s="8">
        <v>2</v>
      </c>
    </row>
    <row r="27" spans="1:6">
      <c r="A27" s="12" t="s">
        <v>21</v>
      </c>
      <c r="B27" s="10">
        <v>5</v>
      </c>
      <c r="C27" s="10">
        <v>3</v>
      </c>
      <c r="D27" s="10">
        <v>1</v>
      </c>
      <c r="E27" s="8">
        <v>1</v>
      </c>
      <c r="F27" s="8">
        <v>1</v>
      </c>
    </row>
    <row r="28" spans="1:6">
      <c r="A28" s="12" t="s">
        <v>22</v>
      </c>
      <c r="B28" s="10">
        <v>3</v>
      </c>
      <c r="C28" s="10">
        <v>1</v>
      </c>
      <c r="D28" s="10">
        <v>2</v>
      </c>
      <c r="E28" s="8">
        <v>0</v>
      </c>
      <c r="F28" s="8">
        <v>0</v>
      </c>
    </row>
    <row r="29" spans="1:6">
      <c r="A29" s="12" t="s">
        <v>23</v>
      </c>
      <c r="B29" s="10">
        <v>3</v>
      </c>
      <c r="C29" s="10">
        <v>0</v>
      </c>
      <c r="D29" s="10">
        <v>2</v>
      </c>
      <c r="E29" s="8">
        <v>1</v>
      </c>
      <c r="F29" s="8">
        <v>1</v>
      </c>
    </row>
    <row r="30" spans="1:6">
      <c r="A30" s="12" t="s">
        <v>24</v>
      </c>
      <c r="B30" s="10">
        <v>4</v>
      </c>
      <c r="C30" s="10">
        <v>1</v>
      </c>
      <c r="D30" s="10">
        <v>0</v>
      </c>
      <c r="E30" s="8">
        <v>3</v>
      </c>
      <c r="F30" s="8">
        <v>3</v>
      </c>
    </row>
    <row r="31" spans="1:6">
      <c r="A31" s="12" t="s">
        <v>25</v>
      </c>
      <c r="B31" s="10">
        <v>4</v>
      </c>
      <c r="C31" s="10">
        <v>1</v>
      </c>
      <c r="D31" s="10">
        <v>2</v>
      </c>
      <c r="E31" s="8">
        <v>1</v>
      </c>
      <c r="F31" s="8">
        <v>1</v>
      </c>
    </row>
    <row r="32" spans="1:6">
      <c r="A32" s="12" t="s">
        <v>26</v>
      </c>
      <c r="B32" s="10">
        <v>5</v>
      </c>
      <c r="C32" s="10">
        <v>3</v>
      </c>
      <c r="D32" s="10">
        <v>1</v>
      </c>
      <c r="E32" s="8">
        <v>1</v>
      </c>
      <c r="F32" s="8">
        <v>1</v>
      </c>
    </row>
    <row r="33" spans="1:7">
      <c r="A33" s="12" t="s">
        <v>46</v>
      </c>
      <c r="B33" s="10">
        <v>5</v>
      </c>
      <c r="C33" s="10">
        <v>4</v>
      </c>
      <c r="D33" s="10">
        <v>0</v>
      </c>
      <c r="E33" s="8">
        <v>1</v>
      </c>
      <c r="F33" s="8">
        <v>1</v>
      </c>
    </row>
    <row r="34" spans="1:7">
      <c r="A34" s="12" t="s">
        <v>47</v>
      </c>
      <c r="B34" s="10">
        <v>5</v>
      </c>
      <c r="C34" s="10">
        <v>2</v>
      </c>
      <c r="D34" s="10">
        <v>1</v>
      </c>
      <c r="E34" s="8">
        <v>2</v>
      </c>
      <c r="F34" s="8">
        <v>2</v>
      </c>
    </row>
    <row r="35" spans="1:7">
      <c r="A35" s="12" t="s">
        <v>48</v>
      </c>
      <c r="B35" s="10">
        <v>3</v>
      </c>
      <c r="C35" s="10">
        <v>1</v>
      </c>
      <c r="D35" s="10">
        <v>1</v>
      </c>
      <c r="E35" s="8">
        <v>1</v>
      </c>
      <c r="F35" s="8">
        <v>1</v>
      </c>
    </row>
    <row r="36" spans="1:7">
      <c r="A36" s="12" t="s">
        <v>49</v>
      </c>
      <c r="B36" s="10">
        <v>4</v>
      </c>
      <c r="C36" s="10">
        <v>2</v>
      </c>
      <c r="D36" s="10">
        <v>0</v>
      </c>
      <c r="E36" s="8">
        <v>2</v>
      </c>
      <c r="F36" s="8">
        <v>2</v>
      </c>
    </row>
    <row r="37" spans="1:7">
      <c r="A37" s="12" t="s">
        <v>50</v>
      </c>
      <c r="B37" s="10">
        <v>5</v>
      </c>
      <c r="C37" s="10">
        <v>2</v>
      </c>
      <c r="D37" s="10">
        <v>2</v>
      </c>
      <c r="E37" s="8">
        <v>1</v>
      </c>
      <c r="F37" s="8">
        <v>1</v>
      </c>
    </row>
    <row r="38" spans="1:7">
      <c r="A38" s="12" t="s">
        <v>51</v>
      </c>
      <c r="B38" s="10">
        <v>3</v>
      </c>
      <c r="C38" s="10">
        <v>1</v>
      </c>
      <c r="D38" s="10">
        <v>1</v>
      </c>
      <c r="E38" s="8">
        <v>1</v>
      </c>
      <c r="F38" s="8">
        <v>1</v>
      </c>
    </row>
    <row r="39" spans="1:7">
      <c r="A39" s="20" t="s">
        <v>52</v>
      </c>
      <c r="B39" s="21">
        <f>SUM(B8:B38)</f>
        <v>132</v>
      </c>
      <c r="C39" s="21">
        <f>SUM(C8:C38)</f>
        <v>65</v>
      </c>
      <c r="D39" s="21">
        <f>SUM(D8:D38)</f>
        <v>25</v>
      </c>
      <c r="E39" s="6">
        <f>SUM(E8:E38)</f>
        <v>42</v>
      </c>
      <c r="F39" s="6">
        <f>SUM(F8:F38)</f>
        <v>40</v>
      </c>
    </row>
    <row r="40" spans="1:7">
      <c r="E40" s="1"/>
    </row>
    <row r="41" spans="1:7">
      <c r="E41" s="1"/>
    </row>
    <row r="42" spans="1:7">
      <c r="E42" s="1"/>
    </row>
    <row r="43" spans="1:7">
      <c r="A43" s="11" t="s">
        <v>53</v>
      </c>
      <c r="B43" s="11" t="s">
        <v>33</v>
      </c>
      <c r="C43" s="11" t="s">
        <v>31</v>
      </c>
      <c r="D43" s="11" t="s">
        <v>32</v>
      </c>
      <c r="E43" s="11" t="s">
        <v>34</v>
      </c>
      <c r="F43" s="11" t="s">
        <v>59</v>
      </c>
      <c r="G43" s="11" t="s">
        <v>61</v>
      </c>
    </row>
    <row r="44" spans="1:7">
      <c r="A44" s="11" t="s">
        <v>60</v>
      </c>
      <c r="B44" s="7">
        <f>B39</f>
        <v>132</v>
      </c>
      <c r="C44" s="15">
        <f>C39/(B44/100)</f>
        <v>49.242424242424242</v>
      </c>
      <c r="D44" s="16">
        <f>D39/(B44/100)</f>
        <v>18.939393939393938</v>
      </c>
      <c r="E44" s="16">
        <f>E39/(B44/100)</f>
        <v>31.818181818181817</v>
      </c>
      <c r="F44" s="16"/>
      <c r="G44" s="7"/>
    </row>
    <row r="45" spans="1:7">
      <c r="A45" s="11" t="s">
        <v>54</v>
      </c>
      <c r="B45" s="7">
        <f>E39</f>
        <v>42</v>
      </c>
      <c r="C45" s="15"/>
      <c r="D45" s="16"/>
      <c r="E45" s="16"/>
      <c r="F45" s="16">
        <f>F39/(B45/100)</f>
        <v>95.238095238095241</v>
      </c>
      <c r="G45" s="16">
        <f>100-F45</f>
        <v>4.7619047619047592</v>
      </c>
    </row>
    <row r="46" spans="1:7">
      <c r="E46" s="1"/>
    </row>
    <row r="47" spans="1:7">
      <c r="E47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8C4D1-87E4-BF4D-9919-0D8A598EA335}">
  <dimension ref="A1:M136"/>
  <sheetViews>
    <sheetView workbookViewId="0">
      <selection activeCell="A4" sqref="A4"/>
    </sheetView>
  </sheetViews>
  <sheetFormatPr baseColWidth="10" defaultRowHeight="16"/>
  <cols>
    <col min="1" max="1" width="31.83203125" customWidth="1"/>
    <col min="2" max="2" width="22.5" customWidth="1"/>
    <col min="3" max="3" width="26.6640625" customWidth="1"/>
    <col min="4" max="4" width="14.83203125" customWidth="1"/>
    <col min="5" max="5" width="23.83203125" customWidth="1"/>
    <col min="8" max="8" width="34.6640625" customWidth="1"/>
    <col min="10" max="10" width="24.33203125" customWidth="1"/>
    <col min="13" max="13" width="14" customWidth="1"/>
  </cols>
  <sheetData>
    <row r="1" spans="1:13" ht="21">
      <c r="A1" s="32" t="s">
        <v>229</v>
      </c>
      <c r="H1" s="4"/>
    </row>
    <row r="2" spans="1:13">
      <c r="A2" s="2"/>
      <c r="B2" s="1"/>
      <c r="C2" s="1"/>
      <c r="D2" s="1"/>
      <c r="E2" s="1"/>
    </row>
    <row r="3" spans="1:13">
      <c r="A3" s="1"/>
      <c r="B3" s="2"/>
      <c r="C3" s="2"/>
      <c r="D3" s="2"/>
      <c r="E3" s="2"/>
      <c r="H3" s="4"/>
      <c r="I3" s="4"/>
      <c r="J3" s="4"/>
      <c r="K3" s="4"/>
      <c r="L3" s="4"/>
      <c r="M3" s="4"/>
    </row>
    <row r="4" spans="1:13">
      <c r="A4" s="4" t="s">
        <v>230</v>
      </c>
      <c r="B4" s="2"/>
      <c r="C4" s="2"/>
      <c r="D4" s="2"/>
      <c r="E4" s="1"/>
      <c r="H4" s="4"/>
      <c r="I4" s="2"/>
      <c r="J4" s="5"/>
      <c r="K4" s="5"/>
      <c r="L4" s="2"/>
      <c r="M4" s="2"/>
    </row>
    <row r="5" spans="1:13">
      <c r="A5" s="2"/>
      <c r="B5" s="2"/>
      <c r="C5" s="2"/>
      <c r="D5" s="2"/>
      <c r="E5" s="1"/>
      <c r="H5" s="4"/>
      <c r="I5" s="2"/>
      <c r="J5" s="2"/>
      <c r="K5" s="2"/>
      <c r="L5" s="2"/>
      <c r="M5" s="2"/>
    </row>
    <row r="6" spans="1:13">
      <c r="A6" s="4" t="s">
        <v>126</v>
      </c>
      <c r="M6" s="2"/>
    </row>
    <row r="7" spans="1:13">
      <c r="A7" s="4" t="s">
        <v>183</v>
      </c>
      <c r="B7" s="1"/>
      <c r="C7" s="1"/>
      <c r="D7" s="1"/>
      <c r="E7" s="1"/>
    </row>
    <row r="8" spans="1:13">
      <c r="A8" s="7" t="s">
        <v>35</v>
      </c>
      <c r="B8" s="35" t="s">
        <v>38</v>
      </c>
      <c r="C8" s="35" t="s">
        <v>56</v>
      </c>
      <c r="D8" s="8" t="s">
        <v>57</v>
      </c>
      <c r="E8" s="8" t="s">
        <v>182</v>
      </c>
      <c r="H8" s="4" t="s">
        <v>220</v>
      </c>
      <c r="M8" s="4"/>
    </row>
    <row r="9" spans="1:13">
      <c r="A9" s="7" t="s">
        <v>2</v>
      </c>
      <c r="B9" s="35">
        <v>3</v>
      </c>
      <c r="C9" s="35">
        <v>3</v>
      </c>
      <c r="D9" s="8">
        <v>0</v>
      </c>
      <c r="E9" s="18">
        <v>0</v>
      </c>
      <c r="M9" s="2"/>
    </row>
    <row r="10" spans="1:13">
      <c r="A10" s="7" t="s">
        <v>3</v>
      </c>
      <c r="B10" s="35">
        <v>4</v>
      </c>
      <c r="C10" s="35">
        <v>3</v>
      </c>
      <c r="D10" s="8">
        <v>0</v>
      </c>
      <c r="E10" s="18">
        <v>0</v>
      </c>
      <c r="H10" s="27" t="s">
        <v>125</v>
      </c>
      <c r="I10" s="27" t="s">
        <v>33</v>
      </c>
      <c r="J10" s="27" t="s">
        <v>185</v>
      </c>
      <c r="K10" s="27" t="s">
        <v>34</v>
      </c>
      <c r="L10" s="27" t="s">
        <v>59</v>
      </c>
      <c r="M10" s="2"/>
    </row>
    <row r="11" spans="1:13">
      <c r="A11" s="7" t="s">
        <v>4</v>
      </c>
      <c r="B11" s="35">
        <v>3</v>
      </c>
      <c r="C11" s="35">
        <v>3</v>
      </c>
      <c r="D11" s="8">
        <v>0</v>
      </c>
      <c r="E11" s="18">
        <v>0</v>
      </c>
      <c r="H11" s="27" t="s">
        <v>60</v>
      </c>
      <c r="I11" s="10">
        <f>B19+B78</f>
        <v>116</v>
      </c>
      <c r="J11" s="43">
        <f>(C78+C19)/(I11/100)</f>
        <v>81.896551724137936</v>
      </c>
      <c r="K11" s="43">
        <f>(D19+D78)/(I11/100)</f>
        <v>1.7241379310344829</v>
      </c>
      <c r="L11" s="10">
        <f>(E19+E78)/(I11/100)</f>
        <v>0</v>
      </c>
    </row>
    <row r="12" spans="1:13">
      <c r="A12" s="7" t="s">
        <v>5</v>
      </c>
      <c r="B12" s="35">
        <v>3</v>
      </c>
      <c r="C12" s="35">
        <v>2</v>
      </c>
      <c r="D12" s="8">
        <v>0</v>
      </c>
      <c r="E12" s="18">
        <v>0</v>
      </c>
      <c r="H12" s="27" t="s">
        <v>54</v>
      </c>
      <c r="I12" s="10">
        <f>D19+D78</f>
        <v>2</v>
      </c>
      <c r="J12" s="10"/>
      <c r="K12" s="10"/>
      <c r="L12" s="10"/>
    </row>
    <row r="13" spans="1:13">
      <c r="A13" s="7" t="s">
        <v>6</v>
      </c>
      <c r="B13" s="35">
        <v>3</v>
      </c>
      <c r="C13" s="35">
        <v>3</v>
      </c>
      <c r="D13" s="8">
        <v>0</v>
      </c>
      <c r="E13" s="18">
        <v>0</v>
      </c>
      <c r="H13" s="4"/>
      <c r="I13" s="2"/>
      <c r="J13" s="2"/>
      <c r="K13" s="2"/>
      <c r="L13" s="2"/>
    </row>
    <row r="14" spans="1:13">
      <c r="A14" s="7" t="s">
        <v>7</v>
      </c>
      <c r="B14" s="35">
        <v>2</v>
      </c>
      <c r="C14" s="35">
        <v>2</v>
      </c>
      <c r="D14" s="8">
        <v>0</v>
      </c>
      <c r="E14" s="18">
        <v>0</v>
      </c>
    </row>
    <row r="15" spans="1:13">
      <c r="A15" s="7" t="s">
        <v>8</v>
      </c>
      <c r="B15" s="35">
        <v>3</v>
      </c>
      <c r="C15" s="35">
        <v>2</v>
      </c>
      <c r="D15" s="8">
        <v>0</v>
      </c>
      <c r="E15" s="18">
        <v>0</v>
      </c>
      <c r="H15" s="27" t="s">
        <v>186</v>
      </c>
      <c r="I15" s="27" t="s">
        <v>33</v>
      </c>
      <c r="J15" s="27" t="s">
        <v>185</v>
      </c>
      <c r="K15" s="27" t="s">
        <v>34</v>
      </c>
      <c r="L15" s="27" t="s">
        <v>59</v>
      </c>
    </row>
    <row r="16" spans="1:13">
      <c r="A16" s="7" t="s">
        <v>9</v>
      </c>
      <c r="B16" s="35">
        <v>3</v>
      </c>
      <c r="C16" s="35">
        <v>2</v>
      </c>
      <c r="D16" s="8">
        <v>1</v>
      </c>
      <c r="E16" s="18">
        <v>0</v>
      </c>
      <c r="H16" s="27" t="s">
        <v>60</v>
      </c>
      <c r="I16" s="10">
        <f>B112</f>
        <v>82</v>
      </c>
      <c r="J16" s="43">
        <f>C112/(I16/100)</f>
        <v>82.926829268292693</v>
      </c>
      <c r="K16" s="43">
        <f>D112/(I16/100)</f>
        <v>0</v>
      </c>
      <c r="L16" s="10">
        <f>E112/(I16/100)</f>
        <v>0</v>
      </c>
    </row>
    <row r="17" spans="1:12">
      <c r="A17" s="7" t="s">
        <v>10</v>
      </c>
      <c r="B17" s="35">
        <v>3</v>
      </c>
      <c r="C17" s="35">
        <v>2</v>
      </c>
      <c r="D17" s="8">
        <v>1</v>
      </c>
      <c r="E17" s="18">
        <v>0</v>
      </c>
      <c r="H17" s="27" t="s">
        <v>54</v>
      </c>
      <c r="I17" s="10"/>
      <c r="J17" s="10"/>
      <c r="K17" s="10"/>
      <c r="L17" s="10"/>
    </row>
    <row r="18" spans="1:12">
      <c r="A18" s="7" t="s">
        <v>11</v>
      </c>
      <c r="B18" s="35">
        <v>3</v>
      </c>
      <c r="C18" s="35">
        <v>3</v>
      </c>
      <c r="D18" s="8">
        <v>0</v>
      </c>
      <c r="E18" s="18">
        <v>0</v>
      </c>
    </row>
    <row r="19" spans="1:12">
      <c r="A19" s="28" t="s">
        <v>52</v>
      </c>
      <c r="B19" s="36">
        <f>SUM(B9:B18)</f>
        <v>30</v>
      </c>
      <c r="C19" s="36">
        <f t="shared" ref="C19:E19" si="0">SUM(C9:C18)</f>
        <v>25</v>
      </c>
      <c r="D19" s="37">
        <f t="shared" si="0"/>
        <v>2</v>
      </c>
      <c r="E19" s="39">
        <f t="shared" si="0"/>
        <v>0</v>
      </c>
    </row>
    <row r="21" spans="1:12">
      <c r="A21" s="4" t="s">
        <v>127</v>
      </c>
      <c r="B21" s="2"/>
      <c r="C21" s="2"/>
      <c r="D21" s="2"/>
      <c r="E21" s="2"/>
    </row>
    <row r="22" spans="1:12">
      <c r="A22" s="4" t="s">
        <v>183</v>
      </c>
      <c r="B22" s="2"/>
      <c r="C22" s="2"/>
      <c r="D22" s="2"/>
      <c r="E22" s="2"/>
    </row>
    <row r="23" spans="1:12">
      <c r="A23" s="7" t="s">
        <v>35</v>
      </c>
      <c r="B23" s="35" t="s">
        <v>38</v>
      </c>
      <c r="C23" s="35" t="s">
        <v>55</v>
      </c>
      <c r="D23" s="8" t="s">
        <v>57</v>
      </c>
      <c r="E23" s="40" t="s">
        <v>58</v>
      </c>
    </row>
    <row r="24" spans="1:12">
      <c r="A24" s="7" t="s">
        <v>128</v>
      </c>
      <c r="B24" s="35">
        <v>1</v>
      </c>
      <c r="C24" s="35">
        <v>1</v>
      </c>
      <c r="D24" s="8">
        <v>0</v>
      </c>
      <c r="E24" s="8">
        <v>0</v>
      </c>
    </row>
    <row r="25" spans="1:12">
      <c r="A25" s="7" t="s">
        <v>129</v>
      </c>
      <c r="B25" s="35">
        <v>1</v>
      </c>
      <c r="C25" s="35">
        <v>1</v>
      </c>
      <c r="D25" s="8">
        <v>0</v>
      </c>
      <c r="E25" s="8">
        <v>0</v>
      </c>
    </row>
    <row r="26" spans="1:12">
      <c r="A26" s="7" t="s">
        <v>130</v>
      </c>
      <c r="B26" s="35">
        <v>2</v>
      </c>
      <c r="C26" s="35">
        <v>2</v>
      </c>
      <c r="D26" s="8">
        <v>0</v>
      </c>
      <c r="E26" s="8">
        <v>0</v>
      </c>
    </row>
    <row r="27" spans="1:12">
      <c r="A27" s="7" t="s">
        <v>131</v>
      </c>
      <c r="B27" s="35">
        <v>1</v>
      </c>
      <c r="C27" s="35">
        <v>1</v>
      </c>
      <c r="D27" s="8">
        <v>0</v>
      </c>
      <c r="E27" s="8">
        <v>0</v>
      </c>
    </row>
    <row r="28" spans="1:12">
      <c r="A28" s="7" t="s">
        <v>132</v>
      </c>
      <c r="B28" s="35">
        <v>1</v>
      </c>
      <c r="C28" s="35">
        <v>1</v>
      </c>
      <c r="D28" s="8">
        <v>0</v>
      </c>
      <c r="E28" s="8">
        <v>0</v>
      </c>
    </row>
    <row r="29" spans="1:12">
      <c r="A29" s="7" t="s">
        <v>133</v>
      </c>
      <c r="B29" s="35">
        <v>2</v>
      </c>
      <c r="C29" s="35">
        <v>2</v>
      </c>
      <c r="D29" s="8">
        <v>0</v>
      </c>
      <c r="E29" s="8">
        <v>0</v>
      </c>
    </row>
    <row r="30" spans="1:12">
      <c r="A30" s="7" t="s">
        <v>134</v>
      </c>
      <c r="B30" s="35">
        <v>2</v>
      </c>
      <c r="C30" s="35">
        <v>2</v>
      </c>
      <c r="D30" s="8">
        <v>0</v>
      </c>
      <c r="E30" s="8">
        <v>0</v>
      </c>
    </row>
    <row r="31" spans="1:12">
      <c r="A31" s="7" t="s">
        <v>135</v>
      </c>
      <c r="B31" s="35">
        <v>1</v>
      </c>
      <c r="C31" s="35">
        <v>1</v>
      </c>
      <c r="D31" s="8">
        <v>0</v>
      </c>
      <c r="E31" s="8">
        <v>0</v>
      </c>
    </row>
    <row r="32" spans="1:12">
      <c r="A32" s="7" t="s">
        <v>136</v>
      </c>
      <c r="B32" s="35">
        <v>2</v>
      </c>
      <c r="C32" s="35">
        <v>2</v>
      </c>
      <c r="D32" s="8">
        <v>0</v>
      </c>
      <c r="E32" s="8">
        <v>0</v>
      </c>
    </row>
    <row r="33" spans="1:13">
      <c r="A33" s="7" t="s">
        <v>137</v>
      </c>
      <c r="B33" s="35">
        <v>1</v>
      </c>
      <c r="C33" s="35">
        <v>1</v>
      </c>
      <c r="D33" s="8">
        <v>0</v>
      </c>
      <c r="E33" s="8">
        <v>0</v>
      </c>
    </row>
    <row r="34" spans="1:13">
      <c r="A34" s="7" t="s">
        <v>138</v>
      </c>
      <c r="B34" s="35">
        <v>2</v>
      </c>
      <c r="C34" s="35">
        <v>1</v>
      </c>
      <c r="D34" s="8">
        <v>0</v>
      </c>
      <c r="E34" s="8">
        <v>0</v>
      </c>
    </row>
    <row r="35" spans="1:13">
      <c r="A35" s="7" t="s">
        <v>139</v>
      </c>
      <c r="B35" s="35">
        <v>1</v>
      </c>
      <c r="C35" s="35">
        <v>1</v>
      </c>
      <c r="D35" s="8">
        <v>0</v>
      </c>
      <c r="E35" s="8">
        <v>0</v>
      </c>
    </row>
    <row r="36" spans="1:13">
      <c r="A36" s="7" t="s">
        <v>140</v>
      </c>
      <c r="B36" s="35">
        <v>2</v>
      </c>
      <c r="C36" s="35">
        <v>2</v>
      </c>
      <c r="D36" s="8">
        <v>0</v>
      </c>
      <c r="E36" s="8">
        <v>0</v>
      </c>
    </row>
    <row r="37" spans="1:13">
      <c r="A37" s="7" t="s">
        <v>141</v>
      </c>
      <c r="B37" s="35">
        <v>2</v>
      </c>
      <c r="C37" s="35">
        <v>1</v>
      </c>
      <c r="D37" s="8">
        <v>0</v>
      </c>
      <c r="E37" s="8">
        <v>0</v>
      </c>
    </row>
    <row r="38" spans="1:13">
      <c r="A38" s="7" t="s">
        <v>142</v>
      </c>
      <c r="B38" s="35">
        <v>2</v>
      </c>
      <c r="C38" s="35">
        <v>1</v>
      </c>
      <c r="D38" s="8">
        <v>0</v>
      </c>
      <c r="E38" s="8">
        <v>0</v>
      </c>
    </row>
    <row r="39" spans="1:13">
      <c r="A39" s="7" t="s">
        <v>143</v>
      </c>
      <c r="B39" s="35">
        <v>2</v>
      </c>
      <c r="C39" s="35">
        <v>1</v>
      </c>
      <c r="D39" s="8">
        <v>0</v>
      </c>
      <c r="E39" s="8">
        <v>0</v>
      </c>
    </row>
    <row r="40" spans="1:13">
      <c r="A40" s="7" t="s">
        <v>144</v>
      </c>
      <c r="B40" s="35">
        <v>2</v>
      </c>
      <c r="C40" s="35">
        <v>2</v>
      </c>
      <c r="D40" s="8">
        <v>0</v>
      </c>
      <c r="E40" s="8">
        <v>0</v>
      </c>
    </row>
    <row r="41" spans="1:13">
      <c r="A41" s="7" t="s">
        <v>145</v>
      </c>
      <c r="B41" s="35">
        <v>1</v>
      </c>
      <c r="C41" s="35">
        <v>1</v>
      </c>
      <c r="D41" s="8">
        <v>0</v>
      </c>
      <c r="E41" s="8">
        <v>0</v>
      </c>
      <c r="M41" s="4"/>
    </row>
    <row r="42" spans="1:13">
      <c r="A42" s="7" t="s">
        <v>146</v>
      </c>
      <c r="B42" s="35">
        <v>1</v>
      </c>
      <c r="C42" s="35">
        <v>1</v>
      </c>
      <c r="D42" s="8">
        <v>0</v>
      </c>
      <c r="E42" s="8">
        <v>0</v>
      </c>
      <c r="M42" s="2"/>
    </row>
    <row r="43" spans="1:13">
      <c r="A43" s="7" t="s">
        <v>147</v>
      </c>
      <c r="B43" s="35">
        <v>1</v>
      </c>
      <c r="C43" s="35">
        <v>1</v>
      </c>
      <c r="D43" s="8">
        <v>0</v>
      </c>
      <c r="E43" s="8">
        <v>0</v>
      </c>
      <c r="M43" s="2"/>
    </row>
    <row r="44" spans="1:13">
      <c r="A44" s="7" t="s">
        <v>148</v>
      </c>
      <c r="B44" s="35">
        <v>1</v>
      </c>
      <c r="C44" s="35">
        <v>1</v>
      </c>
      <c r="D44" s="8">
        <v>0</v>
      </c>
      <c r="E44" s="8">
        <v>0</v>
      </c>
    </row>
    <row r="45" spans="1:13">
      <c r="A45" s="7" t="s">
        <v>149</v>
      </c>
      <c r="B45" s="35">
        <v>2</v>
      </c>
      <c r="C45" s="35">
        <v>1</v>
      </c>
      <c r="D45" s="8">
        <v>0</v>
      </c>
      <c r="E45" s="8">
        <v>0</v>
      </c>
    </row>
    <row r="46" spans="1:13">
      <c r="A46" s="7" t="s">
        <v>150</v>
      </c>
      <c r="B46" s="35">
        <v>2</v>
      </c>
      <c r="C46" s="35">
        <v>1</v>
      </c>
      <c r="D46" s="8">
        <v>0</v>
      </c>
      <c r="E46" s="8">
        <v>0</v>
      </c>
      <c r="H46" s="4"/>
      <c r="I46" s="4"/>
      <c r="J46" s="4"/>
      <c r="K46" s="4"/>
      <c r="L46" s="4"/>
    </row>
    <row r="47" spans="1:13">
      <c r="A47" s="7" t="s">
        <v>151</v>
      </c>
      <c r="B47" s="35">
        <v>1</v>
      </c>
      <c r="C47" s="35">
        <v>1</v>
      </c>
      <c r="D47" s="8">
        <v>0</v>
      </c>
      <c r="E47" s="8">
        <v>0</v>
      </c>
      <c r="H47" s="4"/>
      <c r="I47" s="2"/>
      <c r="J47" s="5"/>
      <c r="K47" s="5"/>
      <c r="L47" s="2"/>
    </row>
    <row r="48" spans="1:13">
      <c r="A48" s="7" t="s">
        <v>152</v>
      </c>
      <c r="B48" s="35">
        <v>2</v>
      </c>
      <c r="C48" s="35">
        <v>2</v>
      </c>
      <c r="D48" s="8">
        <v>0</v>
      </c>
      <c r="E48" s="8">
        <v>0</v>
      </c>
      <c r="H48" s="4"/>
      <c r="I48" s="2"/>
      <c r="J48" s="2"/>
      <c r="K48" s="2"/>
      <c r="L48" s="2"/>
    </row>
    <row r="49" spans="1:8">
      <c r="A49" s="7" t="s">
        <v>153</v>
      </c>
      <c r="B49" s="35">
        <v>2</v>
      </c>
      <c r="C49" s="35">
        <v>2</v>
      </c>
      <c r="D49" s="8">
        <v>0</v>
      </c>
      <c r="E49" s="8">
        <v>0</v>
      </c>
    </row>
    <row r="50" spans="1:8">
      <c r="A50" s="7" t="s">
        <v>154</v>
      </c>
      <c r="B50" s="35">
        <v>2</v>
      </c>
      <c r="C50" s="35">
        <v>1</v>
      </c>
      <c r="D50" s="8">
        <v>0</v>
      </c>
      <c r="E50" s="8">
        <v>0</v>
      </c>
    </row>
    <row r="51" spans="1:8">
      <c r="A51" s="7" t="s">
        <v>155</v>
      </c>
      <c r="B51" s="35">
        <v>2</v>
      </c>
      <c r="C51" s="35">
        <v>2</v>
      </c>
      <c r="D51" s="8">
        <v>0</v>
      </c>
      <c r="E51" s="8">
        <v>0</v>
      </c>
    </row>
    <row r="52" spans="1:8">
      <c r="A52" s="7" t="s">
        <v>156</v>
      </c>
      <c r="B52" s="35">
        <v>2</v>
      </c>
      <c r="C52" s="35">
        <v>2</v>
      </c>
      <c r="D52" s="8">
        <v>0</v>
      </c>
      <c r="E52" s="8">
        <v>0</v>
      </c>
    </row>
    <row r="53" spans="1:8">
      <c r="A53" s="7" t="s">
        <v>157</v>
      </c>
      <c r="B53" s="35">
        <v>2</v>
      </c>
      <c r="C53" s="35">
        <v>1</v>
      </c>
      <c r="D53" s="8">
        <v>0</v>
      </c>
      <c r="E53" s="8">
        <v>0</v>
      </c>
    </row>
    <row r="54" spans="1:8">
      <c r="A54" s="7" t="s">
        <v>158</v>
      </c>
      <c r="B54" s="35">
        <v>2</v>
      </c>
      <c r="C54" s="35">
        <v>2</v>
      </c>
      <c r="D54" s="8">
        <v>0</v>
      </c>
      <c r="E54" s="8">
        <v>0</v>
      </c>
      <c r="F54" s="2"/>
      <c r="G54" s="2"/>
      <c r="H54" s="2"/>
    </row>
    <row r="55" spans="1:8">
      <c r="A55" s="7" t="s">
        <v>159</v>
      </c>
      <c r="B55" s="35">
        <v>1</v>
      </c>
      <c r="C55" s="35">
        <v>1</v>
      </c>
      <c r="D55" s="8">
        <v>0</v>
      </c>
      <c r="E55" s="8">
        <v>0</v>
      </c>
      <c r="F55" s="2"/>
      <c r="G55" s="2"/>
      <c r="H55" s="2"/>
    </row>
    <row r="56" spans="1:8">
      <c r="A56" s="7" t="s">
        <v>160</v>
      </c>
      <c r="B56" s="35">
        <v>2</v>
      </c>
      <c r="C56" s="35">
        <v>2</v>
      </c>
      <c r="D56" s="8">
        <v>0</v>
      </c>
      <c r="E56" s="8">
        <v>0</v>
      </c>
      <c r="F56" s="2"/>
      <c r="G56" s="2"/>
      <c r="H56" s="2"/>
    </row>
    <row r="57" spans="1:8">
      <c r="A57" s="7" t="s">
        <v>161</v>
      </c>
      <c r="B57" s="35">
        <v>1</v>
      </c>
      <c r="C57" s="35">
        <v>1</v>
      </c>
      <c r="D57" s="8">
        <v>0</v>
      </c>
      <c r="E57" s="8">
        <v>0</v>
      </c>
      <c r="F57" s="2"/>
      <c r="G57" s="2"/>
      <c r="H57" s="2"/>
    </row>
    <row r="58" spans="1:8">
      <c r="A58" s="7" t="s">
        <v>162</v>
      </c>
      <c r="B58" s="35">
        <v>1</v>
      </c>
      <c r="C58" s="35">
        <v>1</v>
      </c>
      <c r="D58" s="8">
        <v>0</v>
      </c>
      <c r="E58" s="8">
        <v>0</v>
      </c>
      <c r="F58" s="2"/>
      <c r="G58" s="2"/>
      <c r="H58" s="2"/>
    </row>
    <row r="59" spans="1:8">
      <c r="A59" s="7" t="s">
        <v>163</v>
      </c>
      <c r="B59" s="35">
        <v>1</v>
      </c>
      <c r="C59" s="35">
        <v>1</v>
      </c>
      <c r="D59" s="8">
        <v>0</v>
      </c>
      <c r="E59" s="8">
        <v>0</v>
      </c>
      <c r="F59" s="2"/>
      <c r="G59" s="2"/>
      <c r="H59" s="2"/>
    </row>
    <row r="60" spans="1:8">
      <c r="A60" s="7" t="s">
        <v>164</v>
      </c>
      <c r="B60" s="35">
        <v>2</v>
      </c>
      <c r="C60" s="35">
        <v>2</v>
      </c>
      <c r="D60" s="8">
        <v>0</v>
      </c>
      <c r="E60" s="8">
        <v>0</v>
      </c>
      <c r="F60" s="2"/>
      <c r="G60" s="2"/>
      <c r="H60" s="2"/>
    </row>
    <row r="61" spans="1:8">
      <c r="A61" s="7" t="s">
        <v>165</v>
      </c>
      <c r="B61" s="35">
        <v>2</v>
      </c>
      <c r="C61" s="35">
        <v>1</v>
      </c>
      <c r="D61" s="8">
        <v>0</v>
      </c>
      <c r="E61" s="8">
        <v>0</v>
      </c>
      <c r="F61" s="2"/>
      <c r="G61" s="2"/>
      <c r="H61" s="2"/>
    </row>
    <row r="62" spans="1:8">
      <c r="A62" s="7" t="s">
        <v>166</v>
      </c>
      <c r="B62" s="35">
        <v>2</v>
      </c>
      <c r="C62" s="35">
        <v>1</v>
      </c>
      <c r="D62" s="8">
        <v>0</v>
      </c>
      <c r="E62" s="8">
        <v>0</v>
      </c>
      <c r="F62" s="2"/>
      <c r="G62" s="2"/>
      <c r="H62" s="2"/>
    </row>
    <row r="63" spans="1:8">
      <c r="A63" s="7" t="s">
        <v>167</v>
      </c>
      <c r="B63" s="35">
        <v>2</v>
      </c>
      <c r="C63" s="35">
        <v>1</v>
      </c>
      <c r="D63" s="8">
        <v>0</v>
      </c>
      <c r="E63" s="8">
        <v>0</v>
      </c>
      <c r="F63" s="2"/>
      <c r="G63" s="2"/>
      <c r="H63" s="2"/>
    </row>
    <row r="64" spans="1:8">
      <c r="A64" s="7" t="s">
        <v>168</v>
      </c>
      <c r="B64" s="35">
        <v>2</v>
      </c>
      <c r="C64" s="35">
        <v>1</v>
      </c>
      <c r="D64" s="8">
        <v>0</v>
      </c>
      <c r="E64" s="8">
        <v>0</v>
      </c>
      <c r="F64" s="2"/>
      <c r="G64" s="2"/>
      <c r="H64" s="2"/>
    </row>
    <row r="65" spans="1:8">
      <c r="A65" s="7" t="s">
        <v>169</v>
      </c>
      <c r="B65" s="35">
        <v>2</v>
      </c>
      <c r="C65" s="35">
        <v>1</v>
      </c>
      <c r="D65" s="8">
        <v>0</v>
      </c>
      <c r="E65" s="8">
        <v>0</v>
      </c>
      <c r="F65" s="2"/>
      <c r="G65" s="2"/>
      <c r="H65" s="2"/>
    </row>
    <row r="66" spans="1:8">
      <c r="A66" s="7" t="s">
        <v>170</v>
      </c>
      <c r="B66" s="35">
        <v>1</v>
      </c>
      <c r="C66" s="35">
        <v>1</v>
      </c>
      <c r="D66" s="8">
        <v>0</v>
      </c>
      <c r="E66" s="8">
        <v>0</v>
      </c>
      <c r="F66" s="2"/>
      <c r="G66" s="2"/>
      <c r="H66" s="2"/>
    </row>
    <row r="67" spans="1:8">
      <c r="A67" s="7" t="s">
        <v>171</v>
      </c>
      <c r="B67" s="35">
        <v>2</v>
      </c>
      <c r="C67" s="35">
        <v>2</v>
      </c>
      <c r="D67" s="8">
        <v>0</v>
      </c>
      <c r="E67" s="8">
        <v>0</v>
      </c>
      <c r="F67" s="2"/>
      <c r="G67" s="2"/>
      <c r="H67" s="2"/>
    </row>
    <row r="68" spans="1:8">
      <c r="A68" s="7" t="s">
        <v>172</v>
      </c>
      <c r="B68" s="35">
        <v>1</v>
      </c>
      <c r="C68" s="35">
        <v>1</v>
      </c>
      <c r="D68" s="8">
        <v>0</v>
      </c>
      <c r="E68" s="8">
        <v>0</v>
      </c>
      <c r="F68" s="2"/>
      <c r="G68" s="2"/>
      <c r="H68" s="2"/>
    </row>
    <row r="69" spans="1:8">
      <c r="A69" s="7" t="s">
        <v>173</v>
      </c>
      <c r="B69" s="35">
        <v>1</v>
      </c>
      <c r="C69" s="35">
        <v>1</v>
      </c>
      <c r="D69" s="8">
        <v>0</v>
      </c>
      <c r="E69" s="8">
        <v>0</v>
      </c>
      <c r="F69" s="2"/>
      <c r="G69" s="2"/>
      <c r="H69" s="2"/>
    </row>
    <row r="70" spans="1:8">
      <c r="A70" s="7" t="s">
        <v>174</v>
      </c>
      <c r="B70" s="35">
        <v>1</v>
      </c>
      <c r="C70" s="35">
        <v>1</v>
      </c>
      <c r="D70" s="8">
        <v>0</v>
      </c>
      <c r="E70" s="8">
        <v>0</v>
      </c>
      <c r="F70" s="2"/>
      <c r="G70" s="2"/>
      <c r="H70" s="2"/>
    </row>
    <row r="71" spans="1:8">
      <c r="A71" s="7" t="s">
        <v>175</v>
      </c>
      <c r="B71" s="35">
        <v>2</v>
      </c>
      <c r="C71" s="35">
        <v>1</v>
      </c>
      <c r="D71" s="8">
        <v>0</v>
      </c>
      <c r="E71" s="8">
        <v>0</v>
      </c>
      <c r="F71" s="2"/>
      <c r="G71" s="2"/>
      <c r="H71" s="2"/>
    </row>
    <row r="72" spans="1:8">
      <c r="A72" s="7" t="s">
        <v>176</v>
      </c>
      <c r="B72" s="35">
        <v>2</v>
      </c>
      <c r="C72" s="35">
        <v>1</v>
      </c>
      <c r="D72" s="8">
        <v>0</v>
      </c>
      <c r="E72" s="8">
        <v>0</v>
      </c>
      <c r="F72" s="2"/>
      <c r="G72" s="2"/>
      <c r="H72" s="2"/>
    </row>
    <row r="73" spans="1:8">
      <c r="A73" s="7" t="s">
        <v>177</v>
      </c>
      <c r="B73" s="35">
        <v>2</v>
      </c>
      <c r="C73" s="35">
        <v>2</v>
      </c>
      <c r="D73" s="8">
        <v>0</v>
      </c>
      <c r="E73" s="8">
        <v>0</v>
      </c>
      <c r="F73" s="2"/>
      <c r="G73" s="2"/>
      <c r="H73" s="2"/>
    </row>
    <row r="74" spans="1:8">
      <c r="A74" s="7" t="s">
        <v>178</v>
      </c>
      <c r="B74" s="35">
        <v>1</v>
      </c>
      <c r="C74" s="35">
        <v>1</v>
      </c>
      <c r="D74" s="8">
        <v>0</v>
      </c>
      <c r="E74" s="8">
        <v>0</v>
      </c>
      <c r="F74" s="2"/>
      <c r="G74" s="2"/>
      <c r="H74" s="2"/>
    </row>
    <row r="75" spans="1:8">
      <c r="A75" s="7" t="s">
        <v>179</v>
      </c>
      <c r="B75" s="35">
        <v>2</v>
      </c>
      <c r="C75" s="35">
        <v>2</v>
      </c>
      <c r="D75" s="8">
        <v>0</v>
      </c>
      <c r="E75" s="8">
        <v>0</v>
      </c>
      <c r="F75" s="2"/>
      <c r="G75" s="2"/>
      <c r="H75" s="2"/>
    </row>
    <row r="76" spans="1:8">
      <c r="A76" s="7" t="s">
        <v>180</v>
      </c>
      <c r="B76" s="35">
        <v>2</v>
      </c>
      <c r="C76" s="35">
        <v>1</v>
      </c>
      <c r="D76" s="8">
        <v>0</v>
      </c>
      <c r="E76" s="8">
        <v>0</v>
      </c>
      <c r="F76" s="2"/>
      <c r="G76" s="2"/>
      <c r="H76" s="2"/>
    </row>
    <row r="77" spans="1:8">
      <c r="A77" s="7" t="s">
        <v>181</v>
      </c>
      <c r="B77" s="35">
        <v>1</v>
      </c>
      <c r="C77" s="35">
        <v>1</v>
      </c>
      <c r="D77" s="8">
        <v>0</v>
      </c>
      <c r="E77" s="8">
        <v>0</v>
      </c>
      <c r="F77" s="2"/>
      <c r="G77" s="2"/>
      <c r="H77" s="2"/>
    </row>
    <row r="78" spans="1:8">
      <c r="A78" s="4" t="s">
        <v>52</v>
      </c>
      <c r="B78" s="38">
        <f>SUM(B24:B77)</f>
        <v>86</v>
      </c>
      <c r="C78" s="38">
        <f t="shared" ref="C78:E78" si="1">SUM(C24:C77)</f>
        <v>70</v>
      </c>
      <c r="D78" s="6">
        <f t="shared" si="1"/>
        <v>0</v>
      </c>
      <c r="E78" s="6">
        <f t="shared" si="1"/>
        <v>0</v>
      </c>
      <c r="F78" s="2"/>
      <c r="G78" s="2"/>
      <c r="H78" s="2"/>
    </row>
    <row r="79" spans="1:8">
      <c r="A79" s="2"/>
      <c r="B79" s="2"/>
      <c r="C79" s="2"/>
      <c r="D79" s="2"/>
      <c r="E79" s="2"/>
      <c r="F79" s="2"/>
      <c r="G79" s="2"/>
      <c r="H79" s="2"/>
    </row>
    <row r="80" spans="1:8">
      <c r="A80" s="2"/>
      <c r="B80" s="2"/>
      <c r="C80" s="2"/>
      <c r="D80" s="2"/>
      <c r="E80" s="2"/>
      <c r="F80" s="2"/>
      <c r="G80" s="2"/>
      <c r="H80" s="2"/>
    </row>
    <row r="81" spans="1:8">
      <c r="A81" s="4" t="s">
        <v>184</v>
      </c>
      <c r="B81" s="2"/>
      <c r="C81" s="2"/>
      <c r="D81" s="2"/>
      <c r="E81" s="2"/>
      <c r="F81" s="2"/>
      <c r="G81" s="2"/>
      <c r="H81" s="2"/>
    </row>
    <row r="82" spans="1:8">
      <c r="A82" s="7" t="s">
        <v>35</v>
      </c>
      <c r="B82" s="35" t="s">
        <v>38</v>
      </c>
      <c r="C82" s="35" t="s">
        <v>55</v>
      </c>
      <c r="D82" s="8" t="s">
        <v>57</v>
      </c>
      <c r="E82" s="40" t="s">
        <v>58</v>
      </c>
      <c r="F82" s="2"/>
      <c r="G82" s="2"/>
      <c r="H82" s="2"/>
    </row>
    <row r="83" spans="1:8">
      <c r="A83" s="7" t="s">
        <v>0</v>
      </c>
      <c r="B83" s="35">
        <v>3</v>
      </c>
      <c r="C83" s="35">
        <v>2</v>
      </c>
      <c r="D83" s="8">
        <v>0</v>
      </c>
      <c r="E83" s="8">
        <v>0</v>
      </c>
      <c r="F83" s="2"/>
      <c r="G83" s="2"/>
      <c r="H83" s="2"/>
    </row>
    <row r="84" spans="1:8">
      <c r="A84" s="7" t="s">
        <v>1</v>
      </c>
      <c r="B84" s="35">
        <v>2</v>
      </c>
      <c r="C84" s="35">
        <v>2</v>
      </c>
      <c r="D84" s="8">
        <v>0</v>
      </c>
      <c r="E84" s="8">
        <v>0</v>
      </c>
      <c r="F84" s="2"/>
      <c r="G84" s="2"/>
      <c r="H84" s="2"/>
    </row>
    <row r="85" spans="1:8">
      <c r="A85" s="7" t="s">
        <v>2</v>
      </c>
      <c r="B85" s="35">
        <v>4</v>
      </c>
      <c r="C85" s="35">
        <v>4</v>
      </c>
      <c r="D85" s="8">
        <v>0</v>
      </c>
      <c r="E85" s="8">
        <v>0</v>
      </c>
    </row>
    <row r="86" spans="1:8">
      <c r="A86" s="7" t="s">
        <v>3</v>
      </c>
      <c r="B86" s="35">
        <v>3</v>
      </c>
      <c r="C86" s="35">
        <v>2</v>
      </c>
      <c r="D86" s="8">
        <v>0</v>
      </c>
      <c r="E86" s="8">
        <v>0</v>
      </c>
    </row>
    <row r="87" spans="1:8">
      <c r="A87" s="7" t="s">
        <v>4</v>
      </c>
      <c r="B87" s="35">
        <v>3</v>
      </c>
      <c r="C87" s="35">
        <v>3</v>
      </c>
      <c r="D87" s="8">
        <v>0</v>
      </c>
      <c r="E87" s="8">
        <v>0</v>
      </c>
    </row>
    <row r="88" spans="1:8">
      <c r="A88" s="7" t="s">
        <v>5</v>
      </c>
      <c r="B88" s="35">
        <v>3</v>
      </c>
      <c r="C88" s="35">
        <v>3</v>
      </c>
      <c r="D88" s="8">
        <v>0</v>
      </c>
      <c r="E88" s="8">
        <v>0</v>
      </c>
    </row>
    <row r="89" spans="1:8">
      <c r="A89" s="7" t="s">
        <v>6</v>
      </c>
      <c r="B89" s="35">
        <v>4</v>
      </c>
      <c r="C89" s="35">
        <v>4</v>
      </c>
      <c r="D89" s="8">
        <v>0</v>
      </c>
      <c r="E89" s="8">
        <v>0</v>
      </c>
    </row>
    <row r="90" spans="1:8">
      <c r="A90" s="7" t="s">
        <v>7</v>
      </c>
      <c r="B90" s="35">
        <v>4</v>
      </c>
      <c r="C90" s="35">
        <v>3</v>
      </c>
      <c r="D90" s="8">
        <v>0</v>
      </c>
      <c r="E90" s="8">
        <v>0</v>
      </c>
    </row>
    <row r="91" spans="1:8">
      <c r="A91" s="7" t="s">
        <v>8</v>
      </c>
      <c r="B91" s="35">
        <v>3</v>
      </c>
      <c r="C91" s="35">
        <v>2</v>
      </c>
      <c r="D91" s="8">
        <v>0</v>
      </c>
      <c r="E91" s="8">
        <v>0</v>
      </c>
    </row>
    <row r="92" spans="1:8">
      <c r="A92" s="7" t="s">
        <v>9</v>
      </c>
      <c r="B92" s="35">
        <v>2</v>
      </c>
      <c r="C92" s="35">
        <v>2</v>
      </c>
      <c r="D92" s="8">
        <v>0</v>
      </c>
      <c r="E92" s="8">
        <v>0</v>
      </c>
    </row>
    <row r="93" spans="1:8">
      <c r="A93" s="7" t="s">
        <v>10</v>
      </c>
      <c r="B93" s="35">
        <v>3</v>
      </c>
      <c r="C93" s="35">
        <v>3</v>
      </c>
      <c r="D93" s="8">
        <v>0</v>
      </c>
      <c r="E93" s="8">
        <v>0</v>
      </c>
    </row>
    <row r="94" spans="1:8">
      <c r="A94" s="7" t="s">
        <v>11</v>
      </c>
      <c r="B94" s="35">
        <v>3</v>
      </c>
      <c r="C94" s="35">
        <v>2</v>
      </c>
      <c r="D94" s="8">
        <v>0</v>
      </c>
      <c r="E94" s="8">
        <v>0</v>
      </c>
    </row>
    <row r="95" spans="1:8">
      <c r="A95" s="7" t="s">
        <v>12</v>
      </c>
      <c r="B95" s="35">
        <v>3</v>
      </c>
      <c r="C95" s="35">
        <v>2</v>
      </c>
      <c r="D95" s="8">
        <v>0</v>
      </c>
      <c r="E95" s="8">
        <v>0</v>
      </c>
    </row>
    <row r="96" spans="1:8">
      <c r="A96" s="7" t="s">
        <v>13</v>
      </c>
      <c r="B96" s="35">
        <v>1</v>
      </c>
      <c r="C96" s="35">
        <v>1</v>
      </c>
      <c r="D96" s="8">
        <v>0</v>
      </c>
      <c r="E96" s="8">
        <v>0</v>
      </c>
    </row>
    <row r="97" spans="1:5">
      <c r="A97" s="7" t="s">
        <v>14</v>
      </c>
      <c r="B97" s="35">
        <v>2</v>
      </c>
      <c r="C97" s="35">
        <v>1</v>
      </c>
      <c r="D97" s="8">
        <v>0</v>
      </c>
      <c r="E97" s="8">
        <v>0</v>
      </c>
    </row>
    <row r="98" spans="1:5">
      <c r="A98" s="7" t="s">
        <v>15</v>
      </c>
      <c r="B98" s="35">
        <v>4</v>
      </c>
      <c r="C98" s="35">
        <v>2</v>
      </c>
      <c r="D98" s="8">
        <v>0</v>
      </c>
      <c r="E98" s="8">
        <v>0</v>
      </c>
    </row>
    <row r="99" spans="1:5">
      <c r="A99" s="7" t="s">
        <v>16</v>
      </c>
      <c r="B99" s="35">
        <v>3</v>
      </c>
      <c r="C99" s="35">
        <v>2</v>
      </c>
      <c r="D99" s="8">
        <v>0</v>
      </c>
      <c r="E99" s="8">
        <v>0</v>
      </c>
    </row>
    <row r="100" spans="1:5">
      <c r="A100" s="7" t="s">
        <v>17</v>
      </c>
      <c r="B100" s="35">
        <v>2</v>
      </c>
      <c r="C100" s="35">
        <v>1</v>
      </c>
      <c r="D100" s="8">
        <v>0</v>
      </c>
      <c r="E100" s="8">
        <v>0</v>
      </c>
    </row>
    <row r="101" spans="1:5">
      <c r="A101" s="7" t="s">
        <v>18</v>
      </c>
      <c r="B101" s="35">
        <v>4</v>
      </c>
      <c r="C101" s="35">
        <v>4</v>
      </c>
      <c r="D101" s="8">
        <v>0</v>
      </c>
      <c r="E101" s="8">
        <v>0</v>
      </c>
    </row>
    <row r="102" spans="1:5">
      <c r="A102" s="7" t="s">
        <v>19</v>
      </c>
      <c r="B102" s="35">
        <v>3</v>
      </c>
      <c r="C102" s="35">
        <v>3</v>
      </c>
      <c r="D102" s="8">
        <v>0</v>
      </c>
      <c r="E102" s="8">
        <v>0</v>
      </c>
    </row>
    <row r="103" spans="1:5">
      <c r="A103" s="7" t="s">
        <v>20</v>
      </c>
      <c r="B103" s="35">
        <v>2</v>
      </c>
      <c r="C103" s="35">
        <v>2</v>
      </c>
      <c r="D103" s="8">
        <v>0</v>
      </c>
      <c r="E103" s="8">
        <v>0</v>
      </c>
    </row>
    <row r="104" spans="1:5">
      <c r="A104" s="7" t="s">
        <v>21</v>
      </c>
      <c r="B104" s="35">
        <v>3</v>
      </c>
      <c r="C104" s="35">
        <v>2</v>
      </c>
      <c r="D104" s="8">
        <v>0</v>
      </c>
      <c r="E104" s="8">
        <v>0</v>
      </c>
    </row>
    <row r="105" spans="1:5">
      <c r="A105" s="7" t="s">
        <v>22</v>
      </c>
      <c r="B105" s="35">
        <v>3</v>
      </c>
      <c r="C105" s="35">
        <v>3</v>
      </c>
      <c r="D105" s="8">
        <v>0</v>
      </c>
      <c r="E105" s="8">
        <v>0</v>
      </c>
    </row>
    <row r="106" spans="1:5">
      <c r="A106" s="7" t="s">
        <v>23</v>
      </c>
      <c r="B106" s="35">
        <v>2</v>
      </c>
      <c r="C106" s="35">
        <v>2</v>
      </c>
      <c r="D106" s="8">
        <v>0</v>
      </c>
      <c r="E106" s="8">
        <v>0</v>
      </c>
    </row>
    <row r="107" spans="1:5">
      <c r="A107" s="7" t="s">
        <v>24</v>
      </c>
      <c r="B107" s="35">
        <v>2</v>
      </c>
      <c r="C107" s="35">
        <v>2</v>
      </c>
      <c r="D107" s="8">
        <v>0</v>
      </c>
      <c r="E107" s="8">
        <v>0</v>
      </c>
    </row>
    <row r="108" spans="1:5">
      <c r="A108" s="7" t="s">
        <v>25</v>
      </c>
      <c r="B108" s="35">
        <v>3</v>
      </c>
      <c r="C108" s="35">
        <v>2</v>
      </c>
      <c r="D108" s="8">
        <v>0</v>
      </c>
      <c r="E108" s="8">
        <v>0</v>
      </c>
    </row>
    <row r="109" spans="1:5">
      <c r="A109" s="7" t="s">
        <v>26</v>
      </c>
      <c r="B109" s="35">
        <v>3</v>
      </c>
      <c r="C109" s="35">
        <v>3</v>
      </c>
      <c r="D109" s="8">
        <v>0</v>
      </c>
      <c r="E109" s="8">
        <v>0</v>
      </c>
    </row>
    <row r="110" spans="1:5">
      <c r="A110" s="7" t="s">
        <v>46</v>
      </c>
      <c r="B110" s="35">
        <v>2</v>
      </c>
      <c r="C110" s="35">
        <v>2</v>
      </c>
      <c r="D110" s="8">
        <v>0</v>
      </c>
      <c r="E110" s="8">
        <v>0</v>
      </c>
    </row>
    <row r="111" spans="1:5">
      <c r="A111" s="7" t="s">
        <v>47</v>
      </c>
      <c r="B111" s="35">
        <v>3</v>
      </c>
      <c r="C111" s="35">
        <v>2</v>
      </c>
      <c r="D111" s="8">
        <v>0</v>
      </c>
      <c r="E111" s="8">
        <v>0</v>
      </c>
    </row>
    <row r="112" spans="1:5">
      <c r="A112" s="4" t="s">
        <v>52</v>
      </c>
      <c r="B112" s="38">
        <f>SUM(B83:B111)</f>
        <v>82</v>
      </c>
      <c r="C112" s="38">
        <f t="shared" ref="C112:E112" si="2">SUM(C83:C111)</f>
        <v>68</v>
      </c>
      <c r="D112" s="6">
        <f t="shared" si="2"/>
        <v>0</v>
      </c>
      <c r="E112" s="6">
        <f t="shared" si="2"/>
        <v>0</v>
      </c>
    </row>
    <row r="113" spans="1:5">
      <c r="A113" s="2"/>
      <c r="B113" s="2"/>
      <c r="C113" s="2"/>
      <c r="D113" s="2"/>
      <c r="E113" s="2"/>
    </row>
    <row r="114" spans="1:5">
      <c r="A114" s="2"/>
      <c r="B114" s="2"/>
      <c r="C114" s="2"/>
      <c r="D114" s="2"/>
      <c r="E114" s="2"/>
    </row>
    <row r="115" spans="1:5">
      <c r="A115" s="2"/>
      <c r="B115" s="2"/>
      <c r="C115" s="2"/>
      <c r="D115" s="2"/>
      <c r="E115" s="2"/>
    </row>
    <row r="116" spans="1:5">
      <c r="A116" s="2"/>
      <c r="B116" s="2"/>
      <c r="C116" s="2"/>
      <c r="D116" s="2"/>
      <c r="E116" s="2"/>
    </row>
    <row r="117" spans="1:5">
      <c r="A117" s="2"/>
      <c r="B117" s="2"/>
      <c r="C117" s="2"/>
      <c r="D117" s="2"/>
      <c r="E117" s="2"/>
    </row>
    <row r="118" spans="1:5">
      <c r="A118" s="2"/>
      <c r="B118" s="2"/>
      <c r="C118" s="2"/>
      <c r="D118" s="2"/>
      <c r="E118" s="2"/>
    </row>
    <row r="119" spans="1:5">
      <c r="A119" s="2"/>
      <c r="B119" s="2"/>
      <c r="C119" s="2"/>
      <c r="D119" s="2"/>
      <c r="E119" s="2"/>
    </row>
    <row r="120" spans="1:5">
      <c r="A120" s="2"/>
      <c r="B120" s="2"/>
      <c r="C120" s="2"/>
      <c r="D120" s="2"/>
      <c r="E120" s="2"/>
    </row>
    <row r="121" spans="1:5">
      <c r="A121" s="2"/>
      <c r="B121" s="2"/>
      <c r="C121" s="2"/>
      <c r="D121" s="2"/>
      <c r="E121" s="2"/>
    </row>
    <row r="122" spans="1:5">
      <c r="A122" s="2"/>
      <c r="B122" s="2"/>
      <c r="C122" s="2"/>
      <c r="D122" s="2"/>
      <c r="E122" s="2"/>
    </row>
    <row r="123" spans="1:5">
      <c r="A123" s="2"/>
      <c r="B123" s="2"/>
      <c r="C123" s="2"/>
      <c r="D123" s="2"/>
      <c r="E123" s="2"/>
    </row>
    <row r="124" spans="1:5">
      <c r="A124" s="2"/>
      <c r="B124" s="2"/>
      <c r="C124" s="2"/>
      <c r="D124" s="2"/>
      <c r="E124" s="2"/>
    </row>
    <row r="125" spans="1:5">
      <c r="A125" s="2"/>
      <c r="B125" s="2"/>
      <c r="C125" s="2"/>
      <c r="D125" s="2"/>
      <c r="E125" s="2"/>
    </row>
    <row r="126" spans="1:5">
      <c r="A126" s="2"/>
      <c r="B126" s="2"/>
      <c r="C126" s="2"/>
      <c r="D126" s="2"/>
      <c r="E126" s="2"/>
    </row>
    <row r="127" spans="1:5">
      <c r="A127" s="2"/>
      <c r="B127" s="2"/>
      <c r="C127" s="2"/>
      <c r="D127" s="2"/>
      <c r="E127" s="2"/>
    </row>
    <row r="128" spans="1:5">
      <c r="A128" s="2"/>
      <c r="B128" s="2"/>
      <c r="C128" s="2"/>
      <c r="D128" s="2"/>
      <c r="E128" s="2"/>
    </row>
    <row r="129" spans="1:5">
      <c r="A129" s="2"/>
      <c r="B129" s="2"/>
      <c r="C129" s="2"/>
      <c r="D129" s="2"/>
      <c r="E129" s="2"/>
    </row>
    <row r="130" spans="1:5">
      <c r="A130" s="2"/>
      <c r="B130" s="2"/>
      <c r="C130" s="2"/>
      <c r="D130" s="2"/>
      <c r="E130" s="2"/>
    </row>
    <row r="131" spans="1:5">
      <c r="A131" s="2"/>
      <c r="B131" s="2"/>
      <c r="C131" s="2"/>
      <c r="D131" s="2"/>
      <c r="E131" s="2"/>
    </row>
    <row r="132" spans="1:5">
      <c r="A132" s="2"/>
      <c r="B132" s="2"/>
      <c r="C132" s="2"/>
      <c r="D132" s="2"/>
      <c r="E132" s="2"/>
    </row>
    <row r="133" spans="1:5">
      <c r="A133" s="2"/>
      <c r="B133" s="2"/>
      <c r="C133" s="2"/>
      <c r="D133" s="2"/>
      <c r="E133" s="2"/>
    </row>
    <row r="134" spans="1:5">
      <c r="A134" s="2"/>
      <c r="B134" s="2"/>
      <c r="C134" s="2"/>
      <c r="D134" s="2"/>
      <c r="E134" s="2"/>
    </row>
    <row r="135" spans="1:5">
      <c r="A135" s="2"/>
      <c r="B135" s="2"/>
      <c r="C135" s="2"/>
      <c r="D135" s="2"/>
      <c r="E135" s="2"/>
    </row>
    <row r="136" spans="1:5">
      <c r="A136" s="4"/>
      <c r="B136" s="26"/>
      <c r="C136" s="26"/>
      <c r="D136" s="26"/>
      <c r="E136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A02BD-FEF3-8240-A74E-D529FF535109}">
  <dimension ref="A1:O66"/>
  <sheetViews>
    <sheetView zoomScale="90" zoomScaleNormal="90" workbookViewId="0">
      <selection activeCell="M9" sqref="M9"/>
    </sheetView>
  </sheetViews>
  <sheetFormatPr baseColWidth="10" defaultRowHeight="16"/>
  <cols>
    <col min="1" max="1" width="40.1640625" customWidth="1"/>
    <col min="2" max="2" width="25" customWidth="1"/>
    <col min="3" max="3" width="28.1640625" customWidth="1"/>
    <col min="4" max="4" width="26.33203125" customWidth="1"/>
    <col min="6" max="6" width="39" customWidth="1"/>
    <col min="7" max="7" width="24.83203125" customWidth="1"/>
    <col min="8" max="8" width="29.6640625" customWidth="1"/>
    <col min="9" max="9" width="27.33203125" customWidth="1"/>
    <col min="10" max="10" width="39.5" customWidth="1"/>
    <col min="11" max="11" width="24" customWidth="1"/>
    <col min="12" max="12" width="29" customWidth="1"/>
    <col min="13" max="13" width="28.33203125" customWidth="1"/>
  </cols>
  <sheetData>
    <row r="1" spans="1:15" ht="21">
      <c r="A1" s="32" t="s">
        <v>237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5">
      <c r="A3" s="4" t="s">
        <v>236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5">
      <c r="A4" s="2"/>
      <c r="B4" s="30"/>
      <c r="C4" s="30"/>
      <c r="D4" s="2"/>
      <c r="E4" s="2"/>
      <c r="F4" s="2"/>
      <c r="G4" s="30"/>
      <c r="H4" s="30"/>
      <c r="I4" s="2"/>
      <c r="J4" s="2"/>
      <c r="K4" s="2"/>
      <c r="L4" s="2"/>
      <c r="M4" s="2"/>
    </row>
    <row r="5" spans="1:15">
      <c r="A5" s="4"/>
      <c r="B5" s="2"/>
      <c r="C5" s="2"/>
      <c r="D5" s="2"/>
      <c r="E5" s="2"/>
      <c r="F5" s="4"/>
      <c r="G5" s="2"/>
      <c r="H5" s="2"/>
      <c r="I5" s="2"/>
      <c r="J5" s="4"/>
      <c r="K5" s="4"/>
      <c r="L5" s="4"/>
      <c r="M5" s="4"/>
      <c r="N5" s="4"/>
      <c r="O5" s="4"/>
    </row>
    <row r="6" spans="1:15">
      <c r="A6" s="4" t="s">
        <v>126</v>
      </c>
      <c r="B6" s="2"/>
      <c r="C6" s="2"/>
      <c r="D6" s="2"/>
      <c r="E6" s="2"/>
      <c r="F6" s="4" t="s">
        <v>127</v>
      </c>
      <c r="G6" s="2"/>
      <c r="H6" s="2"/>
      <c r="I6" s="2"/>
      <c r="J6" s="4"/>
      <c r="K6" s="4"/>
      <c r="L6" s="4"/>
      <c r="M6" s="4"/>
      <c r="N6" s="2"/>
      <c r="O6" s="2"/>
    </row>
    <row r="7" spans="1:15">
      <c r="A7" s="4" t="s">
        <v>235</v>
      </c>
      <c r="B7" s="2"/>
      <c r="C7" s="2"/>
      <c r="D7" s="2"/>
      <c r="E7" s="2"/>
      <c r="F7" s="4" t="s">
        <v>235</v>
      </c>
      <c r="G7" s="2"/>
      <c r="H7" s="2"/>
      <c r="I7" s="2"/>
      <c r="J7" s="4"/>
      <c r="K7" s="2"/>
      <c r="L7" s="5"/>
      <c r="M7" s="5"/>
      <c r="N7" s="2"/>
      <c r="O7" s="2"/>
    </row>
    <row r="8" spans="1:15">
      <c r="A8" s="2" t="s">
        <v>187</v>
      </c>
      <c r="B8" s="2"/>
      <c r="C8" s="2"/>
      <c r="D8" s="2"/>
      <c r="E8" s="2"/>
      <c r="F8" s="2" t="s">
        <v>187</v>
      </c>
      <c r="G8" s="2"/>
      <c r="H8" s="2"/>
      <c r="I8" s="2"/>
      <c r="J8" s="4" t="s">
        <v>217</v>
      </c>
      <c r="K8" s="2"/>
      <c r="L8" s="2"/>
      <c r="M8" s="2"/>
    </row>
    <row r="9" spans="1:15">
      <c r="A9" s="7" t="s">
        <v>35</v>
      </c>
      <c r="B9" s="19" t="s">
        <v>38</v>
      </c>
      <c r="C9" s="19" t="s">
        <v>56</v>
      </c>
      <c r="D9" s="2"/>
      <c r="E9" s="2"/>
      <c r="F9" s="7" t="s">
        <v>35</v>
      </c>
      <c r="G9" s="19" t="s">
        <v>38</v>
      </c>
      <c r="H9" s="19" t="s">
        <v>56</v>
      </c>
      <c r="I9" s="2"/>
      <c r="J9" s="24" t="s">
        <v>218</v>
      </c>
      <c r="K9" s="29" t="s">
        <v>38</v>
      </c>
      <c r="L9" s="29" t="s">
        <v>56</v>
      </c>
      <c r="M9" s="11" t="s">
        <v>219</v>
      </c>
    </row>
    <row r="10" spans="1:15">
      <c r="A10" s="7" t="s">
        <v>189</v>
      </c>
      <c r="B10" s="7">
        <v>2</v>
      </c>
      <c r="C10" s="7">
        <v>2</v>
      </c>
      <c r="D10" s="2"/>
      <c r="E10" s="2"/>
      <c r="F10" s="7" t="s">
        <v>188</v>
      </c>
      <c r="G10" s="7">
        <v>2</v>
      </c>
      <c r="H10" s="7">
        <v>1</v>
      </c>
      <c r="I10" s="2"/>
      <c r="J10" s="11" t="s">
        <v>126</v>
      </c>
      <c r="K10" s="25">
        <f>B45</f>
        <v>49</v>
      </c>
      <c r="L10" s="34">
        <f>C45</f>
        <v>35</v>
      </c>
      <c r="M10" s="23">
        <f>D45</f>
        <v>71.428571428571431</v>
      </c>
      <c r="N10" s="4"/>
    </row>
    <row r="11" spans="1:15">
      <c r="A11" s="7" t="s">
        <v>190</v>
      </c>
      <c r="B11" s="7">
        <v>3</v>
      </c>
      <c r="C11" s="7">
        <v>1</v>
      </c>
      <c r="D11" s="2"/>
      <c r="E11" s="2"/>
      <c r="F11" s="7" t="s">
        <v>189</v>
      </c>
      <c r="G11" s="7">
        <v>0</v>
      </c>
      <c r="H11" s="7">
        <v>0</v>
      </c>
      <c r="I11" s="2"/>
      <c r="J11" s="11" t="s">
        <v>127</v>
      </c>
      <c r="K11" s="25">
        <f>G53</f>
        <v>51</v>
      </c>
      <c r="L11" s="25">
        <f>H53</f>
        <v>40</v>
      </c>
      <c r="M11" s="23">
        <f>I53</f>
        <v>78.431372549019613</v>
      </c>
      <c r="N11" s="31"/>
    </row>
    <row r="12" spans="1:15">
      <c r="A12" s="7" t="s">
        <v>191</v>
      </c>
      <c r="B12" s="7">
        <v>3</v>
      </c>
      <c r="C12" s="7">
        <v>3</v>
      </c>
      <c r="D12" s="2"/>
      <c r="E12" s="2"/>
      <c r="F12" s="7" t="s">
        <v>190</v>
      </c>
      <c r="G12" s="7">
        <v>1</v>
      </c>
      <c r="H12" s="7">
        <v>1</v>
      </c>
      <c r="I12" s="2"/>
      <c r="J12" s="23" t="s">
        <v>30</v>
      </c>
      <c r="K12" s="25">
        <f>SUM(K10:K11)</f>
        <v>100</v>
      </c>
      <c r="L12" s="25">
        <f>SUM(L10:L11)</f>
        <v>75</v>
      </c>
      <c r="M12" s="23">
        <f>(M11+M10)/2</f>
        <v>74.929971988795529</v>
      </c>
      <c r="N12" s="31"/>
    </row>
    <row r="13" spans="1:15">
      <c r="A13" s="7" t="s">
        <v>192</v>
      </c>
      <c r="B13" s="7">
        <v>4</v>
      </c>
      <c r="C13" s="7">
        <v>2</v>
      </c>
      <c r="D13" s="2"/>
      <c r="E13" s="2"/>
      <c r="F13" s="7" t="s">
        <v>191</v>
      </c>
      <c r="G13" s="7">
        <v>2</v>
      </c>
      <c r="H13" s="7">
        <v>1</v>
      </c>
      <c r="I13" s="2"/>
      <c r="J13" s="22"/>
      <c r="K13" s="5"/>
      <c r="L13" s="5"/>
      <c r="M13" s="2"/>
      <c r="N13" s="33"/>
    </row>
    <row r="14" spans="1:15">
      <c r="A14" s="7" t="s">
        <v>193</v>
      </c>
      <c r="B14" s="7">
        <v>3</v>
      </c>
      <c r="C14" s="7">
        <v>3</v>
      </c>
      <c r="D14" s="2"/>
      <c r="E14" s="2"/>
      <c r="F14" s="7" t="s">
        <v>192</v>
      </c>
      <c r="G14" s="7">
        <v>3</v>
      </c>
      <c r="H14" s="7">
        <v>2</v>
      </c>
      <c r="I14" s="2"/>
      <c r="J14" s="2"/>
      <c r="K14" s="2"/>
      <c r="L14" s="2"/>
      <c r="M14" s="2"/>
      <c r="N14" s="2"/>
    </row>
    <row r="15" spans="1:15">
      <c r="A15" s="7" t="s">
        <v>194</v>
      </c>
      <c r="B15" s="7">
        <v>3</v>
      </c>
      <c r="C15" s="7">
        <v>3</v>
      </c>
      <c r="D15" s="2"/>
      <c r="E15" s="2"/>
      <c r="F15" s="11" t="s">
        <v>52</v>
      </c>
      <c r="G15" s="11">
        <f>SUM(G10:G14)</f>
        <v>8</v>
      </c>
      <c r="H15" s="11">
        <f>SUM(H10:H14)</f>
        <v>5</v>
      </c>
      <c r="I15" s="2"/>
      <c r="J15" s="2"/>
      <c r="K15" s="2"/>
      <c r="L15" s="2"/>
      <c r="M15" s="2"/>
    </row>
    <row r="16" spans="1:15">
      <c r="A16" s="11" t="s">
        <v>52</v>
      </c>
      <c r="B16" s="11">
        <f>SUM(B10:B15)</f>
        <v>18</v>
      </c>
      <c r="C16" s="11">
        <f>SUM(C10:C15)</f>
        <v>14</v>
      </c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>
      <c r="A17" s="2"/>
      <c r="B17" s="2"/>
      <c r="C17" s="2"/>
      <c r="D17" s="2"/>
      <c r="E17" s="2"/>
      <c r="F17" s="2" t="s">
        <v>207</v>
      </c>
      <c r="G17" s="2"/>
      <c r="H17" s="2"/>
      <c r="I17" s="2"/>
      <c r="J17" s="2"/>
      <c r="K17" s="2"/>
      <c r="L17" s="2"/>
      <c r="M17" s="2"/>
    </row>
    <row r="18" spans="1:13">
      <c r="A18" s="2" t="s">
        <v>207</v>
      </c>
      <c r="B18" s="2"/>
      <c r="C18" s="2"/>
      <c r="D18" s="2"/>
      <c r="E18" s="2"/>
      <c r="F18" s="7" t="s">
        <v>35</v>
      </c>
      <c r="G18" s="19" t="s">
        <v>38</v>
      </c>
      <c r="H18" s="19" t="s">
        <v>56</v>
      </c>
      <c r="I18" s="2"/>
      <c r="J18" s="2"/>
      <c r="K18" s="2"/>
      <c r="L18" s="2"/>
      <c r="M18" s="2"/>
    </row>
    <row r="19" spans="1:13">
      <c r="A19" s="7" t="s">
        <v>35</v>
      </c>
      <c r="B19" s="19" t="s">
        <v>38</v>
      </c>
      <c r="C19" s="19" t="s">
        <v>56</v>
      </c>
      <c r="D19" s="2"/>
      <c r="E19" s="2"/>
      <c r="F19" s="7" t="s">
        <v>189</v>
      </c>
      <c r="G19" s="7">
        <v>2</v>
      </c>
      <c r="H19" s="7">
        <v>1</v>
      </c>
      <c r="I19" s="2"/>
      <c r="J19" s="2"/>
      <c r="K19" s="2"/>
      <c r="L19" s="2"/>
      <c r="M19" s="2"/>
    </row>
    <row r="20" spans="1:13">
      <c r="A20" s="7" t="s">
        <v>188</v>
      </c>
      <c r="B20" s="7">
        <v>3</v>
      </c>
      <c r="C20" s="7">
        <v>2</v>
      </c>
      <c r="D20" s="2"/>
      <c r="E20" s="2"/>
      <c r="F20" s="13" t="s">
        <v>190</v>
      </c>
      <c r="G20" s="7">
        <v>2</v>
      </c>
      <c r="H20" s="7">
        <v>2</v>
      </c>
      <c r="I20" s="2"/>
      <c r="J20" s="2"/>
      <c r="K20" s="2"/>
      <c r="L20" s="2"/>
      <c r="M20" s="2"/>
    </row>
    <row r="21" spans="1:13">
      <c r="A21" s="7" t="s">
        <v>189</v>
      </c>
      <c r="B21" s="7">
        <v>2</v>
      </c>
      <c r="C21" s="7">
        <v>2</v>
      </c>
      <c r="D21" s="2"/>
      <c r="E21" s="2"/>
      <c r="F21" s="7" t="s">
        <v>191</v>
      </c>
      <c r="G21" s="7">
        <v>2</v>
      </c>
      <c r="H21" s="7">
        <v>2</v>
      </c>
      <c r="I21" s="2"/>
      <c r="J21" s="2"/>
      <c r="K21" s="2"/>
      <c r="L21" s="2"/>
      <c r="M21" s="2"/>
    </row>
    <row r="22" spans="1:13">
      <c r="A22" s="13" t="s">
        <v>190</v>
      </c>
      <c r="B22" s="7">
        <v>2</v>
      </c>
      <c r="C22" s="7">
        <v>1</v>
      </c>
      <c r="D22" s="2"/>
      <c r="E22" s="2"/>
      <c r="F22" s="7" t="s">
        <v>192</v>
      </c>
      <c r="G22" s="7">
        <v>2</v>
      </c>
      <c r="H22" s="7">
        <v>2</v>
      </c>
      <c r="I22" s="2"/>
      <c r="J22" s="2"/>
      <c r="K22" s="2"/>
      <c r="L22" s="2"/>
      <c r="M22" s="2"/>
    </row>
    <row r="23" spans="1:13">
      <c r="A23" s="7" t="s">
        <v>191</v>
      </c>
      <c r="B23" s="7">
        <v>2</v>
      </c>
      <c r="C23" s="7">
        <v>2</v>
      </c>
      <c r="D23" s="2"/>
      <c r="E23" s="2"/>
      <c r="F23" s="11" t="s">
        <v>52</v>
      </c>
      <c r="G23" s="11">
        <f>SUM(G19:G22)</f>
        <v>8</v>
      </c>
      <c r="H23" s="11">
        <f>SUM(H19:H22)</f>
        <v>7</v>
      </c>
      <c r="I23" s="2"/>
      <c r="J23" s="2"/>
      <c r="K23" s="2"/>
      <c r="L23" s="2"/>
      <c r="M23" s="2"/>
    </row>
    <row r="24" spans="1:13">
      <c r="A24" s="7" t="s">
        <v>192</v>
      </c>
      <c r="B24" s="7">
        <v>2</v>
      </c>
      <c r="C24" s="7">
        <v>1</v>
      </c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>
      <c r="A25" s="7" t="s">
        <v>193</v>
      </c>
      <c r="B25" s="7">
        <v>4</v>
      </c>
      <c r="C25" s="7">
        <v>2</v>
      </c>
      <c r="D25" s="2"/>
      <c r="E25" s="2"/>
      <c r="F25" s="2" t="s">
        <v>210</v>
      </c>
      <c r="G25" s="2"/>
      <c r="H25" s="2"/>
      <c r="I25" s="2"/>
      <c r="J25" s="2"/>
      <c r="K25" s="2"/>
      <c r="L25" s="2"/>
      <c r="M25" s="2"/>
    </row>
    <row r="26" spans="1:13">
      <c r="A26" s="7" t="s">
        <v>194</v>
      </c>
      <c r="B26" s="7">
        <v>3</v>
      </c>
      <c r="C26" s="7">
        <v>1</v>
      </c>
      <c r="D26" s="2"/>
      <c r="E26" s="2"/>
      <c r="F26" s="7" t="s">
        <v>35</v>
      </c>
      <c r="G26" s="19" t="s">
        <v>38</v>
      </c>
      <c r="H26" s="19" t="s">
        <v>56</v>
      </c>
      <c r="I26" s="2"/>
      <c r="J26" s="2"/>
      <c r="K26" s="2"/>
      <c r="L26" s="2"/>
      <c r="M26" s="2"/>
    </row>
    <row r="27" spans="1:13">
      <c r="A27" s="11" t="s">
        <v>52</v>
      </c>
      <c r="B27" s="11">
        <f>SUM(B20:B26)</f>
        <v>18</v>
      </c>
      <c r="C27" s="11">
        <f>SUM(C20:C26)</f>
        <v>11</v>
      </c>
      <c r="D27" s="2"/>
      <c r="E27" s="2"/>
      <c r="F27" s="7" t="s">
        <v>188</v>
      </c>
      <c r="G27" s="7">
        <v>1</v>
      </c>
      <c r="H27" s="7">
        <v>0</v>
      </c>
      <c r="I27" s="2"/>
      <c r="J27" s="2"/>
      <c r="K27" s="2"/>
      <c r="L27" s="2"/>
      <c r="M27" s="2"/>
    </row>
    <row r="28" spans="1:13">
      <c r="A28" s="2"/>
      <c r="B28" s="2"/>
      <c r="C28" s="2"/>
      <c r="D28" s="2"/>
      <c r="E28" s="2"/>
      <c r="F28" s="7" t="s">
        <v>189</v>
      </c>
      <c r="G28" s="7">
        <v>2</v>
      </c>
      <c r="H28" s="7">
        <v>1</v>
      </c>
      <c r="I28" s="2"/>
      <c r="J28" s="2"/>
      <c r="K28" s="2"/>
      <c r="L28" s="2"/>
      <c r="M28" s="2"/>
    </row>
    <row r="29" spans="1:13">
      <c r="A29" s="2" t="s">
        <v>210</v>
      </c>
      <c r="B29" s="2"/>
      <c r="C29" s="2"/>
      <c r="D29" s="2"/>
      <c r="E29" s="2"/>
      <c r="F29" s="7" t="s">
        <v>190</v>
      </c>
      <c r="G29" s="7">
        <v>3</v>
      </c>
      <c r="H29" s="7">
        <v>2</v>
      </c>
      <c r="I29" s="2"/>
      <c r="J29" s="2"/>
      <c r="K29" s="2"/>
      <c r="L29" s="2"/>
      <c r="M29" s="2"/>
    </row>
    <row r="30" spans="1:13">
      <c r="A30" s="7" t="s">
        <v>35</v>
      </c>
      <c r="B30" s="19" t="s">
        <v>38</v>
      </c>
      <c r="C30" s="19" t="s">
        <v>56</v>
      </c>
      <c r="D30" s="2"/>
      <c r="E30" s="2"/>
      <c r="F30" s="7" t="s">
        <v>191</v>
      </c>
      <c r="G30" s="7">
        <v>2</v>
      </c>
      <c r="H30" s="7">
        <v>2</v>
      </c>
      <c r="I30" s="2"/>
      <c r="J30" s="2"/>
      <c r="K30" s="2"/>
      <c r="L30" s="2"/>
      <c r="M30" s="2"/>
    </row>
    <row r="31" spans="1:13">
      <c r="A31" s="7" t="s">
        <v>188</v>
      </c>
      <c r="B31" s="7">
        <v>1</v>
      </c>
      <c r="C31" s="7">
        <v>1</v>
      </c>
      <c r="D31" s="2"/>
      <c r="E31" s="2"/>
      <c r="F31" s="7" t="s">
        <v>192</v>
      </c>
      <c r="G31" s="7">
        <v>3</v>
      </c>
      <c r="H31" s="7">
        <v>2</v>
      </c>
      <c r="I31" s="2"/>
      <c r="J31" s="2"/>
      <c r="K31" s="2"/>
      <c r="L31" s="2"/>
      <c r="M31" s="2"/>
    </row>
    <row r="32" spans="1:13">
      <c r="A32" s="7" t="s">
        <v>189</v>
      </c>
      <c r="B32" s="7">
        <v>4</v>
      </c>
      <c r="C32" s="7">
        <v>3</v>
      </c>
      <c r="D32" s="2"/>
      <c r="E32" s="2"/>
      <c r="F32" s="11" t="s">
        <v>52</v>
      </c>
      <c r="G32" s="11">
        <f>SUM(G27:G31)</f>
        <v>11</v>
      </c>
      <c r="H32" s="11">
        <f>SUM(H27:H31)</f>
        <v>7</v>
      </c>
      <c r="I32" s="2"/>
      <c r="J32" s="2"/>
      <c r="K32" s="2"/>
      <c r="L32" s="2"/>
      <c r="M32" s="2"/>
    </row>
    <row r="33" spans="1:13">
      <c r="A33" s="7" t="s">
        <v>194</v>
      </c>
      <c r="B33" s="7">
        <v>3</v>
      </c>
      <c r="C33" s="7">
        <v>3</v>
      </c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>
      <c r="A34" s="11" t="s">
        <v>52</v>
      </c>
      <c r="B34" s="11">
        <f>SUM(B31:B33)</f>
        <v>8</v>
      </c>
      <c r="C34" s="11">
        <f>SUM(C31:C33)</f>
        <v>7</v>
      </c>
      <c r="D34" s="2"/>
      <c r="E34" s="2"/>
      <c r="F34" s="2" t="s">
        <v>213</v>
      </c>
      <c r="G34" s="2"/>
      <c r="H34" s="2"/>
      <c r="I34" s="2"/>
      <c r="J34" s="2"/>
      <c r="K34" s="2"/>
      <c r="L34" s="2"/>
      <c r="M34" s="2"/>
    </row>
    <row r="35" spans="1:13">
      <c r="A35" s="2"/>
      <c r="B35" s="2"/>
      <c r="C35" s="2"/>
      <c r="D35" s="2"/>
      <c r="E35" s="2"/>
      <c r="F35" s="7" t="s">
        <v>35</v>
      </c>
      <c r="G35" s="19" t="s">
        <v>38</v>
      </c>
      <c r="H35" s="19" t="s">
        <v>56</v>
      </c>
      <c r="I35" s="2"/>
      <c r="J35" s="2"/>
      <c r="K35" s="2"/>
      <c r="L35" s="2"/>
      <c r="M35" s="2"/>
    </row>
    <row r="36" spans="1:13">
      <c r="A36" s="2" t="s">
        <v>213</v>
      </c>
      <c r="B36" s="2"/>
      <c r="C36" s="2"/>
      <c r="D36" s="2"/>
      <c r="E36" s="2"/>
      <c r="F36" s="7" t="s">
        <v>188</v>
      </c>
      <c r="G36" s="7">
        <v>3</v>
      </c>
      <c r="H36" s="7">
        <v>2</v>
      </c>
      <c r="I36" s="2"/>
      <c r="J36" s="2"/>
      <c r="K36" s="2"/>
      <c r="L36" s="2"/>
      <c r="M36" s="2"/>
    </row>
    <row r="37" spans="1:13">
      <c r="A37" s="7" t="s">
        <v>35</v>
      </c>
      <c r="B37" s="19" t="s">
        <v>38</v>
      </c>
      <c r="C37" s="19" t="s">
        <v>56</v>
      </c>
      <c r="D37" s="2"/>
      <c r="E37" s="2"/>
      <c r="F37" s="7" t="s">
        <v>189</v>
      </c>
      <c r="G37" s="7">
        <v>3</v>
      </c>
      <c r="H37" s="7">
        <v>3</v>
      </c>
      <c r="I37" s="2"/>
      <c r="J37" s="2"/>
      <c r="K37" s="2"/>
      <c r="L37" s="2"/>
      <c r="M37" s="2"/>
    </row>
    <row r="38" spans="1:13">
      <c r="A38" s="7" t="s">
        <v>188</v>
      </c>
      <c r="B38" s="7">
        <v>2</v>
      </c>
      <c r="C38" s="7">
        <v>1</v>
      </c>
      <c r="D38" s="2"/>
      <c r="E38" s="2"/>
      <c r="F38" s="7" t="s">
        <v>190</v>
      </c>
      <c r="G38" s="7">
        <v>4</v>
      </c>
      <c r="H38" s="7">
        <v>4</v>
      </c>
      <c r="I38" s="2"/>
      <c r="J38" s="2"/>
      <c r="K38" s="2"/>
      <c r="L38" s="2"/>
      <c r="M38" s="2"/>
    </row>
    <row r="39" spans="1:13">
      <c r="A39" s="7" t="s">
        <v>190</v>
      </c>
      <c r="B39" s="7">
        <v>2</v>
      </c>
      <c r="C39" s="7">
        <v>1</v>
      </c>
      <c r="D39" s="2"/>
      <c r="E39" s="2"/>
      <c r="F39" s="7" t="s">
        <v>191</v>
      </c>
      <c r="G39" s="7">
        <v>3</v>
      </c>
      <c r="H39" s="7">
        <v>3</v>
      </c>
      <c r="I39" s="2"/>
      <c r="J39" s="2"/>
      <c r="K39" s="2"/>
      <c r="L39" s="2"/>
      <c r="M39" s="2"/>
    </row>
    <row r="40" spans="1:13">
      <c r="A40" s="7" t="s">
        <v>192</v>
      </c>
      <c r="B40" s="7">
        <v>1</v>
      </c>
      <c r="C40" s="7">
        <v>1</v>
      </c>
      <c r="D40" s="2"/>
      <c r="E40" s="2"/>
      <c r="F40" s="7" t="s">
        <v>52</v>
      </c>
      <c r="G40" s="7">
        <f>SUM(G36:G39)</f>
        <v>13</v>
      </c>
      <c r="H40" s="7">
        <f>SUM(H36:H39)</f>
        <v>12</v>
      </c>
      <c r="I40" s="2"/>
      <c r="J40" s="2"/>
      <c r="K40" s="2"/>
      <c r="L40" s="2"/>
      <c r="M40" s="2"/>
    </row>
    <row r="41" spans="1:13">
      <c r="A41" s="11" t="s">
        <v>52</v>
      </c>
      <c r="B41" s="11">
        <f>SUM(B38:B40)</f>
        <v>5</v>
      </c>
      <c r="C41" s="11">
        <f>SUM(C38:C40)</f>
        <v>3</v>
      </c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A42" s="2"/>
      <c r="B42" s="2"/>
      <c r="C42" s="2"/>
      <c r="D42" s="2"/>
      <c r="E42" s="2"/>
      <c r="F42" s="2" t="s">
        <v>214</v>
      </c>
      <c r="G42" s="2"/>
      <c r="H42" s="2"/>
      <c r="I42" s="2"/>
      <c r="J42" s="2"/>
      <c r="K42" s="2"/>
      <c r="L42" s="2"/>
      <c r="M42" s="2"/>
    </row>
    <row r="43" spans="1:13">
      <c r="A43" s="2"/>
      <c r="B43" s="2"/>
      <c r="C43" s="2"/>
      <c r="D43" s="2"/>
      <c r="E43" s="2"/>
      <c r="F43" s="7" t="s">
        <v>35</v>
      </c>
      <c r="G43" s="19" t="s">
        <v>38</v>
      </c>
      <c r="H43" s="19" t="s">
        <v>56</v>
      </c>
      <c r="I43" s="2"/>
      <c r="J43" s="2"/>
      <c r="K43" s="2"/>
      <c r="L43" s="2"/>
      <c r="M43" s="2"/>
    </row>
    <row r="44" spans="1:13">
      <c r="A44" s="11" t="s">
        <v>126</v>
      </c>
      <c r="B44" s="29" t="s">
        <v>38</v>
      </c>
      <c r="C44" s="29" t="s">
        <v>56</v>
      </c>
      <c r="D44" s="11" t="s">
        <v>219</v>
      </c>
      <c r="E44" s="2"/>
      <c r="F44" s="7" t="s">
        <v>188</v>
      </c>
      <c r="G44" s="7">
        <v>2</v>
      </c>
      <c r="H44" s="16">
        <v>2</v>
      </c>
      <c r="I44" s="2"/>
      <c r="J44" s="2"/>
      <c r="K44" s="2"/>
      <c r="L44" s="2"/>
      <c r="M44" s="2"/>
    </row>
    <row r="45" spans="1:13">
      <c r="A45" s="11" t="s">
        <v>216</v>
      </c>
      <c r="B45" s="11">
        <f>B16+B27+B34+B41</f>
        <v>49</v>
      </c>
      <c r="C45" s="11">
        <f>C16+C27+C34+C41</f>
        <v>35</v>
      </c>
      <c r="D45" s="23">
        <f>C45/(B45/100)</f>
        <v>71.428571428571431</v>
      </c>
      <c r="E45" s="2"/>
      <c r="F45" s="7" t="s">
        <v>189</v>
      </c>
      <c r="G45" s="7">
        <v>1</v>
      </c>
      <c r="H45" s="16">
        <v>1</v>
      </c>
      <c r="I45" s="2"/>
      <c r="J45" s="2"/>
      <c r="K45" s="2"/>
      <c r="L45" s="2"/>
      <c r="M45" s="2"/>
    </row>
    <row r="46" spans="1:13">
      <c r="A46" s="2"/>
      <c r="B46" s="2"/>
      <c r="C46" s="2"/>
      <c r="D46" s="2"/>
      <c r="E46" s="2"/>
      <c r="F46" s="7" t="s">
        <v>190</v>
      </c>
      <c r="G46" s="7">
        <v>2</v>
      </c>
      <c r="H46" s="7">
        <v>2</v>
      </c>
      <c r="I46" s="2"/>
      <c r="J46" s="2"/>
      <c r="K46" s="2"/>
      <c r="L46" s="2"/>
      <c r="M46" s="2"/>
    </row>
    <row r="47" spans="1:13">
      <c r="A47" s="2"/>
      <c r="B47" s="2"/>
      <c r="C47" s="2"/>
      <c r="D47" s="2"/>
      <c r="E47" s="2"/>
      <c r="F47" s="7" t="s">
        <v>191</v>
      </c>
      <c r="G47" s="7">
        <v>3</v>
      </c>
      <c r="H47" s="7">
        <v>3</v>
      </c>
      <c r="I47" s="2"/>
      <c r="J47" s="2"/>
      <c r="K47" s="2"/>
      <c r="L47" s="2"/>
      <c r="M47" s="2"/>
    </row>
    <row r="48" spans="1:13">
      <c r="A48" s="2"/>
      <c r="B48" s="2"/>
      <c r="C48" s="2"/>
      <c r="D48" s="2"/>
      <c r="E48" s="2"/>
      <c r="F48" s="7" t="s">
        <v>192</v>
      </c>
      <c r="G48" s="7">
        <v>3</v>
      </c>
      <c r="H48" s="7">
        <v>1</v>
      </c>
      <c r="I48" s="2"/>
      <c r="J48" s="2"/>
      <c r="K48" s="2"/>
      <c r="L48" s="2"/>
      <c r="M48" s="2"/>
    </row>
    <row r="49" spans="1:13">
      <c r="A49" s="2"/>
      <c r="B49" s="2"/>
      <c r="C49" s="2"/>
      <c r="D49" s="2"/>
      <c r="E49" s="2"/>
      <c r="F49" s="11" t="s">
        <v>52</v>
      </c>
      <c r="G49" s="11">
        <f>SUM(G44:G48)</f>
        <v>11</v>
      </c>
      <c r="H49" s="11">
        <f>SUM(H44:H48)</f>
        <v>9</v>
      </c>
      <c r="I49" s="2"/>
      <c r="J49" s="2"/>
      <c r="K49" s="2"/>
      <c r="L49" s="2"/>
      <c r="M49" s="2"/>
    </row>
    <row r="50" spans="1:1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>
      <c r="A52" s="2"/>
      <c r="B52" s="2"/>
      <c r="C52" s="2"/>
      <c r="D52" s="2"/>
      <c r="E52" s="2"/>
      <c r="F52" s="11" t="s">
        <v>127</v>
      </c>
      <c r="G52" s="29" t="s">
        <v>38</v>
      </c>
      <c r="H52" s="29" t="s">
        <v>56</v>
      </c>
      <c r="I52" s="11" t="s">
        <v>219</v>
      </c>
      <c r="J52" s="2"/>
      <c r="K52" s="2"/>
      <c r="L52" s="2"/>
      <c r="M52" s="2"/>
    </row>
    <row r="53" spans="1:13">
      <c r="A53" s="2"/>
      <c r="B53" s="2"/>
      <c r="C53" s="2"/>
      <c r="D53" s="2"/>
      <c r="E53" s="2"/>
      <c r="F53" s="11" t="s">
        <v>216</v>
      </c>
      <c r="G53" s="11">
        <f>G15+G23+G32+G40+G49</f>
        <v>51</v>
      </c>
      <c r="H53" s="11">
        <f>H15+H23+H32+H40+H49</f>
        <v>40</v>
      </c>
      <c r="I53" s="23">
        <f>H53/(G53/100)</f>
        <v>78.431372549019613</v>
      </c>
      <c r="J53" s="2"/>
      <c r="K53" s="2"/>
      <c r="L53" s="2"/>
      <c r="M53" s="2"/>
    </row>
    <row r="54" spans="1:1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B2161-027F-F040-9A4C-EA7DAA1214AA}">
  <dimension ref="A1:M78"/>
  <sheetViews>
    <sheetView tabSelected="1" workbookViewId="0">
      <selection sqref="A1:A4"/>
    </sheetView>
  </sheetViews>
  <sheetFormatPr baseColWidth="10" defaultRowHeight="16"/>
  <cols>
    <col min="1" max="1" width="52" customWidth="1"/>
    <col min="2" max="2" width="23.1640625" customWidth="1"/>
    <col min="3" max="3" width="26.1640625" customWidth="1"/>
    <col min="4" max="4" width="26.5" customWidth="1"/>
    <col min="5" max="5" width="51.6640625" customWidth="1"/>
    <col min="6" max="6" width="50.33203125" customWidth="1"/>
    <col min="7" max="7" width="27.33203125" customWidth="1"/>
    <col min="8" max="8" width="26.33203125" customWidth="1"/>
    <col min="9" max="9" width="51.83203125" customWidth="1"/>
    <col min="10" max="10" width="22.5" customWidth="1"/>
    <col min="11" max="11" width="26.83203125" customWidth="1"/>
    <col min="12" max="12" width="22.33203125" customWidth="1"/>
    <col min="13" max="13" width="27.83203125" customWidth="1"/>
    <col min="14" max="14" width="26" customWidth="1"/>
  </cols>
  <sheetData>
    <row r="1" spans="1:13" ht="21">
      <c r="A1" s="32" t="s">
        <v>232</v>
      </c>
      <c r="C1" s="2"/>
      <c r="D1" s="2"/>
      <c r="E1" s="4"/>
      <c r="F1" s="2"/>
      <c r="G1" s="2"/>
      <c r="H1" s="2"/>
      <c r="I1" s="4"/>
      <c r="J1" s="2"/>
      <c r="K1" s="2"/>
    </row>
    <row r="2" spans="1:13">
      <c r="A2" s="2"/>
      <c r="B2" s="1"/>
      <c r="C2" s="2"/>
      <c r="D2" s="2"/>
      <c r="E2" s="2"/>
      <c r="F2" s="2"/>
      <c r="G2" s="2"/>
      <c r="H2" s="2"/>
      <c r="I2" s="2"/>
      <c r="J2" s="2"/>
      <c r="K2" s="2"/>
    </row>
    <row r="3" spans="1:13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3">
      <c r="A4" s="4" t="s">
        <v>231</v>
      </c>
      <c r="B4" s="2"/>
      <c r="C4" s="2"/>
      <c r="D4" s="2"/>
      <c r="E4" s="2"/>
      <c r="F4" s="4" t="s">
        <v>233</v>
      </c>
      <c r="G4" s="2"/>
      <c r="H4" s="2"/>
      <c r="I4" s="2"/>
      <c r="J4" s="2"/>
      <c r="K4" s="2"/>
      <c r="L4" s="1"/>
      <c r="M4" s="1"/>
    </row>
    <row r="5" spans="1:13">
      <c r="A5" s="2"/>
      <c r="B5" s="2"/>
      <c r="C5" s="2"/>
      <c r="D5" s="2"/>
      <c r="E5" s="2"/>
      <c r="I5" s="2"/>
      <c r="J5" s="2"/>
      <c r="K5" s="2"/>
      <c r="L5" s="2"/>
      <c r="M5" s="2"/>
    </row>
    <row r="6" spans="1:13">
      <c r="A6" s="4" t="s">
        <v>212</v>
      </c>
      <c r="B6" s="2"/>
      <c r="C6" s="2"/>
      <c r="D6" s="2"/>
      <c r="F6" s="4" t="s">
        <v>215</v>
      </c>
      <c r="G6" s="2"/>
      <c r="H6" s="2"/>
      <c r="I6" s="2"/>
      <c r="J6" s="2"/>
      <c r="K6" s="2"/>
      <c r="L6" s="1"/>
      <c r="M6" s="1"/>
    </row>
    <row r="7" spans="1:13">
      <c r="A7" s="4"/>
      <c r="B7" s="2"/>
      <c r="C7" s="2"/>
      <c r="D7" s="2"/>
      <c r="F7" s="2"/>
      <c r="G7" s="2"/>
      <c r="H7" s="2"/>
      <c r="I7" s="2"/>
      <c r="J7" s="2"/>
      <c r="K7" s="2"/>
      <c r="L7" s="1"/>
      <c r="M7" s="1"/>
    </row>
    <row r="8" spans="1:13">
      <c r="A8" s="2" t="s">
        <v>187</v>
      </c>
      <c r="B8" s="2"/>
      <c r="C8" s="2"/>
      <c r="D8" s="2"/>
      <c r="F8" s="2" t="s">
        <v>187</v>
      </c>
      <c r="G8" s="2"/>
      <c r="H8" s="2"/>
      <c r="I8" s="2"/>
      <c r="J8" s="2"/>
      <c r="K8" s="2"/>
      <c r="L8" s="1"/>
      <c r="M8" s="1"/>
    </row>
    <row r="9" spans="1:13">
      <c r="A9" s="7" t="s">
        <v>35</v>
      </c>
      <c r="B9" s="7" t="s">
        <v>38</v>
      </c>
      <c r="C9" s="7" t="s">
        <v>56</v>
      </c>
      <c r="D9" s="2"/>
      <c r="F9" s="7" t="s">
        <v>35</v>
      </c>
      <c r="G9" s="7" t="s">
        <v>38</v>
      </c>
      <c r="H9" s="7" t="s">
        <v>56</v>
      </c>
      <c r="I9" s="2"/>
      <c r="J9" s="2"/>
      <c r="K9" s="2"/>
      <c r="L9" s="1"/>
      <c r="M9" s="1"/>
    </row>
    <row r="10" spans="1:13">
      <c r="A10" s="7" t="s">
        <v>188</v>
      </c>
      <c r="B10" s="7">
        <v>5</v>
      </c>
      <c r="C10" s="7">
        <v>0</v>
      </c>
      <c r="D10" s="2"/>
      <c r="F10" s="7" t="s">
        <v>188</v>
      </c>
      <c r="G10" s="7">
        <v>6</v>
      </c>
      <c r="H10" s="7">
        <v>0</v>
      </c>
      <c r="I10" s="2"/>
      <c r="J10" s="2"/>
      <c r="K10" s="2"/>
      <c r="L10" s="1"/>
      <c r="M10" s="1"/>
    </row>
    <row r="11" spans="1:13">
      <c r="A11" s="7" t="s">
        <v>189</v>
      </c>
      <c r="B11" s="7">
        <v>5</v>
      </c>
      <c r="C11" s="7">
        <v>0</v>
      </c>
      <c r="D11" s="2"/>
      <c r="F11" s="7" t="s">
        <v>189</v>
      </c>
      <c r="G11" s="7">
        <v>4</v>
      </c>
      <c r="H11" s="7">
        <v>0</v>
      </c>
      <c r="I11" s="2"/>
      <c r="J11" s="2"/>
      <c r="K11" s="2"/>
      <c r="L11" s="1"/>
      <c r="M11" s="1"/>
    </row>
    <row r="12" spans="1:13">
      <c r="A12" s="7" t="s">
        <v>190</v>
      </c>
      <c r="B12" s="7">
        <v>5</v>
      </c>
      <c r="C12" s="7">
        <v>0</v>
      </c>
      <c r="D12" s="2"/>
      <c r="F12" s="7" t="s">
        <v>190</v>
      </c>
      <c r="G12" s="7">
        <v>4</v>
      </c>
      <c r="H12" s="7">
        <v>0</v>
      </c>
      <c r="I12" s="4"/>
      <c r="J12" s="4"/>
      <c r="K12" s="4"/>
      <c r="L12" s="1"/>
      <c r="M12" s="1"/>
    </row>
    <row r="13" spans="1:13">
      <c r="A13" s="7" t="s">
        <v>192</v>
      </c>
      <c r="B13" s="7">
        <v>5</v>
      </c>
      <c r="C13" s="7">
        <v>0</v>
      </c>
      <c r="D13" s="2"/>
      <c r="F13" s="7" t="s">
        <v>191</v>
      </c>
      <c r="G13" s="7">
        <v>4</v>
      </c>
      <c r="H13" s="7">
        <v>0</v>
      </c>
      <c r="I13" s="2"/>
      <c r="J13" s="2"/>
      <c r="K13" s="2"/>
      <c r="L13" s="1"/>
      <c r="M13" s="1"/>
    </row>
    <row r="14" spans="1:13">
      <c r="A14" s="7" t="s">
        <v>193</v>
      </c>
      <c r="B14" s="7">
        <v>5</v>
      </c>
      <c r="C14" s="7">
        <v>0</v>
      </c>
      <c r="D14" s="2"/>
      <c r="F14" s="7" t="s">
        <v>192</v>
      </c>
      <c r="G14" s="7">
        <v>4</v>
      </c>
      <c r="H14" s="7">
        <v>0</v>
      </c>
      <c r="I14" s="2"/>
      <c r="J14" s="2"/>
      <c r="K14" s="2"/>
      <c r="L14" s="1"/>
      <c r="M14" s="1"/>
    </row>
    <row r="15" spans="1:13">
      <c r="A15" s="7" t="s">
        <v>194</v>
      </c>
      <c r="B15" s="7">
        <v>5</v>
      </c>
      <c r="C15" s="7">
        <v>0</v>
      </c>
      <c r="D15" s="2"/>
      <c r="F15" s="7" t="s">
        <v>193</v>
      </c>
      <c r="G15" s="7">
        <v>4</v>
      </c>
      <c r="H15" s="7">
        <v>0</v>
      </c>
      <c r="I15" s="2"/>
      <c r="J15" s="2"/>
      <c r="K15" s="2"/>
      <c r="L15" s="2"/>
      <c r="M15" s="2"/>
    </row>
    <row r="16" spans="1:13">
      <c r="A16" s="7" t="s">
        <v>195</v>
      </c>
      <c r="B16" s="7">
        <v>4</v>
      </c>
      <c r="C16" s="7">
        <v>0</v>
      </c>
      <c r="D16" s="2"/>
      <c r="F16" s="11" t="s">
        <v>52</v>
      </c>
      <c r="G16" s="11">
        <f>SUM(G10:G15)</f>
        <v>26</v>
      </c>
      <c r="H16" s="11">
        <f>SUM(H10:H15)</f>
        <v>0</v>
      </c>
      <c r="I16" s="2"/>
      <c r="J16" s="2"/>
      <c r="K16" s="2"/>
      <c r="L16" s="1"/>
      <c r="M16" s="1"/>
    </row>
    <row r="17" spans="1:13">
      <c r="A17" s="7" t="s">
        <v>196</v>
      </c>
      <c r="B17" s="7">
        <v>4</v>
      </c>
      <c r="C17" s="7">
        <v>0</v>
      </c>
      <c r="D17" s="2"/>
      <c r="F17" s="2"/>
      <c r="G17" s="2"/>
      <c r="H17" s="2"/>
      <c r="I17" s="2"/>
      <c r="J17" s="2"/>
      <c r="K17" s="2"/>
      <c r="L17" s="1"/>
      <c r="M17" s="1"/>
    </row>
    <row r="18" spans="1:13">
      <c r="A18" s="7" t="s">
        <v>197</v>
      </c>
      <c r="B18" s="7">
        <v>5</v>
      </c>
      <c r="C18" s="7">
        <v>0</v>
      </c>
      <c r="D18" s="2"/>
      <c r="F18" s="2" t="s">
        <v>207</v>
      </c>
      <c r="G18" s="2"/>
      <c r="H18" s="2"/>
      <c r="I18" s="2"/>
      <c r="J18" s="2"/>
      <c r="K18" s="2"/>
      <c r="L18" s="1"/>
      <c r="M18" s="1"/>
    </row>
    <row r="19" spans="1:13">
      <c r="A19" s="7" t="s">
        <v>198</v>
      </c>
      <c r="B19" s="7">
        <v>4</v>
      </c>
      <c r="C19" s="7">
        <v>0</v>
      </c>
      <c r="D19" s="2"/>
      <c r="F19" s="7" t="s">
        <v>35</v>
      </c>
      <c r="G19" s="7" t="s">
        <v>38</v>
      </c>
      <c r="H19" s="7" t="s">
        <v>56</v>
      </c>
      <c r="I19" s="2"/>
      <c r="J19" s="2"/>
      <c r="K19" s="2"/>
      <c r="L19" s="1"/>
      <c r="M19" s="1"/>
    </row>
    <row r="20" spans="1:13">
      <c r="A20" s="7" t="s">
        <v>199</v>
      </c>
      <c r="B20" s="7">
        <v>6</v>
      </c>
      <c r="C20" s="7">
        <v>0</v>
      </c>
      <c r="D20" s="2"/>
      <c r="F20" s="7" t="s">
        <v>188</v>
      </c>
      <c r="G20" s="7">
        <v>4</v>
      </c>
      <c r="H20" s="7">
        <v>0</v>
      </c>
      <c r="I20" s="2"/>
      <c r="J20" s="2"/>
      <c r="K20" s="2"/>
      <c r="L20" s="1"/>
      <c r="M20" s="1"/>
    </row>
    <row r="21" spans="1:13">
      <c r="A21" s="7" t="s">
        <v>200</v>
      </c>
      <c r="B21" s="7">
        <v>4</v>
      </c>
      <c r="C21" s="7">
        <v>0</v>
      </c>
      <c r="D21" s="2"/>
      <c r="F21" s="7" t="s">
        <v>189</v>
      </c>
      <c r="G21" s="7">
        <v>4</v>
      </c>
      <c r="H21" s="7">
        <v>0</v>
      </c>
      <c r="I21" s="2"/>
      <c r="J21" s="2"/>
      <c r="K21" s="2"/>
      <c r="L21" s="1"/>
      <c r="M21" s="1"/>
    </row>
    <row r="22" spans="1:13">
      <c r="A22" s="7" t="s">
        <v>201</v>
      </c>
      <c r="B22" s="7">
        <v>5</v>
      </c>
      <c r="C22" s="7">
        <v>0</v>
      </c>
      <c r="D22" s="2"/>
      <c r="F22" s="7" t="s">
        <v>190</v>
      </c>
      <c r="G22" s="7">
        <v>4</v>
      </c>
      <c r="H22" s="7">
        <v>0</v>
      </c>
      <c r="I22" s="4"/>
      <c r="J22" s="4"/>
      <c r="K22" s="4"/>
      <c r="L22" s="1"/>
      <c r="M22" s="1"/>
    </row>
    <row r="23" spans="1:13">
      <c r="A23" s="7" t="s">
        <v>202</v>
      </c>
      <c r="B23" s="7">
        <v>4</v>
      </c>
      <c r="C23" s="7">
        <v>0</v>
      </c>
      <c r="D23" s="2"/>
      <c r="F23" s="7" t="s">
        <v>191</v>
      </c>
      <c r="G23" s="7">
        <v>2</v>
      </c>
      <c r="H23" s="7">
        <v>0</v>
      </c>
      <c r="I23" s="2"/>
      <c r="J23" s="2"/>
      <c r="K23" s="2"/>
      <c r="L23" s="1"/>
      <c r="M23" s="1"/>
    </row>
    <row r="24" spans="1:13">
      <c r="A24" s="7" t="s">
        <v>203</v>
      </c>
      <c r="B24" s="7">
        <v>5</v>
      </c>
      <c r="C24" s="7">
        <v>0</v>
      </c>
      <c r="D24" s="2"/>
      <c r="F24" s="7" t="s">
        <v>192</v>
      </c>
      <c r="G24" s="7">
        <v>5</v>
      </c>
      <c r="H24" s="7">
        <v>0</v>
      </c>
      <c r="I24" s="2"/>
      <c r="J24" s="2"/>
      <c r="K24" s="2"/>
      <c r="L24" s="2"/>
      <c r="M24" s="2"/>
    </row>
    <row r="25" spans="1:13">
      <c r="A25" s="7" t="s">
        <v>204</v>
      </c>
      <c r="B25" s="7">
        <v>6</v>
      </c>
      <c r="C25" s="7">
        <v>0</v>
      </c>
      <c r="D25" s="2"/>
      <c r="F25" s="7" t="s">
        <v>193</v>
      </c>
      <c r="G25" s="7">
        <v>3</v>
      </c>
      <c r="H25" s="7">
        <v>0</v>
      </c>
      <c r="I25" s="2"/>
      <c r="J25" s="2"/>
      <c r="K25" s="2"/>
      <c r="L25" s="1"/>
      <c r="M25" s="1"/>
    </row>
    <row r="26" spans="1:13">
      <c r="A26" s="7" t="s">
        <v>205</v>
      </c>
      <c r="B26" s="7">
        <v>6</v>
      </c>
      <c r="C26" s="7">
        <v>0</v>
      </c>
      <c r="D26" s="2"/>
      <c r="F26" s="11" t="s">
        <v>52</v>
      </c>
      <c r="G26" s="11">
        <f>SUM(G20:G25)</f>
        <v>22</v>
      </c>
      <c r="H26" s="11">
        <f>SUM(H20:H25)</f>
        <v>0</v>
      </c>
      <c r="I26" s="2"/>
      <c r="J26" s="2"/>
      <c r="K26" s="2"/>
      <c r="L26" s="1"/>
      <c r="M26" s="1"/>
    </row>
    <row r="27" spans="1:13">
      <c r="A27" s="7" t="s">
        <v>206</v>
      </c>
      <c r="B27" s="7">
        <v>5</v>
      </c>
      <c r="C27" s="7">
        <v>0</v>
      </c>
      <c r="D27" s="2"/>
      <c r="F27" s="2"/>
      <c r="G27" s="2"/>
      <c r="H27" s="2"/>
      <c r="I27" s="2"/>
      <c r="J27" s="2"/>
      <c r="K27" s="2"/>
      <c r="L27" s="1"/>
      <c r="M27" s="1"/>
    </row>
    <row r="28" spans="1:13">
      <c r="A28" s="11" t="s">
        <v>52</v>
      </c>
      <c r="B28" s="11">
        <f>SUM(B10:B27)</f>
        <v>88</v>
      </c>
      <c r="C28" s="11">
        <f>SUM(C10:C27)</f>
        <v>0</v>
      </c>
      <c r="D28" s="2"/>
      <c r="F28" s="2" t="s">
        <v>210</v>
      </c>
      <c r="G28" s="2"/>
      <c r="H28" s="2"/>
      <c r="I28" s="2"/>
      <c r="J28" s="2"/>
      <c r="K28" s="2"/>
      <c r="L28" s="1"/>
      <c r="M28" s="1"/>
    </row>
    <row r="29" spans="1:13">
      <c r="A29" s="4"/>
      <c r="B29" s="4"/>
      <c r="C29" s="4"/>
      <c r="D29" s="2"/>
      <c r="F29" s="7" t="s">
        <v>35</v>
      </c>
      <c r="G29" s="7" t="s">
        <v>38</v>
      </c>
      <c r="H29" s="7" t="s">
        <v>56</v>
      </c>
      <c r="I29" s="2"/>
      <c r="J29" s="2"/>
      <c r="K29" s="2"/>
      <c r="L29" s="1"/>
      <c r="M29" s="1"/>
    </row>
    <row r="30" spans="1:13">
      <c r="A30" s="2" t="s">
        <v>207</v>
      </c>
      <c r="B30" s="2"/>
      <c r="C30" s="2"/>
      <c r="D30" s="2"/>
      <c r="F30" s="7" t="s">
        <v>188</v>
      </c>
      <c r="G30" s="7">
        <v>5</v>
      </c>
      <c r="H30" s="7">
        <v>0</v>
      </c>
      <c r="I30" s="2"/>
      <c r="J30" s="2"/>
      <c r="K30" s="2"/>
      <c r="L30" s="1"/>
      <c r="M30" s="1"/>
    </row>
    <row r="31" spans="1:13">
      <c r="A31" s="7" t="s">
        <v>35</v>
      </c>
      <c r="B31" s="7" t="s">
        <v>38</v>
      </c>
      <c r="C31" s="7" t="s">
        <v>56</v>
      </c>
      <c r="D31" s="2"/>
      <c r="F31" s="7" t="s">
        <v>189</v>
      </c>
      <c r="G31" s="7">
        <v>6</v>
      </c>
      <c r="H31" s="7">
        <v>0</v>
      </c>
      <c r="I31" s="2"/>
      <c r="J31" s="2"/>
      <c r="K31" s="2"/>
    </row>
    <row r="32" spans="1:13">
      <c r="A32" s="7" t="s">
        <v>189</v>
      </c>
      <c r="B32" s="7">
        <v>5</v>
      </c>
      <c r="C32" s="7">
        <v>0</v>
      </c>
      <c r="D32" s="2"/>
      <c r="F32" s="7" t="s">
        <v>190</v>
      </c>
      <c r="G32" s="7">
        <v>5</v>
      </c>
      <c r="H32" s="7">
        <v>0</v>
      </c>
      <c r="I32" s="2"/>
      <c r="J32" s="2"/>
      <c r="K32" s="2"/>
      <c r="L32" s="1"/>
      <c r="M32" s="1"/>
    </row>
    <row r="33" spans="1:13">
      <c r="A33" s="7" t="s">
        <v>190</v>
      </c>
      <c r="B33" s="7">
        <v>5</v>
      </c>
      <c r="C33" s="7">
        <v>0</v>
      </c>
      <c r="D33" s="2"/>
      <c r="F33" s="7" t="s">
        <v>191</v>
      </c>
      <c r="G33" s="7">
        <v>4</v>
      </c>
      <c r="H33" s="7">
        <v>0</v>
      </c>
      <c r="I33" s="2"/>
      <c r="J33" s="2"/>
      <c r="K33" s="2"/>
    </row>
    <row r="34" spans="1:13">
      <c r="A34" s="7" t="s">
        <v>191</v>
      </c>
      <c r="B34" s="7">
        <v>5</v>
      </c>
      <c r="C34" s="7">
        <v>0</v>
      </c>
      <c r="D34" s="2"/>
      <c r="F34" s="7" t="s">
        <v>192</v>
      </c>
      <c r="G34" s="7">
        <v>5</v>
      </c>
      <c r="H34" s="7">
        <v>0</v>
      </c>
      <c r="I34" s="4"/>
      <c r="J34" s="4"/>
      <c r="K34" s="4"/>
    </row>
    <row r="35" spans="1:13">
      <c r="A35" s="7" t="s">
        <v>192</v>
      </c>
      <c r="B35" s="7">
        <v>4</v>
      </c>
      <c r="C35" s="7">
        <v>0</v>
      </c>
      <c r="D35" s="2"/>
      <c r="F35" s="7" t="s">
        <v>193</v>
      </c>
      <c r="G35" s="7">
        <v>3</v>
      </c>
      <c r="H35" s="7">
        <v>0</v>
      </c>
      <c r="I35" s="2"/>
      <c r="J35" s="2"/>
      <c r="K35" s="2"/>
      <c r="L35" s="2"/>
      <c r="M35" s="2"/>
    </row>
    <row r="36" spans="1:13">
      <c r="A36" s="7" t="s">
        <v>193</v>
      </c>
      <c r="B36" s="7">
        <v>5</v>
      </c>
      <c r="C36" s="7">
        <v>0</v>
      </c>
      <c r="D36" s="2"/>
      <c r="F36" s="7" t="s">
        <v>194</v>
      </c>
      <c r="G36" s="7">
        <v>4</v>
      </c>
      <c r="H36" s="7">
        <v>0</v>
      </c>
      <c r="I36" s="2"/>
      <c r="J36" s="2"/>
      <c r="K36" s="2"/>
      <c r="L36" s="1"/>
      <c r="M36" s="1"/>
    </row>
    <row r="37" spans="1:13">
      <c r="A37" s="7" t="s">
        <v>194</v>
      </c>
      <c r="B37" s="7">
        <v>5</v>
      </c>
      <c r="C37" s="7">
        <v>0</v>
      </c>
      <c r="D37" s="2"/>
      <c r="F37" s="11" t="s">
        <v>52</v>
      </c>
      <c r="G37" s="11">
        <f>SUM(G30:G36)</f>
        <v>32</v>
      </c>
      <c r="H37" s="11">
        <f>SUM(H30:H36)</f>
        <v>0</v>
      </c>
      <c r="I37" s="2"/>
      <c r="J37" s="2"/>
      <c r="K37" s="2"/>
      <c r="L37" s="1"/>
      <c r="M37" s="1"/>
    </row>
    <row r="38" spans="1:13">
      <c r="A38" s="7" t="s">
        <v>208</v>
      </c>
      <c r="B38" s="7">
        <v>6</v>
      </c>
      <c r="C38" s="7">
        <v>0</v>
      </c>
      <c r="D38" s="2"/>
      <c r="F38" s="2"/>
      <c r="G38" s="2"/>
      <c r="H38" s="2"/>
      <c r="I38" s="2"/>
      <c r="J38" s="2"/>
      <c r="K38" s="2"/>
      <c r="L38" s="1"/>
      <c r="M38" s="1"/>
    </row>
    <row r="39" spans="1:13">
      <c r="A39" s="7" t="s">
        <v>195</v>
      </c>
      <c r="B39" s="7">
        <v>4</v>
      </c>
      <c r="C39" s="7">
        <v>0</v>
      </c>
      <c r="D39" s="2"/>
      <c r="F39" s="2" t="s">
        <v>213</v>
      </c>
      <c r="G39" s="2"/>
      <c r="H39" s="2"/>
      <c r="I39" s="2"/>
      <c r="J39" s="2"/>
      <c r="K39" s="2"/>
      <c r="L39" s="1"/>
      <c r="M39" s="1"/>
    </row>
    <row r="40" spans="1:13">
      <c r="A40" s="7" t="s">
        <v>196</v>
      </c>
      <c r="B40" s="7">
        <v>6</v>
      </c>
      <c r="C40" s="7">
        <v>0</v>
      </c>
      <c r="D40" s="2"/>
      <c r="F40" s="7" t="s">
        <v>35</v>
      </c>
      <c r="G40" s="7" t="s">
        <v>38</v>
      </c>
      <c r="H40" s="7" t="s">
        <v>56</v>
      </c>
      <c r="I40" s="2"/>
      <c r="J40" s="2"/>
      <c r="K40" s="2"/>
      <c r="L40" s="1"/>
      <c r="M40" s="1"/>
    </row>
    <row r="41" spans="1:13">
      <c r="A41" s="7" t="s">
        <v>209</v>
      </c>
      <c r="B41" s="7">
        <v>4</v>
      </c>
      <c r="C41" s="7">
        <v>0</v>
      </c>
      <c r="D41" s="2"/>
      <c r="F41" s="7" t="s">
        <v>188</v>
      </c>
      <c r="G41" s="7">
        <v>5</v>
      </c>
      <c r="H41" s="7">
        <v>0</v>
      </c>
      <c r="I41" s="2"/>
      <c r="J41" s="2"/>
      <c r="K41" s="2"/>
      <c r="L41" s="1"/>
      <c r="M41" s="1"/>
    </row>
    <row r="42" spans="1:13">
      <c r="A42" s="7" t="s">
        <v>197</v>
      </c>
      <c r="B42" s="7">
        <v>5</v>
      </c>
      <c r="C42" s="7">
        <v>0</v>
      </c>
      <c r="D42" s="2"/>
      <c r="F42" s="7" t="s">
        <v>189</v>
      </c>
      <c r="G42" s="7">
        <v>4</v>
      </c>
      <c r="H42" s="7">
        <v>0</v>
      </c>
      <c r="I42" s="2"/>
      <c r="J42" s="2"/>
      <c r="K42" s="2"/>
      <c r="L42" s="1"/>
      <c r="M42" s="1"/>
    </row>
    <row r="43" spans="1:13">
      <c r="A43" s="7" t="s">
        <v>198</v>
      </c>
      <c r="B43" s="7">
        <v>4</v>
      </c>
      <c r="C43" s="7">
        <v>0</v>
      </c>
      <c r="D43" s="2"/>
      <c r="F43" s="7" t="s">
        <v>190</v>
      </c>
      <c r="G43" s="7">
        <v>5</v>
      </c>
      <c r="H43" s="7">
        <v>0</v>
      </c>
      <c r="I43" s="2"/>
      <c r="J43" s="2"/>
      <c r="K43" s="2"/>
      <c r="L43" s="1"/>
      <c r="M43" s="1"/>
    </row>
    <row r="44" spans="1:13">
      <c r="A44" s="7" t="s">
        <v>199</v>
      </c>
      <c r="B44" s="7">
        <v>3</v>
      </c>
      <c r="C44" s="7">
        <v>0</v>
      </c>
      <c r="D44" s="2"/>
      <c r="F44" s="7" t="s">
        <v>191</v>
      </c>
      <c r="G44" s="7">
        <v>4</v>
      </c>
      <c r="H44" s="7">
        <v>0</v>
      </c>
      <c r="I44" s="2"/>
      <c r="J44" s="2"/>
      <c r="K44" s="2"/>
    </row>
    <row r="45" spans="1:13">
      <c r="A45" s="7" t="s">
        <v>202</v>
      </c>
      <c r="B45" s="7">
        <v>4</v>
      </c>
      <c r="C45" s="7">
        <v>0</v>
      </c>
      <c r="D45" s="2"/>
      <c r="F45" s="7" t="s">
        <v>192</v>
      </c>
      <c r="G45" s="7">
        <v>5</v>
      </c>
      <c r="H45" s="7">
        <v>0</v>
      </c>
      <c r="I45" s="2"/>
      <c r="J45" s="2"/>
      <c r="K45" s="2"/>
    </row>
    <row r="46" spans="1:13">
      <c r="A46" s="11" t="s">
        <v>52</v>
      </c>
      <c r="B46" s="11">
        <f>SUM(B32:B45)</f>
        <v>65</v>
      </c>
      <c r="C46" s="11">
        <f>SUM(C32:C45)</f>
        <v>0</v>
      </c>
      <c r="D46" s="2"/>
      <c r="F46" s="7" t="s">
        <v>193</v>
      </c>
      <c r="G46" s="7">
        <v>4</v>
      </c>
      <c r="H46" s="7">
        <v>0</v>
      </c>
      <c r="I46" s="4"/>
      <c r="J46" s="4"/>
      <c r="K46" s="4"/>
      <c r="L46" s="2"/>
      <c r="M46" s="2"/>
    </row>
    <row r="47" spans="1:13">
      <c r="A47" s="4"/>
      <c r="B47" s="4"/>
      <c r="C47" s="4"/>
      <c r="D47" s="2"/>
      <c r="F47" s="7" t="s">
        <v>194</v>
      </c>
      <c r="G47" s="7">
        <v>5</v>
      </c>
      <c r="H47" s="7">
        <v>0</v>
      </c>
      <c r="I47" s="2"/>
      <c r="J47" s="2"/>
      <c r="K47" s="2"/>
      <c r="L47" s="1"/>
      <c r="M47" s="1"/>
    </row>
    <row r="48" spans="1:13">
      <c r="A48" s="2" t="s">
        <v>210</v>
      </c>
      <c r="B48" s="2"/>
      <c r="C48" s="2"/>
      <c r="D48" s="2"/>
      <c r="F48" s="7" t="s">
        <v>208</v>
      </c>
      <c r="G48" s="7">
        <v>4</v>
      </c>
      <c r="H48" s="7">
        <v>0</v>
      </c>
      <c r="I48" s="2"/>
      <c r="J48" s="2"/>
      <c r="K48" s="2"/>
      <c r="L48" s="1"/>
      <c r="M48" s="1"/>
    </row>
    <row r="49" spans="1:13">
      <c r="A49" s="7" t="s">
        <v>35</v>
      </c>
      <c r="B49" s="7" t="s">
        <v>38</v>
      </c>
      <c r="C49" s="7" t="s">
        <v>56</v>
      </c>
      <c r="D49" s="2"/>
      <c r="F49" s="11" t="s">
        <v>52</v>
      </c>
      <c r="G49" s="11">
        <f>SUM(G41:G48)</f>
        <v>36</v>
      </c>
      <c r="H49" s="11">
        <f>SUM(H41:H48)</f>
        <v>0</v>
      </c>
      <c r="I49" s="2"/>
      <c r="J49" s="2"/>
      <c r="K49" s="2"/>
      <c r="L49" s="1"/>
      <c r="M49" s="1"/>
    </row>
    <row r="50" spans="1:13">
      <c r="A50" s="7" t="s">
        <v>188</v>
      </c>
      <c r="B50" s="7">
        <v>3</v>
      </c>
      <c r="C50" s="7">
        <v>0</v>
      </c>
      <c r="D50" s="2"/>
      <c r="F50" s="2"/>
      <c r="G50" s="2"/>
      <c r="H50" s="2"/>
      <c r="I50" s="2"/>
      <c r="J50" s="2"/>
      <c r="K50" s="2"/>
      <c r="L50" s="1"/>
      <c r="M50" s="1"/>
    </row>
    <row r="51" spans="1:13">
      <c r="A51" s="7" t="s">
        <v>189</v>
      </c>
      <c r="B51" s="7">
        <v>3</v>
      </c>
      <c r="C51" s="7">
        <v>0</v>
      </c>
      <c r="D51" s="2"/>
      <c r="F51" s="2" t="s">
        <v>214</v>
      </c>
      <c r="G51" s="2"/>
      <c r="H51" s="2"/>
      <c r="I51" s="2"/>
      <c r="J51" s="2"/>
      <c r="K51" s="2"/>
      <c r="L51" s="1"/>
      <c r="M51" s="1"/>
    </row>
    <row r="52" spans="1:13">
      <c r="A52" s="7" t="s">
        <v>190</v>
      </c>
      <c r="B52" s="7">
        <v>2</v>
      </c>
      <c r="C52" s="7">
        <v>0</v>
      </c>
      <c r="D52" s="2"/>
      <c r="F52" s="7" t="s">
        <v>35</v>
      </c>
      <c r="G52" s="7" t="s">
        <v>38</v>
      </c>
      <c r="H52" s="7" t="s">
        <v>56</v>
      </c>
      <c r="I52" s="2"/>
      <c r="J52" s="2"/>
      <c r="K52" s="2"/>
      <c r="L52" s="1"/>
      <c r="M52" s="1"/>
    </row>
    <row r="53" spans="1:13">
      <c r="A53" s="7" t="s">
        <v>191</v>
      </c>
      <c r="B53" s="7">
        <v>3</v>
      </c>
      <c r="C53" s="7">
        <v>0</v>
      </c>
      <c r="D53" s="2"/>
      <c r="F53" s="19" t="s">
        <v>188</v>
      </c>
      <c r="G53" s="19">
        <v>4</v>
      </c>
      <c r="H53" s="19">
        <v>0</v>
      </c>
      <c r="I53" s="2"/>
      <c r="J53" s="2"/>
      <c r="K53" s="2"/>
    </row>
    <row r="54" spans="1:13">
      <c r="A54" s="7" t="s">
        <v>192</v>
      </c>
      <c r="B54" s="7">
        <v>4</v>
      </c>
      <c r="C54" s="7">
        <v>0</v>
      </c>
      <c r="D54" s="2"/>
      <c r="F54" s="19" t="s">
        <v>190</v>
      </c>
      <c r="G54" s="19">
        <v>5</v>
      </c>
      <c r="H54" s="19">
        <v>0</v>
      </c>
      <c r="I54" s="2"/>
      <c r="J54" s="2"/>
      <c r="K54" s="2"/>
    </row>
    <row r="55" spans="1:13">
      <c r="A55" s="7" t="s">
        <v>208</v>
      </c>
      <c r="B55" s="7">
        <v>3</v>
      </c>
      <c r="C55" s="7">
        <v>0</v>
      </c>
      <c r="D55" s="2"/>
      <c r="F55" s="19" t="s">
        <v>191</v>
      </c>
      <c r="G55" s="19">
        <v>4</v>
      </c>
      <c r="H55" s="19">
        <v>0</v>
      </c>
      <c r="I55" s="2"/>
      <c r="J55" s="2"/>
      <c r="K55" s="2"/>
      <c r="L55" s="2"/>
      <c r="M55" s="2"/>
    </row>
    <row r="56" spans="1:13">
      <c r="A56" s="7" t="s">
        <v>196</v>
      </c>
      <c r="B56" s="7">
        <v>4</v>
      </c>
      <c r="C56" s="7">
        <v>0</v>
      </c>
      <c r="D56" s="2"/>
      <c r="F56" s="19" t="s">
        <v>192</v>
      </c>
      <c r="G56" s="19">
        <v>5</v>
      </c>
      <c r="H56" s="19">
        <v>0</v>
      </c>
      <c r="I56" s="4"/>
      <c r="J56" s="4"/>
      <c r="K56" s="4"/>
      <c r="L56" s="1"/>
      <c r="M56" s="1"/>
    </row>
    <row r="57" spans="1:13">
      <c r="A57" s="11" t="s">
        <v>52</v>
      </c>
      <c r="B57" s="11">
        <f>SUM(B50:B56)</f>
        <v>22</v>
      </c>
      <c r="C57" s="11">
        <f>SUM(C50:C56)</f>
        <v>0</v>
      </c>
      <c r="D57" s="2"/>
      <c r="F57" s="11" t="s">
        <v>52</v>
      </c>
      <c r="G57" s="29">
        <f>SUM(G53:G56)</f>
        <v>18</v>
      </c>
      <c r="H57" s="29">
        <f>SUM(H53:H56)</f>
        <v>0</v>
      </c>
      <c r="I57" s="2"/>
      <c r="J57" s="2"/>
      <c r="K57" s="2"/>
      <c r="L57" s="1"/>
      <c r="M57" s="1"/>
    </row>
    <row r="58" spans="1:13">
      <c r="A58" s="2"/>
      <c r="B58" s="2"/>
      <c r="C58" s="2"/>
      <c r="D58" s="2"/>
      <c r="F58" s="2"/>
      <c r="G58" s="2"/>
      <c r="H58" s="2"/>
      <c r="I58" s="2"/>
      <c r="J58" s="2"/>
      <c r="K58" s="2"/>
      <c r="L58" s="1"/>
      <c r="M58" s="1"/>
    </row>
    <row r="59" spans="1:13">
      <c r="A59" s="2"/>
      <c r="B59" s="2"/>
      <c r="C59" s="2"/>
      <c r="D59" s="2"/>
      <c r="F59" s="2"/>
      <c r="G59" s="2"/>
      <c r="H59" s="2"/>
      <c r="I59" s="2"/>
      <c r="J59" s="2"/>
      <c r="K59" s="2"/>
      <c r="L59" s="1"/>
      <c r="M59" s="1"/>
    </row>
    <row r="60" spans="1:13">
      <c r="A60" s="2"/>
      <c r="B60" s="2"/>
      <c r="C60" s="2"/>
      <c r="D60" s="2"/>
      <c r="F60" s="2"/>
      <c r="G60" s="2"/>
      <c r="H60" s="2"/>
      <c r="I60" s="2"/>
      <c r="J60" s="2"/>
      <c r="K60" s="2"/>
      <c r="L60" s="1"/>
      <c r="M60" s="1"/>
    </row>
    <row r="61" spans="1:13">
      <c r="A61" s="11" t="s">
        <v>234</v>
      </c>
      <c r="B61" s="11" t="s">
        <v>33</v>
      </c>
      <c r="C61" s="11" t="s">
        <v>211</v>
      </c>
      <c r="D61" s="2"/>
      <c r="F61" s="11" t="s">
        <v>215</v>
      </c>
      <c r="G61" s="11" t="s">
        <v>33</v>
      </c>
      <c r="H61" s="11" t="s">
        <v>211</v>
      </c>
      <c r="I61" s="2"/>
      <c r="J61" s="2"/>
      <c r="K61" s="2"/>
      <c r="L61" s="1"/>
      <c r="M61" s="1"/>
    </row>
    <row r="62" spans="1:13">
      <c r="A62" s="11" t="s">
        <v>60</v>
      </c>
      <c r="B62" s="11">
        <f>B57+B46+B28</f>
        <v>175</v>
      </c>
      <c r="C62" s="25">
        <f>C57+C46+C28</f>
        <v>0</v>
      </c>
      <c r="D62" s="2"/>
      <c r="F62" s="11" t="s">
        <v>60</v>
      </c>
      <c r="G62" s="11">
        <f>G57+G49+G37+G26+G16</f>
        <v>134</v>
      </c>
      <c r="H62" s="11">
        <f>H57+H49+H37+H26+H16</f>
        <v>0</v>
      </c>
      <c r="I62" s="2"/>
      <c r="J62" s="2"/>
      <c r="K62" s="2"/>
    </row>
    <row r="63" spans="1:13">
      <c r="A63" s="2"/>
      <c r="B63" s="2"/>
      <c r="C63" s="2"/>
      <c r="D63" s="2"/>
      <c r="I63" s="2"/>
      <c r="J63" s="2"/>
      <c r="K63" s="2"/>
    </row>
    <row r="64" spans="1:13">
      <c r="D64" s="2"/>
      <c r="I64" s="2"/>
      <c r="J64" s="2"/>
      <c r="K64" s="2"/>
    </row>
    <row r="65" spans="1:11">
      <c r="D65" s="2"/>
      <c r="I65" s="2"/>
      <c r="J65" s="2"/>
      <c r="K65" s="2"/>
    </row>
    <row r="66" spans="1:11">
      <c r="A66" s="2"/>
      <c r="B66" s="2"/>
      <c r="C66" s="2"/>
      <c r="D66" s="2"/>
      <c r="F66" s="2"/>
      <c r="G66" s="2"/>
      <c r="H66" s="2"/>
      <c r="I66" s="4"/>
      <c r="J66" s="4"/>
      <c r="K66" s="4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4"/>
      <c r="J69" s="4"/>
      <c r="K69" s="4"/>
    </row>
    <row r="70" spans="1:11">
      <c r="A70" s="2"/>
      <c r="B70" s="2"/>
      <c r="C70" s="2"/>
      <c r="D70" s="2"/>
      <c r="E70" s="2"/>
      <c r="F70" s="2"/>
      <c r="G70" s="2"/>
      <c r="H70" s="2"/>
      <c r="I70" s="4"/>
      <c r="J70" s="4"/>
      <c r="K70" s="4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Fig1b_intoxication_assay</vt:lpstr>
      <vt:lpstr>Fig1d_chi2_fLM_quantification</vt:lpstr>
      <vt:lpstr>Fig2j_chi2_corr_quantification</vt:lpstr>
      <vt:lpstr>Fig3e_WT_quantification</vt:lpstr>
      <vt:lpstr>Fig4e_ΔLC_quantification</vt:lpstr>
      <vt:lpstr>EDFig7_ΔLCΔYenTc_quantification</vt:lpstr>
      <vt:lpstr>EDFig8cd_37deg_quantification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 Feldmüller</dc:creator>
  <cp:lastModifiedBy>Miki Feldmüller</cp:lastModifiedBy>
  <dcterms:created xsi:type="dcterms:W3CDTF">2024-01-10T11:53:53Z</dcterms:created>
  <dcterms:modified xsi:type="dcterms:W3CDTF">2024-01-15T14:27:41Z</dcterms:modified>
</cp:coreProperties>
</file>