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_Aug_2026/01_source-data/source_data-extended_data_figures/"/>
    </mc:Choice>
  </mc:AlternateContent>
  <xr:revisionPtr revIDLastSave="76" documentId="8_{706A9374-5602-4C6A-8BE4-42774B5C1581}" xr6:coauthVersionLast="47" xr6:coauthVersionMax="47" xr10:uidLastSave="{B5CC0430-2B0F-4F95-8BF9-B718B824FF92}"/>
  <bookViews>
    <workbookView xWindow="0" yWindow="600" windowWidth="32860" windowHeight="21220" firstSheet="3" activeTab="3" xr2:uid="{C30EA964-BD1C-4195-8B42-440940C9AF9E}"/>
  </bookViews>
  <sheets>
    <sheet name="ED Figure 3A" sheetId="1" r:id="rId1"/>
    <sheet name="ED Figure 3C" sheetId="2" r:id="rId2"/>
    <sheet name="ED Figure 3G" sheetId="3" r:id="rId3"/>
    <sheet name="ED Figure 3I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3" i="4" l="1"/>
  <c r="I26" i="4"/>
  <c r="I27" i="4"/>
  <c r="I28" i="4"/>
  <c r="I29" i="4"/>
  <c r="I30" i="4"/>
  <c r="I31" i="4"/>
  <c r="I32" i="4"/>
  <c r="I33" i="4"/>
  <c r="I35" i="4"/>
  <c r="L51" i="4"/>
  <c r="Q51" i="4" s="1"/>
  <c r="K51" i="4"/>
  <c r="P51" i="4" s="1"/>
  <c r="J51" i="4"/>
  <c r="O51" i="4" s="1"/>
  <c r="I51" i="4"/>
  <c r="N51" i="4" s="1"/>
  <c r="L50" i="4"/>
  <c r="Q50" i="4" s="1"/>
  <c r="K50" i="4"/>
  <c r="P50" i="4" s="1"/>
  <c r="J50" i="4"/>
  <c r="O50" i="4" s="1"/>
  <c r="L49" i="4"/>
  <c r="Q49" i="4" s="1"/>
  <c r="I49" i="4"/>
  <c r="N49" i="4" s="1"/>
  <c r="L48" i="4"/>
  <c r="Q48" i="4" s="1"/>
  <c r="J48" i="4"/>
  <c r="O48" i="4" s="1"/>
  <c r="I48" i="4"/>
  <c r="N48" i="4" s="1"/>
  <c r="L47" i="4"/>
  <c r="Q47" i="4" s="1"/>
  <c r="J47" i="4"/>
  <c r="O47" i="4" s="1"/>
  <c r="I47" i="4"/>
  <c r="N47" i="4" s="1"/>
  <c r="L46" i="4"/>
  <c r="Q46" i="4" s="1"/>
  <c r="J46" i="4"/>
  <c r="O46" i="4" s="1"/>
  <c r="I46" i="4"/>
  <c r="N46" i="4" s="1"/>
  <c r="L45" i="4"/>
  <c r="Q45" i="4" s="1"/>
  <c r="J45" i="4"/>
  <c r="O45" i="4" s="1"/>
  <c r="I45" i="4"/>
  <c r="N45" i="4" s="1"/>
  <c r="K44" i="4"/>
  <c r="P44" i="4" s="1"/>
  <c r="J44" i="4"/>
  <c r="O44" i="4" s="1"/>
  <c r="I44" i="4"/>
  <c r="N44" i="4" s="1"/>
  <c r="L43" i="4"/>
  <c r="Q43" i="4" s="1"/>
  <c r="K43" i="4"/>
  <c r="P43" i="4" s="1"/>
  <c r="J43" i="4"/>
  <c r="O43" i="4" s="1"/>
  <c r="K42" i="4"/>
  <c r="P42" i="4" s="1"/>
  <c r="J42" i="4"/>
  <c r="O42" i="4" s="1"/>
  <c r="I42" i="4"/>
  <c r="N42" i="4" s="1"/>
  <c r="K41" i="4"/>
  <c r="P41" i="4" s="1"/>
  <c r="J41" i="4"/>
  <c r="O41" i="4" s="1"/>
  <c r="I41" i="4"/>
  <c r="N41" i="4" s="1"/>
  <c r="L40" i="4"/>
  <c r="Q40" i="4" s="1"/>
  <c r="K40" i="4"/>
  <c r="P40" i="4" s="1"/>
  <c r="I40" i="4"/>
  <c r="N40" i="4" s="1"/>
  <c r="L39" i="4"/>
  <c r="Q39" i="4" s="1"/>
  <c r="J39" i="4"/>
  <c r="O39" i="4" s="1"/>
  <c r="I39" i="4"/>
  <c r="N39" i="4" s="1"/>
  <c r="K38" i="4"/>
  <c r="P38" i="4" s="1"/>
  <c r="J38" i="4"/>
  <c r="O38" i="4" s="1"/>
  <c r="I38" i="4"/>
  <c r="N38" i="4" s="1"/>
  <c r="K37" i="4"/>
  <c r="P37" i="4" s="1"/>
  <c r="J37" i="4"/>
  <c r="O37" i="4" s="1"/>
  <c r="I37" i="4"/>
  <c r="N37" i="4" s="1"/>
  <c r="K36" i="4"/>
  <c r="P36" i="4" s="1"/>
  <c r="I36" i="4"/>
  <c r="N36" i="4" s="1"/>
  <c r="L35" i="4"/>
  <c r="Q35" i="4" s="1"/>
  <c r="N35" i="4"/>
  <c r="L34" i="4"/>
  <c r="Q34" i="4" s="1"/>
  <c r="K34" i="4"/>
  <c r="P34" i="4" s="1"/>
  <c r="K33" i="4"/>
  <c r="P33" i="4" s="1"/>
  <c r="J33" i="4"/>
  <c r="O33" i="4" s="1"/>
  <c r="N33" i="4"/>
  <c r="K32" i="4"/>
  <c r="P32" i="4" s="1"/>
  <c r="J32" i="4"/>
  <c r="O32" i="4" s="1"/>
  <c r="N32" i="4"/>
  <c r="K31" i="4"/>
  <c r="P31" i="4" s="1"/>
  <c r="J31" i="4"/>
  <c r="O31" i="4" s="1"/>
  <c r="N31" i="4"/>
  <c r="K30" i="4"/>
  <c r="P30" i="4" s="1"/>
  <c r="J30" i="4"/>
  <c r="O30" i="4" s="1"/>
  <c r="N30" i="4"/>
  <c r="L29" i="4"/>
  <c r="Q29" i="4" s="1"/>
  <c r="J29" i="4"/>
  <c r="O29" i="4" s="1"/>
  <c r="N29" i="4"/>
  <c r="K28" i="4"/>
  <c r="P28" i="4" s="1"/>
  <c r="J28" i="4"/>
  <c r="O28" i="4" s="1"/>
  <c r="N28" i="4"/>
  <c r="K27" i="4"/>
  <c r="P27" i="4" s="1"/>
  <c r="J27" i="4"/>
  <c r="O27" i="4" s="1"/>
  <c r="N27" i="4"/>
  <c r="K26" i="4"/>
  <c r="P26" i="4" s="1"/>
  <c r="J26" i="4"/>
  <c r="O26" i="4" s="1"/>
  <c r="N26" i="4"/>
  <c r="L25" i="4"/>
  <c r="Q25" i="4" s="1"/>
  <c r="K25" i="4"/>
  <c r="P25" i="4" s="1"/>
  <c r="J25" i="4"/>
  <c r="O25" i="4" s="1"/>
  <c r="L24" i="4"/>
  <c r="Q24" i="4" s="1"/>
  <c r="K24" i="4"/>
  <c r="P24" i="4" s="1"/>
  <c r="J24" i="4"/>
  <c r="O24" i="4" s="1"/>
  <c r="L23" i="4"/>
  <c r="Q23" i="4" s="1"/>
  <c r="J23" i="4"/>
  <c r="O23" i="4" s="1"/>
  <c r="N23" i="4"/>
  <c r="L22" i="4"/>
  <c r="Q22" i="4" s="1"/>
  <c r="K22" i="4"/>
  <c r="P22" i="4" s="1"/>
  <c r="J22" i="4"/>
  <c r="O22" i="4" s="1"/>
  <c r="L21" i="4"/>
  <c r="Q21" i="4" s="1"/>
  <c r="K21" i="4"/>
  <c r="P21" i="4" s="1"/>
  <c r="J21" i="4"/>
  <c r="O21" i="4" s="1"/>
  <c r="K20" i="4"/>
  <c r="P20" i="4" s="1"/>
  <c r="J20" i="4"/>
  <c r="O20" i="4" s="1"/>
  <c r="I20" i="4"/>
  <c r="N20" i="4" s="1"/>
  <c r="K19" i="4"/>
  <c r="P19" i="4" s="1"/>
  <c r="J19" i="4"/>
  <c r="O19" i="4" s="1"/>
  <c r="I19" i="4"/>
  <c r="N19" i="4" s="1"/>
  <c r="K18" i="4"/>
  <c r="P18" i="4" s="1"/>
  <c r="J18" i="4"/>
  <c r="O18" i="4" s="1"/>
  <c r="I18" i="4"/>
  <c r="N18" i="4" s="1"/>
  <c r="K17" i="4"/>
  <c r="P17" i="4" s="1"/>
  <c r="J17" i="4"/>
  <c r="O17" i="4" s="1"/>
  <c r="I17" i="4"/>
  <c r="N17" i="4" s="1"/>
  <c r="K16" i="4"/>
  <c r="P16" i="4" s="1"/>
  <c r="J16" i="4"/>
  <c r="O16" i="4" s="1"/>
  <c r="I16" i="4"/>
  <c r="N16" i="4" s="1"/>
  <c r="K15" i="4"/>
  <c r="P15" i="4" s="1"/>
  <c r="J15" i="4"/>
  <c r="O15" i="4" s="1"/>
  <c r="I15" i="4"/>
  <c r="N15" i="4" s="1"/>
  <c r="K14" i="4"/>
  <c r="P14" i="4" s="1"/>
  <c r="J14" i="4"/>
  <c r="O14" i="4" s="1"/>
  <c r="I14" i="4"/>
  <c r="N14" i="4" s="1"/>
  <c r="K13" i="4"/>
  <c r="P13" i="4" s="1"/>
  <c r="J13" i="4"/>
  <c r="O13" i="4" s="1"/>
  <c r="I13" i="4"/>
  <c r="N13" i="4" s="1"/>
  <c r="K12" i="4"/>
  <c r="P12" i="4" s="1"/>
  <c r="J12" i="4"/>
  <c r="O12" i="4" s="1"/>
  <c r="I12" i="4"/>
  <c r="N12" i="4" s="1"/>
  <c r="K11" i="4"/>
  <c r="P11" i="4" s="1"/>
  <c r="J11" i="4"/>
  <c r="O11" i="4" s="1"/>
  <c r="I11" i="4"/>
  <c r="N11" i="4" s="1"/>
  <c r="K10" i="4"/>
  <c r="P10" i="4" s="1"/>
  <c r="J10" i="4"/>
  <c r="O10" i="4" s="1"/>
  <c r="I10" i="4"/>
  <c r="N10" i="4" s="1"/>
  <c r="K9" i="4"/>
  <c r="P9" i="4" s="1"/>
  <c r="J9" i="4"/>
  <c r="O9" i="4" s="1"/>
  <c r="I9" i="4"/>
  <c r="N9" i="4" s="1"/>
  <c r="K8" i="4"/>
  <c r="P8" i="4" s="1"/>
  <c r="J8" i="4"/>
  <c r="O8" i="4" s="1"/>
  <c r="I8" i="4"/>
  <c r="N8" i="4" s="1"/>
  <c r="K7" i="4"/>
  <c r="P7" i="4" s="1"/>
  <c r="J7" i="4"/>
  <c r="O7" i="4" s="1"/>
  <c r="I7" i="4"/>
  <c r="N7" i="4" s="1"/>
  <c r="K6" i="4"/>
  <c r="P6" i="4" s="1"/>
  <c r="J6" i="4"/>
  <c r="O6" i="4" s="1"/>
  <c r="I6" i="4"/>
  <c r="N6" i="4" s="1"/>
  <c r="L5" i="4"/>
  <c r="Q5" i="4" s="1"/>
  <c r="K5" i="4"/>
  <c r="P5" i="4" s="1"/>
  <c r="J5" i="4"/>
  <c r="O5" i="4" s="1"/>
  <c r="L4" i="4"/>
  <c r="Q4" i="4" s="1"/>
  <c r="K4" i="4"/>
  <c r="P4" i="4" s="1"/>
  <c r="J4" i="4"/>
  <c r="O4" i="4" s="1"/>
  <c r="L3" i="4"/>
  <c r="Q3" i="4" s="1"/>
  <c r="K3" i="4"/>
  <c r="P3" i="4" s="1"/>
  <c r="J3" i="4"/>
  <c r="O3" i="4" s="1"/>
  <c r="N25" i="3"/>
  <c r="M25" i="3"/>
  <c r="L25" i="3"/>
  <c r="N24" i="3"/>
  <c r="M24" i="3"/>
  <c r="L24" i="3"/>
  <c r="N23" i="3"/>
  <c r="M23" i="3"/>
  <c r="L23" i="3"/>
  <c r="N22" i="3"/>
  <c r="M22" i="3"/>
  <c r="L22" i="3"/>
  <c r="N21" i="3"/>
  <c r="M21" i="3"/>
  <c r="L21" i="3"/>
  <c r="N20" i="3"/>
  <c r="M20" i="3"/>
  <c r="L20" i="3"/>
  <c r="N19" i="3"/>
  <c r="M19" i="3"/>
  <c r="L19" i="3"/>
  <c r="N18" i="3"/>
  <c r="M18" i="3"/>
  <c r="L18" i="3"/>
  <c r="N17" i="3"/>
  <c r="M17" i="3"/>
  <c r="L17" i="3"/>
  <c r="N16" i="3"/>
  <c r="M16" i="3"/>
  <c r="L16" i="3"/>
  <c r="N15" i="3"/>
  <c r="M15" i="3"/>
  <c r="L15" i="3"/>
  <c r="N14" i="3"/>
  <c r="M14" i="3"/>
  <c r="L14" i="3"/>
  <c r="N13" i="3"/>
  <c r="M13" i="3"/>
  <c r="L13" i="3"/>
  <c r="N12" i="3"/>
  <c r="M12" i="3"/>
  <c r="L12" i="3"/>
  <c r="N11" i="3"/>
  <c r="M11" i="3"/>
  <c r="L11" i="3"/>
  <c r="N10" i="3"/>
  <c r="M10" i="3"/>
  <c r="L10" i="3"/>
  <c r="N9" i="3"/>
  <c r="M9" i="3"/>
  <c r="L9" i="3"/>
  <c r="N8" i="3"/>
  <c r="M8" i="3"/>
  <c r="L8" i="3"/>
  <c r="N7" i="3"/>
  <c r="M7" i="3"/>
  <c r="L7" i="3"/>
  <c r="N6" i="3"/>
  <c r="M6" i="3"/>
  <c r="L6" i="3"/>
  <c r="N5" i="3"/>
  <c r="M5" i="3"/>
  <c r="L5" i="3"/>
  <c r="N4" i="3"/>
  <c r="M4" i="3"/>
  <c r="L4" i="3"/>
  <c r="N3" i="3"/>
  <c r="M3" i="3"/>
  <c r="L3" i="3"/>
  <c r="N2" i="3"/>
  <c r="M2" i="3"/>
  <c r="L2" i="3"/>
  <c r="N5" i="1"/>
  <c r="O5" i="1"/>
  <c r="P5" i="1"/>
  <c r="N6" i="1"/>
  <c r="O6" i="1"/>
  <c r="O4" i="1"/>
  <c r="P4" i="1"/>
  <c r="O3" i="1"/>
  <c r="P3" i="1"/>
  <c r="N3" i="1"/>
  <c r="J4" i="1"/>
  <c r="N4" i="1" s="1"/>
  <c r="K4" i="1"/>
  <c r="L4" i="1"/>
  <c r="J5" i="1"/>
  <c r="K5" i="1"/>
  <c r="L5" i="1"/>
  <c r="J6" i="1"/>
  <c r="K6" i="1"/>
  <c r="L6" i="1"/>
  <c r="P6" i="1" s="1"/>
  <c r="J7" i="1"/>
  <c r="N7" i="1" s="1"/>
  <c r="K7" i="1"/>
  <c r="O7" i="1" s="1"/>
  <c r="L7" i="1"/>
  <c r="P7" i="1" s="1"/>
  <c r="J8" i="1"/>
  <c r="N8" i="1" s="1"/>
  <c r="K8" i="1"/>
  <c r="O8" i="1" s="1"/>
  <c r="L8" i="1"/>
  <c r="P8" i="1" s="1"/>
  <c r="L3" i="1"/>
  <c r="K3" i="1"/>
  <c r="J3" i="1"/>
</calcChain>
</file>

<file path=xl/sharedStrings.xml><?xml version="1.0" encoding="utf-8"?>
<sst xmlns="http://schemas.openxmlformats.org/spreadsheetml/2006/main" count="317" uniqueCount="72">
  <si>
    <t>R1</t>
  </si>
  <si>
    <t>R2</t>
  </si>
  <si>
    <t>R3</t>
  </si>
  <si>
    <t>colony #</t>
  </si>
  <si>
    <t>dil</t>
  </si>
  <si>
    <t>PFU/ml</t>
  </si>
  <si>
    <t>EOP</t>
  </si>
  <si>
    <t>PCH45</t>
  </si>
  <si>
    <t>eV ctl</t>
  </si>
  <si>
    <t>spacer A</t>
  </si>
  <si>
    <t>spacer B</t>
  </si>
  <si>
    <t>double spacer A-B</t>
  </si>
  <si>
    <t>double spacer B-A</t>
  </si>
  <si>
    <t>mixed culture A+B</t>
  </si>
  <si>
    <t>PCH45 WT</t>
  </si>
  <si>
    <t>R1 - PFU</t>
  </si>
  <si>
    <t>R1 - dil</t>
  </si>
  <si>
    <t>R2 - PFU</t>
  </si>
  <si>
    <t>R2 - dil</t>
  </si>
  <si>
    <t>R3 - PFU</t>
  </si>
  <si>
    <t>R3 - dil</t>
  </si>
  <si>
    <t>PFU/ml R1</t>
  </si>
  <si>
    <t>PFU/ml R2</t>
  </si>
  <si>
    <t>PFU/ml R3</t>
  </si>
  <si>
    <t>Non-targeted</t>
  </si>
  <si>
    <t>LseCas13a-mediated targeting</t>
  </si>
  <si>
    <t>tn+ PCH45</t>
  </si>
  <si>
    <t>Strain</t>
  </si>
  <si>
    <t>Lysate</t>
  </si>
  <si>
    <t>R1 - dilution</t>
  </si>
  <si>
    <t>R2 - dilution</t>
  </si>
  <si>
    <t>R3 - dilution</t>
  </si>
  <si>
    <t>pre-enrichment</t>
  </si>
  <si>
    <t>tnpA WT</t>
  </si>
  <si>
    <t>A</t>
  </si>
  <si>
    <t>B</t>
  </si>
  <si>
    <t>C</t>
  </si>
  <si>
    <t>uvsX::tnpA</t>
  </si>
  <si>
    <t>selection</t>
  </si>
  <si>
    <t>post-enrichment</t>
  </si>
  <si>
    <t>rep1</t>
  </si>
  <si>
    <t>rep2</t>
  </si>
  <si>
    <t>rep3</t>
  </si>
  <si>
    <t>rep4</t>
  </si>
  <si>
    <t>target</t>
  </si>
  <si>
    <t>spacer</t>
  </si>
  <si>
    <t>pfu/ml</t>
  </si>
  <si>
    <t>gp7</t>
  </si>
  <si>
    <t>-</t>
  </si>
  <si>
    <t>gp22</t>
  </si>
  <si>
    <t>gp23</t>
  </si>
  <si>
    <t>gp33</t>
  </si>
  <si>
    <t>gp44</t>
  </si>
  <si>
    <t>gp50</t>
  </si>
  <si>
    <t>gp56</t>
  </si>
  <si>
    <t>gp57</t>
  </si>
  <si>
    <t>gp58</t>
  </si>
  <si>
    <t>gp62</t>
  </si>
  <si>
    <t>gp73</t>
  </si>
  <si>
    <t>gp80</t>
  </si>
  <si>
    <t>gp81</t>
  </si>
  <si>
    <t>gp93</t>
  </si>
  <si>
    <t>gp140</t>
  </si>
  <si>
    <t>gp141</t>
  </si>
  <si>
    <t>gp174</t>
  </si>
  <si>
    <t>gp187</t>
  </si>
  <si>
    <t>gp198</t>
  </si>
  <si>
    <t>gp205</t>
  </si>
  <si>
    <t>gp215</t>
  </si>
  <si>
    <t>gp218</t>
  </si>
  <si>
    <t>gp220</t>
  </si>
  <si>
    <t>gp224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</si>
</sst>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11" fontId="0" fillId="0" borderId="7" xfId="0" applyNumberFormat="1" applyBorder="1"/>
    <xf numFmtId="0" fontId="1" fillId="0" borderId="7" xfId="0" applyFont="1" applyBorder="1"/>
    <xf numFmtId="0" fontId="1" fillId="0" borderId="8" xfId="0" applyFont="1" applyBorder="1"/>
    <xf numFmtId="11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945F-547F-4F5C-97BF-9C0656735A3D}">
  <dimension ref="A1:P8"/>
  <sheetViews>
    <sheetView workbookViewId="0">
      <selection activeCell="F7" sqref="F7"/>
    </sheetView>
  </sheetViews>
  <sheetFormatPr defaultColWidth="8.85546875" defaultRowHeight="15"/>
  <cols>
    <col min="1" max="1" width="6.42578125" bestFit="1" customWidth="1"/>
    <col min="2" max="2" width="15.7109375" bestFit="1" customWidth="1"/>
    <col min="9" max="9" width="3.42578125" customWidth="1"/>
    <col min="13" max="13" width="3.28515625" customWidth="1"/>
  </cols>
  <sheetData>
    <row r="1" spans="1:16">
      <c r="C1" s="17" t="s">
        <v>0</v>
      </c>
      <c r="D1" s="17"/>
      <c r="E1" s="17" t="s">
        <v>1</v>
      </c>
      <c r="F1" s="17"/>
      <c r="G1" s="17" t="s">
        <v>2</v>
      </c>
      <c r="H1" s="17"/>
      <c r="J1" t="s">
        <v>0</v>
      </c>
      <c r="K1" t="s">
        <v>1</v>
      </c>
      <c r="L1" t="s">
        <v>2</v>
      </c>
      <c r="N1" t="s">
        <v>0</v>
      </c>
      <c r="O1" t="s">
        <v>1</v>
      </c>
      <c r="P1" t="s">
        <v>2</v>
      </c>
    </row>
    <row r="2" spans="1:16">
      <c r="C2" t="s">
        <v>3</v>
      </c>
      <c r="D2" t="s">
        <v>4</v>
      </c>
      <c r="E2" t="s">
        <v>3</v>
      </c>
      <c r="F2" t="s">
        <v>4</v>
      </c>
      <c r="G2" t="s">
        <v>3</v>
      </c>
      <c r="H2" t="s">
        <v>4</v>
      </c>
      <c r="J2" t="s">
        <v>5</v>
      </c>
      <c r="K2" t="s">
        <v>5</v>
      </c>
      <c r="L2" t="s">
        <v>5</v>
      </c>
      <c r="N2" t="s">
        <v>6</v>
      </c>
      <c r="O2" t="s">
        <v>6</v>
      </c>
      <c r="P2" t="s">
        <v>6</v>
      </c>
    </row>
    <row r="3" spans="1:16">
      <c r="A3" s="18" t="s">
        <v>7</v>
      </c>
      <c r="B3" t="s">
        <v>8</v>
      </c>
      <c r="C3">
        <v>16</v>
      </c>
      <c r="D3" s="1">
        <v>1.0000000000000001E-5</v>
      </c>
      <c r="E3">
        <v>12</v>
      </c>
      <c r="F3" s="1">
        <v>9.9999999999999995E-7</v>
      </c>
      <c r="G3">
        <v>26</v>
      </c>
      <c r="H3" s="1">
        <v>1.0000000000000001E-5</v>
      </c>
      <c r="J3" s="1">
        <f>C3/(D3*0.005)</f>
        <v>320000000</v>
      </c>
      <c r="K3" s="1">
        <f>E3/(F3*0.005)</f>
        <v>2400000000</v>
      </c>
      <c r="L3" s="1">
        <f>G3/(H3*0.005)</f>
        <v>519999999.99999994</v>
      </c>
      <c r="M3" s="1"/>
      <c r="N3" s="1">
        <f>J3/AVERAGE($J$3:$L$3)</f>
        <v>0.29629629629629628</v>
      </c>
      <c r="O3" s="1">
        <f t="shared" ref="O3:P3" si="0">K3/AVERAGE($J$3:$L$3)</f>
        <v>2.2222222222222223</v>
      </c>
      <c r="P3" s="1">
        <f t="shared" si="0"/>
        <v>0.4814814814814814</v>
      </c>
    </row>
    <row r="4" spans="1:16">
      <c r="A4" s="18"/>
      <c r="B4" t="s">
        <v>9</v>
      </c>
      <c r="C4">
        <v>31</v>
      </c>
      <c r="D4" s="1">
        <v>1E-4</v>
      </c>
      <c r="E4">
        <v>3</v>
      </c>
      <c r="F4" s="1">
        <v>1E-4</v>
      </c>
      <c r="G4">
        <v>3</v>
      </c>
      <c r="H4" s="1">
        <v>1E-4</v>
      </c>
      <c r="J4" s="1">
        <f t="shared" ref="J4:J8" si="1">C4/(D4*0.005)</f>
        <v>61999999.999999993</v>
      </c>
      <c r="K4" s="1">
        <f t="shared" ref="K4:K8" si="2">E4/(F4*0.005)</f>
        <v>5999999.9999999991</v>
      </c>
      <c r="L4" s="1">
        <f t="shared" ref="L4:L8" si="3">G4/(H4*0.005)</f>
        <v>5999999.9999999991</v>
      </c>
      <c r="M4" s="1"/>
      <c r="N4" s="1">
        <f>J4/AVERAGE($J$3:$L$3)</f>
        <v>5.74074074074074E-2</v>
      </c>
      <c r="O4" s="1">
        <f t="shared" ref="O4:O5" si="4">K4/AVERAGE($J$3:$L$3)</f>
        <v>5.5555555555555549E-3</v>
      </c>
      <c r="P4" s="1">
        <f t="shared" ref="P4:P5" si="5">L4/AVERAGE($J$3:$L$3)</f>
        <v>5.5555555555555549E-3</v>
      </c>
    </row>
    <row r="5" spans="1:16">
      <c r="A5" s="18"/>
      <c r="B5" t="s">
        <v>10</v>
      </c>
      <c r="C5">
        <v>3</v>
      </c>
      <c r="D5" s="1">
        <v>0.01</v>
      </c>
      <c r="E5">
        <v>7</v>
      </c>
      <c r="F5" s="1">
        <v>0.01</v>
      </c>
      <c r="G5">
        <v>2</v>
      </c>
      <c r="H5" s="1">
        <v>0.01</v>
      </c>
      <c r="J5" s="1">
        <f t="shared" si="1"/>
        <v>60000</v>
      </c>
      <c r="K5" s="1">
        <f t="shared" si="2"/>
        <v>140000</v>
      </c>
      <c r="L5" s="1">
        <f t="shared" si="3"/>
        <v>40000</v>
      </c>
      <c r="M5" s="1"/>
      <c r="N5" s="1">
        <f t="shared" ref="N5:N8" si="6">J5/AVERAGE($J$3:$L$3)</f>
        <v>5.5555555555555558E-5</v>
      </c>
      <c r="O5" s="1">
        <f t="shared" si="4"/>
        <v>1.2962962962962963E-4</v>
      </c>
      <c r="P5" s="1">
        <f t="shared" si="5"/>
        <v>3.7037037037037037E-5</v>
      </c>
    </row>
    <row r="6" spans="1:16">
      <c r="A6" s="18"/>
      <c r="B6" t="s">
        <v>11</v>
      </c>
      <c r="C6">
        <v>7</v>
      </c>
      <c r="D6" s="1">
        <v>1E-4</v>
      </c>
      <c r="E6">
        <v>14</v>
      </c>
      <c r="F6" s="1">
        <v>1E-3</v>
      </c>
      <c r="G6">
        <v>12</v>
      </c>
      <c r="H6" s="1">
        <v>1E-3</v>
      </c>
      <c r="J6" s="1">
        <f t="shared" si="1"/>
        <v>13999999.999999998</v>
      </c>
      <c r="K6" s="1">
        <f t="shared" si="2"/>
        <v>2800000</v>
      </c>
      <c r="L6" s="1">
        <f t="shared" si="3"/>
        <v>2400000</v>
      </c>
      <c r="M6" s="1"/>
      <c r="N6" s="1">
        <f t="shared" si="6"/>
        <v>1.2962962962962961E-2</v>
      </c>
      <c r="O6" s="1">
        <f t="shared" ref="O6:O8" si="7">K6/AVERAGE($J$3:$L$3)</f>
        <v>2.5925925925925925E-3</v>
      </c>
      <c r="P6" s="1">
        <f t="shared" ref="P6:P8" si="8">L6/AVERAGE($J$3:$L$3)</f>
        <v>2.2222222222222222E-3</v>
      </c>
    </row>
    <row r="7" spans="1:16">
      <c r="A7" s="18"/>
      <c r="B7" t="s">
        <v>12</v>
      </c>
      <c r="C7">
        <v>11</v>
      </c>
      <c r="D7" s="1">
        <v>0.01</v>
      </c>
      <c r="E7">
        <v>9</v>
      </c>
      <c r="F7" s="1">
        <v>0.01</v>
      </c>
      <c r="G7">
        <v>2</v>
      </c>
      <c r="H7" s="1">
        <v>0.01</v>
      </c>
      <c r="J7" s="1">
        <f t="shared" si="1"/>
        <v>220000</v>
      </c>
      <c r="K7" s="1">
        <f t="shared" si="2"/>
        <v>180000</v>
      </c>
      <c r="L7" s="1">
        <f t="shared" si="3"/>
        <v>40000</v>
      </c>
      <c r="M7" s="1"/>
      <c r="N7" s="1">
        <f t="shared" si="6"/>
        <v>2.0370370370370369E-4</v>
      </c>
      <c r="O7" s="1">
        <f t="shared" si="7"/>
        <v>1.6666666666666666E-4</v>
      </c>
      <c r="P7" s="1">
        <f t="shared" si="8"/>
        <v>3.7037037037037037E-5</v>
      </c>
    </row>
    <row r="8" spans="1:16">
      <c r="A8" s="18"/>
      <c r="B8" t="s">
        <v>13</v>
      </c>
      <c r="C8">
        <v>9</v>
      </c>
      <c r="D8" s="1">
        <v>1E-3</v>
      </c>
      <c r="E8">
        <v>2</v>
      </c>
      <c r="F8" s="1">
        <v>1E-3</v>
      </c>
      <c r="G8">
        <v>8</v>
      </c>
      <c r="H8" s="1">
        <v>0.01</v>
      </c>
      <c r="J8" s="1">
        <f t="shared" si="1"/>
        <v>1799999.9999999998</v>
      </c>
      <c r="K8" s="1">
        <f t="shared" si="2"/>
        <v>399999.99999999994</v>
      </c>
      <c r="L8" s="1">
        <f t="shared" si="3"/>
        <v>160000</v>
      </c>
      <c r="N8" s="1">
        <f t="shared" si="6"/>
        <v>1.6666666666666666E-3</v>
      </c>
      <c r="O8" s="1">
        <f t="shared" si="7"/>
        <v>3.703703703703703E-4</v>
      </c>
      <c r="P8" s="1">
        <f t="shared" si="8"/>
        <v>1.4814814814814815E-4</v>
      </c>
    </row>
  </sheetData>
  <mergeCells count="4">
    <mergeCell ref="C1:D1"/>
    <mergeCell ref="E1:F1"/>
    <mergeCell ref="G1:H1"/>
    <mergeCell ref="A3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56C50-E4F8-DB43-9411-90C3FDBA76B9}">
  <dimension ref="A1:K8"/>
  <sheetViews>
    <sheetView workbookViewId="0">
      <selection activeCell="E6" sqref="E6"/>
    </sheetView>
  </sheetViews>
  <sheetFormatPr defaultColWidth="8.85546875" defaultRowHeight="15"/>
  <sheetData>
    <row r="1" spans="1:11">
      <c r="A1" s="2"/>
      <c r="B1" s="19" t="s">
        <v>14</v>
      </c>
      <c r="C1" s="19"/>
      <c r="D1" s="19"/>
      <c r="E1" s="19"/>
      <c r="F1" s="19"/>
      <c r="G1" s="19"/>
      <c r="H1" s="3"/>
      <c r="I1" s="3"/>
      <c r="J1" s="3"/>
      <c r="K1" s="4"/>
    </row>
    <row r="2" spans="1:11">
      <c r="A2" s="5"/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t="s">
        <v>21</v>
      </c>
      <c r="J2" t="s">
        <v>22</v>
      </c>
      <c r="K2" s="6" t="s">
        <v>23</v>
      </c>
    </row>
    <row r="3" spans="1:11">
      <c r="A3" s="5" t="s">
        <v>24</v>
      </c>
      <c r="B3">
        <v>36</v>
      </c>
      <c r="C3" s="1">
        <v>1E-8</v>
      </c>
      <c r="D3">
        <v>40</v>
      </c>
      <c r="E3" s="1">
        <v>1E-8</v>
      </c>
      <c r="F3">
        <v>29</v>
      </c>
      <c r="G3" s="1">
        <v>1E-8</v>
      </c>
      <c r="I3" s="7">
        <v>3600000000</v>
      </c>
      <c r="J3" s="7">
        <v>4000000000</v>
      </c>
      <c r="K3" s="8">
        <v>2900000000</v>
      </c>
    </row>
    <row r="4" spans="1:11" ht="15.95" thickBot="1">
      <c r="A4" s="9" t="s">
        <v>25</v>
      </c>
      <c r="B4" s="10">
        <v>1</v>
      </c>
      <c r="C4" s="11">
        <v>1E-4</v>
      </c>
      <c r="D4" s="10">
        <v>1</v>
      </c>
      <c r="E4" s="11">
        <v>1E-4</v>
      </c>
      <c r="F4" s="10">
        <v>1</v>
      </c>
      <c r="G4" s="11">
        <v>1E-4</v>
      </c>
      <c r="H4" s="10"/>
      <c r="I4" s="12">
        <v>1000</v>
      </c>
      <c r="J4" s="12">
        <v>1000</v>
      </c>
      <c r="K4" s="13">
        <v>1000</v>
      </c>
    </row>
    <row r="5" spans="1:11">
      <c r="A5" s="2"/>
      <c r="B5" s="19" t="s">
        <v>26</v>
      </c>
      <c r="C5" s="19"/>
      <c r="D5" s="19"/>
      <c r="E5" s="3"/>
      <c r="F5" s="3"/>
      <c r="G5" s="3"/>
      <c r="H5" s="3"/>
      <c r="I5" s="3"/>
      <c r="J5" s="3"/>
      <c r="K5" s="4"/>
    </row>
    <row r="6" spans="1:11">
      <c r="A6" s="5"/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I6" t="s">
        <v>21</v>
      </c>
      <c r="J6" t="s">
        <v>22</v>
      </c>
      <c r="K6" s="6" t="s">
        <v>23</v>
      </c>
    </row>
    <row r="7" spans="1:11">
      <c r="A7" s="5" t="s">
        <v>24</v>
      </c>
      <c r="B7">
        <v>29</v>
      </c>
      <c r="C7" s="1">
        <v>1E-8</v>
      </c>
      <c r="D7">
        <v>56</v>
      </c>
      <c r="E7" s="1">
        <v>1E-8</v>
      </c>
      <c r="F7">
        <v>46</v>
      </c>
      <c r="G7" s="1">
        <v>1E-8</v>
      </c>
      <c r="I7" s="7">
        <v>2900000000</v>
      </c>
      <c r="J7" s="7">
        <v>5600000000</v>
      </c>
      <c r="K7" s="8">
        <v>4600000000</v>
      </c>
    </row>
    <row r="8" spans="1:11" ht="15.95" thickBot="1">
      <c r="A8" s="9" t="s">
        <v>25</v>
      </c>
      <c r="B8" s="10">
        <v>31</v>
      </c>
      <c r="C8" s="11">
        <v>1E-8</v>
      </c>
      <c r="D8" s="10">
        <v>44</v>
      </c>
      <c r="E8" s="11">
        <v>1E-8</v>
      </c>
      <c r="F8" s="10">
        <v>40</v>
      </c>
      <c r="G8" s="11">
        <v>1E-8</v>
      </c>
      <c r="H8" s="10"/>
      <c r="I8" s="12">
        <v>3100000000</v>
      </c>
      <c r="J8" s="12">
        <v>4400000000</v>
      </c>
      <c r="K8" s="13">
        <v>4000000000</v>
      </c>
    </row>
  </sheetData>
  <mergeCells count="3">
    <mergeCell ref="B1:D1"/>
    <mergeCell ref="E1:G1"/>
    <mergeCell ref="B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9BCF-9C8D-6941-B13A-DD710FC23CCC}">
  <dimension ref="A1:N25"/>
  <sheetViews>
    <sheetView workbookViewId="0">
      <selection activeCell="T17" sqref="T17"/>
    </sheetView>
  </sheetViews>
  <sheetFormatPr defaultColWidth="8.85546875" defaultRowHeight="15"/>
  <cols>
    <col min="1" max="1" width="14.28515625" bestFit="1" customWidth="1"/>
    <col min="3" max="3" width="9.85546875" customWidth="1"/>
    <col min="4" max="4" width="3.140625" customWidth="1"/>
    <col min="5" max="5" width="7.7109375" bestFit="1" customWidth="1"/>
    <col min="6" max="6" width="10.28515625" bestFit="1" customWidth="1"/>
    <col min="7" max="7" width="7.7109375" bestFit="1" customWidth="1"/>
    <col min="8" max="8" width="10.28515625" bestFit="1" customWidth="1"/>
    <col min="9" max="9" width="7.7109375" bestFit="1" customWidth="1"/>
    <col min="10" max="10" width="10.28515625" bestFit="1" customWidth="1"/>
    <col min="11" max="11" width="3.140625" customWidth="1"/>
    <col min="13" max="14" width="9.28515625" bestFit="1" customWidth="1"/>
  </cols>
  <sheetData>
    <row r="1" spans="1:14">
      <c r="B1" t="s">
        <v>27</v>
      </c>
      <c r="C1" s="17" t="s">
        <v>28</v>
      </c>
      <c r="D1" s="17"/>
      <c r="E1" t="s">
        <v>15</v>
      </c>
      <c r="F1" t="s">
        <v>29</v>
      </c>
      <c r="G1" t="s">
        <v>17</v>
      </c>
      <c r="H1" t="s">
        <v>30</v>
      </c>
      <c r="I1" t="s">
        <v>19</v>
      </c>
      <c r="J1" t="s">
        <v>31</v>
      </c>
      <c r="L1" t="s">
        <v>21</v>
      </c>
      <c r="M1" t="s">
        <v>22</v>
      </c>
      <c r="N1" t="s">
        <v>23</v>
      </c>
    </row>
    <row r="2" spans="1:14">
      <c r="A2" s="20" t="s">
        <v>32</v>
      </c>
      <c r="B2" s="20" t="s">
        <v>8</v>
      </c>
      <c r="C2" s="20" t="s">
        <v>33</v>
      </c>
      <c r="D2" t="s">
        <v>34</v>
      </c>
      <c r="E2">
        <v>5</v>
      </c>
      <c r="F2" s="1">
        <v>9.9999999999999995E-7</v>
      </c>
      <c r="G2">
        <v>5</v>
      </c>
      <c r="H2" s="1">
        <v>9.9999999999999995E-7</v>
      </c>
      <c r="I2">
        <v>6</v>
      </c>
      <c r="J2" s="1">
        <v>9.9999999999999995E-7</v>
      </c>
      <c r="K2" s="1"/>
      <c r="L2" s="1">
        <f>E2/(F2*0.005)</f>
        <v>1000000000</v>
      </c>
      <c r="M2" s="1">
        <f>G2/(H2*0.005)</f>
        <v>1000000000</v>
      </c>
      <c r="N2" s="1">
        <f>I2/(J2*0.005)</f>
        <v>1200000000</v>
      </c>
    </row>
    <row r="3" spans="1:14">
      <c r="A3" s="20"/>
      <c r="B3" s="20"/>
      <c r="C3" s="20"/>
      <c r="D3" t="s">
        <v>35</v>
      </c>
      <c r="E3">
        <v>1</v>
      </c>
      <c r="F3" s="1">
        <v>9.9999999999999995E-7</v>
      </c>
      <c r="G3">
        <v>4</v>
      </c>
      <c r="H3" s="1">
        <v>9.9999999999999995E-7</v>
      </c>
      <c r="I3">
        <v>3</v>
      </c>
      <c r="J3" s="1">
        <v>9.9999999999999995E-7</v>
      </c>
      <c r="K3" s="1"/>
      <c r="L3" s="1">
        <f>E3/(F3*0.005)</f>
        <v>200000000</v>
      </c>
      <c r="M3" s="1">
        <f>G3/(H3*0.005)</f>
        <v>800000000</v>
      </c>
      <c r="N3" s="1">
        <f>I3/(J3*0.005)</f>
        <v>600000000</v>
      </c>
    </row>
    <row r="4" spans="1:14">
      <c r="A4" s="20"/>
      <c r="B4" s="20"/>
      <c r="C4" s="20"/>
      <c r="D4" t="s">
        <v>36</v>
      </c>
      <c r="E4">
        <v>2</v>
      </c>
      <c r="F4" s="1">
        <v>9.9999999999999995E-7</v>
      </c>
      <c r="G4">
        <v>8</v>
      </c>
      <c r="H4" s="1">
        <v>9.9999999999999995E-7</v>
      </c>
      <c r="I4">
        <v>3</v>
      </c>
      <c r="J4" s="1">
        <v>9.9999999999999995E-7</v>
      </c>
      <c r="K4" s="1"/>
      <c r="L4" s="1">
        <f>E4/(F4*0.005)</f>
        <v>400000000</v>
      </c>
      <c r="M4" s="1">
        <f>G4/(H4*0.005)</f>
        <v>1600000000</v>
      </c>
      <c r="N4" s="1">
        <f>I4/(J4*0.005)</f>
        <v>600000000</v>
      </c>
    </row>
    <row r="5" spans="1:14">
      <c r="A5" s="20"/>
      <c r="B5" s="20"/>
      <c r="C5" s="20" t="s">
        <v>37</v>
      </c>
      <c r="D5" t="s">
        <v>34</v>
      </c>
      <c r="E5">
        <v>6</v>
      </c>
      <c r="F5" s="1">
        <v>9.9999999999999995E-7</v>
      </c>
      <c r="G5">
        <v>12</v>
      </c>
      <c r="H5" s="1">
        <v>9.9999999999999995E-7</v>
      </c>
      <c r="I5">
        <v>11</v>
      </c>
      <c r="J5" s="1">
        <v>9.9999999999999995E-7</v>
      </c>
      <c r="K5" s="1"/>
      <c r="L5" s="1">
        <f>E5/(F5*0.005)</f>
        <v>1200000000</v>
      </c>
      <c r="M5" s="1">
        <f>G5/(H5*0.005)</f>
        <v>2400000000</v>
      </c>
      <c r="N5" s="1">
        <f>I5/(J5*0.005)</f>
        <v>2200000000</v>
      </c>
    </row>
    <row r="6" spans="1:14">
      <c r="A6" s="20"/>
      <c r="B6" s="20"/>
      <c r="C6" s="20"/>
      <c r="D6" t="s">
        <v>35</v>
      </c>
      <c r="E6">
        <v>16</v>
      </c>
      <c r="F6" s="1">
        <v>9.9999999999999995E-7</v>
      </c>
      <c r="G6">
        <v>32</v>
      </c>
      <c r="H6" s="1">
        <v>1.0000000000000001E-5</v>
      </c>
      <c r="I6">
        <v>3</v>
      </c>
      <c r="J6" s="1">
        <v>9.9999999999999995E-7</v>
      </c>
      <c r="K6" s="1"/>
      <c r="L6" s="1">
        <f t="shared" ref="L6:L25" si="0">E6/(F6*0.005)</f>
        <v>3200000000</v>
      </c>
      <c r="M6" s="1">
        <f t="shared" ref="M6:M25" si="1">G6/(H6*0.005)</f>
        <v>640000000</v>
      </c>
      <c r="N6" s="1">
        <f t="shared" ref="N6:N25" si="2">I6/(J6*0.005)</f>
        <v>600000000</v>
      </c>
    </row>
    <row r="7" spans="1:14">
      <c r="A7" s="20"/>
      <c r="B7" s="20"/>
      <c r="C7" s="20"/>
      <c r="D7" t="s">
        <v>36</v>
      </c>
      <c r="E7">
        <v>2</v>
      </c>
      <c r="F7" s="1">
        <v>9.9999999999999995E-7</v>
      </c>
      <c r="G7">
        <v>4</v>
      </c>
      <c r="H7" s="1">
        <v>9.9999999999999995E-7</v>
      </c>
      <c r="I7">
        <v>1</v>
      </c>
      <c r="J7" s="1">
        <v>9.9999999999999995E-7</v>
      </c>
      <c r="K7" s="1"/>
      <c r="L7" s="1">
        <f t="shared" si="0"/>
        <v>400000000</v>
      </c>
      <c r="M7" s="1">
        <f t="shared" si="1"/>
        <v>800000000</v>
      </c>
      <c r="N7" s="1">
        <f t="shared" si="2"/>
        <v>200000000</v>
      </c>
    </row>
    <row r="8" spans="1:14">
      <c r="A8" s="20"/>
      <c r="B8" s="20" t="s">
        <v>38</v>
      </c>
      <c r="C8" s="20" t="s">
        <v>33</v>
      </c>
      <c r="D8" t="s">
        <v>34</v>
      </c>
      <c r="E8">
        <v>1</v>
      </c>
      <c r="F8" s="1">
        <v>1</v>
      </c>
      <c r="G8">
        <v>0</v>
      </c>
      <c r="H8" s="1">
        <v>1</v>
      </c>
      <c r="I8">
        <v>0</v>
      </c>
      <c r="J8" s="1">
        <v>1</v>
      </c>
      <c r="K8" s="1"/>
      <c r="L8" s="1">
        <f t="shared" si="0"/>
        <v>200</v>
      </c>
      <c r="M8" s="1">
        <f t="shared" si="1"/>
        <v>0</v>
      </c>
      <c r="N8" s="1">
        <f t="shared" si="2"/>
        <v>0</v>
      </c>
    </row>
    <row r="9" spans="1:14">
      <c r="A9" s="20"/>
      <c r="B9" s="20"/>
      <c r="C9" s="20"/>
      <c r="D9" t="s">
        <v>35</v>
      </c>
      <c r="E9">
        <v>0</v>
      </c>
      <c r="F9" s="1">
        <v>1</v>
      </c>
      <c r="G9">
        <v>1</v>
      </c>
      <c r="H9" s="1">
        <v>1</v>
      </c>
      <c r="I9">
        <v>0</v>
      </c>
      <c r="J9" s="1">
        <v>1</v>
      </c>
      <c r="K9" s="1"/>
      <c r="L9" s="1">
        <f t="shared" si="0"/>
        <v>0</v>
      </c>
      <c r="M9" s="1">
        <f t="shared" si="1"/>
        <v>200</v>
      </c>
      <c r="N9" s="1">
        <f t="shared" si="2"/>
        <v>0</v>
      </c>
    </row>
    <row r="10" spans="1:14">
      <c r="A10" s="20"/>
      <c r="B10" s="20"/>
      <c r="C10" s="20"/>
      <c r="D10" t="s">
        <v>36</v>
      </c>
      <c r="E10">
        <v>1</v>
      </c>
      <c r="F10" s="1">
        <v>1</v>
      </c>
      <c r="G10">
        <v>2</v>
      </c>
      <c r="H10" s="1">
        <v>1</v>
      </c>
      <c r="I10">
        <v>0</v>
      </c>
      <c r="J10" s="1">
        <v>1</v>
      </c>
      <c r="K10" s="1"/>
      <c r="L10" s="1">
        <f t="shared" si="0"/>
        <v>200</v>
      </c>
      <c r="M10" s="1">
        <f t="shared" si="1"/>
        <v>400</v>
      </c>
      <c r="N10" s="1">
        <f t="shared" si="2"/>
        <v>0</v>
      </c>
    </row>
    <row r="11" spans="1:14">
      <c r="A11" s="20"/>
      <c r="B11" s="20"/>
      <c r="C11" s="20" t="s">
        <v>37</v>
      </c>
      <c r="D11" t="s">
        <v>34</v>
      </c>
      <c r="E11">
        <v>1</v>
      </c>
      <c r="F11" s="1">
        <v>1</v>
      </c>
      <c r="G11">
        <v>1</v>
      </c>
      <c r="H11" s="1">
        <v>1</v>
      </c>
      <c r="I11">
        <v>0</v>
      </c>
      <c r="J11" s="1">
        <v>1</v>
      </c>
      <c r="K11" s="1"/>
      <c r="L11" s="1">
        <f t="shared" si="0"/>
        <v>200</v>
      </c>
      <c r="M11" s="1">
        <f t="shared" si="1"/>
        <v>200</v>
      </c>
      <c r="N11" s="1">
        <f t="shared" si="2"/>
        <v>0</v>
      </c>
    </row>
    <row r="12" spans="1:14">
      <c r="A12" s="20"/>
      <c r="B12" s="20"/>
      <c r="C12" s="20"/>
      <c r="D12" t="s">
        <v>35</v>
      </c>
      <c r="E12">
        <v>0</v>
      </c>
      <c r="F12" s="1">
        <v>1</v>
      </c>
      <c r="G12">
        <v>0</v>
      </c>
      <c r="H12" s="1">
        <v>1</v>
      </c>
      <c r="I12">
        <v>1</v>
      </c>
      <c r="J12" s="1">
        <v>1</v>
      </c>
      <c r="K12" s="1"/>
      <c r="L12" s="1">
        <f t="shared" si="0"/>
        <v>0</v>
      </c>
      <c r="M12" s="1">
        <f t="shared" si="1"/>
        <v>0</v>
      </c>
      <c r="N12" s="1">
        <f t="shared" si="2"/>
        <v>200</v>
      </c>
    </row>
    <row r="13" spans="1:14">
      <c r="A13" s="20"/>
      <c r="B13" s="20"/>
      <c r="C13" s="20"/>
      <c r="D13" t="s">
        <v>36</v>
      </c>
      <c r="E13">
        <v>1</v>
      </c>
      <c r="F13" s="1">
        <v>1</v>
      </c>
      <c r="G13">
        <v>1</v>
      </c>
      <c r="H13" s="1">
        <v>1</v>
      </c>
      <c r="I13">
        <v>1</v>
      </c>
      <c r="J13" s="1">
        <v>1</v>
      </c>
      <c r="K13" s="1"/>
      <c r="L13" s="1">
        <f t="shared" si="0"/>
        <v>200</v>
      </c>
      <c r="M13" s="1">
        <f t="shared" si="1"/>
        <v>200</v>
      </c>
      <c r="N13" s="1">
        <f t="shared" si="2"/>
        <v>200</v>
      </c>
    </row>
    <row r="14" spans="1:14">
      <c r="A14" s="20" t="s">
        <v>39</v>
      </c>
      <c r="B14" s="20" t="s">
        <v>8</v>
      </c>
      <c r="C14" s="20" t="s">
        <v>33</v>
      </c>
      <c r="D14" t="s">
        <v>34</v>
      </c>
      <c r="E14">
        <v>3</v>
      </c>
      <c r="F14" s="1">
        <v>1E-4</v>
      </c>
      <c r="G14">
        <v>2</v>
      </c>
      <c r="H14" s="1">
        <v>1E-4</v>
      </c>
      <c r="I14">
        <v>3</v>
      </c>
      <c r="J14" s="1">
        <v>1E-4</v>
      </c>
      <c r="K14" s="1"/>
      <c r="L14" s="1">
        <f t="shared" si="0"/>
        <v>5999999.9999999991</v>
      </c>
      <c r="M14" s="1">
        <f t="shared" si="1"/>
        <v>3999999.9999999995</v>
      </c>
      <c r="N14" s="1">
        <f t="shared" si="2"/>
        <v>5999999.9999999991</v>
      </c>
    </row>
    <row r="15" spans="1:14">
      <c r="A15" s="20"/>
      <c r="B15" s="20"/>
      <c r="C15" s="20"/>
      <c r="D15" t="s">
        <v>35</v>
      </c>
      <c r="E15">
        <v>1</v>
      </c>
      <c r="F15" s="1">
        <v>1E-4</v>
      </c>
      <c r="G15">
        <v>2</v>
      </c>
      <c r="H15" s="1">
        <v>1.0000000000000001E-5</v>
      </c>
      <c r="I15">
        <v>1</v>
      </c>
      <c r="J15" s="1">
        <v>1.0000000000000001E-5</v>
      </c>
      <c r="K15" s="1"/>
      <c r="L15" s="1">
        <f t="shared" si="0"/>
        <v>1999999.9999999998</v>
      </c>
      <c r="M15" s="1">
        <f t="shared" si="1"/>
        <v>40000000</v>
      </c>
      <c r="N15" s="1">
        <f t="shared" si="2"/>
        <v>20000000</v>
      </c>
    </row>
    <row r="16" spans="1:14">
      <c r="A16" s="20"/>
      <c r="B16" s="20"/>
      <c r="C16" s="20"/>
      <c r="D16" t="s">
        <v>36</v>
      </c>
      <c r="E16">
        <v>17</v>
      </c>
      <c r="F16" s="1">
        <v>1E-4</v>
      </c>
      <c r="G16">
        <v>9</v>
      </c>
      <c r="H16" s="1">
        <v>1E-4</v>
      </c>
      <c r="I16">
        <v>3</v>
      </c>
      <c r="J16" s="1">
        <v>1E-4</v>
      </c>
      <c r="K16" s="1"/>
      <c r="L16" s="1">
        <f t="shared" si="0"/>
        <v>33999999.999999993</v>
      </c>
      <c r="M16" s="1">
        <f t="shared" si="1"/>
        <v>17999999.999999996</v>
      </c>
      <c r="N16" s="1">
        <f t="shared" si="2"/>
        <v>5999999.9999999991</v>
      </c>
    </row>
    <row r="17" spans="1:14">
      <c r="A17" s="20"/>
      <c r="B17" s="20"/>
      <c r="C17" s="20" t="s">
        <v>37</v>
      </c>
      <c r="D17" t="s">
        <v>34</v>
      </c>
      <c r="E17">
        <v>2</v>
      </c>
      <c r="F17" s="1">
        <v>1E-4</v>
      </c>
      <c r="G17">
        <v>1</v>
      </c>
      <c r="H17" s="1">
        <v>1.0000000000000001E-5</v>
      </c>
      <c r="I17">
        <v>2</v>
      </c>
      <c r="J17" s="1">
        <v>1.0000000000000001E-5</v>
      </c>
      <c r="K17" s="1"/>
      <c r="L17" s="1">
        <f t="shared" si="0"/>
        <v>3999999.9999999995</v>
      </c>
      <c r="M17" s="1">
        <f t="shared" si="1"/>
        <v>20000000</v>
      </c>
      <c r="N17" s="1">
        <f t="shared" si="2"/>
        <v>40000000</v>
      </c>
    </row>
    <row r="18" spans="1:14">
      <c r="A18" s="20"/>
      <c r="B18" s="20"/>
      <c r="C18" s="20"/>
      <c r="D18" t="s">
        <v>35</v>
      </c>
      <c r="E18">
        <v>1</v>
      </c>
      <c r="F18" s="1">
        <v>9.9999999999999995E-7</v>
      </c>
      <c r="G18">
        <v>1</v>
      </c>
      <c r="H18" s="1">
        <v>9.9999999999999995E-7</v>
      </c>
      <c r="I18">
        <v>2</v>
      </c>
      <c r="J18" s="1">
        <v>9.9999999999999995E-7</v>
      </c>
      <c r="K18" s="1"/>
      <c r="L18" s="1">
        <f t="shared" si="0"/>
        <v>200000000</v>
      </c>
      <c r="M18" s="1">
        <f t="shared" si="1"/>
        <v>200000000</v>
      </c>
      <c r="N18" s="1">
        <f t="shared" si="2"/>
        <v>400000000</v>
      </c>
    </row>
    <row r="19" spans="1:14">
      <c r="A19" s="20"/>
      <c r="B19" s="20"/>
      <c r="C19" s="20"/>
      <c r="D19" t="s">
        <v>36</v>
      </c>
      <c r="E19">
        <v>7</v>
      </c>
      <c r="F19" s="1">
        <v>9.9999999999999995E-8</v>
      </c>
      <c r="G19">
        <v>20</v>
      </c>
      <c r="H19" s="1">
        <v>9.9999999999999995E-8</v>
      </c>
      <c r="I19">
        <v>16</v>
      </c>
      <c r="J19" s="1">
        <v>9.9999999999999995E-8</v>
      </c>
      <c r="K19" s="1"/>
      <c r="L19" s="1">
        <f t="shared" si="0"/>
        <v>14000000000</v>
      </c>
      <c r="M19" s="1">
        <f t="shared" si="1"/>
        <v>40000000000</v>
      </c>
      <c r="N19" s="1">
        <f t="shared" si="2"/>
        <v>31999999999.999996</v>
      </c>
    </row>
    <row r="20" spans="1:14">
      <c r="A20" s="20"/>
      <c r="B20" s="20" t="s">
        <v>38</v>
      </c>
      <c r="C20" s="20" t="s">
        <v>33</v>
      </c>
      <c r="D20" t="s">
        <v>34</v>
      </c>
      <c r="E20">
        <v>1</v>
      </c>
      <c r="F20" s="1">
        <v>1E-3</v>
      </c>
      <c r="G20">
        <v>1</v>
      </c>
      <c r="H20" s="1">
        <v>1E-3</v>
      </c>
      <c r="I20">
        <v>1</v>
      </c>
      <c r="J20" s="1">
        <v>1E-3</v>
      </c>
      <c r="K20" s="1"/>
      <c r="L20" s="1">
        <f t="shared" si="0"/>
        <v>199999.99999999997</v>
      </c>
      <c r="M20" s="1">
        <f t="shared" si="1"/>
        <v>199999.99999999997</v>
      </c>
      <c r="N20" s="1">
        <f t="shared" si="2"/>
        <v>199999.99999999997</v>
      </c>
    </row>
    <row r="21" spans="1:14">
      <c r="A21" s="20"/>
      <c r="B21" s="20"/>
      <c r="C21" s="20"/>
      <c r="D21" t="s">
        <v>35</v>
      </c>
      <c r="E21">
        <v>2</v>
      </c>
      <c r="F21" s="1">
        <v>0.01</v>
      </c>
      <c r="G21">
        <v>17</v>
      </c>
      <c r="H21" s="1">
        <v>0.1</v>
      </c>
      <c r="I21">
        <v>8</v>
      </c>
      <c r="J21" s="1">
        <v>0.1</v>
      </c>
      <c r="K21" s="1"/>
      <c r="L21" s="1">
        <f t="shared" si="0"/>
        <v>40000</v>
      </c>
      <c r="M21" s="1">
        <f t="shared" si="1"/>
        <v>34000</v>
      </c>
      <c r="N21" s="1">
        <f t="shared" si="2"/>
        <v>16000</v>
      </c>
    </row>
    <row r="22" spans="1:14">
      <c r="A22" s="20"/>
      <c r="B22" s="20"/>
      <c r="C22" s="20"/>
      <c r="D22" t="s">
        <v>36</v>
      </c>
      <c r="E22">
        <v>3</v>
      </c>
      <c r="F22" s="1">
        <v>0.01</v>
      </c>
      <c r="G22">
        <v>18</v>
      </c>
      <c r="H22" s="1">
        <v>0.1</v>
      </c>
      <c r="I22">
        <v>1</v>
      </c>
      <c r="J22" s="1">
        <v>0.01</v>
      </c>
      <c r="K22" s="1"/>
      <c r="L22" s="1">
        <f t="shared" si="0"/>
        <v>60000</v>
      </c>
      <c r="M22" s="1">
        <f t="shared" si="1"/>
        <v>36000</v>
      </c>
      <c r="N22" s="1">
        <f t="shared" si="2"/>
        <v>20000</v>
      </c>
    </row>
    <row r="23" spans="1:14">
      <c r="A23" s="20"/>
      <c r="B23" s="20"/>
      <c r="C23" s="20" t="s">
        <v>37</v>
      </c>
      <c r="D23" t="s">
        <v>34</v>
      </c>
      <c r="E23">
        <v>1</v>
      </c>
      <c r="F23" s="1">
        <v>1E-4</v>
      </c>
      <c r="G23">
        <v>1</v>
      </c>
      <c r="H23" s="1">
        <v>1E-4</v>
      </c>
      <c r="I23">
        <v>2</v>
      </c>
      <c r="J23" s="1">
        <v>1E-4</v>
      </c>
      <c r="K23" s="1"/>
      <c r="L23" s="1">
        <f t="shared" si="0"/>
        <v>1999999.9999999998</v>
      </c>
      <c r="M23" s="1">
        <f t="shared" si="1"/>
        <v>1999999.9999999998</v>
      </c>
      <c r="N23" s="1">
        <f t="shared" si="2"/>
        <v>3999999.9999999995</v>
      </c>
    </row>
    <row r="24" spans="1:14">
      <c r="A24" s="20"/>
      <c r="B24" s="20"/>
      <c r="C24" s="20"/>
      <c r="D24" t="s">
        <v>35</v>
      </c>
      <c r="E24">
        <v>5</v>
      </c>
      <c r="F24" s="1">
        <v>1.0000000000000001E-5</v>
      </c>
      <c r="G24">
        <v>12</v>
      </c>
      <c r="H24" s="1">
        <v>1.0000000000000001E-5</v>
      </c>
      <c r="I24">
        <v>1</v>
      </c>
      <c r="J24" s="1">
        <v>9.9999999999999995E-7</v>
      </c>
      <c r="K24" s="1"/>
      <c r="L24" s="1">
        <f t="shared" si="0"/>
        <v>99999999.999999985</v>
      </c>
      <c r="M24" s="1">
        <f t="shared" si="1"/>
        <v>239999999.99999997</v>
      </c>
      <c r="N24" s="1">
        <f t="shared" si="2"/>
        <v>200000000</v>
      </c>
    </row>
    <row r="25" spans="1:14">
      <c r="A25" s="20"/>
      <c r="B25" s="20"/>
      <c r="C25" s="20"/>
      <c r="D25" t="s">
        <v>36</v>
      </c>
      <c r="E25">
        <v>40</v>
      </c>
      <c r="F25" s="1">
        <v>9.9999999999999995E-7</v>
      </c>
      <c r="G25">
        <v>19</v>
      </c>
      <c r="H25" s="1">
        <v>9.9999999999999995E-8</v>
      </c>
      <c r="I25">
        <v>15</v>
      </c>
      <c r="J25" s="1">
        <v>9.9999999999999995E-8</v>
      </c>
      <c r="K25" s="1"/>
      <c r="L25" s="1">
        <f t="shared" si="0"/>
        <v>8000000000</v>
      </c>
      <c r="M25" s="1">
        <f t="shared" si="1"/>
        <v>38000000000</v>
      </c>
      <c r="N25" s="1">
        <f t="shared" si="2"/>
        <v>30000000000</v>
      </c>
    </row>
  </sheetData>
  <mergeCells count="15">
    <mergeCell ref="A14:A25"/>
    <mergeCell ref="B14:B19"/>
    <mergeCell ref="C14:C16"/>
    <mergeCell ref="C17:C19"/>
    <mergeCell ref="B20:B25"/>
    <mergeCell ref="C20:C22"/>
    <mergeCell ref="C23:C25"/>
    <mergeCell ref="C1:D1"/>
    <mergeCell ref="A2:A13"/>
    <mergeCell ref="B2:B7"/>
    <mergeCell ref="C2:C4"/>
    <mergeCell ref="C5:C7"/>
    <mergeCell ref="B8:B13"/>
    <mergeCell ref="C8:C10"/>
    <mergeCell ref="C11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9E08-5FDE-5440-AD6E-2526DEF92531}">
  <dimension ref="A1:Q51"/>
  <sheetViews>
    <sheetView tabSelected="1" workbookViewId="0">
      <selection activeCell="T16" sqref="T16"/>
    </sheetView>
  </sheetViews>
  <sheetFormatPr defaultColWidth="8.85546875" defaultRowHeight="15"/>
  <cols>
    <col min="1" max="1" width="9.85546875" bestFit="1" customWidth="1"/>
    <col min="2" max="2" width="9.85546875" customWidth="1"/>
    <col min="3" max="3" width="3.7109375" customWidth="1"/>
    <col min="8" max="8" width="3.7109375" customWidth="1"/>
    <col min="9" max="9" width="21" customWidth="1"/>
    <col min="12" max="12" width="9.28515625" bestFit="1" customWidth="1"/>
    <col min="13" max="13" width="2.85546875" customWidth="1"/>
  </cols>
  <sheetData>
    <row r="1" spans="1:17">
      <c r="D1" t="s">
        <v>40</v>
      </c>
      <c r="E1" t="s">
        <v>41</v>
      </c>
      <c r="F1" t="s">
        <v>42</v>
      </c>
      <c r="G1" t="s">
        <v>43</v>
      </c>
      <c r="I1" t="s">
        <v>40</v>
      </c>
      <c r="J1" t="s">
        <v>41</v>
      </c>
      <c r="K1" t="s">
        <v>42</v>
      </c>
      <c r="L1" t="s">
        <v>43</v>
      </c>
      <c r="N1" t="s">
        <v>40</v>
      </c>
      <c r="O1" t="s">
        <v>41</v>
      </c>
      <c r="P1" t="s">
        <v>42</v>
      </c>
      <c r="Q1" t="s">
        <v>43</v>
      </c>
    </row>
    <row r="2" spans="1:17">
      <c r="A2" t="s">
        <v>44</v>
      </c>
      <c r="B2" t="s">
        <v>45</v>
      </c>
      <c r="I2" t="s">
        <v>46</v>
      </c>
      <c r="N2" t="s">
        <v>6</v>
      </c>
    </row>
    <row r="3" spans="1:17">
      <c r="A3" t="s">
        <v>47</v>
      </c>
      <c r="B3" t="s">
        <v>34</v>
      </c>
      <c r="D3" s="14" t="s">
        <v>48</v>
      </c>
      <c r="E3" s="14">
        <v>600000000</v>
      </c>
      <c r="F3" s="14">
        <v>300000000</v>
      </c>
      <c r="G3" s="14">
        <v>210000000</v>
      </c>
      <c r="I3" s="14" t="s">
        <v>48</v>
      </c>
      <c r="J3" s="1">
        <f t="shared" ref="I3:L34" si="0">(E3*2)*(100)</f>
        <v>120000000000</v>
      </c>
      <c r="K3" s="1">
        <f t="shared" si="0"/>
        <v>60000000000</v>
      </c>
      <c r="L3" s="1">
        <f t="shared" si="0"/>
        <v>42000000000</v>
      </c>
      <c r="N3" s="1"/>
      <c r="O3" s="1">
        <f t="shared" ref="O3:O33" si="1">J3/$J$51</f>
        <v>1.2</v>
      </c>
      <c r="P3" s="1">
        <f t="shared" ref="P3:P22" si="2">K3/$K$51</f>
        <v>0.6</v>
      </c>
      <c r="Q3" s="1">
        <f>L3/$L$51</f>
        <v>0.7</v>
      </c>
    </row>
    <row r="4" spans="1:17">
      <c r="A4" t="s">
        <v>47</v>
      </c>
      <c r="B4" t="s">
        <v>35</v>
      </c>
      <c r="D4" s="14" t="s">
        <v>48</v>
      </c>
      <c r="E4" s="14">
        <v>300000000</v>
      </c>
      <c r="F4" s="14">
        <v>300000000</v>
      </c>
      <c r="G4" s="14">
        <v>350000000</v>
      </c>
      <c r="I4" s="14" t="s">
        <v>48</v>
      </c>
      <c r="J4" s="1">
        <f t="shared" si="0"/>
        <v>60000000000</v>
      </c>
      <c r="K4" s="1">
        <f t="shared" si="0"/>
        <v>60000000000</v>
      </c>
      <c r="L4" s="1">
        <f t="shared" si="0"/>
        <v>70000000000</v>
      </c>
      <c r="N4" s="1"/>
      <c r="O4" s="1">
        <f t="shared" si="1"/>
        <v>0.6</v>
      </c>
      <c r="P4" s="1">
        <f t="shared" si="2"/>
        <v>0.6</v>
      </c>
      <c r="Q4" s="1">
        <f>L4/$L$51</f>
        <v>1.1666666666666667</v>
      </c>
    </row>
    <row r="5" spans="1:17">
      <c r="A5" t="s">
        <v>49</v>
      </c>
      <c r="B5" t="s">
        <v>34</v>
      </c>
      <c r="D5" s="14" t="s">
        <v>48</v>
      </c>
      <c r="E5" s="14">
        <v>300000000</v>
      </c>
      <c r="F5" s="14">
        <v>230000000</v>
      </c>
      <c r="G5" s="14">
        <v>400000000</v>
      </c>
      <c r="I5" s="14" t="s">
        <v>48</v>
      </c>
      <c r="J5" s="1">
        <f t="shared" si="0"/>
        <v>60000000000</v>
      </c>
      <c r="K5" s="1">
        <f t="shared" si="0"/>
        <v>46000000000</v>
      </c>
      <c r="L5" s="1">
        <f t="shared" si="0"/>
        <v>80000000000</v>
      </c>
      <c r="N5" s="1"/>
      <c r="O5" s="1">
        <f t="shared" si="1"/>
        <v>0.6</v>
      </c>
      <c r="P5" s="1">
        <f t="shared" si="2"/>
        <v>0.46</v>
      </c>
      <c r="Q5" s="1">
        <f>L5/$L$51</f>
        <v>1.3333333333333333</v>
      </c>
    </row>
    <row r="6" spans="1:17">
      <c r="A6" s="15" t="s">
        <v>49</v>
      </c>
      <c r="B6" s="15" t="s">
        <v>35</v>
      </c>
      <c r="C6" s="15"/>
      <c r="D6" s="14">
        <v>1000000</v>
      </c>
      <c r="E6" s="14">
        <v>100000000</v>
      </c>
      <c r="F6" s="14">
        <v>10000000</v>
      </c>
      <c r="G6" s="14" t="s">
        <v>48</v>
      </c>
      <c r="I6" s="1">
        <f t="shared" si="0"/>
        <v>200000000</v>
      </c>
      <c r="J6" s="1">
        <f t="shared" si="0"/>
        <v>20000000000</v>
      </c>
      <c r="K6" s="1">
        <f t="shared" si="0"/>
        <v>2000000000</v>
      </c>
      <c r="L6" s="14" t="s">
        <v>48</v>
      </c>
      <c r="N6" s="1">
        <f t="shared" ref="N6:N20" si="3">I6/$I$51</f>
        <v>1.4285714285714286E-3</v>
      </c>
      <c r="O6" s="1">
        <f t="shared" si="1"/>
        <v>0.2</v>
      </c>
      <c r="P6" s="1">
        <f t="shared" si="2"/>
        <v>0.02</v>
      </c>
      <c r="Q6" s="1"/>
    </row>
    <row r="7" spans="1:17">
      <c r="A7" s="15" t="s">
        <v>50</v>
      </c>
      <c r="B7" s="15" t="s">
        <v>34</v>
      </c>
      <c r="C7" s="15"/>
      <c r="D7" s="14">
        <v>10000</v>
      </c>
      <c r="E7" s="14">
        <v>10000</v>
      </c>
      <c r="F7" s="14">
        <v>80000000</v>
      </c>
      <c r="G7" s="14" t="s">
        <v>48</v>
      </c>
      <c r="I7" s="1">
        <f t="shared" si="0"/>
        <v>2000000</v>
      </c>
      <c r="J7" s="1">
        <f t="shared" si="0"/>
        <v>2000000</v>
      </c>
      <c r="K7" s="1">
        <f t="shared" si="0"/>
        <v>16000000000</v>
      </c>
      <c r="L7" s="14" t="s">
        <v>48</v>
      </c>
      <c r="N7" s="1">
        <f t="shared" si="3"/>
        <v>1.4285714285714285E-5</v>
      </c>
      <c r="O7" s="1">
        <f t="shared" si="1"/>
        <v>2.0000000000000002E-5</v>
      </c>
      <c r="P7" s="1">
        <f t="shared" si="2"/>
        <v>0.16</v>
      </c>
      <c r="Q7" s="1"/>
    </row>
    <row r="8" spans="1:17">
      <c r="A8" s="15" t="s">
        <v>50</v>
      </c>
      <c r="B8" s="15" t="s">
        <v>35</v>
      </c>
      <c r="C8" s="15"/>
      <c r="D8" s="14">
        <v>10000</v>
      </c>
      <c r="E8" s="14">
        <v>1000000</v>
      </c>
      <c r="F8" s="14">
        <v>10000</v>
      </c>
      <c r="G8" s="14" t="s">
        <v>48</v>
      </c>
      <c r="I8" s="1">
        <f t="shared" si="0"/>
        <v>2000000</v>
      </c>
      <c r="J8" s="1">
        <f t="shared" si="0"/>
        <v>200000000</v>
      </c>
      <c r="K8" s="1">
        <f t="shared" si="0"/>
        <v>2000000</v>
      </c>
      <c r="L8" s="14" t="s">
        <v>48</v>
      </c>
      <c r="N8" s="1">
        <f t="shared" si="3"/>
        <v>1.4285714285714285E-5</v>
      </c>
      <c r="O8" s="1">
        <f t="shared" si="1"/>
        <v>2E-3</v>
      </c>
      <c r="P8" s="1">
        <f t="shared" si="2"/>
        <v>2.0000000000000002E-5</v>
      </c>
      <c r="Q8" s="1"/>
    </row>
    <row r="9" spans="1:17">
      <c r="A9" s="15" t="s">
        <v>51</v>
      </c>
      <c r="B9" s="15" t="s">
        <v>34</v>
      </c>
      <c r="C9" s="15"/>
      <c r="D9" s="14">
        <v>100000</v>
      </c>
      <c r="E9" s="14">
        <v>10000000</v>
      </c>
      <c r="F9" s="14">
        <v>4000000</v>
      </c>
      <c r="G9" s="14" t="s">
        <v>48</v>
      </c>
      <c r="I9" s="1">
        <f t="shared" si="0"/>
        <v>20000000</v>
      </c>
      <c r="J9" s="1">
        <f t="shared" si="0"/>
        <v>2000000000</v>
      </c>
      <c r="K9" s="1">
        <f t="shared" si="0"/>
        <v>800000000</v>
      </c>
      <c r="L9" s="14" t="s">
        <v>48</v>
      </c>
      <c r="N9" s="1">
        <f t="shared" si="3"/>
        <v>1.4285714285714287E-4</v>
      </c>
      <c r="O9" s="1">
        <f t="shared" si="1"/>
        <v>0.02</v>
      </c>
      <c r="P9" s="1">
        <f t="shared" si="2"/>
        <v>8.0000000000000002E-3</v>
      </c>
      <c r="Q9" s="1"/>
    </row>
    <row r="10" spans="1:17">
      <c r="A10" s="15" t="s">
        <v>51</v>
      </c>
      <c r="B10" s="15" t="s">
        <v>35</v>
      </c>
      <c r="C10" s="15"/>
      <c r="D10" s="14">
        <v>10000</v>
      </c>
      <c r="E10" s="14">
        <v>1000000</v>
      </c>
      <c r="F10" s="14">
        <v>10000</v>
      </c>
      <c r="G10" s="14" t="s">
        <v>48</v>
      </c>
      <c r="I10" s="1">
        <f t="shared" si="0"/>
        <v>2000000</v>
      </c>
      <c r="J10" s="1">
        <f t="shared" si="0"/>
        <v>200000000</v>
      </c>
      <c r="K10" s="1">
        <f t="shared" si="0"/>
        <v>2000000</v>
      </c>
      <c r="L10" s="14" t="s">
        <v>48</v>
      </c>
      <c r="N10" s="1">
        <f t="shared" si="3"/>
        <v>1.4285714285714285E-5</v>
      </c>
      <c r="O10" s="1">
        <f t="shared" si="1"/>
        <v>2E-3</v>
      </c>
      <c r="P10" s="1">
        <f t="shared" si="2"/>
        <v>2.0000000000000002E-5</v>
      </c>
      <c r="Q10" s="1"/>
    </row>
    <row r="11" spans="1:17">
      <c r="A11" s="15" t="s">
        <v>52</v>
      </c>
      <c r="B11" s="15" t="s">
        <v>34</v>
      </c>
      <c r="C11" s="15"/>
      <c r="D11" s="14">
        <v>10000</v>
      </c>
      <c r="E11" s="14">
        <v>40000000</v>
      </c>
      <c r="F11" s="14">
        <v>40000000</v>
      </c>
      <c r="G11" s="14" t="s">
        <v>48</v>
      </c>
      <c r="I11" s="1">
        <f t="shared" si="0"/>
        <v>2000000</v>
      </c>
      <c r="J11" s="1">
        <f t="shared" si="0"/>
        <v>8000000000</v>
      </c>
      <c r="K11" s="1">
        <f t="shared" si="0"/>
        <v>8000000000</v>
      </c>
      <c r="L11" s="14" t="s">
        <v>48</v>
      </c>
      <c r="N11" s="1">
        <f t="shared" si="3"/>
        <v>1.4285714285714285E-5</v>
      </c>
      <c r="O11" s="1">
        <f t="shared" si="1"/>
        <v>0.08</v>
      </c>
      <c r="P11" s="1">
        <f t="shared" si="2"/>
        <v>0.08</v>
      </c>
      <c r="Q11" s="1"/>
    </row>
    <row r="12" spans="1:17">
      <c r="A12" s="15" t="s">
        <v>52</v>
      </c>
      <c r="B12" s="15" t="s">
        <v>35</v>
      </c>
      <c r="C12" s="15"/>
      <c r="D12" s="14">
        <v>10000</v>
      </c>
      <c r="E12" s="14">
        <v>10000</v>
      </c>
      <c r="F12" s="14">
        <v>5000000</v>
      </c>
      <c r="G12" s="14" t="s">
        <v>48</v>
      </c>
      <c r="I12" s="1">
        <f t="shared" si="0"/>
        <v>2000000</v>
      </c>
      <c r="J12" s="1">
        <f t="shared" si="0"/>
        <v>2000000</v>
      </c>
      <c r="K12" s="1">
        <f t="shared" si="0"/>
        <v>1000000000</v>
      </c>
      <c r="L12" s="14" t="s">
        <v>48</v>
      </c>
      <c r="N12" s="1">
        <f t="shared" si="3"/>
        <v>1.4285714285714285E-5</v>
      </c>
      <c r="O12" s="1">
        <f t="shared" si="1"/>
        <v>2.0000000000000002E-5</v>
      </c>
      <c r="P12" s="1">
        <f t="shared" si="2"/>
        <v>0.01</v>
      </c>
      <c r="Q12" s="1"/>
    </row>
    <row r="13" spans="1:17">
      <c r="A13" s="15" t="s">
        <v>53</v>
      </c>
      <c r="B13" s="15" t="s">
        <v>34</v>
      </c>
      <c r="C13" s="15"/>
      <c r="D13" s="14">
        <v>400000000</v>
      </c>
      <c r="E13" s="14">
        <v>300000000</v>
      </c>
      <c r="F13" s="14">
        <v>300000000</v>
      </c>
      <c r="G13" s="14" t="s">
        <v>48</v>
      </c>
      <c r="I13" s="1">
        <f t="shared" si="0"/>
        <v>80000000000</v>
      </c>
      <c r="J13" s="1">
        <f t="shared" si="0"/>
        <v>60000000000</v>
      </c>
      <c r="K13" s="1">
        <f t="shared" si="0"/>
        <v>60000000000</v>
      </c>
      <c r="L13" s="14" t="s">
        <v>48</v>
      </c>
      <c r="N13" s="1">
        <f t="shared" si="3"/>
        <v>0.5714285714285714</v>
      </c>
      <c r="O13" s="1">
        <f t="shared" si="1"/>
        <v>0.6</v>
      </c>
      <c r="P13" s="1">
        <f t="shared" si="2"/>
        <v>0.6</v>
      </c>
      <c r="Q13" s="1"/>
    </row>
    <row r="14" spans="1:17">
      <c r="A14" s="15" t="s">
        <v>53</v>
      </c>
      <c r="B14" s="15" t="s">
        <v>35</v>
      </c>
      <c r="C14" s="15"/>
      <c r="D14" s="14">
        <v>400000000</v>
      </c>
      <c r="E14" s="14">
        <v>200000000</v>
      </c>
      <c r="F14" s="14">
        <v>100000000</v>
      </c>
      <c r="G14" s="14" t="s">
        <v>48</v>
      </c>
      <c r="I14" s="1">
        <f t="shared" si="0"/>
        <v>80000000000</v>
      </c>
      <c r="J14" s="1">
        <f t="shared" si="0"/>
        <v>40000000000</v>
      </c>
      <c r="K14" s="1">
        <f t="shared" si="0"/>
        <v>20000000000</v>
      </c>
      <c r="L14" s="14" t="s">
        <v>48</v>
      </c>
      <c r="N14" s="1">
        <f t="shared" si="3"/>
        <v>0.5714285714285714</v>
      </c>
      <c r="O14" s="1">
        <f t="shared" si="1"/>
        <v>0.4</v>
      </c>
      <c r="P14" s="1">
        <f t="shared" si="2"/>
        <v>0.2</v>
      </c>
      <c r="Q14" s="1"/>
    </row>
    <row r="15" spans="1:17">
      <c r="A15" s="15" t="s">
        <v>54</v>
      </c>
      <c r="B15" s="15" t="s">
        <v>34</v>
      </c>
      <c r="C15" s="15"/>
      <c r="D15" s="14">
        <v>10000</v>
      </c>
      <c r="E15" s="14">
        <v>10000</v>
      </c>
      <c r="F15" s="14">
        <v>100000</v>
      </c>
      <c r="G15" s="14" t="s">
        <v>48</v>
      </c>
      <c r="I15" s="1">
        <f t="shared" si="0"/>
        <v>2000000</v>
      </c>
      <c r="J15" s="1">
        <f t="shared" si="0"/>
        <v>2000000</v>
      </c>
      <c r="K15" s="1">
        <f t="shared" si="0"/>
        <v>20000000</v>
      </c>
      <c r="L15" s="14" t="s">
        <v>48</v>
      </c>
      <c r="N15" s="1">
        <f t="shared" si="3"/>
        <v>1.4285714285714285E-5</v>
      </c>
      <c r="O15" s="1">
        <f t="shared" si="1"/>
        <v>2.0000000000000002E-5</v>
      </c>
      <c r="P15" s="1">
        <f t="shared" si="2"/>
        <v>2.0000000000000001E-4</v>
      </c>
      <c r="Q15" s="1"/>
    </row>
    <row r="16" spans="1:17">
      <c r="A16" s="15" t="s">
        <v>54</v>
      </c>
      <c r="B16" s="15" t="s">
        <v>35</v>
      </c>
      <c r="C16" s="15"/>
      <c r="D16" s="14">
        <v>10000</v>
      </c>
      <c r="E16" s="14">
        <v>10000</v>
      </c>
      <c r="F16" s="14">
        <v>10000</v>
      </c>
      <c r="G16" s="14" t="s">
        <v>48</v>
      </c>
      <c r="I16" s="1">
        <f t="shared" si="0"/>
        <v>2000000</v>
      </c>
      <c r="J16" s="1">
        <f t="shared" si="0"/>
        <v>2000000</v>
      </c>
      <c r="K16" s="1">
        <f t="shared" si="0"/>
        <v>2000000</v>
      </c>
      <c r="L16" s="14" t="s">
        <v>48</v>
      </c>
      <c r="N16" s="1">
        <f t="shared" si="3"/>
        <v>1.4285714285714285E-5</v>
      </c>
      <c r="O16" s="1">
        <f t="shared" si="1"/>
        <v>2.0000000000000002E-5</v>
      </c>
      <c r="P16" s="1">
        <f t="shared" si="2"/>
        <v>2.0000000000000002E-5</v>
      </c>
      <c r="Q16" s="1"/>
    </row>
    <row r="17" spans="1:17">
      <c r="A17" s="15" t="s">
        <v>55</v>
      </c>
      <c r="B17" s="15" t="s">
        <v>34</v>
      </c>
      <c r="C17" s="15"/>
      <c r="D17" s="14">
        <v>800000000</v>
      </c>
      <c r="E17" s="14">
        <v>500000000</v>
      </c>
      <c r="F17" s="14">
        <v>200000000</v>
      </c>
      <c r="G17" s="14" t="s">
        <v>48</v>
      </c>
      <c r="I17" s="1">
        <f t="shared" si="0"/>
        <v>160000000000</v>
      </c>
      <c r="J17" s="1">
        <f t="shared" si="0"/>
        <v>100000000000</v>
      </c>
      <c r="K17" s="1">
        <f t="shared" si="0"/>
        <v>40000000000</v>
      </c>
      <c r="L17" s="14" t="s">
        <v>48</v>
      </c>
      <c r="N17" s="1">
        <f t="shared" si="3"/>
        <v>1.1428571428571428</v>
      </c>
      <c r="O17" s="1">
        <f t="shared" si="1"/>
        <v>1</v>
      </c>
      <c r="P17" s="1">
        <f t="shared" si="2"/>
        <v>0.4</v>
      </c>
      <c r="Q17" s="1"/>
    </row>
    <row r="18" spans="1:17">
      <c r="A18" s="15" t="s">
        <v>55</v>
      </c>
      <c r="B18" s="15" t="s">
        <v>35</v>
      </c>
      <c r="C18" s="15"/>
      <c r="D18" s="14">
        <v>1100000000</v>
      </c>
      <c r="E18" s="14">
        <v>700000000</v>
      </c>
      <c r="F18" s="14">
        <v>160000000</v>
      </c>
      <c r="G18" s="14" t="s">
        <v>48</v>
      </c>
      <c r="I18" s="1">
        <f t="shared" si="0"/>
        <v>220000000000</v>
      </c>
      <c r="J18" s="1">
        <f t="shared" si="0"/>
        <v>140000000000</v>
      </c>
      <c r="K18" s="1">
        <f t="shared" si="0"/>
        <v>32000000000</v>
      </c>
      <c r="L18" s="14" t="s">
        <v>48</v>
      </c>
      <c r="N18" s="1">
        <f t="shared" si="3"/>
        <v>1.5714285714285714</v>
      </c>
      <c r="O18" s="1">
        <f t="shared" si="1"/>
        <v>1.4</v>
      </c>
      <c r="P18" s="1">
        <f t="shared" si="2"/>
        <v>0.32</v>
      </c>
      <c r="Q18" s="1"/>
    </row>
    <row r="19" spans="1:17">
      <c r="A19" s="15" t="s">
        <v>56</v>
      </c>
      <c r="B19" s="15" t="s">
        <v>34</v>
      </c>
      <c r="C19" s="15"/>
      <c r="D19" s="14">
        <v>1000000000</v>
      </c>
      <c r="E19" s="14">
        <v>200000000</v>
      </c>
      <c r="F19" s="14">
        <v>400000000</v>
      </c>
      <c r="G19" s="14" t="s">
        <v>48</v>
      </c>
      <c r="I19" s="1">
        <f t="shared" si="0"/>
        <v>200000000000</v>
      </c>
      <c r="J19" s="1">
        <f t="shared" si="0"/>
        <v>40000000000</v>
      </c>
      <c r="K19" s="1">
        <f t="shared" si="0"/>
        <v>80000000000</v>
      </c>
      <c r="L19" s="14" t="s">
        <v>48</v>
      </c>
      <c r="N19" s="1">
        <f t="shared" si="3"/>
        <v>1.4285714285714286</v>
      </c>
      <c r="O19" s="1">
        <f t="shared" si="1"/>
        <v>0.4</v>
      </c>
      <c r="P19" s="1">
        <f t="shared" si="2"/>
        <v>0.8</v>
      </c>
      <c r="Q19" s="1"/>
    </row>
    <row r="20" spans="1:17">
      <c r="A20" s="15" t="s">
        <v>56</v>
      </c>
      <c r="B20" s="15" t="s">
        <v>35</v>
      </c>
      <c r="C20" s="15"/>
      <c r="D20" s="14">
        <v>800000000</v>
      </c>
      <c r="E20" s="14">
        <v>500000000</v>
      </c>
      <c r="F20" s="14">
        <v>200000000</v>
      </c>
      <c r="G20" s="14" t="s">
        <v>48</v>
      </c>
      <c r="I20" s="1">
        <f t="shared" si="0"/>
        <v>160000000000</v>
      </c>
      <c r="J20" s="1">
        <f t="shared" si="0"/>
        <v>100000000000</v>
      </c>
      <c r="K20" s="1">
        <f t="shared" si="0"/>
        <v>40000000000</v>
      </c>
      <c r="L20" s="14" t="s">
        <v>48</v>
      </c>
      <c r="N20" s="1">
        <f t="shared" si="3"/>
        <v>1.1428571428571428</v>
      </c>
      <c r="O20" s="1">
        <f t="shared" si="1"/>
        <v>1</v>
      </c>
      <c r="P20" s="1">
        <f t="shared" si="2"/>
        <v>0.4</v>
      </c>
      <c r="Q20" s="1"/>
    </row>
    <row r="21" spans="1:17" s="16" customFormat="1">
      <c r="A21" s="15" t="s">
        <v>57</v>
      </c>
      <c r="B21" s="15" t="s">
        <v>34</v>
      </c>
      <c r="C21" s="15"/>
      <c r="D21" s="14" t="s">
        <v>48</v>
      </c>
      <c r="E21" s="14">
        <v>100000</v>
      </c>
      <c r="F21" s="14">
        <v>1000000</v>
      </c>
      <c r="G21" s="14">
        <v>1000000</v>
      </c>
      <c r="H21"/>
      <c r="I21" s="14" t="s">
        <v>48</v>
      </c>
      <c r="J21" s="1">
        <f t="shared" si="0"/>
        <v>20000000</v>
      </c>
      <c r="K21" s="1">
        <f t="shared" si="0"/>
        <v>200000000</v>
      </c>
      <c r="L21" s="1">
        <f t="shared" si="0"/>
        <v>200000000</v>
      </c>
      <c r="M21"/>
      <c r="N21" s="1"/>
      <c r="O21" s="1">
        <f t="shared" si="1"/>
        <v>2.0000000000000001E-4</v>
      </c>
      <c r="P21" s="1">
        <f t="shared" si="2"/>
        <v>2E-3</v>
      </c>
      <c r="Q21" s="1">
        <f>L21/$L$51</f>
        <v>3.3333333333333335E-3</v>
      </c>
    </row>
    <row r="22" spans="1:17">
      <c r="A22" s="15" t="s">
        <v>57</v>
      </c>
      <c r="B22" s="15" t="s">
        <v>35</v>
      </c>
      <c r="C22" s="15"/>
      <c r="D22" s="14" t="s">
        <v>48</v>
      </c>
      <c r="E22" s="14">
        <v>1000000</v>
      </c>
      <c r="F22" s="14">
        <v>100000</v>
      </c>
      <c r="G22" s="14">
        <v>100000</v>
      </c>
      <c r="I22" s="14" t="s">
        <v>48</v>
      </c>
      <c r="J22" s="1">
        <f t="shared" si="0"/>
        <v>200000000</v>
      </c>
      <c r="K22" s="1">
        <f t="shared" si="0"/>
        <v>20000000</v>
      </c>
      <c r="L22" s="1">
        <f t="shared" si="0"/>
        <v>20000000</v>
      </c>
      <c r="N22" s="1"/>
      <c r="O22" s="1">
        <f t="shared" si="1"/>
        <v>2E-3</v>
      </c>
      <c r="P22" s="1">
        <f t="shared" si="2"/>
        <v>2.0000000000000001E-4</v>
      </c>
      <c r="Q22" s="1">
        <f>L22/$L$51</f>
        <v>3.3333333333333332E-4</v>
      </c>
    </row>
    <row r="23" spans="1:17" s="16" customFormat="1">
      <c r="A23" s="15" t="s">
        <v>58</v>
      </c>
      <c r="B23" s="15" t="s">
        <v>34</v>
      </c>
      <c r="C23" s="15"/>
      <c r="D23" s="14">
        <v>1000000</v>
      </c>
      <c r="E23" s="14">
        <v>100000000</v>
      </c>
      <c r="F23" s="14" t="s">
        <v>48</v>
      </c>
      <c r="G23" s="14">
        <v>190000000</v>
      </c>
      <c r="H23"/>
      <c r="I23" s="1">
        <f t="shared" si="0"/>
        <v>200000000</v>
      </c>
      <c r="J23" s="1">
        <f t="shared" si="0"/>
        <v>20000000000</v>
      </c>
      <c r="K23" s="14" t="s">
        <v>48</v>
      </c>
      <c r="L23" s="1">
        <f t="shared" si="0"/>
        <v>38000000000</v>
      </c>
      <c r="M23"/>
      <c r="N23" s="1">
        <f>I23/$I$51</f>
        <v>1.4285714285714286E-3</v>
      </c>
      <c r="O23" s="1">
        <f t="shared" si="1"/>
        <v>0.2</v>
      </c>
      <c r="P23" s="1"/>
      <c r="Q23" s="1">
        <f>L23/$L$51</f>
        <v>0.6333333333333333</v>
      </c>
    </row>
    <row r="24" spans="1:17">
      <c r="A24" s="15" t="s">
        <v>58</v>
      </c>
      <c r="B24" s="15" t="s">
        <v>35</v>
      </c>
      <c r="C24" s="15"/>
      <c r="D24" s="14" t="s">
        <v>48</v>
      </c>
      <c r="E24" s="14">
        <v>100000</v>
      </c>
      <c r="F24" s="14">
        <v>100000</v>
      </c>
      <c r="G24" s="14">
        <v>10000</v>
      </c>
      <c r="I24" s="14" t="s">
        <v>48</v>
      </c>
      <c r="J24" s="1">
        <f t="shared" si="0"/>
        <v>20000000</v>
      </c>
      <c r="K24" s="1">
        <f t="shared" si="0"/>
        <v>20000000</v>
      </c>
      <c r="L24" s="1">
        <f t="shared" si="0"/>
        <v>2000000</v>
      </c>
      <c r="N24" s="1"/>
      <c r="O24" s="1">
        <f t="shared" si="1"/>
        <v>2.0000000000000001E-4</v>
      </c>
      <c r="P24" s="1">
        <f>K24/$K$51</f>
        <v>2.0000000000000001E-4</v>
      </c>
      <c r="Q24" s="1">
        <f>L24/$L$51</f>
        <v>3.3333333333333335E-5</v>
      </c>
    </row>
    <row r="25" spans="1:17">
      <c r="A25" s="15" t="s">
        <v>59</v>
      </c>
      <c r="B25" s="15" t="s">
        <v>34</v>
      </c>
      <c r="C25" s="15"/>
      <c r="D25" s="14" t="s">
        <v>48</v>
      </c>
      <c r="E25" s="14">
        <v>150000000</v>
      </c>
      <c r="F25" s="14">
        <v>200000000</v>
      </c>
      <c r="G25" s="14">
        <v>200000000</v>
      </c>
      <c r="I25" s="14" t="s">
        <v>48</v>
      </c>
      <c r="J25" s="1">
        <f t="shared" si="0"/>
        <v>30000000000</v>
      </c>
      <c r="K25" s="1">
        <f t="shared" si="0"/>
        <v>40000000000</v>
      </c>
      <c r="L25" s="1">
        <f t="shared" si="0"/>
        <v>40000000000</v>
      </c>
      <c r="N25" s="1"/>
      <c r="O25" s="1">
        <f t="shared" si="1"/>
        <v>0.3</v>
      </c>
      <c r="P25" s="1">
        <f>K25/$K$51</f>
        <v>0.4</v>
      </c>
      <c r="Q25" s="1">
        <f>L25/$L$51</f>
        <v>0.66666666666666663</v>
      </c>
    </row>
    <row r="26" spans="1:17">
      <c r="A26" s="15" t="s">
        <v>59</v>
      </c>
      <c r="B26" s="15" t="s">
        <v>35</v>
      </c>
      <c r="C26" s="15"/>
      <c r="D26" s="14">
        <v>700000000</v>
      </c>
      <c r="E26" s="14">
        <v>200000000</v>
      </c>
      <c r="F26" s="14">
        <v>80000000</v>
      </c>
      <c r="G26" s="14" t="s">
        <v>48</v>
      </c>
      <c r="I26" s="1">
        <f t="shared" si="0"/>
        <v>140000000000</v>
      </c>
      <c r="J26" s="1">
        <f t="shared" si="0"/>
        <v>40000000000</v>
      </c>
      <c r="K26" s="1">
        <f t="shared" si="0"/>
        <v>16000000000</v>
      </c>
      <c r="L26" s="14" t="s">
        <v>48</v>
      </c>
      <c r="N26" s="1">
        <f t="shared" ref="N26:N33" si="4">I26/$I$51</f>
        <v>1</v>
      </c>
      <c r="O26" s="1">
        <f t="shared" si="1"/>
        <v>0.4</v>
      </c>
      <c r="P26" s="1">
        <f>K26/$K$51</f>
        <v>0.16</v>
      </c>
      <c r="Q26" s="1"/>
    </row>
    <row r="27" spans="1:17">
      <c r="A27" s="15" t="s">
        <v>60</v>
      </c>
      <c r="B27" s="15" t="s">
        <v>34</v>
      </c>
      <c r="C27" s="15"/>
      <c r="D27" s="14">
        <v>1000000</v>
      </c>
      <c r="E27" s="14">
        <v>1000000</v>
      </c>
      <c r="F27" s="14">
        <v>60000000</v>
      </c>
      <c r="G27" s="14" t="s">
        <v>48</v>
      </c>
      <c r="I27" s="1">
        <f t="shared" si="0"/>
        <v>200000000</v>
      </c>
      <c r="J27" s="1">
        <f t="shared" si="0"/>
        <v>200000000</v>
      </c>
      <c r="K27" s="1">
        <f t="shared" si="0"/>
        <v>12000000000</v>
      </c>
      <c r="L27" s="14" t="s">
        <v>48</v>
      </c>
      <c r="N27" s="1">
        <f t="shared" si="4"/>
        <v>1.4285714285714286E-3</v>
      </c>
      <c r="O27" s="1">
        <f t="shared" si="1"/>
        <v>2E-3</v>
      </c>
      <c r="P27" s="1">
        <f>K27/$K$51</f>
        <v>0.12</v>
      </c>
      <c r="Q27" s="1"/>
    </row>
    <row r="28" spans="1:17">
      <c r="A28" s="15" t="s">
        <v>60</v>
      </c>
      <c r="B28" s="15" t="s">
        <v>35</v>
      </c>
      <c r="C28" s="15"/>
      <c r="D28" s="14">
        <v>1000000</v>
      </c>
      <c r="E28" s="14">
        <v>10000</v>
      </c>
      <c r="F28" s="14">
        <v>1000000</v>
      </c>
      <c r="G28" s="14" t="s">
        <v>48</v>
      </c>
      <c r="I28" s="1">
        <f t="shared" si="0"/>
        <v>200000000</v>
      </c>
      <c r="J28" s="1">
        <f t="shared" si="0"/>
        <v>2000000</v>
      </c>
      <c r="K28" s="1">
        <f t="shared" si="0"/>
        <v>200000000</v>
      </c>
      <c r="L28" s="14" t="s">
        <v>48</v>
      </c>
      <c r="N28" s="1">
        <f t="shared" si="4"/>
        <v>1.4285714285714286E-3</v>
      </c>
      <c r="O28" s="1">
        <f t="shared" si="1"/>
        <v>2.0000000000000002E-5</v>
      </c>
      <c r="P28" s="1">
        <f>K28/$K$51</f>
        <v>2E-3</v>
      </c>
      <c r="Q28" s="1"/>
    </row>
    <row r="29" spans="1:17">
      <c r="A29" s="15" t="s">
        <v>61</v>
      </c>
      <c r="B29" s="15" t="s">
        <v>34</v>
      </c>
      <c r="C29" s="15"/>
      <c r="D29" s="14">
        <v>1000000000</v>
      </c>
      <c r="E29" s="14">
        <v>200000000</v>
      </c>
      <c r="F29" s="14" t="s">
        <v>48</v>
      </c>
      <c r="G29" s="14">
        <v>100000000</v>
      </c>
      <c r="I29" s="1">
        <f t="shared" si="0"/>
        <v>200000000000</v>
      </c>
      <c r="J29" s="1">
        <f t="shared" si="0"/>
        <v>40000000000</v>
      </c>
      <c r="K29" s="14" t="s">
        <v>48</v>
      </c>
      <c r="L29" s="1">
        <f t="shared" si="0"/>
        <v>20000000000</v>
      </c>
      <c r="N29" s="1">
        <f t="shared" si="4"/>
        <v>1.4285714285714286</v>
      </c>
      <c r="O29" s="1">
        <f t="shared" si="1"/>
        <v>0.4</v>
      </c>
      <c r="P29" s="1"/>
      <c r="Q29" s="1">
        <f>L29/$L$51</f>
        <v>0.33333333333333331</v>
      </c>
    </row>
    <row r="30" spans="1:17">
      <c r="A30" s="15" t="s">
        <v>61</v>
      </c>
      <c r="B30" s="15" t="s">
        <v>35</v>
      </c>
      <c r="C30" s="15"/>
      <c r="D30" s="14">
        <v>500000000</v>
      </c>
      <c r="E30" s="14">
        <v>200000000</v>
      </c>
      <c r="F30" s="14">
        <v>10000000</v>
      </c>
      <c r="G30" s="14" t="s">
        <v>48</v>
      </c>
      <c r="I30" s="1">
        <f t="shared" si="0"/>
        <v>100000000000</v>
      </c>
      <c r="J30" s="1">
        <f t="shared" si="0"/>
        <v>40000000000</v>
      </c>
      <c r="K30" s="1">
        <f t="shared" si="0"/>
        <v>2000000000</v>
      </c>
      <c r="L30" s="14" t="s">
        <v>48</v>
      </c>
      <c r="N30" s="1">
        <f t="shared" si="4"/>
        <v>0.7142857142857143</v>
      </c>
      <c r="O30" s="1">
        <f t="shared" si="1"/>
        <v>0.4</v>
      </c>
      <c r="P30" s="1">
        <f>K30/$K$51</f>
        <v>0.02</v>
      </c>
      <c r="Q30" s="1"/>
    </row>
    <row r="31" spans="1:17">
      <c r="A31" s="15" t="s">
        <v>62</v>
      </c>
      <c r="B31" s="15" t="s">
        <v>34</v>
      </c>
      <c r="C31" s="15"/>
      <c r="D31" s="14">
        <v>900000000</v>
      </c>
      <c r="E31" s="14">
        <v>600000000</v>
      </c>
      <c r="F31" s="14">
        <v>120000000</v>
      </c>
      <c r="G31" s="14" t="s">
        <v>48</v>
      </c>
      <c r="I31" s="1">
        <f t="shared" si="0"/>
        <v>180000000000</v>
      </c>
      <c r="J31" s="1">
        <f t="shared" si="0"/>
        <v>120000000000</v>
      </c>
      <c r="K31" s="1">
        <f t="shared" si="0"/>
        <v>24000000000</v>
      </c>
      <c r="L31" s="14" t="s">
        <v>48</v>
      </c>
      <c r="N31" s="1">
        <f t="shared" si="4"/>
        <v>1.2857142857142858</v>
      </c>
      <c r="O31" s="1">
        <f t="shared" si="1"/>
        <v>1.2</v>
      </c>
      <c r="P31" s="1">
        <f>K31/$K$51</f>
        <v>0.24</v>
      </c>
      <c r="Q31" s="1"/>
    </row>
    <row r="32" spans="1:17">
      <c r="A32" s="15" t="s">
        <v>62</v>
      </c>
      <c r="B32" s="15" t="s">
        <v>35</v>
      </c>
      <c r="C32" s="15"/>
      <c r="D32" s="14">
        <v>500000000</v>
      </c>
      <c r="E32" s="14">
        <v>200000000</v>
      </c>
      <c r="F32" s="14">
        <v>100000000</v>
      </c>
      <c r="G32" s="14" t="s">
        <v>48</v>
      </c>
      <c r="I32" s="1">
        <f t="shared" si="0"/>
        <v>100000000000</v>
      </c>
      <c r="J32" s="1">
        <f t="shared" si="0"/>
        <v>40000000000</v>
      </c>
      <c r="K32" s="1">
        <f t="shared" si="0"/>
        <v>20000000000</v>
      </c>
      <c r="L32" s="14" t="s">
        <v>48</v>
      </c>
      <c r="N32" s="1">
        <f t="shared" si="4"/>
        <v>0.7142857142857143</v>
      </c>
      <c r="O32" s="1">
        <f t="shared" si="1"/>
        <v>0.4</v>
      </c>
      <c r="P32" s="1">
        <f>K32/$K$51</f>
        <v>0.2</v>
      </c>
      <c r="Q32" s="1"/>
    </row>
    <row r="33" spans="1:17">
      <c r="A33" s="15" t="s">
        <v>63</v>
      </c>
      <c r="B33" s="15" t="s">
        <v>34</v>
      </c>
      <c r="C33" s="15"/>
      <c r="D33" s="14">
        <v>400000000</v>
      </c>
      <c r="E33" s="14">
        <v>200000000</v>
      </c>
      <c r="F33" s="14">
        <v>100000000</v>
      </c>
      <c r="G33" s="14" t="s">
        <v>48</v>
      </c>
      <c r="I33" s="1">
        <f t="shared" si="0"/>
        <v>80000000000</v>
      </c>
      <c r="J33" s="1">
        <f t="shared" si="0"/>
        <v>40000000000</v>
      </c>
      <c r="K33" s="1">
        <f t="shared" si="0"/>
        <v>20000000000</v>
      </c>
      <c r="L33" s="14" t="s">
        <v>48</v>
      </c>
      <c r="N33" s="1">
        <f t="shared" si="4"/>
        <v>0.5714285714285714</v>
      </c>
      <c r="O33" s="1">
        <f t="shared" si="1"/>
        <v>0.4</v>
      </c>
      <c r="P33" s="1">
        <f>K33/$K$51</f>
        <v>0.2</v>
      </c>
      <c r="Q33" s="1"/>
    </row>
    <row r="34" spans="1:17">
      <c r="A34" s="15" t="s">
        <v>63</v>
      </c>
      <c r="B34" s="15" t="s">
        <v>35</v>
      </c>
      <c r="C34" s="15"/>
      <c r="D34" s="14" t="s">
        <v>48</v>
      </c>
      <c r="E34" s="14" t="s">
        <v>48</v>
      </c>
      <c r="F34" s="14">
        <v>150000000</v>
      </c>
      <c r="G34" s="14">
        <v>200000000</v>
      </c>
      <c r="I34" s="1"/>
      <c r="J34" s="14" t="s">
        <v>48</v>
      </c>
      <c r="K34" s="1">
        <f t="shared" si="0"/>
        <v>30000000000</v>
      </c>
      <c r="L34" s="1">
        <f t="shared" si="0"/>
        <v>40000000000</v>
      </c>
      <c r="N34" s="1"/>
      <c r="O34" s="1"/>
      <c r="P34" s="1">
        <f>K34/$K$51</f>
        <v>0.3</v>
      </c>
      <c r="Q34" s="1">
        <f>L34/$L$51</f>
        <v>0.66666666666666663</v>
      </c>
    </row>
    <row r="35" spans="1:17">
      <c r="A35" s="15" t="s">
        <v>64</v>
      </c>
      <c r="B35" s="15" t="s">
        <v>34</v>
      </c>
      <c r="C35" s="15"/>
      <c r="D35" s="14">
        <v>1000000</v>
      </c>
      <c r="E35" s="14" t="s">
        <v>48</v>
      </c>
      <c r="F35" s="14" t="s">
        <v>48</v>
      </c>
      <c r="G35" s="14">
        <v>70000000</v>
      </c>
      <c r="I35" s="1">
        <f t="shared" ref="I35:L51" si="5">(D35*2)*(100)</f>
        <v>200000000</v>
      </c>
      <c r="J35" s="14" t="s">
        <v>48</v>
      </c>
      <c r="K35" s="14" t="s">
        <v>48</v>
      </c>
      <c r="L35" s="1">
        <f t="shared" si="5"/>
        <v>14000000000</v>
      </c>
      <c r="N35" s="1">
        <f t="shared" ref="N35:N42" si="6">I35/$I$51</f>
        <v>1.4285714285714286E-3</v>
      </c>
      <c r="O35" s="1"/>
      <c r="P35" s="1"/>
      <c r="Q35" s="1">
        <f>L35/$L$51</f>
        <v>0.23333333333333334</v>
      </c>
    </row>
    <row r="36" spans="1:17">
      <c r="A36" s="15" t="s">
        <v>64</v>
      </c>
      <c r="B36" s="15" t="s">
        <v>35</v>
      </c>
      <c r="C36" s="15"/>
      <c r="D36" s="14">
        <v>1000000</v>
      </c>
      <c r="E36" s="14" t="s">
        <v>48</v>
      </c>
      <c r="F36" s="14">
        <v>1000000</v>
      </c>
      <c r="G36" s="14" t="s">
        <v>48</v>
      </c>
      <c r="I36" s="1">
        <f t="shared" si="5"/>
        <v>200000000</v>
      </c>
      <c r="J36" s="14" t="s">
        <v>48</v>
      </c>
      <c r="K36" s="1">
        <f t="shared" si="5"/>
        <v>200000000</v>
      </c>
      <c r="L36" s="14" t="s">
        <v>48</v>
      </c>
      <c r="N36" s="1">
        <f t="shared" si="6"/>
        <v>1.4285714285714286E-3</v>
      </c>
      <c r="O36" s="1"/>
      <c r="P36" s="1">
        <f>K36/$K$51</f>
        <v>2E-3</v>
      </c>
      <c r="Q36" s="1"/>
    </row>
    <row r="37" spans="1:17">
      <c r="A37" s="15" t="s">
        <v>65</v>
      </c>
      <c r="B37" s="15" t="s">
        <v>34</v>
      </c>
      <c r="C37" s="15"/>
      <c r="D37" s="14">
        <v>300000000</v>
      </c>
      <c r="E37" s="14">
        <v>500000000</v>
      </c>
      <c r="F37" s="14">
        <v>130000000</v>
      </c>
      <c r="G37" s="14" t="s">
        <v>48</v>
      </c>
      <c r="I37" s="1">
        <f t="shared" si="5"/>
        <v>60000000000</v>
      </c>
      <c r="J37" s="1">
        <f t="shared" si="5"/>
        <v>100000000000</v>
      </c>
      <c r="K37" s="1">
        <f t="shared" si="5"/>
        <v>26000000000</v>
      </c>
      <c r="L37" s="14" t="s">
        <v>48</v>
      </c>
      <c r="N37" s="1">
        <f t="shared" si="6"/>
        <v>0.42857142857142855</v>
      </c>
      <c r="O37" s="1">
        <f>J37/$J$51</f>
        <v>1</v>
      </c>
      <c r="P37" s="1">
        <f>K37/$K$51</f>
        <v>0.26</v>
      </c>
      <c r="Q37" s="1"/>
    </row>
    <row r="38" spans="1:17">
      <c r="A38" s="15" t="s">
        <v>65</v>
      </c>
      <c r="B38" s="15" t="s">
        <v>35</v>
      </c>
      <c r="C38" s="15"/>
      <c r="D38" s="14">
        <v>800000000</v>
      </c>
      <c r="E38" s="14">
        <v>500000000</v>
      </c>
      <c r="F38" s="14">
        <v>220000000</v>
      </c>
      <c r="G38" s="14" t="s">
        <v>48</v>
      </c>
      <c r="I38" s="1">
        <f t="shared" si="5"/>
        <v>160000000000</v>
      </c>
      <c r="J38" s="1">
        <f t="shared" si="5"/>
        <v>100000000000</v>
      </c>
      <c r="K38" s="1">
        <f t="shared" si="5"/>
        <v>44000000000</v>
      </c>
      <c r="L38" s="14" t="s">
        <v>48</v>
      </c>
      <c r="N38" s="1">
        <f t="shared" si="6"/>
        <v>1.1428571428571428</v>
      </c>
      <c r="O38" s="1">
        <f>J38/$J$51</f>
        <v>1</v>
      </c>
      <c r="P38" s="1">
        <f>K38/$K$51</f>
        <v>0.44</v>
      </c>
      <c r="Q38" s="1"/>
    </row>
    <row r="39" spans="1:17">
      <c r="A39" s="15" t="s">
        <v>66</v>
      </c>
      <c r="B39" s="15" t="s">
        <v>34</v>
      </c>
      <c r="C39" s="15"/>
      <c r="D39" s="14">
        <v>400000000</v>
      </c>
      <c r="E39" s="14">
        <v>100000000</v>
      </c>
      <c r="F39" s="14" t="s">
        <v>48</v>
      </c>
      <c r="G39" s="14">
        <v>300000000</v>
      </c>
      <c r="I39" s="1">
        <f t="shared" si="5"/>
        <v>80000000000</v>
      </c>
      <c r="J39" s="1">
        <f t="shared" si="5"/>
        <v>20000000000</v>
      </c>
      <c r="K39" s="14" t="s">
        <v>48</v>
      </c>
      <c r="L39" s="1">
        <f t="shared" si="5"/>
        <v>60000000000</v>
      </c>
      <c r="N39" s="1">
        <f t="shared" si="6"/>
        <v>0.5714285714285714</v>
      </c>
      <c r="O39" s="1">
        <f>J39/$J$51</f>
        <v>0.2</v>
      </c>
      <c r="P39" s="1"/>
      <c r="Q39" s="1">
        <f>L39/$L$51</f>
        <v>1</v>
      </c>
    </row>
    <row r="40" spans="1:17">
      <c r="A40" s="15" t="s">
        <v>66</v>
      </c>
      <c r="B40" s="15" t="s">
        <v>35</v>
      </c>
      <c r="C40" s="15"/>
      <c r="D40" s="14">
        <v>200000000</v>
      </c>
      <c r="E40" s="14" t="s">
        <v>48</v>
      </c>
      <c r="F40" s="14">
        <v>10000</v>
      </c>
      <c r="G40" s="14">
        <v>100000</v>
      </c>
      <c r="I40" s="1">
        <f t="shared" si="5"/>
        <v>40000000000</v>
      </c>
      <c r="J40" s="14" t="s">
        <v>48</v>
      </c>
      <c r="K40" s="1">
        <f t="shared" si="5"/>
        <v>2000000</v>
      </c>
      <c r="L40" s="1">
        <f t="shared" si="5"/>
        <v>20000000</v>
      </c>
      <c r="N40" s="1">
        <f t="shared" si="6"/>
        <v>0.2857142857142857</v>
      </c>
      <c r="O40" s="1"/>
      <c r="P40" s="1">
        <f>K40/$K$51</f>
        <v>2.0000000000000002E-5</v>
      </c>
      <c r="Q40" s="1">
        <f>L40/$L$51</f>
        <v>3.3333333333333332E-4</v>
      </c>
    </row>
    <row r="41" spans="1:17">
      <c r="A41" s="15" t="s">
        <v>67</v>
      </c>
      <c r="B41" s="15" t="s">
        <v>34</v>
      </c>
      <c r="C41" s="15"/>
      <c r="D41" s="14">
        <v>1000000</v>
      </c>
      <c r="E41" s="14">
        <v>300000000</v>
      </c>
      <c r="F41" s="14">
        <v>120000000</v>
      </c>
      <c r="G41" s="14" t="s">
        <v>48</v>
      </c>
      <c r="I41" s="1">
        <f t="shared" si="5"/>
        <v>200000000</v>
      </c>
      <c r="J41" s="1">
        <f t="shared" si="5"/>
        <v>60000000000</v>
      </c>
      <c r="K41" s="1">
        <f t="shared" si="5"/>
        <v>24000000000</v>
      </c>
      <c r="L41" s="14" t="s">
        <v>48</v>
      </c>
      <c r="N41" s="1">
        <f t="shared" si="6"/>
        <v>1.4285714285714286E-3</v>
      </c>
      <c r="O41" s="1">
        <f t="shared" ref="O41:O48" si="7">J41/$J$51</f>
        <v>0.6</v>
      </c>
      <c r="P41" s="1">
        <f>K41/$K$51</f>
        <v>0.24</v>
      </c>
      <c r="Q41" s="1"/>
    </row>
    <row r="42" spans="1:17">
      <c r="A42" s="15" t="s">
        <v>67</v>
      </c>
      <c r="B42" s="15" t="s">
        <v>35</v>
      </c>
      <c r="C42" s="15"/>
      <c r="D42" s="14">
        <v>100000</v>
      </c>
      <c r="E42" s="14">
        <v>10000</v>
      </c>
      <c r="F42" s="14">
        <v>10000</v>
      </c>
      <c r="G42" s="14" t="s">
        <v>48</v>
      </c>
      <c r="I42" s="1">
        <f t="shared" si="5"/>
        <v>20000000</v>
      </c>
      <c r="J42" s="1">
        <f t="shared" si="5"/>
        <v>2000000</v>
      </c>
      <c r="K42" s="1">
        <f t="shared" si="5"/>
        <v>2000000</v>
      </c>
      <c r="L42" s="14" t="s">
        <v>48</v>
      </c>
      <c r="N42" s="1">
        <f t="shared" si="6"/>
        <v>1.4285714285714287E-4</v>
      </c>
      <c r="O42" s="1">
        <f t="shared" si="7"/>
        <v>2.0000000000000002E-5</v>
      </c>
      <c r="P42" s="1">
        <f>K42/$K$51</f>
        <v>2.0000000000000002E-5</v>
      </c>
      <c r="Q42" s="1"/>
    </row>
    <row r="43" spans="1:17">
      <c r="A43" s="15" t="s">
        <v>68</v>
      </c>
      <c r="B43" s="15" t="s">
        <v>34</v>
      </c>
      <c r="C43" s="15"/>
      <c r="D43" s="14" t="s">
        <v>48</v>
      </c>
      <c r="E43" s="14">
        <v>10000</v>
      </c>
      <c r="F43" s="14">
        <v>10000</v>
      </c>
      <c r="G43" s="14">
        <v>100000</v>
      </c>
      <c r="I43" s="14" t="s">
        <v>48</v>
      </c>
      <c r="J43" s="1">
        <f t="shared" si="5"/>
        <v>2000000</v>
      </c>
      <c r="K43" s="1">
        <f t="shared" si="5"/>
        <v>2000000</v>
      </c>
      <c r="L43" s="1">
        <f t="shared" si="5"/>
        <v>20000000</v>
      </c>
      <c r="N43" s="1"/>
      <c r="O43" s="1">
        <f t="shared" si="7"/>
        <v>2.0000000000000002E-5</v>
      </c>
      <c r="P43" s="1">
        <f>K43/$K$51</f>
        <v>2.0000000000000002E-5</v>
      </c>
      <c r="Q43" s="1">
        <f>L43/$L$51</f>
        <v>3.3333333333333332E-4</v>
      </c>
    </row>
    <row r="44" spans="1:17">
      <c r="A44" s="15" t="s">
        <v>68</v>
      </c>
      <c r="B44" s="15" t="s">
        <v>35</v>
      </c>
      <c r="C44" s="15"/>
      <c r="D44" s="14">
        <v>1000000</v>
      </c>
      <c r="E44" s="14">
        <v>130000000</v>
      </c>
      <c r="F44" s="14">
        <v>170000000</v>
      </c>
      <c r="G44" s="14" t="s">
        <v>48</v>
      </c>
      <c r="I44" s="1">
        <f t="shared" si="5"/>
        <v>200000000</v>
      </c>
      <c r="J44" s="1">
        <f t="shared" si="5"/>
        <v>26000000000</v>
      </c>
      <c r="K44" s="1">
        <f t="shared" si="5"/>
        <v>34000000000</v>
      </c>
      <c r="L44" s="14" t="s">
        <v>48</v>
      </c>
      <c r="N44" s="1">
        <f t="shared" ref="N44:N49" si="8">I44/$I$51</f>
        <v>1.4285714285714286E-3</v>
      </c>
      <c r="O44" s="1">
        <f t="shared" si="7"/>
        <v>0.26</v>
      </c>
      <c r="P44" s="1">
        <f>K44/$K$51</f>
        <v>0.34</v>
      </c>
      <c r="Q44" s="1"/>
    </row>
    <row r="45" spans="1:17">
      <c r="A45" s="15" t="s">
        <v>69</v>
      </c>
      <c r="B45" s="15" t="s">
        <v>34</v>
      </c>
      <c r="C45" s="15"/>
      <c r="D45" s="14">
        <v>100000</v>
      </c>
      <c r="E45" s="14">
        <v>10000000</v>
      </c>
      <c r="F45" s="14" t="s">
        <v>48</v>
      </c>
      <c r="G45" s="14">
        <v>100000</v>
      </c>
      <c r="I45" s="1">
        <f t="shared" si="5"/>
        <v>20000000</v>
      </c>
      <c r="J45" s="1">
        <f t="shared" si="5"/>
        <v>2000000000</v>
      </c>
      <c r="K45" s="14" t="s">
        <v>48</v>
      </c>
      <c r="L45" s="1">
        <f t="shared" si="5"/>
        <v>20000000</v>
      </c>
      <c r="N45" s="1">
        <f t="shared" si="8"/>
        <v>1.4285714285714287E-4</v>
      </c>
      <c r="O45" s="1">
        <f t="shared" si="7"/>
        <v>0.02</v>
      </c>
      <c r="P45" s="1"/>
      <c r="Q45" s="1">
        <f t="shared" ref="Q45:Q50" si="9">L45/$L$51</f>
        <v>3.3333333333333332E-4</v>
      </c>
    </row>
    <row r="46" spans="1:17">
      <c r="A46" s="15" t="s">
        <v>69</v>
      </c>
      <c r="B46" s="15" t="s">
        <v>35</v>
      </c>
      <c r="C46" s="15"/>
      <c r="D46" s="14">
        <v>400000000</v>
      </c>
      <c r="E46" s="14">
        <v>500000000</v>
      </c>
      <c r="F46" s="14" t="s">
        <v>48</v>
      </c>
      <c r="G46" s="14">
        <v>130000000</v>
      </c>
      <c r="I46" s="1">
        <f t="shared" si="5"/>
        <v>80000000000</v>
      </c>
      <c r="J46" s="1">
        <f t="shared" si="5"/>
        <v>100000000000</v>
      </c>
      <c r="K46" s="14" t="s">
        <v>48</v>
      </c>
      <c r="L46" s="1">
        <f t="shared" si="5"/>
        <v>26000000000</v>
      </c>
      <c r="N46" s="1">
        <f t="shared" si="8"/>
        <v>0.5714285714285714</v>
      </c>
      <c r="O46" s="1">
        <f t="shared" si="7"/>
        <v>1</v>
      </c>
      <c r="P46" s="1"/>
      <c r="Q46" s="1">
        <f t="shared" si="9"/>
        <v>0.43333333333333335</v>
      </c>
    </row>
    <row r="47" spans="1:17">
      <c r="A47" s="15" t="s">
        <v>70</v>
      </c>
      <c r="B47" s="15" t="s">
        <v>34</v>
      </c>
      <c r="C47" s="15"/>
      <c r="D47" s="14">
        <v>320000000</v>
      </c>
      <c r="E47" s="14">
        <v>250000000</v>
      </c>
      <c r="F47" s="14" t="s">
        <v>48</v>
      </c>
      <c r="G47" s="14">
        <v>200000000</v>
      </c>
      <c r="I47" s="1">
        <f t="shared" si="5"/>
        <v>64000000000</v>
      </c>
      <c r="J47" s="1">
        <f t="shared" si="5"/>
        <v>50000000000</v>
      </c>
      <c r="K47" s="14" t="s">
        <v>48</v>
      </c>
      <c r="L47" s="1">
        <f t="shared" si="5"/>
        <v>40000000000</v>
      </c>
      <c r="N47" s="1">
        <f t="shared" si="8"/>
        <v>0.45714285714285713</v>
      </c>
      <c r="O47" s="1">
        <f t="shared" si="7"/>
        <v>0.5</v>
      </c>
      <c r="P47" s="1"/>
      <c r="Q47" s="1">
        <f t="shared" si="9"/>
        <v>0.66666666666666663</v>
      </c>
    </row>
    <row r="48" spans="1:17">
      <c r="A48" s="15" t="s">
        <v>70</v>
      </c>
      <c r="B48" s="15" t="s">
        <v>35</v>
      </c>
      <c r="C48" s="15"/>
      <c r="D48" s="14">
        <v>900000000</v>
      </c>
      <c r="E48" s="14">
        <v>220000000</v>
      </c>
      <c r="F48" s="14" t="s">
        <v>48</v>
      </c>
      <c r="G48" s="14">
        <v>100000000</v>
      </c>
      <c r="I48" s="1">
        <f t="shared" si="5"/>
        <v>180000000000</v>
      </c>
      <c r="J48" s="1">
        <f t="shared" si="5"/>
        <v>44000000000</v>
      </c>
      <c r="K48" s="14" t="s">
        <v>48</v>
      </c>
      <c r="L48" s="1">
        <f t="shared" si="5"/>
        <v>20000000000</v>
      </c>
      <c r="N48" s="1">
        <f t="shared" si="8"/>
        <v>1.2857142857142858</v>
      </c>
      <c r="O48" s="1">
        <f t="shared" si="7"/>
        <v>0.44</v>
      </c>
      <c r="P48" s="1"/>
      <c r="Q48" s="1">
        <f t="shared" si="9"/>
        <v>0.33333333333333331</v>
      </c>
    </row>
    <row r="49" spans="1:17">
      <c r="A49" s="15" t="s">
        <v>71</v>
      </c>
      <c r="B49" s="15" t="s">
        <v>34</v>
      </c>
      <c r="C49" s="15"/>
      <c r="D49" s="14">
        <v>200000000</v>
      </c>
      <c r="E49" s="14" t="s">
        <v>48</v>
      </c>
      <c r="F49" s="14" t="s">
        <v>48</v>
      </c>
      <c r="G49" s="14">
        <v>200000000</v>
      </c>
      <c r="I49" s="1">
        <f t="shared" si="5"/>
        <v>40000000000</v>
      </c>
      <c r="J49" s="14" t="s">
        <v>48</v>
      </c>
      <c r="K49" s="14" t="s">
        <v>48</v>
      </c>
      <c r="L49" s="1">
        <f t="shared" si="5"/>
        <v>40000000000</v>
      </c>
      <c r="N49" s="1">
        <f t="shared" si="8"/>
        <v>0.2857142857142857</v>
      </c>
      <c r="O49" s="1"/>
      <c r="P49" s="1"/>
      <c r="Q49" s="1">
        <f t="shared" si="9"/>
        <v>0.66666666666666663</v>
      </c>
    </row>
    <row r="50" spans="1:17">
      <c r="A50" s="15" t="s">
        <v>71</v>
      </c>
      <c r="B50" s="15" t="s">
        <v>35</v>
      </c>
      <c r="C50" s="15"/>
      <c r="D50" s="14" t="s">
        <v>48</v>
      </c>
      <c r="E50" s="14">
        <v>300000000</v>
      </c>
      <c r="F50" s="14">
        <v>100000000</v>
      </c>
      <c r="G50" s="14">
        <v>100000000</v>
      </c>
      <c r="I50" s="14" t="s">
        <v>48</v>
      </c>
      <c r="J50" s="1">
        <f t="shared" si="5"/>
        <v>60000000000</v>
      </c>
      <c r="K50" s="1">
        <f t="shared" si="5"/>
        <v>20000000000</v>
      </c>
      <c r="L50" s="1">
        <f t="shared" si="5"/>
        <v>20000000000</v>
      </c>
      <c r="N50" s="1"/>
      <c r="O50" s="1">
        <f>J50/$J$51</f>
        <v>0.6</v>
      </c>
      <c r="P50" s="1">
        <f>K50/$K$51</f>
        <v>0.2</v>
      </c>
      <c r="Q50" s="1">
        <f t="shared" si="9"/>
        <v>0.33333333333333331</v>
      </c>
    </row>
    <row r="51" spans="1:17">
      <c r="A51" s="15" t="s">
        <v>8</v>
      </c>
      <c r="B51" s="15"/>
      <c r="C51" s="15"/>
      <c r="D51" s="14">
        <v>700000000</v>
      </c>
      <c r="E51" s="14">
        <v>500000000</v>
      </c>
      <c r="F51" s="14">
        <v>500000000</v>
      </c>
      <c r="G51" s="14">
        <v>300000000</v>
      </c>
      <c r="I51" s="1">
        <f t="shared" si="5"/>
        <v>140000000000</v>
      </c>
      <c r="J51" s="1">
        <f t="shared" si="5"/>
        <v>100000000000</v>
      </c>
      <c r="K51" s="1">
        <f t="shared" si="5"/>
        <v>100000000000</v>
      </c>
      <c r="L51" s="1">
        <f t="shared" si="5"/>
        <v>60000000000</v>
      </c>
      <c r="N51" s="1">
        <f>I51/140000000000</f>
        <v>1</v>
      </c>
      <c r="O51" s="1">
        <f>J51/100000000000</f>
        <v>1</v>
      </c>
      <c r="P51" s="1">
        <f>K51/100000000000</f>
        <v>1</v>
      </c>
      <c r="Q51" s="1">
        <f>L51/10000000000</f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5A01CA-B829-48DD-B389-E8489E5B2B72}"/>
</file>

<file path=customXml/itemProps2.xml><?xml version="1.0" encoding="utf-8"?>
<ds:datastoreItem xmlns:ds="http://schemas.openxmlformats.org/officeDocument/2006/customXml" ds:itemID="{3A127F7C-6CEB-458D-8A4D-04DDC3C962A1}"/>
</file>

<file path=customXml/itemProps3.xml><?xml version="1.0" encoding="utf-8"?>
<ds:datastoreItem xmlns:ds="http://schemas.openxmlformats.org/officeDocument/2006/customXml" ds:itemID="{9CEF2A95-C735-46FB-B15B-6E93F4B4AE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Manuela Fuchs</dc:creator>
  <cp:keywords/>
  <dc:description/>
  <cp:lastModifiedBy>Leah Smith</cp:lastModifiedBy>
  <cp:revision/>
  <dcterms:created xsi:type="dcterms:W3CDTF">2026-06-20T04:29:36Z</dcterms:created>
  <dcterms:modified xsi:type="dcterms:W3CDTF">2026-08-03T18:26:10Z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</Properties>
</file>