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elte004\Downloads\SSC_Community_2026\After_accept\"/>
    </mc:Choice>
  </mc:AlternateContent>
  <xr:revisionPtr revIDLastSave="0" documentId="13_ncr:1_{108884BB-D8D3-4B63-B2E4-61DE3FE6FAAD}" xr6:coauthVersionLast="47" xr6:coauthVersionMax="47" xr10:uidLastSave="{00000000-0000-0000-0000-000000000000}"/>
  <bookViews>
    <workbookView xWindow="28680" yWindow="-120" windowWidth="29040" windowHeight="15720" activeTab="5" xr2:uid="{D069EB30-455B-4338-92C0-CAA2E8DE5D0D}"/>
  </bookViews>
  <sheets>
    <sheet name="Table_S1" sheetId="1" r:id="rId1"/>
    <sheet name="Table_S2" sheetId="12" r:id="rId2"/>
    <sheet name="Table_S3" sheetId="2" r:id="rId3"/>
    <sheet name="Table_S4" sheetId="3" r:id="rId4"/>
    <sheet name="Table_S5" sheetId="4" r:id="rId5"/>
    <sheet name="Table_S6" sheetId="7" r:id="rId6"/>
    <sheet name="Table_S7" sheetId="8" r:id="rId7"/>
    <sheet name="Table_S8" sheetId="6" r:id="rId8"/>
    <sheet name="Table_S9" sheetId="10" r:id="rId9"/>
    <sheet name="Table_S10" sheetId="1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7" l="1"/>
  <c r="F74" i="7"/>
  <c r="F75" i="7"/>
  <c r="F76" i="7"/>
  <c r="F77" i="7"/>
  <c r="F78" i="7"/>
  <c r="F79" i="7"/>
  <c r="F80" i="7"/>
  <c r="F81" i="7"/>
  <c r="F82" i="7"/>
  <c r="F83" i="7"/>
  <c r="F84" i="7"/>
  <c r="F85" i="7"/>
  <c r="F86" i="7"/>
  <c r="F87" i="7"/>
  <c r="F88" i="7"/>
  <c r="F89" i="7"/>
  <c r="F90" i="7"/>
  <c r="F91" i="7"/>
  <c r="F92" i="7"/>
  <c r="F93" i="7"/>
  <c r="F94" i="7"/>
  <c r="F95" i="7"/>
  <c r="F96" i="7"/>
  <c r="F97" i="7"/>
  <c r="E74" i="7"/>
  <c r="E75" i="7"/>
  <c r="E76" i="7"/>
  <c r="E77" i="7"/>
  <c r="E78" i="7"/>
  <c r="E79" i="7"/>
  <c r="E80" i="7"/>
  <c r="E81" i="7"/>
  <c r="E82" i="7"/>
  <c r="E83" i="7"/>
  <c r="E84" i="7"/>
  <c r="E85" i="7"/>
  <c r="E86" i="7"/>
  <c r="E87" i="7"/>
  <c r="E88" i="7"/>
  <c r="E89" i="7"/>
  <c r="E90" i="7"/>
  <c r="E91" i="7"/>
  <c r="E92" i="7"/>
  <c r="E93" i="7"/>
  <c r="E94" i="7"/>
  <c r="E95" i="7"/>
  <c r="E96" i="7"/>
  <c r="E97" i="7"/>
  <c r="F70" i="7"/>
  <c r="E70" i="7"/>
  <c r="F69" i="7"/>
  <c r="E69" i="7"/>
  <c r="F68" i="7"/>
  <c r="E68" i="7"/>
  <c r="F67" i="7"/>
  <c r="E67" i="7"/>
  <c r="F66" i="7"/>
  <c r="E66" i="7"/>
  <c r="F65" i="7"/>
  <c r="E65" i="7"/>
  <c r="F64" i="7"/>
  <c r="E64" i="7"/>
  <c r="F63" i="7"/>
  <c r="E63" i="7"/>
  <c r="F62" i="7"/>
  <c r="E62" i="7"/>
  <c r="F61" i="7"/>
  <c r="E61" i="7"/>
  <c r="F60" i="7"/>
  <c r="E60" i="7"/>
  <c r="F59" i="7"/>
  <c r="E59" i="7"/>
  <c r="F58" i="7"/>
  <c r="E58" i="7"/>
  <c r="F57" i="7"/>
  <c r="E57" i="7"/>
  <c r="F56" i="7"/>
  <c r="E56" i="7"/>
  <c r="F55" i="7"/>
  <c r="E55" i="7"/>
  <c r="F54" i="7"/>
  <c r="E54" i="7"/>
  <c r="F53" i="7"/>
  <c r="E53" i="7"/>
  <c r="F52" i="7"/>
  <c r="E52" i="7"/>
  <c r="F51" i="7"/>
  <c r="E51" i="7"/>
  <c r="F50" i="7"/>
  <c r="E50" i="7"/>
  <c r="F49" i="7"/>
  <c r="E49" i="7"/>
  <c r="F48" i="7"/>
  <c r="E48" i="7"/>
  <c r="F47" i="7"/>
  <c r="E47" i="7"/>
  <c r="F46" i="7"/>
  <c r="E46" i="7"/>
  <c r="F45" i="7"/>
  <c r="E45" i="7"/>
  <c r="F44" i="7"/>
  <c r="E44" i="7"/>
  <c r="F43" i="7"/>
  <c r="E43" i="7"/>
  <c r="F42" i="7"/>
  <c r="E42" i="7"/>
  <c r="F41" i="7"/>
  <c r="E41" i="7"/>
  <c r="F40" i="7"/>
  <c r="E40" i="7"/>
  <c r="F39" i="7"/>
  <c r="E39" i="7"/>
  <c r="F38" i="7"/>
  <c r="E38" i="7"/>
  <c r="F37" i="7"/>
  <c r="E37" i="7"/>
  <c r="F36" i="7"/>
  <c r="E36" i="7"/>
  <c r="F35" i="7"/>
  <c r="E35" i="7"/>
  <c r="F34" i="7"/>
  <c r="E34" i="7"/>
  <c r="F33" i="7"/>
  <c r="E33" i="7"/>
  <c r="F32" i="7"/>
  <c r="E32" i="7"/>
  <c r="F31" i="7"/>
  <c r="E31" i="7"/>
  <c r="F30" i="7"/>
  <c r="E30" i="7"/>
  <c r="F29" i="7"/>
  <c r="E29" i="7"/>
  <c r="F28" i="7"/>
  <c r="E28" i="7"/>
  <c r="F27" i="7"/>
  <c r="E27" i="7"/>
  <c r="F26" i="7"/>
  <c r="E26" i="7"/>
  <c r="F25" i="7"/>
  <c r="E25" i="7"/>
  <c r="F24" i="7"/>
  <c r="E24" i="7"/>
  <c r="F23" i="7"/>
  <c r="E23" i="7"/>
  <c r="F22" i="7"/>
  <c r="E22" i="7"/>
  <c r="F21" i="7"/>
  <c r="E21" i="7"/>
  <c r="F20" i="7"/>
  <c r="E20" i="7"/>
  <c r="F19" i="7"/>
  <c r="E19" i="7"/>
  <c r="F18" i="7"/>
  <c r="E18" i="7"/>
  <c r="F17" i="7"/>
  <c r="E17" i="7"/>
  <c r="F16" i="7"/>
  <c r="E16" i="7"/>
  <c r="F15" i="7"/>
  <c r="E15" i="7"/>
  <c r="F14" i="7"/>
  <c r="E14" i="7"/>
  <c r="F13" i="7"/>
  <c r="E13" i="7"/>
  <c r="F12" i="7"/>
  <c r="E12" i="7"/>
  <c r="F11" i="7"/>
  <c r="E11" i="7"/>
  <c r="F10" i="7"/>
  <c r="E10" i="7"/>
  <c r="F9" i="7"/>
  <c r="E9" i="7"/>
  <c r="F8" i="7"/>
  <c r="E8" i="7"/>
  <c r="F7" i="7"/>
  <c r="E7" i="7"/>
  <c r="F6" i="7"/>
  <c r="E6" i="7"/>
  <c r="F5" i="7"/>
  <c r="E5" i="7"/>
  <c r="F4" i="7"/>
  <c r="E4" i="7"/>
  <c r="F3" i="7"/>
  <c r="Q3" i="6"/>
  <c r="Q6" i="6"/>
  <c r="M77" i="6" l="1"/>
  <c r="M76" i="6"/>
  <c r="M75" i="6"/>
  <c r="M74" i="6"/>
  <c r="M73" i="6"/>
  <c r="M72" i="6"/>
  <c r="M71" i="6"/>
  <c r="M70" i="6"/>
  <c r="M69" i="6"/>
  <c r="M68" i="6"/>
  <c r="M67" i="6"/>
  <c r="R66" i="6"/>
  <c r="M66" i="6"/>
  <c r="N66" i="6" s="1"/>
  <c r="M65" i="6"/>
  <c r="M64" i="6"/>
  <c r="M63" i="6"/>
  <c r="M62" i="6"/>
  <c r="M61" i="6"/>
  <c r="M60" i="6"/>
  <c r="M59" i="6"/>
  <c r="M58" i="6"/>
  <c r="M57" i="6"/>
  <c r="M56" i="6"/>
  <c r="M55" i="6"/>
  <c r="R54" i="6"/>
  <c r="M54" i="6"/>
  <c r="M53" i="6"/>
  <c r="M52" i="6"/>
  <c r="M51" i="6"/>
  <c r="M50" i="6"/>
  <c r="M49" i="6"/>
  <c r="M48" i="6"/>
  <c r="M47" i="6"/>
  <c r="M46" i="6"/>
  <c r="M45" i="6"/>
  <c r="M44" i="6"/>
  <c r="M43" i="6"/>
  <c r="R42" i="6"/>
  <c r="M42" i="6"/>
  <c r="Q38" i="6"/>
  <c r="M38" i="6"/>
  <c r="Q37" i="6"/>
  <c r="M37" i="6"/>
  <c r="Q36" i="6"/>
  <c r="M36" i="6"/>
  <c r="Q35" i="6"/>
  <c r="M35" i="6"/>
  <c r="Q34" i="6"/>
  <c r="M34" i="6"/>
  <c r="Q33" i="6"/>
  <c r="M33" i="6"/>
  <c r="Q32" i="6"/>
  <c r="M32" i="6"/>
  <c r="Q31" i="6"/>
  <c r="M31" i="6"/>
  <c r="Q30" i="6"/>
  <c r="M30" i="6"/>
  <c r="Q29" i="6"/>
  <c r="M29" i="6"/>
  <c r="Q28" i="6"/>
  <c r="M28" i="6"/>
  <c r="Q27" i="6"/>
  <c r="M27" i="6"/>
  <c r="Q26" i="6"/>
  <c r="M26" i="6"/>
  <c r="Q25" i="6"/>
  <c r="M25" i="6"/>
  <c r="Q24" i="6"/>
  <c r="M24" i="6"/>
  <c r="Q23" i="6"/>
  <c r="M23" i="6"/>
  <c r="Q22" i="6"/>
  <c r="M22" i="6"/>
  <c r="Q21" i="6"/>
  <c r="M21" i="6"/>
  <c r="Q20" i="6"/>
  <c r="M20" i="6"/>
  <c r="Q19" i="6"/>
  <c r="M19" i="6"/>
  <c r="Q18" i="6"/>
  <c r="M18" i="6"/>
  <c r="Q17" i="6"/>
  <c r="M17" i="6"/>
  <c r="Q16" i="6"/>
  <c r="M16" i="6"/>
  <c r="Q15" i="6"/>
  <c r="R15" i="6" s="1"/>
  <c r="M15" i="6"/>
  <c r="Q14" i="6"/>
  <c r="M14" i="6"/>
  <c r="Q13" i="6"/>
  <c r="M13" i="6"/>
  <c r="Q12" i="6"/>
  <c r="M12" i="6"/>
  <c r="Q11" i="6"/>
  <c r="M11" i="6"/>
  <c r="Q10" i="6"/>
  <c r="M10" i="6"/>
  <c r="Q9" i="6"/>
  <c r="M9" i="6"/>
  <c r="Q8" i="6"/>
  <c r="M8" i="6"/>
  <c r="Q7" i="6"/>
  <c r="M7" i="6"/>
  <c r="M6" i="6"/>
  <c r="Q5" i="6"/>
  <c r="M5" i="6"/>
  <c r="Q4" i="6"/>
  <c r="M4" i="6"/>
  <c r="M3" i="6"/>
  <c r="B23" i="2"/>
  <c r="N54" i="6" l="1"/>
  <c r="N42" i="6"/>
  <c r="N3" i="6"/>
  <c r="N27" i="6"/>
  <c r="R3" i="6"/>
  <c r="R27" i="6"/>
  <c r="N15" i="6"/>
</calcChain>
</file>

<file path=xl/sharedStrings.xml><?xml version="1.0" encoding="utf-8"?>
<sst xmlns="http://schemas.openxmlformats.org/spreadsheetml/2006/main" count="2342" uniqueCount="204">
  <si>
    <t>Table S1 - Physiochemical composition of the soil</t>
  </si>
  <si>
    <t>Soil</t>
  </si>
  <si>
    <t>Soil depth</t>
  </si>
  <si>
    <t>Soil type</t>
  </si>
  <si>
    <t>Agricultural site</t>
  </si>
  <si>
    <t>Carbon and Nitrate</t>
  </si>
  <si>
    <t>pH</t>
  </si>
  <si>
    <t>Air dried after collecting</t>
  </si>
  <si>
    <t>Sieved after collecting</t>
  </si>
  <si>
    <t>Storage</t>
  </si>
  <si>
    <t>GPS coordinates</t>
  </si>
  <si>
    <t>Comment</t>
  </si>
  <si>
    <t>Citation</t>
  </si>
  <si>
    <t>Reijerscamp soil</t>
  </si>
  <si>
    <t>top 20 cm</t>
  </si>
  <si>
    <t xml:space="preserve">88% sand, 8% silt, 2% clay and 2.3% organic matter </t>
  </si>
  <si>
    <t>Not since 2000</t>
  </si>
  <si>
    <t>24 C/N ratio</t>
  </si>
  <si>
    <t>&gt;7.5</t>
  </si>
  <si>
    <t>Yes</t>
  </si>
  <si>
    <t>Yes (3 mm sieve)</t>
  </si>
  <si>
    <t>Room temperature</t>
  </si>
  <si>
    <t>52.126 N, 5.780 E</t>
  </si>
  <si>
    <t>Soil was limed with CaO (0.0025 g·g−1 of soil) to make the soil alkaline (pH &gt;7.5)
and to reduce iron availability.</t>
  </si>
  <si>
    <r>
      <t>Berendsen, R. L., Vismans, G., Yu, K., Song, Y., de Jonge, R., Burgman, W. P., ... &amp; Pieterse, C. M. (2018). Disease-induced assemblage of a plant-beneficial bacterial consortium. </t>
    </r>
    <r>
      <rPr>
        <sz val="11"/>
        <color theme="1"/>
        <rFont val="Calibri"/>
        <family val="2"/>
        <scheme val="minor"/>
      </rPr>
      <t>The ISME journal, 12(6), 1496-1507.                                                            Stringlis, I. A., Yu, K., Feussner, K., de Jonge, R., Van Bentum, S., Van Verk, M. C., ... &amp; Pieterse, C. M. (2018). MYB72-dependent coumarin exudation shapes root microbiome assembly to promote plant health. Proceedings of the National Academy of Sciences, 115(22), E5213-E5222.</t>
    </r>
  </si>
  <si>
    <t>Askov soil</t>
  </si>
  <si>
    <t>light sandy loam with 11% clay, 13% silt, and 76% sand</t>
  </si>
  <si>
    <t>Not since 1894</t>
  </si>
  <si>
    <t>1.3% C, 5.8 kg/ha Nitrate</t>
  </si>
  <si>
    <t xml:space="preserve">5.5–6.5 </t>
  </si>
  <si>
    <t>Yes (one week at 40 C)</t>
  </si>
  <si>
    <t>Yes (2 mm sieve)</t>
  </si>
  <si>
    <t>4 C</t>
  </si>
  <si>
    <t>55.466 N, 9.117 E</t>
  </si>
  <si>
    <t>The addition of lime every 4–5 years keeps soil pH in the range of 5.5–6.5</t>
  </si>
  <si>
    <t>Overgaard, C. K., Tao, K., Zhang, S., Christensen, B. T., Blahovska, Z., Radutoiu, S., ... &amp; Dueholm, M. K. D. (2022). Application of ecosystem-specific reference databases for increased taxonomic resolution in soil microbial profiling. Frontiers in Microbiology, 13, 942396.                                                                                                                                                                                                                                                    Christensen, B. T., Thomsen, I. K., &amp; Eriksen, J. (2019). The Askov long-term experiments: 1894-2019-a unique research platform turns 125 years.</t>
  </si>
  <si>
    <t>Cologne soil</t>
  </si>
  <si>
    <t>15-30 cm</t>
  </si>
  <si>
    <t>sandy soil with 1.5% organic matter, 12.4% Clay, 27.7% Silt and 49.9% Sand</t>
  </si>
  <si>
    <t>Not since 2007</t>
  </si>
  <si>
    <t>1.5% C and 14.9 mg/kg Nitrate</t>
  </si>
  <si>
    <t>~7</t>
  </si>
  <si>
    <t>Yes (5 mm sieve)</t>
  </si>
  <si>
    <t>50.958 N, 6.856 E</t>
  </si>
  <si>
    <r>
      <t>Bulgarelli, D., Rott, M., Schlaeppi, K., Ver Loren van Themaat, E., Ahmadinejad, N., Assenza, F., ... &amp; Schulze-Lefert, P. (2012). Revealing structure and assembly cues for Arabidopsis root-inhabiting bacterial microbiota. </t>
    </r>
    <r>
      <rPr>
        <sz val="11"/>
        <color theme="1"/>
        <rFont val="Calibri"/>
        <family val="2"/>
        <scheme val="minor"/>
      </rPr>
      <t>Nature, 488(7409), 91-95.</t>
    </r>
  </si>
  <si>
    <t>Number of reads</t>
  </si>
  <si>
    <t>Number of isolates</t>
  </si>
  <si>
    <t>0-20</t>
  </si>
  <si>
    <t>20-40</t>
  </si>
  <si>
    <t>40-60</t>
  </si>
  <si>
    <t>60-80</t>
  </si>
  <si>
    <t>80-100</t>
  </si>
  <si>
    <t>100-120</t>
  </si>
  <si>
    <t>120-140</t>
  </si>
  <si>
    <t>140-160</t>
  </si>
  <si>
    <t>160-180</t>
  </si>
  <si>
    <t>180-200</t>
  </si>
  <si>
    <t>200-220</t>
  </si>
  <si>
    <t>220-240</t>
  </si>
  <si>
    <t>240-260</t>
  </si>
  <si>
    <t>260-280</t>
  </si>
  <si>
    <t>280-300</t>
  </si>
  <si>
    <t>300-320</t>
  </si>
  <si>
    <t>320-340</t>
  </si>
  <si>
    <t>340-400</t>
  </si>
  <si>
    <t>400-500</t>
  </si>
  <si>
    <t>500-1000</t>
  </si>
  <si>
    <t>Total</t>
  </si>
  <si>
    <t>Group</t>
  </si>
  <si>
    <t>p-value</t>
  </si>
  <si>
    <t>Inoculum</t>
  </si>
  <si>
    <t>Host</t>
  </si>
  <si>
    <t>Inoculum - no nodulators</t>
  </si>
  <si>
    <t>Host - no nodulators</t>
  </si>
  <si>
    <t>Inoculum - no Rhizobacter</t>
  </si>
  <si>
    <t>Host - no Rhizobacter</t>
  </si>
  <si>
    <t>Inoculum - no dominators</t>
  </si>
  <si>
    <t>Host - no dominators</t>
  </si>
  <si>
    <t>R2</t>
  </si>
  <si>
    <t>Test</t>
  </si>
  <si>
    <t>Rank</t>
  </si>
  <si>
    <t>AtSC</t>
  </si>
  <si>
    <t>Functions</t>
  </si>
  <si>
    <t>None</t>
  </si>
  <si>
    <t>HvSC</t>
  </si>
  <si>
    <t>LjSC</t>
  </si>
  <si>
    <t>SSC</t>
  </si>
  <si>
    <t>Arabidopsis</t>
  </si>
  <si>
    <t>Barley</t>
  </si>
  <si>
    <t>Lotus</t>
  </si>
  <si>
    <t>Taxonomy</t>
  </si>
  <si>
    <t>Isolate</t>
  </si>
  <si>
    <t>Genus</t>
  </si>
  <si>
    <t>Family</t>
  </si>
  <si>
    <t>Order</t>
  </si>
  <si>
    <t>Plant</t>
  </si>
  <si>
    <t>SynCom</t>
  </si>
  <si>
    <t>No_of_KOs-DESeq2_significant  (root community versus input SynCom)</t>
  </si>
  <si>
    <t>SynCom_comparison (KO selection to be compared to)</t>
  </si>
  <si>
    <t>No_of_KOs_present in SynCom_comparison (how many of the KOs in column I are present in the SynCom in column J)</t>
  </si>
  <si>
    <t>No_of_KOs_significant in SynCom_comparison (how many of the KOs in column K were found significant based on DeSeq2 analysis for the SynCom in column J)</t>
  </si>
  <si>
    <t>Perc_of_KOs_significant in SynCom_comp (ratio between values in L and K showing the % of significant KOs selected in the SynCom in H and in SynCom in J)</t>
  </si>
  <si>
    <t>Plant average (average of ratios for the analysed plant)</t>
  </si>
  <si>
    <t>No_of_KOs-DESeq2_significant (same as I)</t>
  </si>
  <si>
    <t xml:space="preserve">Percentage of significant KOs in SynCom in column H that are unique compared to the SynCom in column J. </t>
  </si>
  <si>
    <t>Average percentage of SynCom-unique genes (Q) (only host-specific inocula)</t>
  </si>
  <si>
    <t>No_of_KOs-DESeq2_significant</t>
  </si>
  <si>
    <t>SynCom_comparison</t>
  </si>
  <si>
    <t>No_of_KOs_present in SynCom_comparison</t>
  </si>
  <si>
    <t>No_of_KOs_significant in SynCom_comparison</t>
  </si>
  <si>
    <t>Perc_of_KOs_significant in SynCom_comp</t>
  </si>
  <si>
    <t>Plant average</t>
  </si>
  <si>
    <t>Percentage of SynCom-unique genes</t>
  </si>
  <si>
    <t>Average percentage of SynCom-unique genes (only host-specific inocula)</t>
  </si>
  <si>
    <t>No nodulator</t>
  </si>
  <si>
    <t>No Dominances</t>
  </si>
  <si>
    <t>No Rhizobacter</t>
  </si>
  <si>
    <t>Original data</t>
  </si>
  <si>
    <t>Host drop out</t>
  </si>
  <si>
    <t>Dataset</t>
  </si>
  <si>
    <t>Taxo_order</t>
  </si>
  <si>
    <t>Variable</t>
  </si>
  <si>
    <t>Dominance</t>
  </si>
  <si>
    <t>Phylum</t>
  </si>
  <si>
    <t>Nutrient</t>
  </si>
  <si>
    <t>Inoculum:Host</t>
  </si>
  <si>
    <t>No</t>
  </si>
  <si>
    <t>Experiment</t>
  </si>
  <si>
    <r>
      <rPr>
        <b/>
        <i/>
        <sz val="11"/>
        <color theme="1"/>
        <rFont val="Calibri"/>
        <family val="2"/>
        <scheme val="minor"/>
      </rPr>
      <t>p-</t>
    </r>
    <r>
      <rPr>
        <b/>
        <sz val="11"/>
        <color theme="1"/>
        <rFont val="Calibri"/>
        <family val="2"/>
        <scheme val="minor"/>
      </rPr>
      <t>value_conf_interval_0,025_simulations</t>
    </r>
  </si>
  <si>
    <r>
      <t>real_</t>
    </r>
    <r>
      <rPr>
        <b/>
        <i/>
        <sz val="11"/>
        <color theme="1"/>
        <rFont val="Calibri"/>
        <family val="2"/>
        <scheme val="minor"/>
      </rPr>
      <t>p-</t>
    </r>
    <r>
      <rPr>
        <b/>
        <sz val="11"/>
        <color theme="1"/>
        <rFont val="Calibri"/>
        <family val="2"/>
        <scheme val="minor"/>
      </rPr>
      <t>value</t>
    </r>
  </si>
  <si>
    <t>Significant from analysis</t>
  </si>
  <si>
    <t>Still significant after randomization test</t>
  </si>
  <si>
    <t>Pseudomonadaceae</t>
  </si>
  <si>
    <t>Burkholderiaceae</t>
  </si>
  <si>
    <t>Xanthomonadaceae</t>
  </si>
  <si>
    <t>Rhizobiaceae</t>
  </si>
  <si>
    <t>Sphingobacteriaceae</t>
  </si>
  <si>
    <t>NA</t>
  </si>
  <si>
    <t>Paenibacillaceae</t>
  </si>
  <si>
    <t>Micrococcaceae</t>
  </si>
  <si>
    <t>Caulobacteraceae</t>
  </si>
  <si>
    <t>Rhodanobacteraceae</t>
  </si>
  <si>
    <t>Beijerinckiaceae</t>
  </si>
  <si>
    <t>Bacillaceae</t>
  </si>
  <si>
    <t>Microbacteriaceae</t>
  </si>
  <si>
    <t>Intrasporangiaceae</t>
  </si>
  <si>
    <t>Xanthobacteraceae</t>
  </si>
  <si>
    <t>Mycobacteriaceae</t>
  </si>
  <si>
    <t>Sphingomonadaceae</t>
  </si>
  <si>
    <t>Cellulomonadaceae</t>
  </si>
  <si>
    <r>
      <t xml:space="preserve">Kendall correlation </t>
    </r>
    <r>
      <rPr>
        <b/>
        <i/>
        <sz val="11"/>
        <color theme="1"/>
        <rFont val="Calibri"/>
        <family val="2"/>
        <scheme val="minor"/>
      </rPr>
      <t>p</t>
    </r>
    <r>
      <rPr>
        <b/>
        <sz val="11"/>
        <color theme="1"/>
        <rFont val="Calibri"/>
        <family val="2"/>
        <scheme val="minor"/>
      </rPr>
      <t>-value</t>
    </r>
  </si>
  <si>
    <t>No of positive correlations</t>
  </si>
  <si>
    <t>4/7 SynComs</t>
  </si>
  <si>
    <t>5/5 SynComs</t>
  </si>
  <si>
    <t>3/7 SynComs</t>
  </si>
  <si>
    <t>7/7 SynComs</t>
  </si>
  <si>
    <t>Without nodulators</t>
  </si>
  <si>
    <t>Total no of KOs</t>
  </si>
  <si>
    <t>Total sig KOs</t>
  </si>
  <si>
    <t>Lost KOs in drop out</t>
  </si>
  <si>
    <t>Total no of 266 KOs</t>
  </si>
  <si>
    <t>Lost 266 KOs in drop out</t>
  </si>
  <si>
    <t>Percentage lost KOs vs sig</t>
  </si>
  <si>
    <t>Percentage lost KOs vs sig - 266</t>
  </si>
  <si>
    <r>
      <t xml:space="preserve">Binomial </t>
    </r>
    <r>
      <rPr>
        <i/>
        <sz val="11"/>
        <color theme="1"/>
        <rFont val="Calibri"/>
        <family val="2"/>
        <scheme val="minor"/>
      </rPr>
      <t>p</t>
    </r>
    <r>
      <rPr>
        <sz val="11"/>
        <color theme="1"/>
        <rFont val="Calibri"/>
        <family val="2"/>
        <scheme val="minor"/>
      </rPr>
      <t>-value</t>
    </r>
  </si>
  <si>
    <t>other</t>
  </si>
  <si>
    <t>With nodulators</t>
  </si>
  <si>
    <t>Soil KOs</t>
  </si>
  <si>
    <t>Soil KO overlap</t>
  </si>
  <si>
    <t>Soil KO overlap (%)</t>
  </si>
  <si>
    <t>Rhizosphere KOs</t>
  </si>
  <si>
    <t>Rhizosphere KO overlap</t>
  </si>
  <si>
    <t>Rhizosphere KO overlap (%)</t>
  </si>
  <si>
    <t>Enrichment root vs soil</t>
  </si>
  <si>
    <t>Maon soil</t>
  </si>
  <si>
    <t>KO set</t>
  </si>
  <si>
    <t>No of Rhizosphere-associated KOs</t>
  </si>
  <si>
    <t>Total KOs in X + SSC (8013)</t>
  </si>
  <si>
    <t>Overlap with sig set</t>
  </si>
  <si>
    <r>
      <t xml:space="preserve">Hypergeometric test </t>
    </r>
    <r>
      <rPr>
        <b/>
        <i/>
        <sz val="11"/>
        <color rgb="FF000000"/>
        <rFont val="Calibri"/>
        <family val="2"/>
        <scheme val="minor"/>
      </rPr>
      <t>p</t>
    </r>
    <r>
      <rPr>
        <b/>
        <sz val="11"/>
        <color rgb="FF000000"/>
        <rFont val="Calibri"/>
        <family val="2"/>
        <scheme val="minor"/>
      </rPr>
      <t>-value</t>
    </r>
  </si>
  <si>
    <t>Fisher test p-value</t>
  </si>
  <si>
    <t>Lopez et al. (2023)</t>
  </si>
  <si>
    <t>266 KOs</t>
  </si>
  <si>
    <t>852 KOs</t>
  </si>
  <si>
    <r>
      <t xml:space="preserve">Sanchez </t>
    </r>
    <r>
      <rPr>
        <i/>
        <sz val="11"/>
        <color rgb="FF000000"/>
        <rFont val="Calibri"/>
        <family val="2"/>
        <scheme val="minor"/>
      </rPr>
      <t xml:space="preserve">et al. </t>
    </r>
    <r>
      <rPr>
        <sz val="11"/>
        <color rgb="FF000000"/>
        <rFont val="Calibri"/>
        <family val="2"/>
        <scheme val="minor"/>
      </rPr>
      <t>unpublished</t>
    </r>
  </si>
  <si>
    <t>Selected SynCom-unique KOs</t>
  </si>
  <si>
    <t>Table S2 - Soil vs Rhizosphere KO overlap in natural systems</t>
  </si>
  <si>
    <t>Table S10 - Enrichment of 266 and 852 KO sets in natural rhizospheres</t>
  </si>
  <si>
    <t>Table S3 - R2 simulation - abundance distribution of bacterial members on the roots</t>
  </si>
  <si>
    <t>Table S4 - statistical assessment of deviation from Taxonomic R2-Functional R2 correlation</t>
  </si>
  <si>
    <t>Table S5 - R2 values - full data</t>
  </si>
  <si>
    <t>Table S5 - R2 values - datasets with inoculum and host drop outs</t>
  </si>
  <si>
    <t>Table S6 - Statistical randomization test related to functional diversity vs relative abundance</t>
  </si>
  <si>
    <t>Table S7 - Rank test between functional diversity ranks and relative abundance ranks</t>
  </si>
  <si>
    <t>Table S8 - with dominators</t>
  </si>
  <si>
    <t>Table S8 - No dominators</t>
  </si>
  <si>
    <t>Table S9 - KO overview in the LjSC Family drop out experiment</t>
  </si>
  <si>
    <t>Cupriavidus</t>
  </si>
  <si>
    <t>Variovorax</t>
  </si>
  <si>
    <t>Acidovorax</t>
  </si>
  <si>
    <t>Polaromonas</t>
  </si>
  <si>
    <t>Rhizobacter</t>
  </si>
  <si>
    <t>Pelomonas</t>
  </si>
  <si>
    <t>Burkholderiaceae -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</si>
</sst>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1"/>
      <name val="Calibri"/>
      <family val="2"/>
      <scheme val="minor"/>
    </font>
    <font>
      <b/>
      <sz val="12"/>
      <color theme="1"/>
      <name val="Calibri"/>
      <family val="2"/>
      <scheme val="minor"/>
    </font>
    <font>
      <b/>
      <i/>
      <sz val="11"/>
      <color theme="1"/>
      <name val="Calibri"/>
      <family val="2"/>
      <scheme val="minor"/>
    </font>
    <font>
      <i/>
      <sz val="11"/>
      <color theme="1"/>
      <name val="Calibri"/>
      <family val="2"/>
      <scheme val="minor"/>
    </font>
    <font>
      <b/>
      <sz val="14"/>
      <color theme="1"/>
      <name val="Calibri"/>
      <family val="2"/>
      <scheme val="minor"/>
    </font>
    <font>
      <b/>
      <sz val="11"/>
      <color rgb="FF000000"/>
      <name val="Calibri"/>
      <family val="2"/>
      <scheme val="minor"/>
    </font>
    <font>
      <b/>
      <i/>
      <sz val="11"/>
      <color rgb="FF000000"/>
      <name val="Calibri"/>
      <family val="2"/>
      <scheme val="minor"/>
    </font>
    <font>
      <sz val="11"/>
      <color rgb="FF000000"/>
      <name val="Calibri"/>
      <family val="2"/>
      <scheme val="minor"/>
    </font>
    <font>
      <i/>
      <sz val="11"/>
      <color rgb="FF000000"/>
      <name val="Calibri"/>
      <family val="2"/>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9" fontId="1" fillId="0" borderId="0" applyFont="0" applyFill="0" applyBorder="0" applyAlignment="0" applyProtection="0"/>
  </cellStyleXfs>
  <cellXfs count="42">
    <xf numFmtId="0" fontId="0" fillId="0" borderId="0" xfId="0"/>
    <xf numFmtId="0" fontId="3"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1" applyAlignment="1">
      <alignment horizontal="center" vertical="center"/>
    </xf>
    <xf numFmtId="0" fontId="1" fillId="0" borderId="0" xfId="1" applyAlignment="1">
      <alignment horizontal="center" vertical="center" wrapText="1"/>
    </xf>
    <xf numFmtId="0" fontId="0" fillId="0" borderId="0" xfId="0" applyAlignment="1">
      <alignment horizontal="center" vertical="center" wrapText="1"/>
    </xf>
    <xf numFmtId="0" fontId="3" fillId="0" borderId="0" xfId="0" applyFont="1"/>
    <xf numFmtId="0" fontId="2" fillId="0" borderId="0" xfId="0" applyFont="1" applyAlignment="1">
      <alignment horizontal="center"/>
    </xf>
    <xf numFmtId="0" fontId="1" fillId="0" borderId="0" xfId="0" applyFont="1" applyAlignment="1">
      <alignment horizontal="center"/>
    </xf>
    <xf numFmtId="11" fontId="0" fillId="0" borderId="0" xfId="0" applyNumberFormat="1"/>
    <xf numFmtId="0" fontId="2" fillId="0" borderId="0" xfId="0" applyFont="1"/>
    <xf numFmtId="0" fontId="2" fillId="0" borderId="0" xfId="0" applyFont="1" applyAlignment="1">
      <alignment horizontal="center" vertical="center" wrapText="1"/>
    </xf>
    <xf numFmtId="0" fontId="0" fillId="0" borderId="0" xfId="0" applyAlignment="1">
      <alignment wrapText="1"/>
    </xf>
    <xf numFmtId="0" fontId="4" fillId="0" borderId="0" xfId="0" applyFont="1" applyAlignment="1">
      <alignment horizontal="center" wrapText="1"/>
    </xf>
    <xf numFmtId="10" fontId="0" fillId="0" borderId="0" xfId="0" applyNumberFormat="1" applyAlignment="1">
      <alignment horizontal="center" vertical="center"/>
    </xf>
    <xf numFmtId="0" fontId="0" fillId="0" borderId="0" xfId="0" applyAlignment="1">
      <alignment horizontal="center"/>
    </xf>
    <xf numFmtId="10" fontId="0" fillId="0" borderId="0" xfId="0" applyNumberFormat="1" applyAlignment="1">
      <alignment horizontal="center"/>
    </xf>
    <xf numFmtId="10" fontId="5" fillId="0" borderId="0" xfId="0" applyNumberFormat="1" applyFont="1" applyAlignment="1">
      <alignment horizontal="center" vertical="center"/>
    </xf>
    <xf numFmtId="10" fontId="0" fillId="0" borderId="1" xfId="0" applyNumberFormat="1" applyBorder="1" applyAlignment="1">
      <alignment horizontal="center" vertical="center"/>
    </xf>
    <xf numFmtId="10" fontId="0" fillId="0" borderId="0" xfId="0" applyNumberFormat="1"/>
    <xf numFmtId="10" fontId="0" fillId="0" borderId="2" xfId="0" applyNumberFormat="1" applyBorder="1" applyAlignment="1">
      <alignment horizontal="center" vertical="center"/>
    </xf>
    <xf numFmtId="10" fontId="0" fillId="0" borderId="3" xfId="0" applyNumberFormat="1" applyBorder="1" applyAlignment="1">
      <alignment horizontal="center" vertical="center"/>
    </xf>
    <xf numFmtId="11" fontId="0" fillId="0" borderId="0" xfId="0" applyNumberFormat="1" applyAlignment="1">
      <alignment horizontal="center"/>
    </xf>
    <xf numFmtId="0" fontId="7" fillId="0" borderId="0" xfId="0" applyFont="1" applyAlignment="1">
      <alignment horizontal="center"/>
    </xf>
    <xf numFmtId="0" fontId="0" fillId="0" borderId="0" xfId="0" applyAlignment="1">
      <alignment horizontal="center" wrapText="1"/>
    </xf>
    <xf numFmtId="0" fontId="8" fillId="0" borderId="0" xfId="0" applyFont="1"/>
    <xf numFmtId="0" fontId="9" fillId="0" borderId="0" xfId="0" applyFont="1" applyAlignment="1">
      <alignment horizontal="center" vertical="center"/>
    </xf>
    <xf numFmtId="0" fontId="11" fillId="0" borderId="0" xfId="0" applyFont="1" applyAlignment="1">
      <alignment horizontal="center" vertical="center"/>
    </xf>
    <xf numFmtId="11" fontId="9" fillId="0" borderId="0" xfId="0" applyNumberFormat="1" applyFont="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9" fontId="0" fillId="0" borderId="0" xfId="2" applyFont="1" applyAlignment="1">
      <alignment horizontal="center" vertical="center"/>
    </xf>
    <xf numFmtId="11" fontId="2" fillId="0" borderId="0" xfId="0" applyNumberFormat="1" applyFont="1" applyAlignment="1">
      <alignment horizontal="center" vertical="center"/>
    </xf>
    <xf numFmtId="0" fontId="11" fillId="0" borderId="0" xfId="0" applyFont="1" applyAlignment="1">
      <alignment horizontal="center" vertical="center"/>
    </xf>
    <xf numFmtId="9" fontId="0" fillId="0" borderId="0" xfId="2" applyFont="1" applyAlignment="1">
      <alignment horizontal="center" vertical="center" wrapText="1"/>
    </xf>
    <xf numFmtId="10" fontId="0" fillId="0" borderId="0" xfId="0" applyNumberFormat="1" applyAlignment="1">
      <alignment horizontal="center" vertical="center"/>
    </xf>
    <xf numFmtId="10"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xf>
  </cellXfs>
  <cellStyles count="3">
    <cellStyle name="Normal" xfId="0" builtinId="0"/>
    <cellStyle name="Normal 2" xfId="1" xr:uid="{29CDB534-4C7F-4E3D-9E6F-F2327A749A88}"/>
    <cellStyle name="Percent" xfId="2" builtinId="5"/>
  </cellStyles>
  <dxfs count="3">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123825</xdr:colOff>
      <xdr:row>0</xdr:row>
      <xdr:rowOff>228601</xdr:rowOff>
    </xdr:from>
    <xdr:to>
      <xdr:col>17</xdr:col>
      <xdr:colOff>187325</xdr:colOff>
      <xdr:row>18</xdr:row>
      <xdr:rowOff>1</xdr:rowOff>
    </xdr:to>
    <xdr:sp macro="" textlink="">
      <xdr:nvSpPr>
        <xdr:cNvPr id="2" name="TextBox 1">
          <a:extLst>
            <a:ext uri="{FF2B5EF4-FFF2-40B4-BE49-F238E27FC236}">
              <a16:creationId xmlns:a16="http://schemas.microsoft.com/office/drawing/2014/main" id="{59A1D9D1-EC49-4F69-91DF-F0F580089819}"/>
            </a:ext>
          </a:extLst>
        </xdr:cNvPr>
        <xdr:cNvSpPr txBox="1"/>
      </xdr:nvSpPr>
      <xdr:spPr>
        <a:xfrm>
          <a:off x="13792200" y="228601"/>
          <a:ext cx="5549900" cy="314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To</a:t>
          </a:r>
          <a:r>
            <a:rPr lang="nl-NL" sz="1100" baseline="0"/>
            <a:t> illustrate that KO overlap between culture collections of rhizobacteria originating from different soils can similarly be found in rhizosphere metagenomes, we used data from Ofek-Lalzar </a:t>
          </a:r>
          <a:r>
            <a:rPr lang="nl-NL" sz="1100" i="1" baseline="0"/>
            <a:t>et al.</a:t>
          </a:r>
          <a:r>
            <a:rPr lang="nl-NL" sz="1100" i="0" baseline="0"/>
            <a:t> (2014), Stringlis </a:t>
          </a:r>
          <a:r>
            <a:rPr lang="nl-NL" sz="1100" i="1" baseline="0"/>
            <a:t>et al.</a:t>
          </a:r>
          <a:r>
            <a:rPr lang="nl-NL" sz="1100" i="0" baseline="0"/>
            <a:t> (2018), and an in-house dataset (bioproject ID: </a:t>
          </a:r>
          <a:r>
            <a:rPr lang="nl-NL"/>
            <a:t>PRJNA1108916).</a:t>
          </a:r>
        </a:p>
        <a:p>
          <a:endParaRPr lang="nl-NL" sz="1100"/>
        </a:p>
        <a:p>
          <a:r>
            <a:rPr lang="nl-NL" sz="1100" baseline="0"/>
            <a:t>Ofek-Lalzar </a:t>
          </a:r>
          <a:r>
            <a:rPr lang="nl-NL" sz="1100" i="1" baseline="0"/>
            <a:t>et al.</a:t>
          </a:r>
          <a:r>
            <a:rPr lang="nl-NL" sz="1100" i="0" baseline="0"/>
            <a:t> (2014) investigated the soil and rhizosphere of wheat and cucumber grown in Maon soil, while Stringlis </a:t>
          </a:r>
          <a:r>
            <a:rPr lang="nl-NL" sz="1100" i="1" baseline="0"/>
            <a:t>et al. </a:t>
          </a:r>
          <a:r>
            <a:rPr lang="nl-NL" sz="1100" i="0" baseline="0"/>
            <a:t>(2018) and the in-house dataset looked at the soil and rhizosphere of </a:t>
          </a:r>
          <a:r>
            <a:rPr lang="nl-NL" sz="1100" i="1" baseline="0"/>
            <a:t>Arabidopsis thaliana </a:t>
          </a:r>
          <a:r>
            <a:rPr lang="nl-NL" sz="1100" i="0" baseline="0"/>
            <a:t>grown in Reijerscamp soil. </a:t>
          </a:r>
        </a:p>
        <a:p>
          <a:endParaRPr lang="nl-NL" sz="1100" i="0" baseline="0"/>
        </a:p>
        <a:p>
          <a:r>
            <a:rPr lang="nl-NL" sz="1100" i="0" baseline="0"/>
            <a:t>We extracted the KOs from these rhizosphere and soil metagenomes and looked at the overlap in KOs within the same soil (KOs) and between these two soils (Soil KO overlap &amp; Soil KO_overlap (%)). Similarly for the rhizospheres, with the wheat and cucumber rhizospheres together and the two Arabidopsis rhizosphere metagenomes together. </a:t>
          </a:r>
        </a:p>
        <a:p>
          <a:endParaRPr lang="nl-NL" sz="1100" i="0" baseline="0"/>
        </a:p>
        <a:p>
          <a:r>
            <a:rPr lang="nl-NL" sz="1100" i="0" baseline="0"/>
            <a:t>Using a binomial test, we investigated whether the Rhizosphere KO overlap number versus the Rhizosphere KO non-overlapping number deviated significantly from the Soil KO overlap expectancy (60%). </a:t>
          </a:r>
          <a:r>
            <a:rPr lang="nl-NL" sz="1100" i="1" baseline="0"/>
            <a:t>P</a:t>
          </a:r>
          <a:r>
            <a:rPr lang="nl-NL" sz="1100" i="0" baseline="0"/>
            <a:t>-value shown in Enrichment root vs soil.</a:t>
          </a:r>
        </a:p>
        <a:p>
          <a:endParaRPr lang="nl-NL" sz="1100" i="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514350</xdr:colOff>
      <xdr:row>2</xdr:row>
      <xdr:rowOff>120650</xdr:rowOff>
    </xdr:from>
    <xdr:to>
      <xdr:col>9</xdr:col>
      <xdr:colOff>514350</xdr:colOff>
      <xdr:row>16</xdr:row>
      <xdr:rowOff>28575</xdr:rowOff>
    </xdr:to>
    <xdr:sp macro="" textlink="">
      <xdr:nvSpPr>
        <xdr:cNvPr id="2" name="TextBox 1">
          <a:extLst>
            <a:ext uri="{FF2B5EF4-FFF2-40B4-BE49-F238E27FC236}">
              <a16:creationId xmlns:a16="http://schemas.microsoft.com/office/drawing/2014/main" id="{6FC8DF34-DA41-4CA7-A43F-487DCA4A6156}"/>
            </a:ext>
          </a:extLst>
        </xdr:cNvPr>
        <xdr:cNvSpPr txBox="1"/>
      </xdr:nvSpPr>
      <xdr:spPr>
        <a:xfrm>
          <a:off x="3124200" y="568325"/>
          <a:ext cx="4267200" cy="2441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Extended</a:t>
          </a:r>
          <a:r>
            <a:rPr lang="nl-NL" sz="1100" baseline="0"/>
            <a:t> Data 2, a computational simulation was done to investigate the correlation between taxonomic R</a:t>
          </a:r>
          <a:r>
            <a:rPr lang="nl-NL" sz="1100" baseline="30000">
              <a:solidFill>
                <a:schemeClr val="dk1"/>
              </a:solidFill>
              <a:effectLst/>
              <a:latin typeface="+mn-lt"/>
              <a:ea typeface="+mn-ea"/>
              <a:cs typeface="+mn-cs"/>
            </a:rPr>
            <a:t>2 </a:t>
          </a:r>
          <a:r>
            <a:rPr lang="nl-NL" sz="1100" baseline="0">
              <a:solidFill>
                <a:schemeClr val="dk1"/>
              </a:solidFill>
              <a:effectLst/>
              <a:latin typeface="+mn-lt"/>
              <a:ea typeface="+mn-ea"/>
              <a:cs typeface="+mn-cs"/>
            </a:rPr>
            <a:t>and functional R</a:t>
          </a:r>
          <a:r>
            <a:rPr lang="nl-NL" sz="1100" baseline="30000">
              <a:solidFill>
                <a:schemeClr val="dk1"/>
              </a:solidFill>
              <a:effectLst/>
              <a:latin typeface="+mn-lt"/>
              <a:ea typeface="+mn-ea"/>
              <a:cs typeface="+mn-cs"/>
            </a:rPr>
            <a:t>2</a:t>
          </a:r>
          <a:r>
            <a:rPr lang="nl-NL" sz="1100">
              <a:solidFill>
                <a:schemeClr val="dk1"/>
              </a:solidFill>
              <a:effectLst/>
              <a:latin typeface="+mn-lt"/>
              <a:ea typeface="+mn-ea"/>
              <a:cs typeface="+mn-cs"/>
            </a:rPr>
            <a:t> when</a:t>
          </a:r>
          <a:r>
            <a:rPr lang="nl-NL" sz="1100" baseline="0">
              <a:solidFill>
                <a:schemeClr val="dk1"/>
              </a:solidFill>
              <a:effectLst/>
              <a:latin typeface="+mn-lt"/>
              <a:ea typeface="+mn-ea"/>
              <a:cs typeface="+mn-cs"/>
            </a:rPr>
            <a:t> no selection occurs (Bacterial SSC isolates randomly picked). </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For each simulation run, 119 isolates were randomly picked and distributed among the read categories shown here in the first column, as this resembles the root sample bacterial abundance distribution in the SSC dataset.</a:t>
          </a:r>
        </a:p>
        <a:p>
          <a:endParaRPr lang="nl-NL" sz="1100"/>
        </a:p>
        <a:p>
          <a:r>
            <a:rPr lang="nl-NL" sz="1100"/>
            <a:t>For</a:t>
          </a:r>
          <a:r>
            <a:rPr lang="nl-NL" sz="1100" baseline="0"/>
            <a:t> each number of reads category we set the minimum threshold at 1. In the Rscripts there was often a 0 due to rounding off. This, however,  led to fewer isolates than 119 (the calculated average), leading us to implement this threshold. </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368300</xdr:colOff>
      <xdr:row>2</xdr:row>
      <xdr:rowOff>38101</xdr:rowOff>
    </xdr:from>
    <xdr:to>
      <xdr:col>10</xdr:col>
      <xdr:colOff>371475</xdr:colOff>
      <xdr:row>15</xdr:row>
      <xdr:rowOff>28576</xdr:rowOff>
    </xdr:to>
    <xdr:sp macro="" textlink="">
      <xdr:nvSpPr>
        <xdr:cNvPr id="2" name="TextBox 1">
          <a:extLst>
            <a:ext uri="{FF2B5EF4-FFF2-40B4-BE49-F238E27FC236}">
              <a16:creationId xmlns:a16="http://schemas.microsoft.com/office/drawing/2014/main" id="{06DD3FAD-9B62-4CC4-AA55-79514627E129}"/>
            </a:ext>
          </a:extLst>
        </xdr:cNvPr>
        <xdr:cNvSpPr txBox="1"/>
      </xdr:nvSpPr>
      <xdr:spPr>
        <a:xfrm>
          <a:off x="3521075" y="485776"/>
          <a:ext cx="4270375"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a:t>
          </a:r>
          <a:r>
            <a:rPr lang="nl-NL" sz="1100" baseline="0"/>
            <a:t> Extended Data 2, a computational simulation was done to investigate the correlation between taxonomic R</a:t>
          </a:r>
          <a:r>
            <a:rPr lang="nl-NL" sz="1100" baseline="30000">
              <a:solidFill>
                <a:schemeClr val="dk1"/>
              </a:solidFill>
              <a:effectLst/>
              <a:latin typeface="+mn-lt"/>
              <a:ea typeface="+mn-ea"/>
              <a:cs typeface="+mn-cs"/>
            </a:rPr>
            <a:t>2 </a:t>
          </a:r>
          <a:r>
            <a:rPr lang="nl-NL" sz="1100" baseline="0">
              <a:solidFill>
                <a:schemeClr val="dk1"/>
              </a:solidFill>
              <a:effectLst/>
              <a:latin typeface="+mn-lt"/>
              <a:ea typeface="+mn-ea"/>
              <a:cs typeface="+mn-cs"/>
            </a:rPr>
            <a:t>and functional R</a:t>
          </a:r>
          <a:r>
            <a:rPr lang="nl-NL" sz="1100" baseline="30000">
              <a:solidFill>
                <a:schemeClr val="dk1"/>
              </a:solidFill>
              <a:effectLst/>
              <a:latin typeface="+mn-lt"/>
              <a:ea typeface="+mn-ea"/>
              <a:cs typeface="+mn-cs"/>
            </a:rPr>
            <a:t>2</a:t>
          </a:r>
          <a:r>
            <a:rPr lang="nl-NL" sz="1100">
              <a:solidFill>
                <a:schemeClr val="dk1"/>
              </a:solidFill>
              <a:effectLst/>
              <a:latin typeface="+mn-lt"/>
              <a:ea typeface="+mn-ea"/>
              <a:cs typeface="+mn-cs"/>
            </a:rPr>
            <a:t> when</a:t>
          </a:r>
          <a:r>
            <a:rPr lang="nl-NL" sz="1100" baseline="0">
              <a:solidFill>
                <a:schemeClr val="dk1"/>
              </a:solidFill>
              <a:effectLst/>
              <a:latin typeface="+mn-lt"/>
              <a:ea typeface="+mn-ea"/>
              <a:cs typeface="+mn-cs"/>
            </a:rPr>
            <a:t> no selection occurs (Bacterial SSC isolates randomly picked). </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We then fit a linear model fit to this data. The data points of the Host and Inoculum R</a:t>
          </a:r>
          <a:r>
            <a:rPr lang="nl-NL" sz="1100" baseline="30000">
              <a:solidFill>
                <a:schemeClr val="dk1"/>
              </a:solidFill>
              <a:effectLst/>
              <a:latin typeface="+mn-lt"/>
              <a:ea typeface="+mn-ea"/>
              <a:cs typeface="+mn-cs"/>
            </a:rPr>
            <a:t>2</a:t>
          </a:r>
          <a:r>
            <a:rPr lang="nl-NL" sz="1100" baseline="0">
              <a:solidFill>
                <a:schemeClr val="dk1"/>
              </a:solidFill>
              <a:effectLst/>
              <a:latin typeface="+mn-lt"/>
              <a:ea typeface="+mn-ea"/>
              <a:cs typeface="+mn-cs"/>
            </a:rPr>
            <a:t> are also included and using a standardized residual testing we can statisically assess whether these coordinates deviate from the linear model fit.  </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The Host and Inoculum data points are from 4 different datasets. The original, without nodulator data, without </a:t>
          </a:r>
          <a:r>
            <a:rPr lang="nl-NL" sz="1100" i="1" baseline="0">
              <a:solidFill>
                <a:schemeClr val="dk1"/>
              </a:solidFill>
              <a:effectLst/>
              <a:latin typeface="+mn-lt"/>
              <a:ea typeface="+mn-ea"/>
              <a:cs typeface="+mn-cs"/>
            </a:rPr>
            <a:t>Rhizobacter</a:t>
          </a:r>
          <a:r>
            <a:rPr lang="nl-NL" sz="1100" baseline="0">
              <a:solidFill>
                <a:schemeClr val="dk1"/>
              </a:solidFill>
              <a:effectLst/>
              <a:latin typeface="+mn-lt"/>
              <a:ea typeface="+mn-ea"/>
              <a:cs typeface="+mn-cs"/>
            </a:rPr>
            <a:t> P2_G4 data, and without both nodulator and </a:t>
          </a:r>
          <a:r>
            <a:rPr lang="nl-NL" sz="1100" i="1" baseline="0">
              <a:solidFill>
                <a:schemeClr val="dk1"/>
              </a:solidFill>
              <a:effectLst/>
              <a:latin typeface="+mn-lt"/>
              <a:ea typeface="+mn-ea"/>
              <a:cs typeface="+mn-cs"/>
            </a:rPr>
            <a:t>Rhizobacter</a:t>
          </a:r>
          <a:r>
            <a:rPr lang="nl-NL" sz="1100" baseline="0">
              <a:solidFill>
                <a:schemeClr val="dk1"/>
              </a:solidFill>
              <a:effectLst/>
              <a:latin typeface="+mn-lt"/>
              <a:ea typeface="+mn-ea"/>
              <a:cs typeface="+mn-cs"/>
            </a:rPr>
            <a:t> P2_G4 data.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425451</xdr:colOff>
      <xdr:row>0</xdr:row>
      <xdr:rowOff>234950</xdr:rowOff>
    </xdr:from>
    <xdr:to>
      <xdr:col>12</xdr:col>
      <xdr:colOff>495300</xdr:colOff>
      <xdr:row>19</xdr:row>
      <xdr:rowOff>63500</xdr:rowOff>
    </xdr:to>
    <xdr:sp macro="" textlink="">
      <xdr:nvSpPr>
        <xdr:cNvPr id="2" name="TextBox 1">
          <a:extLst>
            <a:ext uri="{FF2B5EF4-FFF2-40B4-BE49-F238E27FC236}">
              <a16:creationId xmlns:a16="http://schemas.microsoft.com/office/drawing/2014/main" id="{C6A7522F-2A6C-45FB-9BFE-3F198654EE0A}"/>
            </a:ext>
          </a:extLst>
        </xdr:cNvPr>
        <xdr:cNvSpPr txBox="1"/>
      </xdr:nvSpPr>
      <xdr:spPr>
        <a:xfrm>
          <a:off x="3473451" y="234950"/>
          <a:ext cx="4337049" cy="335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Table</a:t>
          </a:r>
          <a:r>
            <a:rPr lang="nl-NL" sz="1100" b="1" baseline="0"/>
            <a:t> S5 - R</a:t>
          </a:r>
          <a:r>
            <a:rPr lang="nl-NL" sz="1100" baseline="30000">
              <a:solidFill>
                <a:schemeClr val="dk1"/>
              </a:solidFill>
              <a:effectLst/>
              <a:latin typeface="+mn-lt"/>
              <a:ea typeface="+mn-ea"/>
              <a:cs typeface="+mn-cs"/>
            </a:rPr>
            <a:t>2  </a:t>
          </a:r>
          <a:r>
            <a:rPr lang="nl-NL" sz="1100" b="1" baseline="0"/>
            <a:t> values - full data (left)</a:t>
          </a:r>
        </a:p>
        <a:p>
          <a:endParaRPr lang="nl-NL" sz="1100" b="1" baseline="0"/>
        </a:p>
        <a:p>
          <a:r>
            <a:rPr lang="nl-NL" sz="1100" b="0" baseline="0"/>
            <a:t>R</a:t>
          </a:r>
          <a:r>
            <a:rPr lang="nl-NL" sz="1100" baseline="30000">
              <a:solidFill>
                <a:schemeClr val="dk1"/>
              </a:solidFill>
              <a:effectLst/>
              <a:latin typeface="+mn-lt"/>
              <a:ea typeface="+mn-ea"/>
              <a:cs typeface="+mn-cs"/>
            </a:rPr>
            <a:t>2</a:t>
          </a:r>
          <a:r>
            <a:rPr lang="nl-NL" sz="1100" b="0" baseline="0"/>
            <a:t> values corresponding to Figure 3c including those values for nutrient condition and experiment replicates (batches). Only for the dataset with or without nodulators and </a:t>
          </a:r>
          <a:r>
            <a:rPr lang="nl-NL" sz="1100" b="0" i="1" baseline="0"/>
            <a:t>Rhizobacter </a:t>
          </a:r>
          <a:r>
            <a:rPr lang="nl-NL" sz="1100" b="0" i="0" baseline="0"/>
            <a:t>P2_G4. Figure is a visual representation.</a:t>
          </a:r>
          <a:endParaRPr lang="nl-NL" sz="1100" b="0" baseline="0"/>
        </a:p>
        <a:p>
          <a:endParaRPr lang="nl-NL" sz="1100" b="0" baseline="0"/>
        </a:p>
        <a:p>
          <a:r>
            <a:rPr lang="nl-NL" sz="1100" b="1" baseline="0"/>
            <a:t>Table S5 - R</a:t>
          </a:r>
          <a:r>
            <a:rPr lang="nl-NL" sz="1100" baseline="30000">
              <a:solidFill>
                <a:schemeClr val="dk1"/>
              </a:solidFill>
              <a:effectLst/>
              <a:latin typeface="+mn-lt"/>
              <a:ea typeface="+mn-ea"/>
              <a:cs typeface="+mn-cs"/>
            </a:rPr>
            <a:t>2</a:t>
          </a:r>
          <a:r>
            <a:rPr lang="nl-NL" sz="1100" b="1" baseline="0"/>
            <a:t> values - datasets with inoculum and host drop outs (right)</a:t>
          </a:r>
        </a:p>
        <a:p>
          <a:endParaRPr lang="nl-NL" sz="1100" b="0" baseline="0"/>
        </a:p>
        <a:p>
          <a:r>
            <a:rPr lang="nl-NL" sz="1100" b="0" baseline="0"/>
            <a:t>For each dataset (original data, the data without Nodulators and </a:t>
          </a:r>
          <a:r>
            <a:rPr lang="nl-NL" sz="1100" b="0" i="1" baseline="0"/>
            <a:t>Rhizobacter </a:t>
          </a:r>
          <a:r>
            <a:rPr lang="nl-NL" sz="1100" b="0" i="0" baseline="0"/>
            <a:t>P2_G4 (No dominances), or without one of those groups (No nodulator or No </a:t>
          </a:r>
          <a:r>
            <a:rPr lang="nl-NL" sz="1100" b="0" i="1" baseline="0"/>
            <a:t>Rhizobacter</a:t>
          </a:r>
          <a:r>
            <a:rPr lang="nl-NL" sz="1100" b="0" i="0" baseline="0"/>
            <a:t>)), we subsetted the data for each SynCom. </a:t>
          </a:r>
        </a:p>
        <a:p>
          <a:endParaRPr lang="nl-NL" sz="1100" b="0" i="0" baseline="0"/>
        </a:p>
        <a:p>
          <a:r>
            <a:rPr lang="nl-NL" sz="1100" b="0" i="0" baseline="0"/>
            <a:t>We then calculated the host R</a:t>
          </a:r>
          <a:r>
            <a:rPr lang="nl-NL" sz="1100" baseline="30000">
              <a:solidFill>
                <a:schemeClr val="dk1"/>
              </a:solidFill>
              <a:effectLst/>
              <a:latin typeface="+mn-lt"/>
              <a:ea typeface="+mn-ea"/>
              <a:cs typeface="+mn-cs"/>
            </a:rPr>
            <a:t>2</a:t>
          </a:r>
          <a:r>
            <a:rPr lang="nl-NL" sz="1100" b="0" i="0" baseline="0"/>
            <a:t> value at multiple taxonomic levels (Order, Family, Genus, Isolate) and the functional level. In addition we investigated the R</a:t>
          </a:r>
          <a:r>
            <a:rPr lang="nl-NL" sz="1100" baseline="30000">
              <a:solidFill>
                <a:schemeClr val="dk1"/>
              </a:solidFill>
              <a:effectLst/>
              <a:latin typeface="+mn-lt"/>
              <a:ea typeface="+mn-ea"/>
              <a:cs typeface="+mn-cs"/>
            </a:rPr>
            <a:t>2</a:t>
          </a:r>
          <a:r>
            <a:rPr lang="nl-NL" sz="1100" b="0" i="0" baseline="0"/>
            <a:t> values when doing pairwise comparisons between two hosts. This was done by dropping out each host. </a:t>
          </a:r>
          <a:endParaRPr lang="nl-NL" sz="1100" b="0" baseline="0"/>
        </a:p>
      </xdr:txBody>
    </xdr:sp>
    <xdr:clientData/>
  </xdr:twoCellAnchor>
  <xdr:twoCellAnchor editAs="oneCell">
    <xdr:from>
      <xdr:col>5</xdr:col>
      <xdr:colOff>1</xdr:colOff>
      <xdr:row>20</xdr:row>
      <xdr:rowOff>95250</xdr:rowOff>
    </xdr:from>
    <xdr:to>
      <xdr:col>17</xdr:col>
      <xdr:colOff>332802</xdr:colOff>
      <xdr:row>38</xdr:row>
      <xdr:rowOff>85725</xdr:rowOff>
    </xdr:to>
    <xdr:pic>
      <xdr:nvPicPr>
        <xdr:cNvPr id="3" name="Picture 2">
          <a:extLst>
            <a:ext uri="{FF2B5EF4-FFF2-40B4-BE49-F238E27FC236}">
              <a16:creationId xmlns:a16="http://schemas.microsoft.com/office/drawing/2014/main" id="{720EAA51-F072-6DEB-F4CE-3064CC0B01DC}"/>
            </a:ext>
          </a:extLst>
        </xdr:cNvPr>
        <xdr:cNvPicPr>
          <a:picLocks noChangeAspect="1"/>
        </xdr:cNvPicPr>
      </xdr:nvPicPr>
      <xdr:blipFill>
        <a:blip xmlns:r="http://schemas.openxmlformats.org/officeDocument/2006/relationships" r:embed="rId1"/>
        <a:stretch>
          <a:fillRect/>
        </a:stretch>
      </xdr:blipFill>
      <xdr:spPr>
        <a:xfrm>
          <a:off x="3048001" y="3800475"/>
          <a:ext cx="7648001" cy="3248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523874</xdr:colOff>
      <xdr:row>1</xdr:row>
      <xdr:rowOff>66675</xdr:rowOff>
    </xdr:from>
    <xdr:to>
      <xdr:col>15</xdr:col>
      <xdr:colOff>590549</xdr:colOff>
      <xdr:row>18</xdr:row>
      <xdr:rowOff>9525</xdr:rowOff>
    </xdr:to>
    <xdr:sp macro="" textlink="">
      <xdr:nvSpPr>
        <xdr:cNvPr id="2" name="TextBox 1">
          <a:extLst>
            <a:ext uri="{FF2B5EF4-FFF2-40B4-BE49-F238E27FC236}">
              <a16:creationId xmlns:a16="http://schemas.microsoft.com/office/drawing/2014/main" id="{AD9CDFCF-56BA-431E-B60F-716957791F47}"/>
            </a:ext>
          </a:extLst>
        </xdr:cNvPr>
        <xdr:cNvSpPr txBox="1"/>
      </xdr:nvSpPr>
      <xdr:spPr>
        <a:xfrm>
          <a:off x="11048999" y="333375"/>
          <a:ext cx="5553075" cy="3019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To investigate whether the significant</a:t>
          </a:r>
          <a:r>
            <a:rPr lang="nl-NL" sz="1100" baseline="0"/>
            <a:t> correlations between functional diversity (number of unique KOs) and relative abundance within several families are not an artifact of the data structure, a randomization test was conducted. </a:t>
          </a:r>
        </a:p>
        <a:p>
          <a:endParaRPr lang="nl-NL" sz="1100" baseline="0"/>
        </a:p>
        <a:p>
          <a:r>
            <a:rPr lang="nl-NL" sz="1100" baseline="0"/>
            <a:t>For each bacterial family and SynCom, the following simulation was run 1,000 times: the relative abundances of the bacteria were randomly shuffled with the functional diversity of the bacteria, and checked whether the correlation would also be significant or not. From these 1,000 simulations, the </a:t>
          </a:r>
          <a:r>
            <a:rPr lang="nl-NL" sz="1100" i="1" baseline="0"/>
            <a:t>p</a:t>
          </a:r>
          <a:r>
            <a:rPr lang="nl-NL" sz="1100" baseline="0"/>
            <a:t>-value was found at which only 2.5% of all </a:t>
          </a:r>
          <a:r>
            <a:rPr lang="nl-NL" sz="1100" i="1" baseline="0"/>
            <a:t>p</a:t>
          </a:r>
          <a:r>
            <a:rPr lang="nl-NL" sz="1100" baseline="0"/>
            <a:t>-values were more significant (or lower) (the confidence interval - </a:t>
          </a:r>
          <a:r>
            <a:rPr lang="nl-NL" sz="1100" i="1" baseline="0"/>
            <a:t>p-</a:t>
          </a:r>
          <a:r>
            <a:rPr lang="nl-NL" sz="1100" baseline="0"/>
            <a:t>value_conf_interval_0.025_simulations).</a:t>
          </a:r>
        </a:p>
        <a:p>
          <a:endParaRPr lang="nl-NL" sz="1100" baseline="0"/>
        </a:p>
        <a:p>
          <a:r>
            <a:rPr lang="nl-NL" sz="1100" baseline="0"/>
            <a:t>This </a:t>
          </a:r>
          <a:r>
            <a:rPr lang="nl-NL" sz="1100" i="1" baseline="0"/>
            <a:t>p</a:t>
          </a:r>
          <a:r>
            <a:rPr lang="nl-NL" sz="1100" baseline="0"/>
            <a:t>-value was subsequently compared to the actual p-value of the data (real_</a:t>
          </a:r>
          <a:r>
            <a:rPr lang="nl-NL" sz="1100" i="1" baseline="0"/>
            <a:t>p</a:t>
          </a:r>
          <a:r>
            <a:rPr lang="nl-NL" sz="1100" baseline="0"/>
            <a:t>-value), and if any significant </a:t>
          </a:r>
          <a:r>
            <a:rPr lang="nl-NL" sz="1100" i="1" baseline="0"/>
            <a:t>p</a:t>
          </a:r>
          <a:r>
            <a:rPr lang="nl-NL" sz="1100" baseline="0"/>
            <a:t>-value of the real data (Significant from analysis) was lower than the simulation </a:t>
          </a:r>
          <a:r>
            <a:rPr lang="nl-NL" sz="1100" i="1" baseline="0"/>
            <a:t>p</a:t>
          </a:r>
          <a:r>
            <a:rPr lang="nl-NL" sz="1100" baseline="0"/>
            <a:t>-value, the correlation passed the randomization test (still significant after randomization test). </a:t>
          </a:r>
        </a:p>
        <a:p>
          <a:endParaRPr lang="nl-NL" sz="1100" baseline="0"/>
        </a:p>
        <a:p>
          <a:r>
            <a:rPr lang="nl-NL" sz="1100" baseline="0"/>
            <a:t>Underneath the table for Families, is the table for Genera. </a:t>
          </a:r>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600563</xdr:colOff>
      <xdr:row>1</xdr:row>
      <xdr:rowOff>101845</xdr:rowOff>
    </xdr:from>
    <xdr:to>
      <xdr:col>12</xdr:col>
      <xdr:colOff>186836</xdr:colOff>
      <xdr:row>16</xdr:row>
      <xdr:rowOff>35170</xdr:rowOff>
    </xdr:to>
    <xdr:sp macro="" textlink="">
      <xdr:nvSpPr>
        <xdr:cNvPr id="2" name="TextBox 1">
          <a:extLst>
            <a:ext uri="{FF2B5EF4-FFF2-40B4-BE49-F238E27FC236}">
              <a16:creationId xmlns:a16="http://schemas.microsoft.com/office/drawing/2014/main" id="{1E8BB72D-0414-4EE4-96A8-680C9ABC8B24}"/>
            </a:ext>
          </a:extLst>
        </xdr:cNvPr>
        <xdr:cNvSpPr txBox="1"/>
      </xdr:nvSpPr>
      <xdr:spPr>
        <a:xfrm>
          <a:off x="6826738" y="371720"/>
          <a:ext cx="4463073" cy="2644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kern="1200"/>
            <a:t>For</a:t>
          </a:r>
          <a:r>
            <a:rPr lang="nl-NL" sz="1100" kern="1200" baseline="0"/>
            <a:t> each combination of SynCom and family in the AtSC 7 x 200 member SynCom experiment, the bacterial strains were grouped on functional diversity (number of unique KOs) using MCL clustering and ranked from high to low.</a:t>
          </a:r>
        </a:p>
        <a:p>
          <a:endParaRPr lang="nl-NL" sz="1100" kern="1200" baseline="0"/>
        </a:p>
        <a:p>
          <a:r>
            <a:rPr lang="nl-NL" sz="1100" kern="1200" baseline="0"/>
            <a:t>The relative abundances of the bacteria of these clusters were summed and ranked from highest to lowest as well.</a:t>
          </a:r>
        </a:p>
        <a:p>
          <a:endParaRPr lang="nl-NL" sz="1100" kern="1200" baseline="0"/>
        </a:p>
        <a:p>
          <a:r>
            <a:rPr lang="nl-NL" sz="1100" kern="1200" baseline="0"/>
            <a:t>The ranks were subsequently statistically compared with a Kendall correlation test. A significant </a:t>
          </a:r>
          <a:r>
            <a:rPr lang="nl-NL" sz="1100" i="1" kern="1200" baseline="0"/>
            <a:t>p</a:t>
          </a:r>
          <a:r>
            <a:rPr lang="nl-NL" sz="1100" kern="1200" baseline="0"/>
            <a:t>-value indicates a correlation in ranks. The last column indicates how many SynComs showed a positive correlation. SynComs with only one rank for functional diversity were excluded, which is why in the last column it seems that the Kendall rank's test was not run on all seven SynComs.</a:t>
          </a:r>
          <a:endParaRPr lang="nl-NL" sz="1100" kern="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53974</xdr:rowOff>
    </xdr:from>
    <xdr:to>
      <xdr:col>5</xdr:col>
      <xdr:colOff>129540</xdr:colOff>
      <xdr:row>51</xdr:row>
      <xdr:rowOff>107155</xdr:rowOff>
    </xdr:to>
    <xdr:sp macro="" textlink="">
      <xdr:nvSpPr>
        <xdr:cNvPr id="2" name="TextBox 1">
          <a:extLst>
            <a:ext uri="{FF2B5EF4-FFF2-40B4-BE49-F238E27FC236}">
              <a16:creationId xmlns:a16="http://schemas.microsoft.com/office/drawing/2014/main" id="{D94EDA80-8B35-4378-856B-6DF4ECD7AFEE}"/>
            </a:ext>
          </a:extLst>
        </xdr:cNvPr>
        <xdr:cNvSpPr txBox="1"/>
      </xdr:nvSpPr>
      <xdr:spPr>
        <a:xfrm>
          <a:off x="0" y="317499"/>
          <a:ext cx="3260090" cy="99972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Double KO selection</a:t>
          </a:r>
        </a:p>
        <a:p>
          <a:pPr fontAlgn="base"/>
          <a:r>
            <a:rPr lang="en-US" sz="1100">
              <a:solidFill>
                <a:schemeClr val="dk1"/>
              </a:solidFill>
              <a:effectLst/>
              <a:latin typeface="+mn-lt"/>
              <a:ea typeface="+mn-ea"/>
              <a:cs typeface="+mn-cs"/>
            </a:rPr>
            <a:t>To investigate to what extent the three hosts select for the same KOs when inoculated with distinct SynComs, we investigated the overlap in differential abundant KOs from the DESeq2 analysis between root communities and the input inoculum. Table S8 shows the number of selected KOs in these root communities when the host is inoculated with the respective SynComs.</a:t>
          </a:r>
        </a:p>
        <a:p>
          <a:br>
            <a:rPr lang="en-US" sz="1100">
              <a:solidFill>
                <a:schemeClr val="dk1"/>
              </a:solidFill>
              <a:effectLst/>
              <a:latin typeface="+mn-lt"/>
              <a:ea typeface="+mn-ea"/>
              <a:cs typeface="+mn-cs"/>
            </a:rPr>
          </a:br>
          <a:r>
            <a:rPr lang="nl-NL" sz="1100" b="0"/>
            <a:t>For each host (column G) and SynCom (column H), the number of KOs that</a:t>
          </a:r>
          <a:r>
            <a:rPr lang="nl-NL" sz="1100" b="0" baseline="0"/>
            <a:t> is selected (significant in the DESeq2 analysis) is shown in column I. In columns K and L, it is shown how many of those selected KOs can be found in the other SynComs (column J), and how many of these KOs were also selected for from the DESeq2 analysis. Column M shows the percentage of KOs from the numbers in column L relative to column K.</a:t>
          </a:r>
        </a:p>
        <a:p>
          <a:endParaRPr lang="nl-NL" sz="1100" b="0" baseline="0"/>
        </a:p>
        <a:p>
          <a:r>
            <a:rPr lang="nl-NL" sz="1100" b="0" baseline="0"/>
            <a:t>The percentages in </a:t>
          </a:r>
          <a:r>
            <a:rPr lang="nl-NL" sz="1100" b="1" baseline="0"/>
            <a:t>bold</a:t>
          </a:r>
          <a:r>
            <a:rPr lang="nl-NL" sz="1100" b="0" baseline="0"/>
            <a:t> emphasize the differences between Arabidopsis-Barley and Lotus. Only a small percentage of the SSC-selected KOs are also selected in the other SynComs for Arabidopsis and barley, suggesting how microbe-microbe interactions shape the root microbiome. These percentages are much higher for Lotus, suggesting how Lotus strictly selects for functions.</a:t>
          </a:r>
        </a:p>
        <a:p>
          <a:endParaRPr lang="nl-NL" sz="1100" b="0" baseline="0"/>
        </a:p>
        <a:p>
          <a:r>
            <a:rPr lang="nl-NL" sz="1100" b="0" baseline="0"/>
            <a:t>The pecentages in the black boxes indicate what proportion of SSC-enriched KOs are also enriched in HSCs. In the main text we refer to the percentage of KOs that are NOT selected, meaning the opposite of these percentages. The percentage of uniquely SSC-selected KOs is much higher in Arabidopsis and Barley as compared to Lotus. This suggests how potentially microbe-microbe interactions play a large role in root community establishment in Arabidopsis and Barley. </a:t>
          </a:r>
        </a:p>
        <a:p>
          <a:endParaRPr lang="nl-NL" sz="1100" b="0" baseline="0"/>
        </a:p>
        <a:p>
          <a:r>
            <a:rPr lang="nl-NL" sz="1100" b="0" baseline="0"/>
            <a:t>Column Q indicates the percentage of SynCom-unique KOs that are selected in each host (column G) and SynCom (column H). Unique KOs are the difference between column I (selected KOs in SynCom) and column K (the number of KOs in column I that is present in the SynCom in column J). These KOs, the host was not able to select as they were not present in the SynCom in column J. </a:t>
          </a:r>
        </a:p>
        <a:p>
          <a:endParaRPr lang="nl-NL" sz="1100" b="0" baseline="0"/>
        </a:p>
        <a:p>
          <a:r>
            <a:rPr lang="nl-NL" sz="1100" b="0" baseline="0"/>
            <a:t>Column R shows the averages of column Q, though only for the comparison between host-specific inocula (AtSC, HvSC, and LjSC)</a:t>
          </a:r>
        </a:p>
        <a:p>
          <a:endParaRPr lang="nl-NL" sz="1100" b="0" baseline="0"/>
        </a:p>
        <a:p>
          <a:r>
            <a:rPr lang="nl-NL" sz="1100" b="0" baseline="0"/>
            <a:t>Top table is the original dataset. </a:t>
          </a:r>
          <a:endParaRPr lang="nl-NL" sz="1100" b="0" i="0" baseline="0"/>
        </a:p>
        <a:p>
          <a:endParaRPr lang="nl-NL" sz="1100" b="0" i="0" baseline="0"/>
        </a:p>
        <a:p>
          <a:r>
            <a:rPr lang="nl-NL" sz="1100" b="0" i="0" baseline="0"/>
            <a:t>Bottom table is the dataset </a:t>
          </a:r>
          <a:r>
            <a:rPr lang="nl-NL" sz="1100" b="0" baseline="0">
              <a:solidFill>
                <a:schemeClr val="dk1"/>
              </a:solidFill>
              <a:effectLst/>
              <a:latin typeface="+mn-lt"/>
              <a:ea typeface="+mn-ea"/>
              <a:cs typeface="+mn-cs"/>
            </a:rPr>
            <a:t>without the dominators (without the Lotus symbionts and </a:t>
          </a:r>
          <a:r>
            <a:rPr lang="nl-NL" sz="1100" b="0" i="1" baseline="0">
              <a:solidFill>
                <a:schemeClr val="dk1"/>
              </a:solidFill>
              <a:effectLst/>
              <a:latin typeface="+mn-lt"/>
              <a:ea typeface="+mn-ea"/>
              <a:cs typeface="+mn-cs"/>
            </a:rPr>
            <a:t>Rhizobacter </a:t>
          </a:r>
          <a:r>
            <a:rPr lang="nl-NL" sz="1100" b="0" i="0" baseline="0">
              <a:solidFill>
                <a:schemeClr val="dk1"/>
              </a:solidFill>
              <a:effectLst/>
              <a:latin typeface="+mn-lt"/>
              <a:ea typeface="+mn-ea"/>
              <a:cs typeface="+mn-cs"/>
            </a:rPr>
            <a:t>sp.</a:t>
          </a:r>
          <a:r>
            <a:rPr lang="nl-NL" sz="1100" b="0" i="1" baseline="0">
              <a:solidFill>
                <a:schemeClr val="dk1"/>
              </a:solidFill>
              <a:effectLst/>
              <a:latin typeface="+mn-lt"/>
              <a:ea typeface="+mn-ea"/>
              <a:cs typeface="+mn-cs"/>
            </a:rPr>
            <a:t> </a:t>
          </a:r>
          <a:r>
            <a:rPr lang="nl-NL" sz="1100" b="0" i="0" baseline="0">
              <a:solidFill>
                <a:schemeClr val="dk1"/>
              </a:solidFill>
              <a:effectLst/>
              <a:latin typeface="+mn-lt"/>
              <a:ea typeface="+mn-ea"/>
              <a:cs typeface="+mn-cs"/>
            </a:rPr>
            <a:t>P2_G4). </a:t>
          </a:r>
          <a:endParaRPr lang="nl-NL" sz="1100" b="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515471</xdr:colOff>
      <xdr:row>2</xdr:row>
      <xdr:rowOff>3173</xdr:rowOff>
    </xdr:from>
    <xdr:to>
      <xdr:col>19</xdr:col>
      <xdr:colOff>17370</xdr:colOff>
      <xdr:row>35</xdr:row>
      <xdr:rowOff>0</xdr:rowOff>
    </xdr:to>
    <xdr:sp macro="" textlink="">
      <xdr:nvSpPr>
        <xdr:cNvPr id="2" name="TextBox 1">
          <a:extLst>
            <a:ext uri="{FF2B5EF4-FFF2-40B4-BE49-F238E27FC236}">
              <a16:creationId xmlns:a16="http://schemas.microsoft.com/office/drawing/2014/main" id="{3B0983EF-39A3-4F95-8C2D-A72BC4AA19DB}"/>
            </a:ext>
          </a:extLst>
        </xdr:cNvPr>
        <xdr:cNvSpPr txBox="1"/>
      </xdr:nvSpPr>
      <xdr:spPr>
        <a:xfrm>
          <a:off x="13021796" y="450848"/>
          <a:ext cx="5597899" cy="596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For each of the SynComs</a:t>
          </a:r>
          <a:r>
            <a:rPr lang="nl-NL" sz="1100" baseline="0"/>
            <a:t> i</a:t>
          </a:r>
          <a:r>
            <a:rPr lang="nl-NL" sz="1100"/>
            <a:t>n</a:t>
          </a:r>
          <a:r>
            <a:rPr lang="nl-NL" sz="1100" baseline="0"/>
            <a:t> the LjSC Family drop out experiment an overview of the number of KOs and the corresponding percentages are provided. </a:t>
          </a:r>
        </a:p>
        <a:p>
          <a:endParaRPr lang="nl-NL" sz="1100" baseline="0"/>
        </a:p>
        <a:p>
          <a:r>
            <a:rPr lang="nl-NL" sz="1100"/>
            <a:t>Total</a:t>
          </a:r>
          <a:r>
            <a:rPr lang="nl-NL" sz="1100" baseline="0"/>
            <a:t> no of KOs - Number of unique KOs from all isolates in the particular family. (other indicating all other families except </a:t>
          </a:r>
          <a:r>
            <a:rPr lang="nl-NL" sz="1100" i="1" baseline="0"/>
            <a:t>Burkholderiaceae</a:t>
          </a:r>
          <a:r>
            <a:rPr lang="nl-NL" sz="1100" i="0" baseline="0"/>
            <a:t>, </a:t>
          </a:r>
          <a:r>
            <a:rPr lang="nl-NL" sz="1100" i="1" baseline="0"/>
            <a:t>Caulobacteraceae, Pseudomonadaceaei </a:t>
          </a:r>
          <a:r>
            <a:rPr lang="nl-NL" sz="1100" i="0" baseline="0"/>
            <a:t>and </a:t>
          </a:r>
          <a:r>
            <a:rPr lang="nl-NL" sz="1100" i="1" baseline="0"/>
            <a:t>Rhizobiaceae</a:t>
          </a:r>
          <a:r>
            <a:rPr lang="nl-NL" sz="1100" baseline="0"/>
            <a:t>)</a:t>
          </a:r>
        </a:p>
        <a:p>
          <a:endParaRPr lang="nl-NL" sz="1100" baseline="0"/>
        </a:p>
        <a:p>
          <a:r>
            <a:rPr lang="nl-NL" sz="1100" baseline="0"/>
            <a:t>Total sig KOs - Number of significant KOs in the Root vs input DESeq2 analysis of the full LjSC SynCom condition (LDT6 in the LjSC Family drop out experiment) which can be found in at least one of the isolates of the bacterial family.</a:t>
          </a:r>
        </a:p>
        <a:p>
          <a:endParaRPr lang="nl-NL" sz="1100" baseline="0"/>
        </a:p>
        <a:p>
          <a:r>
            <a:rPr lang="nl-NL" sz="1100" baseline="0"/>
            <a:t>Lost KOs in drop out - The number of significant KOs in the Root vs input DESeq2 analysis of each family drop out was compared to the full LjSC condition. The KOs in full LjSC that are no longer significant in the family drop out are shown here.</a:t>
          </a:r>
        </a:p>
        <a:p>
          <a:endParaRPr lang="nl-NL" sz="1100"/>
        </a:p>
        <a:p>
          <a:r>
            <a:rPr lang="nl-NL" sz="1100"/>
            <a:t>Total no of 266 KOs - The</a:t>
          </a:r>
          <a:r>
            <a:rPr lang="nl-NL" sz="1100" baseline="0"/>
            <a:t> same as 'Total no of KOs' but then subsetted for the 266 KOs in Figure 5f.</a:t>
          </a:r>
        </a:p>
        <a:p>
          <a:endParaRPr lang="nl-NL" sz="1100" baseline="0"/>
        </a:p>
        <a:p>
          <a:r>
            <a:rPr lang="nl-NL" sz="1100" baseline="0"/>
            <a:t>Lost 266 KOs in drop out - The same as 'Lost KOs in drop out' but then subsetted for the 266 KOs in Figure 5f. </a:t>
          </a:r>
        </a:p>
        <a:p>
          <a:endParaRPr lang="nl-NL" sz="1100" baseline="0"/>
        </a:p>
        <a:p>
          <a:r>
            <a:rPr lang="nl-NL" sz="1100" baseline="0"/>
            <a:t>Percentage lost KOs vs sig - Percentage of 'Lost KOs in drop out' versus 'Total sig KOs'.</a:t>
          </a:r>
        </a:p>
        <a:p>
          <a:endParaRPr lang="nl-NL" sz="1100" baseline="0"/>
        </a:p>
        <a:p>
          <a:r>
            <a:rPr lang="nl-NL" sz="1100" baseline="0"/>
            <a:t>Percentage lost KOs vs sig - Percentage of 'Lost 266 KOs in drop out' versus 'Total no of 266 KOs'.</a:t>
          </a:r>
        </a:p>
        <a:p>
          <a:endParaRPr lang="nl-NL" sz="1100" baseline="0"/>
        </a:p>
        <a:p>
          <a:r>
            <a:rPr lang="nl-NL" sz="1100"/>
            <a:t>A binomial test to investigate</a:t>
          </a:r>
          <a:r>
            <a:rPr lang="nl-NL" sz="1100" baseline="0"/>
            <a:t> whether the number of lost 266 KOs (Lost 266 KOs in drop out) and the number of 266 KOs that were not lost (266 minus the Lost 266 KOs in drop out) deviates from the expected proportion in 'Percentage lost KOs vs Sig'. </a:t>
          </a:r>
        </a:p>
        <a:p>
          <a:endParaRPr lang="nl-NL" sz="1100" baseline="0"/>
        </a:p>
        <a:p>
          <a:r>
            <a:rPr lang="nl-NL" sz="1100" baseline="0"/>
            <a:t>In many cases it does significantly deviate, however, considering the percentages, the percentage is always higher in all KOs vs the 266 KOs. Indicating that the 266 KOs are hardly lost in the community if an entire family is lost.</a:t>
          </a:r>
          <a:endParaRPr lang="nl-NL"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95250</xdr:colOff>
      <xdr:row>0</xdr:row>
      <xdr:rowOff>133351</xdr:rowOff>
    </xdr:from>
    <xdr:to>
      <xdr:col>13</xdr:col>
      <xdr:colOff>606425</xdr:colOff>
      <xdr:row>9</xdr:row>
      <xdr:rowOff>9526</xdr:rowOff>
    </xdr:to>
    <xdr:sp macro="" textlink="">
      <xdr:nvSpPr>
        <xdr:cNvPr id="2" name="TextBox 1">
          <a:extLst>
            <a:ext uri="{FF2B5EF4-FFF2-40B4-BE49-F238E27FC236}">
              <a16:creationId xmlns:a16="http://schemas.microsoft.com/office/drawing/2014/main" id="{304B25CF-64AD-4388-9AC1-20FEF63CF167}"/>
            </a:ext>
          </a:extLst>
        </xdr:cNvPr>
        <xdr:cNvSpPr txBox="1"/>
      </xdr:nvSpPr>
      <xdr:spPr>
        <a:xfrm>
          <a:off x="11772900" y="133351"/>
          <a:ext cx="5549900" cy="156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0" baseline="0"/>
            <a:t>Using the data from López </a:t>
          </a:r>
          <a:r>
            <a:rPr lang="nl-NL" sz="1100" i="1" baseline="0"/>
            <a:t>et al. </a:t>
          </a:r>
          <a:r>
            <a:rPr lang="nl-NL" sz="1100" i="0" baseline="0"/>
            <a:t>(2023) and the in-house dataset of Arabidopsis grown in Reijerscamp soil (bioproject id: </a:t>
          </a:r>
          <a:r>
            <a:rPr lang="nl-NL"/>
            <a:t>PRJNA1108916),</a:t>
          </a:r>
          <a:r>
            <a:rPr lang="nl-NL" baseline="0"/>
            <a:t> the 266 and 852 KO sets were investigated whether these were also rhizosphere-associated (versus soil). Indicated here is the number of KOs that were Rhizosphere-associated within these datasets (No of Rhizosphere-associated KOs), and what the union of these sets are with the 8,013 SSC KOs (Total KOs in X + SSC (8,013)). The overlap of the 266 or 852 KOs was then shown with the rhizosphere-associated KOs from those datasets (Overlap with sig set), and a hypergeometric test and Fisher test was conducted to investigate whether this overlap was enriched. </a:t>
          </a:r>
          <a:endParaRPr lang="nl-NL" sz="1100" i="0" baseline="0"/>
        </a:p>
        <a:p>
          <a:endParaRPr lang="nl-NL" sz="1100" i="0" baseline="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8BF09-6974-4E1E-ACDF-724869364697}">
  <dimension ref="A1:L5"/>
  <sheetViews>
    <sheetView workbookViewId="0">
      <selection activeCell="E20" sqref="E20"/>
    </sheetView>
  </sheetViews>
  <sheetFormatPr defaultColWidth="8.81640625" defaultRowHeight="14.5" x14ac:dyDescent="0.35"/>
  <cols>
    <col min="1" max="1" width="16" style="2" customWidth="1"/>
    <col min="2" max="2" width="20.453125" style="2" customWidth="1"/>
    <col min="3" max="3" width="24.81640625" style="2" customWidth="1"/>
    <col min="4" max="4" width="17.81640625" style="2" customWidth="1"/>
    <col min="5" max="5" width="27.54296875" style="2" customWidth="1"/>
    <col min="6" max="6" width="8.81640625" style="2"/>
    <col min="7" max="7" width="23.90625" style="2" customWidth="1"/>
    <col min="8" max="8" width="23.36328125" style="2" customWidth="1"/>
    <col min="9" max="9" width="18.1796875" style="2" customWidth="1"/>
    <col min="10" max="10" width="22.08984375" style="2" customWidth="1"/>
    <col min="11" max="11" width="48.1796875" style="2" customWidth="1"/>
    <col min="12" max="12" width="107.36328125" style="2" customWidth="1"/>
    <col min="13" max="16384" width="8.81640625" style="2"/>
  </cols>
  <sheetData>
    <row r="1" spans="1:12" ht="21" x14ac:dyDescent="0.35">
      <c r="A1" s="1" t="s">
        <v>0</v>
      </c>
    </row>
    <row r="2" spans="1:12" x14ac:dyDescent="0.35">
      <c r="A2" s="3" t="s">
        <v>1</v>
      </c>
      <c r="B2" s="3" t="s">
        <v>2</v>
      </c>
      <c r="C2" s="3" t="s">
        <v>3</v>
      </c>
      <c r="D2" s="3" t="s">
        <v>4</v>
      </c>
      <c r="E2" s="3" t="s">
        <v>5</v>
      </c>
      <c r="F2" s="3" t="s">
        <v>6</v>
      </c>
      <c r="G2" s="3" t="s">
        <v>7</v>
      </c>
      <c r="H2" s="3" t="s">
        <v>8</v>
      </c>
      <c r="I2" s="3" t="s">
        <v>9</v>
      </c>
      <c r="J2" s="3" t="s">
        <v>10</v>
      </c>
      <c r="K2" s="3" t="s">
        <v>11</v>
      </c>
      <c r="L2" s="3" t="s">
        <v>12</v>
      </c>
    </row>
    <row r="3" spans="1:12" ht="72.5" x14ac:dyDescent="0.35">
      <c r="A3" s="4" t="s">
        <v>13</v>
      </c>
      <c r="B3" s="4" t="s">
        <v>14</v>
      </c>
      <c r="C3" s="5" t="s">
        <v>15</v>
      </c>
      <c r="D3" s="4" t="s">
        <v>16</v>
      </c>
      <c r="E3" s="4" t="s">
        <v>17</v>
      </c>
      <c r="F3" s="4" t="s">
        <v>18</v>
      </c>
      <c r="G3" s="4" t="s">
        <v>19</v>
      </c>
      <c r="H3" s="4" t="s">
        <v>20</v>
      </c>
      <c r="I3" s="4" t="s">
        <v>21</v>
      </c>
      <c r="J3" s="6" t="s">
        <v>22</v>
      </c>
      <c r="K3" s="5" t="s">
        <v>23</v>
      </c>
      <c r="L3" s="7" t="s">
        <v>24</v>
      </c>
    </row>
    <row r="4" spans="1:12" ht="72.5" x14ac:dyDescent="0.35">
      <c r="A4" s="4" t="s">
        <v>25</v>
      </c>
      <c r="B4" s="4" t="s">
        <v>14</v>
      </c>
      <c r="C4" s="8" t="s">
        <v>26</v>
      </c>
      <c r="D4" s="4" t="s">
        <v>27</v>
      </c>
      <c r="E4" s="2" t="s">
        <v>28</v>
      </c>
      <c r="F4" s="6" t="s">
        <v>29</v>
      </c>
      <c r="G4" s="2" t="s">
        <v>30</v>
      </c>
      <c r="H4" s="2" t="s">
        <v>31</v>
      </c>
      <c r="I4" s="2" t="s">
        <v>32</v>
      </c>
      <c r="J4" s="6" t="s">
        <v>33</v>
      </c>
      <c r="K4" s="8" t="s">
        <v>34</v>
      </c>
      <c r="L4" s="7" t="s">
        <v>35</v>
      </c>
    </row>
    <row r="5" spans="1:12" ht="43.5" x14ac:dyDescent="0.35">
      <c r="A5" s="4" t="s">
        <v>36</v>
      </c>
      <c r="B5" s="4" t="s">
        <v>37</v>
      </c>
      <c r="C5" s="5" t="s">
        <v>38</v>
      </c>
      <c r="D5" s="4" t="s">
        <v>39</v>
      </c>
      <c r="E5" s="4" t="s">
        <v>40</v>
      </c>
      <c r="F5" s="4" t="s">
        <v>41</v>
      </c>
      <c r="G5" s="4" t="s">
        <v>19</v>
      </c>
      <c r="H5" s="4" t="s">
        <v>42</v>
      </c>
      <c r="I5" s="2" t="s">
        <v>32</v>
      </c>
      <c r="J5" s="6" t="s">
        <v>43</v>
      </c>
      <c r="L5" s="7"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7A4C-3325-421A-B06A-FB60F80B77B8}">
  <dimension ref="A1:H12"/>
  <sheetViews>
    <sheetView zoomScaleNormal="100" workbookViewId="0">
      <selection activeCell="H38" sqref="H38"/>
    </sheetView>
  </sheetViews>
  <sheetFormatPr defaultRowHeight="14.5" x14ac:dyDescent="0.35"/>
  <cols>
    <col min="1" max="1" width="24.7265625" customWidth="1"/>
    <col min="3" max="3" width="31.81640625" customWidth="1"/>
    <col min="4" max="4" width="26.81640625" customWidth="1"/>
    <col min="5" max="5" width="19.26953125" customWidth="1"/>
    <col min="6" max="6" width="31.36328125" customWidth="1"/>
    <col min="7" max="7" width="24.54296875" customWidth="1"/>
    <col min="8" max="8" width="28.54296875" customWidth="1"/>
  </cols>
  <sheetData>
    <row r="1" spans="1:8" ht="18.5" x14ac:dyDescent="0.45">
      <c r="A1" s="28" t="s">
        <v>186</v>
      </c>
    </row>
    <row r="2" spans="1:8" s="13" customFormat="1" x14ac:dyDescent="0.35">
      <c r="A2" s="10" t="s">
        <v>1</v>
      </c>
      <c r="B2" s="3" t="s">
        <v>167</v>
      </c>
      <c r="C2" s="3" t="s">
        <v>168</v>
      </c>
      <c r="D2" s="3" t="s">
        <v>169</v>
      </c>
      <c r="E2" s="3" t="s">
        <v>170</v>
      </c>
      <c r="F2" s="3" t="s">
        <v>171</v>
      </c>
      <c r="G2" s="3" t="s">
        <v>172</v>
      </c>
      <c r="H2" s="3" t="s">
        <v>173</v>
      </c>
    </row>
    <row r="3" spans="1:8" x14ac:dyDescent="0.35">
      <c r="A3" s="18" t="s">
        <v>174</v>
      </c>
      <c r="B3" s="18">
        <v>9549</v>
      </c>
      <c r="C3" s="33">
        <v>6713</v>
      </c>
      <c r="D3" s="37">
        <v>0.60146940000000004</v>
      </c>
      <c r="E3" s="18">
        <v>7633</v>
      </c>
      <c r="F3" s="33">
        <v>6896</v>
      </c>
      <c r="G3" s="34">
        <v>0.65889549999999997</v>
      </c>
      <c r="H3" s="35">
        <v>1.0142969999999999E-33</v>
      </c>
    </row>
    <row r="4" spans="1:8" x14ac:dyDescent="0.35">
      <c r="A4" s="18" t="s">
        <v>13</v>
      </c>
      <c r="B4" s="18">
        <v>8325</v>
      </c>
      <c r="C4" s="33"/>
      <c r="D4" s="37"/>
      <c r="E4" s="18">
        <v>9729</v>
      </c>
      <c r="F4" s="33"/>
      <c r="G4" s="34"/>
      <c r="H4" s="35"/>
    </row>
    <row r="7" spans="1:8" ht="18.5" x14ac:dyDescent="0.45">
      <c r="A7" s="28"/>
    </row>
    <row r="8" spans="1:8" s="13" customFormat="1" x14ac:dyDescent="0.35">
      <c r="A8" s="29"/>
      <c r="B8" s="29"/>
      <c r="C8" s="29"/>
      <c r="D8" s="29"/>
      <c r="E8" s="29"/>
      <c r="F8" s="29"/>
      <c r="G8" s="29"/>
    </row>
    <row r="9" spans="1:8" x14ac:dyDescent="0.35">
      <c r="A9" s="36"/>
      <c r="B9" s="30"/>
      <c r="C9" s="36"/>
      <c r="D9" s="36"/>
      <c r="E9" s="30"/>
      <c r="F9" s="31"/>
      <c r="G9" s="31"/>
    </row>
    <row r="10" spans="1:8" x14ac:dyDescent="0.35">
      <c r="A10" s="36"/>
      <c r="B10" s="30"/>
      <c r="C10" s="36"/>
      <c r="D10" s="36"/>
      <c r="E10" s="30"/>
      <c r="F10" s="31"/>
      <c r="G10" s="31"/>
    </row>
    <row r="11" spans="1:8" x14ac:dyDescent="0.35">
      <c r="A11" s="36"/>
      <c r="B11" s="30"/>
      <c r="C11" s="36"/>
      <c r="D11" s="36"/>
      <c r="E11" s="30"/>
      <c r="F11" s="30"/>
      <c r="G11" s="30"/>
    </row>
    <row r="12" spans="1:8" x14ac:dyDescent="0.35">
      <c r="A12" s="36"/>
      <c r="B12" s="30"/>
      <c r="C12" s="36"/>
      <c r="D12" s="36"/>
      <c r="E12" s="30"/>
      <c r="F12" s="31"/>
      <c r="G12" s="31"/>
    </row>
  </sheetData>
  <mergeCells count="11">
    <mergeCell ref="A11:A12"/>
    <mergeCell ref="C11:C12"/>
    <mergeCell ref="D11:D12"/>
    <mergeCell ref="C3:C4"/>
    <mergeCell ref="D3:D4"/>
    <mergeCell ref="F3:F4"/>
    <mergeCell ref="G3:G4"/>
    <mergeCell ref="H3:H4"/>
    <mergeCell ref="A9:A10"/>
    <mergeCell ref="C9:C10"/>
    <mergeCell ref="D9:D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13E0-5CAF-421E-8FF1-01192FD5B050}">
  <dimension ref="A1:B23"/>
  <sheetViews>
    <sheetView workbookViewId="0">
      <selection activeCell="D26" sqref="D26"/>
    </sheetView>
  </sheetViews>
  <sheetFormatPr defaultRowHeight="14.5" x14ac:dyDescent="0.35"/>
  <cols>
    <col min="1" max="1" width="19.26953125" customWidth="1"/>
    <col min="2" max="2" width="18.1796875" customWidth="1"/>
  </cols>
  <sheetData>
    <row r="1" spans="1:2" ht="21" x14ac:dyDescent="0.5">
      <c r="A1" s="9" t="s">
        <v>188</v>
      </c>
    </row>
    <row r="2" spans="1:2" x14ac:dyDescent="0.35">
      <c r="A2" s="10" t="s">
        <v>45</v>
      </c>
      <c r="B2" s="10" t="s">
        <v>46</v>
      </c>
    </row>
    <row r="3" spans="1:2" x14ac:dyDescent="0.35">
      <c r="A3" s="11" t="s">
        <v>47</v>
      </c>
      <c r="B3" s="11">
        <v>51</v>
      </c>
    </row>
    <row r="4" spans="1:2" x14ac:dyDescent="0.35">
      <c r="A4" s="11" t="s">
        <v>48</v>
      </c>
      <c r="B4" s="11">
        <v>19</v>
      </c>
    </row>
    <row r="5" spans="1:2" x14ac:dyDescent="0.35">
      <c r="A5" s="11" t="s">
        <v>49</v>
      </c>
      <c r="B5" s="11">
        <v>11</v>
      </c>
    </row>
    <row r="6" spans="1:2" x14ac:dyDescent="0.35">
      <c r="A6" s="11" t="s">
        <v>50</v>
      </c>
      <c r="B6" s="11">
        <v>7</v>
      </c>
    </row>
    <row r="7" spans="1:2" x14ac:dyDescent="0.35">
      <c r="A7" s="11" t="s">
        <v>51</v>
      </c>
      <c r="B7" s="11">
        <v>4</v>
      </c>
    </row>
    <row r="8" spans="1:2" x14ac:dyDescent="0.35">
      <c r="A8" s="11" t="s">
        <v>52</v>
      </c>
      <c r="B8" s="11">
        <v>3</v>
      </c>
    </row>
    <row r="9" spans="1:2" x14ac:dyDescent="0.35">
      <c r="A9" s="11" t="s">
        <v>53</v>
      </c>
      <c r="B9" s="11">
        <v>3</v>
      </c>
    </row>
    <row r="10" spans="1:2" x14ac:dyDescent="0.35">
      <c r="A10" s="11" t="s">
        <v>54</v>
      </c>
      <c r="B10" s="11">
        <v>2</v>
      </c>
    </row>
    <row r="11" spans="1:2" x14ac:dyDescent="0.35">
      <c r="A11" s="11" t="s">
        <v>55</v>
      </c>
      <c r="B11" s="11">
        <v>2</v>
      </c>
    </row>
    <row r="12" spans="1:2" x14ac:dyDescent="0.35">
      <c r="A12" s="11" t="s">
        <v>56</v>
      </c>
      <c r="B12" s="11">
        <v>1</v>
      </c>
    </row>
    <row r="13" spans="1:2" x14ac:dyDescent="0.35">
      <c r="A13" s="11" t="s">
        <v>57</v>
      </c>
      <c r="B13" s="11">
        <v>1</v>
      </c>
    </row>
    <row r="14" spans="1:2" x14ac:dyDescent="0.35">
      <c r="A14" s="11" t="s">
        <v>58</v>
      </c>
      <c r="B14" s="11">
        <v>1</v>
      </c>
    </row>
    <row r="15" spans="1:2" x14ac:dyDescent="0.35">
      <c r="A15" s="11" t="s">
        <v>59</v>
      </c>
      <c r="B15" s="11">
        <v>1</v>
      </c>
    </row>
    <row r="16" spans="1:2" x14ac:dyDescent="0.35">
      <c r="A16" s="11" t="s">
        <v>60</v>
      </c>
      <c r="B16" s="11">
        <v>1</v>
      </c>
    </row>
    <row r="17" spans="1:2" x14ac:dyDescent="0.35">
      <c r="A17" s="11" t="s">
        <v>61</v>
      </c>
      <c r="B17" s="11">
        <v>1</v>
      </c>
    </row>
    <row r="18" spans="1:2" x14ac:dyDescent="0.35">
      <c r="A18" s="11" t="s">
        <v>62</v>
      </c>
      <c r="B18" s="11">
        <v>1</v>
      </c>
    </row>
    <row r="19" spans="1:2" x14ac:dyDescent="0.35">
      <c r="A19" s="11" t="s">
        <v>63</v>
      </c>
      <c r="B19" s="11">
        <v>1</v>
      </c>
    </row>
    <row r="20" spans="1:2" x14ac:dyDescent="0.35">
      <c r="A20" s="11" t="s">
        <v>64</v>
      </c>
      <c r="B20" s="11">
        <v>1</v>
      </c>
    </row>
    <row r="21" spans="1:2" x14ac:dyDescent="0.35">
      <c r="A21" s="11" t="s">
        <v>65</v>
      </c>
      <c r="B21" s="11">
        <v>1</v>
      </c>
    </row>
    <row r="22" spans="1:2" x14ac:dyDescent="0.35">
      <c r="A22" s="11" t="s">
        <v>66</v>
      </c>
      <c r="B22" s="11">
        <v>7</v>
      </c>
    </row>
    <row r="23" spans="1:2" x14ac:dyDescent="0.35">
      <c r="A23" s="10" t="s">
        <v>67</v>
      </c>
      <c r="B23" s="11">
        <f>SUM(B3:B22)</f>
        <v>119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C2147-EDD8-4B58-BAD3-37C552F34B41}">
  <dimension ref="A1:B10"/>
  <sheetViews>
    <sheetView workbookViewId="0">
      <selection activeCell="H21" sqref="H21"/>
    </sheetView>
  </sheetViews>
  <sheetFormatPr defaultRowHeight="14.5" x14ac:dyDescent="0.35"/>
  <cols>
    <col min="1" max="1" width="27.6328125" customWidth="1"/>
  </cols>
  <sheetData>
    <row r="1" spans="1:2" ht="21" x14ac:dyDescent="0.5">
      <c r="A1" s="9" t="s">
        <v>189</v>
      </c>
      <c r="B1" s="13"/>
    </row>
    <row r="2" spans="1:2" x14ac:dyDescent="0.35">
      <c r="A2" s="13" t="s">
        <v>68</v>
      </c>
      <c r="B2" s="13" t="s">
        <v>69</v>
      </c>
    </row>
    <row r="3" spans="1:2" x14ac:dyDescent="0.35">
      <c r="A3" t="s">
        <v>70</v>
      </c>
      <c r="B3" s="12">
        <v>2.4549541333129799E-7</v>
      </c>
    </row>
    <row r="4" spans="1:2" x14ac:dyDescent="0.35">
      <c r="A4" t="s">
        <v>71</v>
      </c>
      <c r="B4">
        <v>0.15348234953666201</v>
      </c>
    </row>
    <row r="5" spans="1:2" x14ac:dyDescent="0.35">
      <c r="A5" t="s">
        <v>72</v>
      </c>
      <c r="B5">
        <v>1.99052777563269E-4</v>
      </c>
    </row>
    <row r="6" spans="1:2" x14ac:dyDescent="0.35">
      <c r="A6" t="s">
        <v>73</v>
      </c>
      <c r="B6">
        <v>0.814322512452481</v>
      </c>
    </row>
    <row r="7" spans="1:2" x14ac:dyDescent="0.35">
      <c r="A7" t="s">
        <v>74</v>
      </c>
      <c r="B7" s="12">
        <v>2.5219064836434801E-8</v>
      </c>
    </row>
    <row r="8" spans="1:2" x14ac:dyDescent="0.35">
      <c r="A8" t="s">
        <v>75</v>
      </c>
      <c r="B8">
        <v>5.0701755625277997E-2</v>
      </c>
    </row>
    <row r="9" spans="1:2" x14ac:dyDescent="0.35">
      <c r="A9" t="s">
        <v>76</v>
      </c>
      <c r="B9" s="12">
        <v>6.01428105317936E-7</v>
      </c>
    </row>
    <row r="10" spans="1:2" x14ac:dyDescent="0.35">
      <c r="A10" t="s">
        <v>77</v>
      </c>
      <c r="B10">
        <v>0.43323417129451602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E412-28AE-4216-9F3A-66576699037F}">
  <dimension ref="A1:AB322"/>
  <sheetViews>
    <sheetView workbookViewId="0">
      <selection activeCell="P11" sqref="P11"/>
    </sheetView>
  </sheetViews>
  <sheetFormatPr defaultRowHeight="14.5" x14ac:dyDescent="0.35"/>
  <cols>
    <col min="22" max="22" width="20.7265625" customWidth="1"/>
    <col min="23" max="23" width="15.54296875" customWidth="1"/>
  </cols>
  <sheetData>
    <row r="1" spans="1:28" ht="21" x14ac:dyDescent="0.5">
      <c r="A1" s="9" t="s">
        <v>190</v>
      </c>
      <c r="S1" s="9" t="s">
        <v>191</v>
      </c>
    </row>
    <row r="2" spans="1:28" x14ac:dyDescent="0.35">
      <c r="A2" s="13" t="s">
        <v>120</v>
      </c>
      <c r="B2" s="13" t="s">
        <v>121</v>
      </c>
      <c r="C2" s="13" t="s">
        <v>78</v>
      </c>
      <c r="D2" s="13" t="s">
        <v>79</v>
      </c>
      <c r="E2" s="13" t="s">
        <v>122</v>
      </c>
      <c r="S2" s="13" t="s">
        <v>96</v>
      </c>
      <c r="T2" s="13" t="s">
        <v>79</v>
      </c>
      <c r="U2" s="13" t="s">
        <v>80</v>
      </c>
      <c r="V2" s="13" t="s">
        <v>119</v>
      </c>
      <c r="W2" s="13" t="s">
        <v>118</v>
      </c>
      <c r="X2" s="13" t="s">
        <v>78</v>
      </c>
      <c r="Y2" s="13"/>
      <c r="Z2" s="13"/>
      <c r="AA2" s="13"/>
      <c r="AB2" s="13"/>
    </row>
    <row r="3" spans="1:28" x14ac:dyDescent="0.35">
      <c r="A3" t="s">
        <v>91</v>
      </c>
      <c r="B3" t="s">
        <v>70</v>
      </c>
      <c r="C3">
        <v>0.43625008873401</v>
      </c>
      <c r="D3" t="s">
        <v>90</v>
      </c>
      <c r="E3" t="s">
        <v>19</v>
      </c>
      <c r="S3" t="s">
        <v>81</v>
      </c>
      <c r="T3" t="s">
        <v>90</v>
      </c>
      <c r="U3" t="s">
        <v>93</v>
      </c>
      <c r="V3" t="s">
        <v>115</v>
      </c>
      <c r="W3" t="s">
        <v>87</v>
      </c>
      <c r="X3">
        <v>0.204087435960047</v>
      </c>
    </row>
    <row r="4" spans="1:28" x14ac:dyDescent="0.35">
      <c r="A4" t="s">
        <v>92</v>
      </c>
      <c r="B4" t="s">
        <v>70</v>
      </c>
      <c r="C4">
        <v>0.41494578898941198</v>
      </c>
      <c r="D4" t="s">
        <v>90</v>
      </c>
      <c r="E4" t="s">
        <v>19</v>
      </c>
      <c r="S4" t="s">
        <v>81</v>
      </c>
      <c r="T4" t="s">
        <v>82</v>
      </c>
      <c r="U4" t="s">
        <v>82</v>
      </c>
      <c r="V4" t="s">
        <v>115</v>
      </c>
      <c r="W4" t="s">
        <v>87</v>
      </c>
      <c r="X4">
        <v>0.31783766737165597</v>
      </c>
    </row>
    <row r="5" spans="1:28" x14ac:dyDescent="0.35">
      <c r="A5" t="s">
        <v>93</v>
      </c>
      <c r="B5" t="s">
        <v>70</v>
      </c>
      <c r="C5">
        <v>0.25851327373109201</v>
      </c>
      <c r="D5" t="s">
        <v>90</v>
      </c>
      <c r="E5" t="s">
        <v>19</v>
      </c>
      <c r="S5" t="s">
        <v>81</v>
      </c>
      <c r="T5" t="s">
        <v>90</v>
      </c>
      <c r="U5" t="s">
        <v>92</v>
      </c>
      <c r="V5" t="s">
        <v>115</v>
      </c>
      <c r="W5" t="s">
        <v>87</v>
      </c>
      <c r="X5">
        <v>0.40059185601022701</v>
      </c>
    </row>
    <row r="6" spans="1:28" x14ac:dyDescent="0.35">
      <c r="A6" t="s">
        <v>94</v>
      </c>
      <c r="B6" t="s">
        <v>70</v>
      </c>
      <c r="C6">
        <v>0.26857816673107598</v>
      </c>
      <c r="D6" t="s">
        <v>90</v>
      </c>
      <c r="E6" t="s">
        <v>19</v>
      </c>
      <c r="S6" t="s">
        <v>81</v>
      </c>
      <c r="T6" t="s">
        <v>90</v>
      </c>
      <c r="U6" t="s">
        <v>91</v>
      </c>
      <c r="V6" t="s">
        <v>115</v>
      </c>
      <c r="W6" t="s">
        <v>87</v>
      </c>
      <c r="X6">
        <v>0.38203506066464099</v>
      </c>
    </row>
    <row r="7" spans="1:28" x14ac:dyDescent="0.35">
      <c r="A7" t="s">
        <v>123</v>
      </c>
      <c r="B7" t="s">
        <v>70</v>
      </c>
      <c r="C7">
        <v>0.19045402876341</v>
      </c>
      <c r="D7" t="s">
        <v>90</v>
      </c>
      <c r="E7" t="s">
        <v>19</v>
      </c>
      <c r="S7" t="s">
        <v>81</v>
      </c>
      <c r="T7" t="s">
        <v>90</v>
      </c>
      <c r="U7" t="s">
        <v>94</v>
      </c>
      <c r="V7" t="s">
        <v>115</v>
      </c>
      <c r="W7" t="s">
        <v>87</v>
      </c>
      <c r="X7">
        <v>0.124172958232138</v>
      </c>
    </row>
    <row r="8" spans="1:28" x14ac:dyDescent="0.35">
      <c r="A8" t="s">
        <v>91</v>
      </c>
      <c r="B8" t="s">
        <v>71</v>
      </c>
      <c r="C8">
        <v>0.12898551589982599</v>
      </c>
      <c r="D8" t="s">
        <v>90</v>
      </c>
      <c r="E8" t="s">
        <v>19</v>
      </c>
      <c r="S8" t="s">
        <v>84</v>
      </c>
      <c r="T8" t="s">
        <v>90</v>
      </c>
      <c r="U8" t="s">
        <v>93</v>
      </c>
      <c r="V8" t="s">
        <v>115</v>
      </c>
      <c r="W8" t="s">
        <v>87</v>
      </c>
      <c r="X8">
        <v>0.32835049536192401</v>
      </c>
    </row>
    <row r="9" spans="1:28" x14ac:dyDescent="0.35">
      <c r="A9" t="s">
        <v>92</v>
      </c>
      <c r="B9" t="s">
        <v>71</v>
      </c>
      <c r="C9">
        <v>0.20338545793774901</v>
      </c>
      <c r="D9" t="s">
        <v>90</v>
      </c>
      <c r="E9" t="s">
        <v>19</v>
      </c>
      <c r="S9" t="s">
        <v>84</v>
      </c>
      <c r="T9" t="s">
        <v>82</v>
      </c>
      <c r="U9" t="s">
        <v>82</v>
      </c>
      <c r="V9" t="s">
        <v>115</v>
      </c>
      <c r="W9" t="s">
        <v>87</v>
      </c>
      <c r="X9">
        <v>0.36170624108550498</v>
      </c>
    </row>
    <row r="10" spans="1:28" x14ac:dyDescent="0.35">
      <c r="A10" t="s">
        <v>93</v>
      </c>
      <c r="B10" t="s">
        <v>71</v>
      </c>
      <c r="C10">
        <v>0.27595689775041599</v>
      </c>
      <c r="D10" t="s">
        <v>90</v>
      </c>
      <c r="E10" t="s">
        <v>19</v>
      </c>
      <c r="S10" t="s">
        <v>84</v>
      </c>
      <c r="T10" t="s">
        <v>90</v>
      </c>
      <c r="U10" t="s">
        <v>92</v>
      </c>
      <c r="V10" t="s">
        <v>115</v>
      </c>
      <c r="W10" t="s">
        <v>87</v>
      </c>
      <c r="X10">
        <v>0.275318999266007</v>
      </c>
    </row>
    <row r="11" spans="1:28" x14ac:dyDescent="0.35">
      <c r="A11" t="s">
        <v>94</v>
      </c>
      <c r="B11" t="s">
        <v>71</v>
      </c>
      <c r="C11">
        <v>0.26036514869702199</v>
      </c>
      <c r="D11" t="s">
        <v>90</v>
      </c>
      <c r="E11" t="s">
        <v>19</v>
      </c>
      <c r="S11" t="s">
        <v>84</v>
      </c>
      <c r="T11" t="s">
        <v>90</v>
      </c>
      <c r="U11" t="s">
        <v>91</v>
      </c>
      <c r="V11" t="s">
        <v>115</v>
      </c>
      <c r="W11" t="s">
        <v>87</v>
      </c>
      <c r="X11">
        <v>0.319264020733045</v>
      </c>
    </row>
    <row r="12" spans="1:28" x14ac:dyDescent="0.35">
      <c r="A12" t="s">
        <v>123</v>
      </c>
      <c r="B12" t="s">
        <v>71</v>
      </c>
      <c r="C12">
        <v>0.23380953910667501</v>
      </c>
      <c r="D12" t="s">
        <v>90</v>
      </c>
      <c r="E12" t="s">
        <v>19</v>
      </c>
      <c r="S12" t="s">
        <v>84</v>
      </c>
      <c r="T12" t="s">
        <v>90</v>
      </c>
      <c r="U12" t="s">
        <v>94</v>
      </c>
      <c r="V12" t="s">
        <v>115</v>
      </c>
      <c r="W12" t="s">
        <v>87</v>
      </c>
      <c r="X12">
        <v>0.49435715060039798</v>
      </c>
    </row>
    <row r="13" spans="1:28" x14ac:dyDescent="0.35">
      <c r="A13" t="s">
        <v>91</v>
      </c>
      <c r="B13" t="s">
        <v>124</v>
      </c>
      <c r="C13">
        <v>1.32904766939405E-2</v>
      </c>
      <c r="D13" t="s">
        <v>90</v>
      </c>
      <c r="E13" t="s">
        <v>19</v>
      </c>
      <c r="S13" t="s">
        <v>85</v>
      </c>
      <c r="T13" t="s">
        <v>90</v>
      </c>
      <c r="U13" t="s">
        <v>93</v>
      </c>
      <c r="V13" t="s">
        <v>115</v>
      </c>
      <c r="W13" t="s">
        <v>87</v>
      </c>
      <c r="X13">
        <v>0.35183916261908199</v>
      </c>
    </row>
    <row r="14" spans="1:28" x14ac:dyDescent="0.35">
      <c r="A14" t="s">
        <v>92</v>
      </c>
      <c r="B14" t="s">
        <v>124</v>
      </c>
      <c r="C14">
        <v>1.7986362461258499E-2</v>
      </c>
      <c r="D14" t="s">
        <v>90</v>
      </c>
      <c r="E14" t="s">
        <v>19</v>
      </c>
      <c r="S14" t="s">
        <v>85</v>
      </c>
      <c r="T14" t="s">
        <v>82</v>
      </c>
      <c r="U14" t="s">
        <v>82</v>
      </c>
      <c r="V14" t="s">
        <v>115</v>
      </c>
      <c r="W14" t="s">
        <v>87</v>
      </c>
      <c r="X14">
        <v>0.29794097060010999</v>
      </c>
    </row>
    <row r="15" spans="1:28" x14ac:dyDescent="0.35">
      <c r="A15" t="s">
        <v>93</v>
      </c>
      <c r="B15" t="s">
        <v>124</v>
      </c>
      <c r="C15">
        <v>1.4210924394557701E-2</v>
      </c>
      <c r="D15" t="s">
        <v>90</v>
      </c>
      <c r="E15" t="s">
        <v>19</v>
      </c>
      <c r="S15" t="s">
        <v>85</v>
      </c>
      <c r="T15" t="s">
        <v>90</v>
      </c>
      <c r="U15" t="s">
        <v>92</v>
      </c>
      <c r="V15" t="s">
        <v>115</v>
      </c>
      <c r="W15" t="s">
        <v>87</v>
      </c>
      <c r="X15">
        <v>0.39915243985193699</v>
      </c>
    </row>
    <row r="16" spans="1:28" x14ac:dyDescent="0.35">
      <c r="A16" t="s">
        <v>94</v>
      </c>
      <c r="B16" t="s">
        <v>124</v>
      </c>
      <c r="C16">
        <v>1.2605016561059799E-2</v>
      </c>
      <c r="D16" t="s">
        <v>90</v>
      </c>
      <c r="E16" t="s">
        <v>19</v>
      </c>
      <c r="S16" t="s">
        <v>85</v>
      </c>
      <c r="T16" t="s">
        <v>90</v>
      </c>
      <c r="U16" t="s">
        <v>91</v>
      </c>
      <c r="V16" t="s">
        <v>115</v>
      </c>
      <c r="W16" t="s">
        <v>87</v>
      </c>
      <c r="X16">
        <v>0.37884171962668201</v>
      </c>
    </row>
    <row r="17" spans="1:24" x14ac:dyDescent="0.35">
      <c r="A17" t="s">
        <v>123</v>
      </c>
      <c r="B17" t="s">
        <v>124</v>
      </c>
      <c r="C17">
        <v>2.79332009940398E-2</v>
      </c>
      <c r="D17" t="s">
        <v>90</v>
      </c>
      <c r="E17" t="s">
        <v>19</v>
      </c>
      <c r="S17" t="s">
        <v>85</v>
      </c>
      <c r="T17" t="s">
        <v>90</v>
      </c>
      <c r="U17" t="s">
        <v>94</v>
      </c>
      <c r="V17" t="s">
        <v>115</v>
      </c>
      <c r="W17" t="s">
        <v>87</v>
      </c>
      <c r="X17">
        <v>0.28501157913999398</v>
      </c>
    </row>
    <row r="18" spans="1:24" x14ac:dyDescent="0.35">
      <c r="A18" t="s">
        <v>91</v>
      </c>
      <c r="B18" t="s">
        <v>127</v>
      </c>
      <c r="C18">
        <v>2.2598486781136799E-2</v>
      </c>
      <c r="D18" t="s">
        <v>90</v>
      </c>
      <c r="E18" t="s">
        <v>19</v>
      </c>
      <c r="S18" t="s">
        <v>86</v>
      </c>
      <c r="T18" t="s">
        <v>90</v>
      </c>
      <c r="U18" t="s">
        <v>93</v>
      </c>
      <c r="V18" t="s">
        <v>115</v>
      </c>
      <c r="W18" t="s">
        <v>87</v>
      </c>
      <c r="X18">
        <v>0.27195894627251999</v>
      </c>
    </row>
    <row r="19" spans="1:24" x14ac:dyDescent="0.35">
      <c r="A19" t="s">
        <v>92</v>
      </c>
      <c r="B19" t="s">
        <v>127</v>
      </c>
      <c r="C19">
        <v>1.63043547705802E-2</v>
      </c>
      <c r="D19" t="s">
        <v>90</v>
      </c>
      <c r="E19" t="s">
        <v>19</v>
      </c>
      <c r="S19" t="s">
        <v>86</v>
      </c>
      <c r="T19" t="s">
        <v>82</v>
      </c>
      <c r="U19" t="s">
        <v>82</v>
      </c>
      <c r="V19" t="s">
        <v>115</v>
      </c>
      <c r="W19" t="s">
        <v>87</v>
      </c>
      <c r="X19">
        <v>0.34479066774378198</v>
      </c>
    </row>
    <row r="20" spans="1:24" x14ac:dyDescent="0.35">
      <c r="A20" t="s">
        <v>93</v>
      </c>
      <c r="B20" t="s">
        <v>127</v>
      </c>
      <c r="C20">
        <v>1.60120260069543E-2</v>
      </c>
      <c r="D20" t="s">
        <v>90</v>
      </c>
      <c r="E20" t="s">
        <v>19</v>
      </c>
      <c r="S20" t="s">
        <v>86</v>
      </c>
      <c r="T20" t="s">
        <v>90</v>
      </c>
      <c r="U20" t="s">
        <v>92</v>
      </c>
      <c r="V20" t="s">
        <v>115</v>
      </c>
      <c r="W20" t="s">
        <v>87</v>
      </c>
      <c r="X20">
        <v>0.35154039147047</v>
      </c>
    </row>
    <row r="21" spans="1:24" x14ac:dyDescent="0.35">
      <c r="A21" t="s">
        <v>94</v>
      </c>
      <c r="B21" t="s">
        <v>127</v>
      </c>
      <c r="C21">
        <v>1.43332834613417E-2</v>
      </c>
      <c r="D21" t="s">
        <v>90</v>
      </c>
      <c r="E21" t="s">
        <v>19</v>
      </c>
      <c r="S21" t="s">
        <v>86</v>
      </c>
      <c r="T21" t="s">
        <v>90</v>
      </c>
      <c r="U21" t="s">
        <v>91</v>
      </c>
      <c r="V21" t="s">
        <v>115</v>
      </c>
      <c r="W21" t="s">
        <v>87</v>
      </c>
      <c r="X21">
        <v>0.326307692643238</v>
      </c>
    </row>
    <row r="22" spans="1:24" x14ac:dyDescent="0.35">
      <c r="A22" t="s">
        <v>123</v>
      </c>
      <c r="B22" t="s">
        <v>127</v>
      </c>
      <c r="C22">
        <v>8.1060417569236397E-3</v>
      </c>
      <c r="D22" t="s">
        <v>90</v>
      </c>
      <c r="E22" t="s">
        <v>19</v>
      </c>
      <c r="S22" t="s">
        <v>86</v>
      </c>
      <c r="T22" t="s">
        <v>90</v>
      </c>
      <c r="U22" t="s">
        <v>94</v>
      </c>
      <c r="V22" t="s">
        <v>115</v>
      </c>
      <c r="W22" t="s">
        <v>87</v>
      </c>
      <c r="X22">
        <v>0.30998525826511097</v>
      </c>
    </row>
    <row r="23" spans="1:24" x14ac:dyDescent="0.35">
      <c r="A23" t="s">
        <v>91</v>
      </c>
      <c r="B23" t="s">
        <v>125</v>
      </c>
      <c r="C23">
        <v>0.115799725775505</v>
      </c>
      <c r="D23" t="s">
        <v>90</v>
      </c>
      <c r="E23" t="s">
        <v>19</v>
      </c>
      <c r="S23" t="s">
        <v>81</v>
      </c>
      <c r="T23" t="s">
        <v>90</v>
      </c>
      <c r="U23" t="s">
        <v>93</v>
      </c>
      <c r="V23" t="s">
        <v>115</v>
      </c>
      <c r="W23" t="s">
        <v>88</v>
      </c>
      <c r="X23">
        <v>0.41540086690469602</v>
      </c>
    </row>
    <row r="24" spans="1:24" x14ac:dyDescent="0.35">
      <c r="A24" t="s">
        <v>92</v>
      </c>
      <c r="B24" t="s">
        <v>125</v>
      </c>
      <c r="C24">
        <v>8.9695510525116706E-2</v>
      </c>
      <c r="D24" t="s">
        <v>90</v>
      </c>
      <c r="E24" t="s">
        <v>19</v>
      </c>
      <c r="S24" t="s">
        <v>81</v>
      </c>
      <c r="T24" t="s">
        <v>82</v>
      </c>
      <c r="U24" t="s">
        <v>82</v>
      </c>
      <c r="V24" t="s">
        <v>115</v>
      </c>
      <c r="W24" t="s">
        <v>88</v>
      </c>
      <c r="X24">
        <v>0.40579967339751699</v>
      </c>
    </row>
    <row r="25" spans="1:24" x14ac:dyDescent="0.35">
      <c r="A25" t="s">
        <v>93</v>
      </c>
      <c r="B25" t="s">
        <v>125</v>
      </c>
      <c r="C25">
        <v>0.15604820546832099</v>
      </c>
      <c r="D25" t="s">
        <v>90</v>
      </c>
      <c r="E25" t="s">
        <v>19</v>
      </c>
      <c r="S25" t="s">
        <v>81</v>
      </c>
      <c r="T25" t="s">
        <v>90</v>
      </c>
      <c r="U25" t="s">
        <v>92</v>
      </c>
      <c r="V25" t="s">
        <v>115</v>
      </c>
      <c r="W25" t="s">
        <v>88</v>
      </c>
      <c r="X25">
        <v>0.34151197748444501</v>
      </c>
    </row>
    <row r="26" spans="1:24" x14ac:dyDescent="0.35">
      <c r="A26" t="s">
        <v>94</v>
      </c>
      <c r="B26" t="s">
        <v>125</v>
      </c>
      <c r="C26">
        <v>0.154059601892749</v>
      </c>
      <c r="D26" t="s">
        <v>90</v>
      </c>
      <c r="E26" t="s">
        <v>19</v>
      </c>
      <c r="S26" t="s">
        <v>81</v>
      </c>
      <c r="T26" t="s">
        <v>90</v>
      </c>
      <c r="U26" t="s">
        <v>91</v>
      </c>
      <c r="V26" t="s">
        <v>115</v>
      </c>
      <c r="W26" t="s">
        <v>88</v>
      </c>
      <c r="X26">
        <v>0.38031888178989998</v>
      </c>
    </row>
    <row r="27" spans="1:24" x14ac:dyDescent="0.35">
      <c r="A27" t="s">
        <v>123</v>
      </c>
      <c r="B27" t="s">
        <v>125</v>
      </c>
      <c r="C27">
        <v>0.18877561307448101</v>
      </c>
      <c r="D27" t="s">
        <v>90</v>
      </c>
      <c r="E27" t="s">
        <v>19</v>
      </c>
      <c r="S27" t="s">
        <v>81</v>
      </c>
      <c r="T27" t="s">
        <v>90</v>
      </c>
      <c r="U27" t="s">
        <v>94</v>
      </c>
      <c r="V27" t="s">
        <v>115</v>
      </c>
      <c r="W27" t="s">
        <v>88</v>
      </c>
      <c r="X27">
        <v>0.38030871608444899</v>
      </c>
    </row>
    <row r="28" spans="1:24" x14ac:dyDescent="0.35">
      <c r="A28" t="s">
        <v>91</v>
      </c>
      <c r="B28" t="s">
        <v>70</v>
      </c>
      <c r="C28">
        <v>0.47039610491469502</v>
      </c>
      <c r="D28" t="s">
        <v>90</v>
      </c>
      <c r="E28" t="s">
        <v>126</v>
      </c>
      <c r="S28" t="s">
        <v>84</v>
      </c>
      <c r="T28" t="s">
        <v>90</v>
      </c>
      <c r="U28" t="s">
        <v>93</v>
      </c>
      <c r="V28" t="s">
        <v>115</v>
      </c>
      <c r="W28" t="s">
        <v>88</v>
      </c>
      <c r="X28">
        <v>0.14203954274578301</v>
      </c>
    </row>
    <row r="29" spans="1:24" x14ac:dyDescent="0.35">
      <c r="A29" t="s">
        <v>92</v>
      </c>
      <c r="B29" t="s">
        <v>70</v>
      </c>
      <c r="C29">
        <v>0.45259218658019301</v>
      </c>
      <c r="D29" t="s">
        <v>90</v>
      </c>
      <c r="E29" t="s">
        <v>126</v>
      </c>
      <c r="S29" t="s">
        <v>84</v>
      </c>
      <c r="T29" t="s">
        <v>82</v>
      </c>
      <c r="U29" t="s">
        <v>82</v>
      </c>
      <c r="V29" t="s">
        <v>115</v>
      </c>
      <c r="W29" t="s">
        <v>88</v>
      </c>
      <c r="X29">
        <v>0.13508245656218501</v>
      </c>
    </row>
    <row r="30" spans="1:24" x14ac:dyDescent="0.35">
      <c r="A30" t="s">
        <v>93</v>
      </c>
      <c r="B30" t="s">
        <v>70</v>
      </c>
      <c r="C30">
        <v>0.26530450278508499</v>
      </c>
      <c r="D30" t="s">
        <v>90</v>
      </c>
      <c r="E30" t="s">
        <v>126</v>
      </c>
      <c r="S30" t="s">
        <v>84</v>
      </c>
      <c r="T30" t="s">
        <v>90</v>
      </c>
      <c r="U30" t="s">
        <v>92</v>
      </c>
      <c r="V30" t="s">
        <v>115</v>
      </c>
      <c r="W30" t="s">
        <v>88</v>
      </c>
      <c r="X30">
        <v>0.20382951867544499</v>
      </c>
    </row>
    <row r="31" spans="1:24" x14ac:dyDescent="0.35">
      <c r="A31" t="s">
        <v>94</v>
      </c>
      <c r="B31" t="s">
        <v>70</v>
      </c>
      <c r="C31">
        <v>0.284503602291589</v>
      </c>
      <c r="D31" t="s">
        <v>90</v>
      </c>
      <c r="E31" t="s">
        <v>126</v>
      </c>
      <c r="S31" t="s">
        <v>84</v>
      </c>
      <c r="T31" t="s">
        <v>90</v>
      </c>
      <c r="U31" t="s">
        <v>91</v>
      </c>
      <c r="V31" t="s">
        <v>115</v>
      </c>
      <c r="W31" t="s">
        <v>88</v>
      </c>
      <c r="X31">
        <v>0.24336899844408399</v>
      </c>
    </row>
    <row r="32" spans="1:24" x14ac:dyDescent="0.35">
      <c r="A32" t="s">
        <v>123</v>
      </c>
      <c r="B32" t="s">
        <v>70</v>
      </c>
      <c r="C32">
        <v>0.18558831291257399</v>
      </c>
      <c r="D32" t="s">
        <v>90</v>
      </c>
      <c r="E32" t="s">
        <v>126</v>
      </c>
      <c r="S32" t="s">
        <v>84</v>
      </c>
      <c r="T32" t="s">
        <v>90</v>
      </c>
      <c r="U32" t="s">
        <v>94</v>
      </c>
      <c r="V32" t="s">
        <v>115</v>
      </c>
      <c r="W32" t="s">
        <v>88</v>
      </c>
      <c r="X32">
        <v>3.90822952524848E-2</v>
      </c>
    </row>
    <row r="33" spans="1:24" x14ac:dyDescent="0.35">
      <c r="A33" t="s">
        <v>91</v>
      </c>
      <c r="B33" t="s">
        <v>71</v>
      </c>
      <c r="C33">
        <v>9.2351807936699198E-2</v>
      </c>
      <c r="D33" t="s">
        <v>90</v>
      </c>
      <c r="E33" t="s">
        <v>126</v>
      </c>
      <c r="S33" t="s">
        <v>85</v>
      </c>
      <c r="T33" t="s">
        <v>90</v>
      </c>
      <c r="U33" t="s">
        <v>93</v>
      </c>
      <c r="V33" t="s">
        <v>115</v>
      </c>
      <c r="W33" t="s">
        <v>88</v>
      </c>
      <c r="X33">
        <v>0.54358861559433702</v>
      </c>
    </row>
    <row r="34" spans="1:24" x14ac:dyDescent="0.35">
      <c r="A34" t="s">
        <v>92</v>
      </c>
      <c r="B34" t="s">
        <v>71</v>
      </c>
      <c r="C34">
        <v>0.118870154029092</v>
      </c>
      <c r="D34" t="s">
        <v>90</v>
      </c>
      <c r="E34" t="s">
        <v>126</v>
      </c>
      <c r="S34" t="s">
        <v>85</v>
      </c>
      <c r="T34" t="s">
        <v>82</v>
      </c>
      <c r="U34" t="s">
        <v>82</v>
      </c>
      <c r="V34" t="s">
        <v>115</v>
      </c>
      <c r="W34" t="s">
        <v>88</v>
      </c>
      <c r="X34">
        <v>0.437936290817737</v>
      </c>
    </row>
    <row r="35" spans="1:24" x14ac:dyDescent="0.35">
      <c r="A35" t="s">
        <v>93</v>
      </c>
      <c r="B35" t="s">
        <v>71</v>
      </c>
      <c r="C35">
        <v>0.19903730621167201</v>
      </c>
      <c r="D35" t="s">
        <v>90</v>
      </c>
      <c r="E35" t="s">
        <v>126</v>
      </c>
      <c r="S35" t="s">
        <v>85</v>
      </c>
      <c r="T35" t="s">
        <v>90</v>
      </c>
      <c r="U35" t="s">
        <v>92</v>
      </c>
      <c r="V35" t="s">
        <v>115</v>
      </c>
      <c r="W35" t="s">
        <v>88</v>
      </c>
      <c r="X35">
        <v>0.47833213895321902</v>
      </c>
    </row>
    <row r="36" spans="1:24" x14ac:dyDescent="0.35">
      <c r="A36" t="s">
        <v>94</v>
      </c>
      <c r="B36" t="s">
        <v>71</v>
      </c>
      <c r="C36">
        <v>0.172573641588186</v>
      </c>
      <c r="D36" t="s">
        <v>90</v>
      </c>
      <c r="E36" t="s">
        <v>126</v>
      </c>
      <c r="S36" t="s">
        <v>85</v>
      </c>
      <c r="T36" t="s">
        <v>90</v>
      </c>
      <c r="U36" t="s">
        <v>91</v>
      </c>
      <c r="V36" t="s">
        <v>115</v>
      </c>
      <c r="W36" t="s">
        <v>88</v>
      </c>
      <c r="X36">
        <v>0.451403823599833</v>
      </c>
    </row>
    <row r="37" spans="1:24" x14ac:dyDescent="0.35">
      <c r="A37" t="s">
        <v>123</v>
      </c>
      <c r="B37" t="s">
        <v>71</v>
      </c>
      <c r="C37">
        <v>0.171025622299319</v>
      </c>
      <c r="D37" t="s">
        <v>90</v>
      </c>
      <c r="E37" t="s">
        <v>126</v>
      </c>
      <c r="S37" t="s">
        <v>85</v>
      </c>
      <c r="T37" t="s">
        <v>90</v>
      </c>
      <c r="U37" t="s">
        <v>94</v>
      </c>
      <c r="V37" t="s">
        <v>115</v>
      </c>
      <c r="W37" t="s">
        <v>88</v>
      </c>
      <c r="X37">
        <v>0.47414435856629</v>
      </c>
    </row>
    <row r="38" spans="1:24" x14ac:dyDescent="0.35">
      <c r="A38" t="s">
        <v>91</v>
      </c>
      <c r="B38" t="s">
        <v>124</v>
      </c>
      <c r="C38">
        <v>1.4464432030014501E-2</v>
      </c>
      <c r="D38" t="s">
        <v>90</v>
      </c>
      <c r="E38" t="s">
        <v>126</v>
      </c>
      <c r="S38" t="s">
        <v>86</v>
      </c>
      <c r="T38" t="s">
        <v>90</v>
      </c>
      <c r="U38" t="s">
        <v>93</v>
      </c>
      <c r="V38" t="s">
        <v>115</v>
      </c>
      <c r="W38" t="s">
        <v>88</v>
      </c>
      <c r="X38">
        <v>0.40156151305198301</v>
      </c>
    </row>
    <row r="39" spans="1:24" x14ac:dyDescent="0.35">
      <c r="A39" t="s">
        <v>92</v>
      </c>
      <c r="B39" t="s">
        <v>124</v>
      </c>
      <c r="C39">
        <v>2.1962657673128098E-2</v>
      </c>
      <c r="D39" t="s">
        <v>90</v>
      </c>
      <c r="E39" t="s">
        <v>126</v>
      </c>
      <c r="S39" t="s">
        <v>86</v>
      </c>
      <c r="T39" t="s">
        <v>82</v>
      </c>
      <c r="U39" t="s">
        <v>82</v>
      </c>
      <c r="V39" t="s">
        <v>115</v>
      </c>
      <c r="W39" t="s">
        <v>88</v>
      </c>
      <c r="X39">
        <v>0.29513384857970798</v>
      </c>
    </row>
    <row r="40" spans="1:24" x14ac:dyDescent="0.35">
      <c r="A40" t="s">
        <v>93</v>
      </c>
      <c r="B40" t="s">
        <v>124</v>
      </c>
      <c r="C40">
        <v>1.9699356576737801E-2</v>
      </c>
      <c r="D40" t="s">
        <v>90</v>
      </c>
      <c r="E40" t="s">
        <v>126</v>
      </c>
      <c r="S40" t="s">
        <v>86</v>
      </c>
      <c r="T40" t="s">
        <v>90</v>
      </c>
      <c r="U40" t="s">
        <v>92</v>
      </c>
      <c r="V40" t="s">
        <v>115</v>
      </c>
      <c r="W40" t="s">
        <v>88</v>
      </c>
      <c r="X40">
        <v>0.32186378444992098</v>
      </c>
    </row>
    <row r="41" spans="1:24" x14ac:dyDescent="0.35">
      <c r="A41" t="s">
        <v>94</v>
      </c>
      <c r="B41" t="s">
        <v>124</v>
      </c>
      <c r="C41">
        <v>1.49233857235958E-2</v>
      </c>
      <c r="D41" t="s">
        <v>90</v>
      </c>
      <c r="E41" t="s">
        <v>126</v>
      </c>
      <c r="S41" t="s">
        <v>86</v>
      </c>
      <c r="T41" t="s">
        <v>90</v>
      </c>
      <c r="U41" t="s">
        <v>91</v>
      </c>
      <c r="V41" t="s">
        <v>115</v>
      </c>
      <c r="W41" t="s">
        <v>88</v>
      </c>
      <c r="X41">
        <v>0.29001295902680801</v>
      </c>
    </row>
    <row r="42" spans="1:24" x14ac:dyDescent="0.35">
      <c r="A42" t="s">
        <v>123</v>
      </c>
      <c r="B42" t="s">
        <v>124</v>
      </c>
      <c r="C42">
        <v>2.93854903586095E-2</v>
      </c>
      <c r="D42" t="s">
        <v>90</v>
      </c>
      <c r="E42" t="s">
        <v>126</v>
      </c>
      <c r="S42" t="s">
        <v>86</v>
      </c>
      <c r="T42" t="s">
        <v>90</v>
      </c>
      <c r="U42" t="s">
        <v>94</v>
      </c>
      <c r="V42" t="s">
        <v>115</v>
      </c>
      <c r="W42" t="s">
        <v>88</v>
      </c>
      <c r="X42">
        <v>0.33743214368416802</v>
      </c>
    </row>
    <row r="43" spans="1:24" x14ac:dyDescent="0.35">
      <c r="A43" t="s">
        <v>91</v>
      </c>
      <c r="B43" t="s">
        <v>127</v>
      </c>
      <c r="C43">
        <v>2.6916311511489901E-2</v>
      </c>
      <c r="D43" t="s">
        <v>90</v>
      </c>
      <c r="E43" t="s">
        <v>126</v>
      </c>
      <c r="S43" t="s">
        <v>81</v>
      </c>
      <c r="T43" t="s">
        <v>90</v>
      </c>
      <c r="U43" t="s">
        <v>93</v>
      </c>
      <c r="V43" t="s">
        <v>115</v>
      </c>
      <c r="W43" t="s">
        <v>89</v>
      </c>
      <c r="X43">
        <v>0.44331900565249199</v>
      </c>
    </row>
    <row r="44" spans="1:24" x14ac:dyDescent="0.35">
      <c r="A44" t="s">
        <v>92</v>
      </c>
      <c r="B44" t="s">
        <v>127</v>
      </c>
      <c r="C44">
        <v>2.17807623265368E-2</v>
      </c>
      <c r="D44" t="s">
        <v>90</v>
      </c>
      <c r="E44" t="s">
        <v>126</v>
      </c>
      <c r="S44" t="s">
        <v>81</v>
      </c>
      <c r="T44" t="s">
        <v>82</v>
      </c>
      <c r="U44" t="s">
        <v>82</v>
      </c>
      <c r="V44" t="s">
        <v>115</v>
      </c>
      <c r="W44" t="s">
        <v>89</v>
      </c>
      <c r="X44">
        <v>0.36775808612070698</v>
      </c>
    </row>
    <row r="45" spans="1:24" x14ac:dyDescent="0.35">
      <c r="A45" t="s">
        <v>93</v>
      </c>
      <c r="B45" t="s">
        <v>127</v>
      </c>
      <c r="C45">
        <v>3.03880486956403E-2</v>
      </c>
      <c r="D45" t="s">
        <v>90</v>
      </c>
      <c r="E45" t="s">
        <v>126</v>
      </c>
      <c r="S45" t="s">
        <v>81</v>
      </c>
      <c r="T45" t="s">
        <v>90</v>
      </c>
      <c r="U45" t="s">
        <v>92</v>
      </c>
      <c r="V45" t="s">
        <v>115</v>
      </c>
      <c r="W45" t="s">
        <v>89</v>
      </c>
      <c r="X45">
        <v>0.39329789277527</v>
      </c>
    </row>
    <row r="46" spans="1:24" x14ac:dyDescent="0.35">
      <c r="A46" t="s">
        <v>94</v>
      </c>
      <c r="B46" t="s">
        <v>127</v>
      </c>
      <c r="C46">
        <v>2.65744568974116E-2</v>
      </c>
      <c r="D46" t="s">
        <v>90</v>
      </c>
      <c r="E46" t="s">
        <v>126</v>
      </c>
      <c r="S46" t="s">
        <v>81</v>
      </c>
      <c r="T46" t="s">
        <v>90</v>
      </c>
      <c r="U46" t="s">
        <v>91</v>
      </c>
      <c r="V46" t="s">
        <v>115</v>
      </c>
      <c r="W46" t="s">
        <v>89</v>
      </c>
      <c r="X46">
        <v>0.24360177264579</v>
      </c>
    </row>
    <row r="47" spans="1:24" x14ac:dyDescent="0.35">
      <c r="A47" t="s">
        <v>123</v>
      </c>
      <c r="B47" t="s">
        <v>127</v>
      </c>
      <c r="C47">
        <v>7.4765434885953504E-3</v>
      </c>
      <c r="D47" t="s">
        <v>90</v>
      </c>
      <c r="E47" t="s">
        <v>126</v>
      </c>
      <c r="S47" t="s">
        <v>81</v>
      </c>
      <c r="T47" t="s">
        <v>90</v>
      </c>
      <c r="U47" t="s">
        <v>94</v>
      </c>
      <c r="V47" t="s">
        <v>115</v>
      </c>
      <c r="W47" t="s">
        <v>89</v>
      </c>
      <c r="X47">
        <v>0.430070167533595</v>
      </c>
    </row>
    <row r="48" spans="1:24" x14ac:dyDescent="0.35">
      <c r="A48" t="s">
        <v>91</v>
      </c>
      <c r="B48" t="s">
        <v>125</v>
      </c>
      <c r="C48">
        <v>0.10912625721904499</v>
      </c>
      <c r="D48" t="s">
        <v>90</v>
      </c>
      <c r="E48" t="s">
        <v>126</v>
      </c>
      <c r="S48" t="s">
        <v>84</v>
      </c>
      <c r="T48" t="s">
        <v>90</v>
      </c>
      <c r="U48" t="s">
        <v>93</v>
      </c>
      <c r="V48" t="s">
        <v>115</v>
      </c>
      <c r="W48" t="s">
        <v>89</v>
      </c>
      <c r="X48">
        <v>0.48032517522555501</v>
      </c>
    </row>
    <row r="49" spans="1:24" x14ac:dyDescent="0.35">
      <c r="A49" t="s">
        <v>92</v>
      </c>
      <c r="B49" t="s">
        <v>125</v>
      </c>
      <c r="C49">
        <v>9.9132735066090702E-2</v>
      </c>
      <c r="D49" t="s">
        <v>90</v>
      </c>
      <c r="E49" t="s">
        <v>126</v>
      </c>
      <c r="S49" t="s">
        <v>84</v>
      </c>
      <c r="T49" t="s">
        <v>82</v>
      </c>
      <c r="U49" t="s">
        <v>82</v>
      </c>
      <c r="V49" t="s">
        <v>115</v>
      </c>
      <c r="W49" t="s">
        <v>89</v>
      </c>
      <c r="X49">
        <v>0.397534855502854</v>
      </c>
    </row>
    <row r="50" spans="1:24" x14ac:dyDescent="0.35">
      <c r="A50" t="s">
        <v>93</v>
      </c>
      <c r="B50" t="s">
        <v>125</v>
      </c>
      <c r="C50">
        <v>0.12555419207759</v>
      </c>
      <c r="D50" t="s">
        <v>90</v>
      </c>
      <c r="E50" t="s">
        <v>126</v>
      </c>
      <c r="S50" t="s">
        <v>84</v>
      </c>
      <c r="T50" t="s">
        <v>90</v>
      </c>
      <c r="U50" t="s">
        <v>92</v>
      </c>
      <c r="V50" t="s">
        <v>115</v>
      </c>
      <c r="W50" t="s">
        <v>89</v>
      </c>
      <c r="X50">
        <v>0.31208301480890399</v>
      </c>
    </row>
    <row r="51" spans="1:24" x14ac:dyDescent="0.35">
      <c r="A51" t="s">
        <v>94</v>
      </c>
      <c r="B51" t="s">
        <v>125</v>
      </c>
      <c r="C51">
        <v>0.12587994760499899</v>
      </c>
      <c r="D51" t="s">
        <v>90</v>
      </c>
      <c r="E51" t="s">
        <v>126</v>
      </c>
      <c r="S51" t="s">
        <v>84</v>
      </c>
      <c r="T51" t="s">
        <v>90</v>
      </c>
      <c r="U51" t="s">
        <v>91</v>
      </c>
      <c r="V51" t="s">
        <v>115</v>
      </c>
      <c r="W51" t="s">
        <v>89</v>
      </c>
      <c r="X51">
        <v>0.31349308713233798</v>
      </c>
    </row>
    <row r="52" spans="1:24" x14ac:dyDescent="0.35">
      <c r="A52" t="s">
        <v>123</v>
      </c>
      <c r="B52" t="s">
        <v>125</v>
      </c>
      <c r="C52">
        <v>0.16611984769761601</v>
      </c>
      <c r="D52" t="s">
        <v>90</v>
      </c>
      <c r="E52" t="s">
        <v>126</v>
      </c>
      <c r="S52" t="s">
        <v>84</v>
      </c>
      <c r="T52" t="s">
        <v>90</v>
      </c>
      <c r="U52" t="s">
        <v>94</v>
      </c>
      <c r="V52" t="s">
        <v>115</v>
      </c>
      <c r="W52" t="s">
        <v>89</v>
      </c>
      <c r="X52">
        <v>0.52208792801383397</v>
      </c>
    </row>
    <row r="53" spans="1:24" x14ac:dyDescent="0.35">
      <c r="S53" t="s">
        <v>85</v>
      </c>
      <c r="T53" t="s">
        <v>90</v>
      </c>
      <c r="U53" t="s">
        <v>93</v>
      </c>
      <c r="V53" t="s">
        <v>115</v>
      </c>
      <c r="W53" t="s">
        <v>89</v>
      </c>
      <c r="X53">
        <v>0.40768607570686799</v>
      </c>
    </row>
    <row r="54" spans="1:24" x14ac:dyDescent="0.35">
      <c r="S54" t="s">
        <v>85</v>
      </c>
      <c r="T54" t="s">
        <v>82</v>
      </c>
      <c r="U54" t="s">
        <v>82</v>
      </c>
      <c r="V54" t="s">
        <v>115</v>
      </c>
      <c r="W54" t="s">
        <v>89</v>
      </c>
      <c r="X54">
        <v>0.28710149906924798</v>
      </c>
    </row>
    <row r="55" spans="1:24" x14ac:dyDescent="0.35">
      <c r="S55" t="s">
        <v>85</v>
      </c>
      <c r="T55" t="s">
        <v>90</v>
      </c>
      <c r="U55" t="s">
        <v>92</v>
      </c>
      <c r="V55" t="s">
        <v>115</v>
      </c>
      <c r="W55" t="s">
        <v>89</v>
      </c>
      <c r="X55">
        <v>0.33566033864473199</v>
      </c>
    </row>
    <row r="56" spans="1:24" x14ac:dyDescent="0.35">
      <c r="S56" t="s">
        <v>85</v>
      </c>
      <c r="T56" t="s">
        <v>90</v>
      </c>
      <c r="U56" t="s">
        <v>91</v>
      </c>
      <c r="V56" t="s">
        <v>115</v>
      </c>
      <c r="W56" t="s">
        <v>89</v>
      </c>
      <c r="X56">
        <v>0.306005734231381</v>
      </c>
    </row>
    <row r="57" spans="1:24" x14ac:dyDescent="0.35">
      <c r="S57" t="s">
        <v>85</v>
      </c>
      <c r="T57" t="s">
        <v>90</v>
      </c>
      <c r="U57" t="s">
        <v>94</v>
      </c>
      <c r="V57" t="s">
        <v>115</v>
      </c>
      <c r="W57" t="s">
        <v>89</v>
      </c>
      <c r="X57">
        <v>0.37757885421826798</v>
      </c>
    </row>
    <row r="58" spans="1:24" x14ac:dyDescent="0.35">
      <c r="S58" t="s">
        <v>86</v>
      </c>
      <c r="T58" t="s">
        <v>90</v>
      </c>
      <c r="U58" t="s">
        <v>93</v>
      </c>
      <c r="V58" t="s">
        <v>115</v>
      </c>
      <c r="W58" t="s">
        <v>89</v>
      </c>
      <c r="X58">
        <v>0.31801332709650898</v>
      </c>
    </row>
    <row r="59" spans="1:24" x14ac:dyDescent="0.35">
      <c r="S59" t="s">
        <v>86</v>
      </c>
      <c r="T59" t="s">
        <v>82</v>
      </c>
      <c r="U59" t="s">
        <v>82</v>
      </c>
      <c r="V59" t="s">
        <v>115</v>
      </c>
      <c r="W59" t="s">
        <v>89</v>
      </c>
      <c r="X59">
        <v>0.21800711092875599</v>
      </c>
    </row>
    <row r="60" spans="1:24" x14ac:dyDescent="0.35">
      <c r="S60" t="s">
        <v>86</v>
      </c>
      <c r="T60" t="s">
        <v>90</v>
      </c>
      <c r="U60" t="s">
        <v>92</v>
      </c>
      <c r="V60" t="s">
        <v>115</v>
      </c>
      <c r="W60" t="s">
        <v>89</v>
      </c>
      <c r="X60">
        <v>0.229623069113641</v>
      </c>
    </row>
    <row r="61" spans="1:24" x14ac:dyDescent="0.35">
      <c r="S61" t="s">
        <v>86</v>
      </c>
      <c r="T61" t="s">
        <v>90</v>
      </c>
      <c r="U61" t="s">
        <v>91</v>
      </c>
      <c r="V61" t="s">
        <v>115</v>
      </c>
      <c r="W61" t="s">
        <v>89</v>
      </c>
      <c r="X61">
        <v>0.22828130096115601</v>
      </c>
    </row>
    <row r="62" spans="1:24" x14ac:dyDescent="0.35">
      <c r="S62" t="s">
        <v>86</v>
      </c>
      <c r="T62" t="s">
        <v>90</v>
      </c>
      <c r="U62" t="s">
        <v>94</v>
      </c>
      <c r="V62" t="s">
        <v>115</v>
      </c>
      <c r="W62" t="s">
        <v>89</v>
      </c>
      <c r="X62">
        <v>0.295155797830989</v>
      </c>
    </row>
    <row r="63" spans="1:24" x14ac:dyDescent="0.35">
      <c r="S63" t="s">
        <v>81</v>
      </c>
      <c r="T63" t="s">
        <v>90</v>
      </c>
      <c r="U63" t="s">
        <v>93</v>
      </c>
      <c r="V63" t="s">
        <v>115</v>
      </c>
      <c r="W63" t="s">
        <v>83</v>
      </c>
      <c r="X63">
        <v>0.43845253666645201</v>
      </c>
    </row>
    <row r="64" spans="1:24" x14ac:dyDescent="0.35">
      <c r="S64" t="s">
        <v>81</v>
      </c>
      <c r="T64" t="s">
        <v>82</v>
      </c>
      <c r="U64" t="s">
        <v>82</v>
      </c>
      <c r="V64" t="s">
        <v>115</v>
      </c>
      <c r="W64" t="s">
        <v>83</v>
      </c>
      <c r="X64">
        <v>0.43705021935059901</v>
      </c>
    </row>
    <row r="65" spans="19:24" x14ac:dyDescent="0.35">
      <c r="S65" t="s">
        <v>81</v>
      </c>
      <c r="T65" t="s">
        <v>90</v>
      </c>
      <c r="U65" t="s">
        <v>92</v>
      </c>
      <c r="V65" t="s">
        <v>115</v>
      </c>
      <c r="W65" t="s">
        <v>83</v>
      </c>
      <c r="X65">
        <v>0.44651247623538698</v>
      </c>
    </row>
    <row r="66" spans="19:24" x14ac:dyDescent="0.35">
      <c r="S66" t="s">
        <v>81</v>
      </c>
      <c r="T66" t="s">
        <v>90</v>
      </c>
      <c r="U66" t="s">
        <v>91</v>
      </c>
      <c r="V66" t="s">
        <v>115</v>
      </c>
      <c r="W66" t="s">
        <v>83</v>
      </c>
      <c r="X66">
        <v>0.40796600839383501</v>
      </c>
    </row>
    <row r="67" spans="19:24" x14ac:dyDescent="0.35">
      <c r="S67" t="s">
        <v>81</v>
      </c>
      <c r="T67" t="s">
        <v>90</v>
      </c>
      <c r="U67" t="s">
        <v>94</v>
      </c>
      <c r="V67" t="s">
        <v>115</v>
      </c>
      <c r="W67" t="s">
        <v>83</v>
      </c>
      <c r="X67">
        <v>0.40021615090040802</v>
      </c>
    </row>
    <row r="68" spans="19:24" x14ac:dyDescent="0.35">
      <c r="S68" t="s">
        <v>84</v>
      </c>
      <c r="T68" t="s">
        <v>90</v>
      </c>
      <c r="U68" t="s">
        <v>93</v>
      </c>
      <c r="V68" t="s">
        <v>115</v>
      </c>
      <c r="W68" t="s">
        <v>83</v>
      </c>
      <c r="X68">
        <v>0.36399934979113402</v>
      </c>
    </row>
    <row r="69" spans="19:24" x14ac:dyDescent="0.35">
      <c r="S69" t="s">
        <v>84</v>
      </c>
      <c r="T69" t="s">
        <v>82</v>
      </c>
      <c r="U69" t="s">
        <v>82</v>
      </c>
      <c r="V69" t="s">
        <v>115</v>
      </c>
      <c r="W69" t="s">
        <v>83</v>
      </c>
      <c r="X69">
        <v>0.35393567873319798</v>
      </c>
    </row>
    <row r="70" spans="19:24" x14ac:dyDescent="0.35">
      <c r="S70" t="s">
        <v>84</v>
      </c>
      <c r="T70" t="s">
        <v>90</v>
      </c>
      <c r="U70" t="s">
        <v>92</v>
      </c>
      <c r="V70" t="s">
        <v>115</v>
      </c>
      <c r="W70" t="s">
        <v>83</v>
      </c>
      <c r="X70">
        <v>0.31553176330815302</v>
      </c>
    </row>
    <row r="71" spans="19:24" x14ac:dyDescent="0.35">
      <c r="S71" t="s">
        <v>84</v>
      </c>
      <c r="T71" t="s">
        <v>90</v>
      </c>
      <c r="U71" t="s">
        <v>91</v>
      </c>
      <c r="V71" t="s">
        <v>115</v>
      </c>
      <c r="W71" t="s">
        <v>83</v>
      </c>
      <c r="X71">
        <v>0.35426516607834602</v>
      </c>
    </row>
    <row r="72" spans="19:24" x14ac:dyDescent="0.35">
      <c r="S72" t="s">
        <v>84</v>
      </c>
      <c r="T72" t="s">
        <v>90</v>
      </c>
      <c r="U72" t="s">
        <v>94</v>
      </c>
      <c r="V72" t="s">
        <v>115</v>
      </c>
      <c r="W72" t="s">
        <v>83</v>
      </c>
      <c r="X72">
        <v>0.43461262013979601</v>
      </c>
    </row>
    <row r="73" spans="19:24" x14ac:dyDescent="0.35">
      <c r="S73" t="s">
        <v>85</v>
      </c>
      <c r="T73" t="s">
        <v>90</v>
      </c>
      <c r="U73" t="s">
        <v>93</v>
      </c>
      <c r="V73" t="s">
        <v>115</v>
      </c>
      <c r="W73" t="s">
        <v>83</v>
      </c>
      <c r="X73">
        <v>0.53845216208990698</v>
      </c>
    </row>
    <row r="74" spans="19:24" x14ac:dyDescent="0.35">
      <c r="S74" t="s">
        <v>85</v>
      </c>
      <c r="T74" t="s">
        <v>82</v>
      </c>
      <c r="U74" t="s">
        <v>82</v>
      </c>
      <c r="V74" t="s">
        <v>115</v>
      </c>
      <c r="W74" t="s">
        <v>83</v>
      </c>
      <c r="X74">
        <v>0.43181868002191898</v>
      </c>
    </row>
    <row r="75" spans="19:24" x14ac:dyDescent="0.35">
      <c r="S75" t="s">
        <v>85</v>
      </c>
      <c r="T75" t="s">
        <v>90</v>
      </c>
      <c r="U75" t="s">
        <v>92</v>
      </c>
      <c r="V75" t="s">
        <v>115</v>
      </c>
      <c r="W75" t="s">
        <v>83</v>
      </c>
      <c r="X75">
        <v>0.48996516588108902</v>
      </c>
    </row>
    <row r="76" spans="19:24" x14ac:dyDescent="0.35">
      <c r="S76" t="s">
        <v>85</v>
      </c>
      <c r="T76" t="s">
        <v>90</v>
      </c>
      <c r="U76" t="s">
        <v>91</v>
      </c>
      <c r="V76" t="s">
        <v>115</v>
      </c>
      <c r="W76" t="s">
        <v>83</v>
      </c>
      <c r="X76">
        <v>0.45952123609787798</v>
      </c>
    </row>
    <row r="77" spans="19:24" x14ac:dyDescent="0.35">
      <c r="S77" t="s">
        <v>85</v>
      </c>
      <c r="T77" t="s">
        <v>90</v>
      </c>
      <c r="U77" t="s">
        <v>94</v>
      </c>
      <c r="V77" t="s">
        <v>115</v>
      </c>
      <c r="W77" t="s">
        <v>83</v>
      </c>
      <c r="X77">
        <v>0.48061604770132099</v>
      </c>
    </row>
    <row r="78" spans="19:24" x14ac:dyDescent="0.35">
      <c r="S78" t="s">
        <v>86</v>
      </c>
      <c r="T78" t="s">
        <v>90</v>
      </c>
      <c r="U78" t="s">
        <v>93</v>
      </c>
      <c r="V78" t="s">
        <v>115</v>
      </c>
      <c r="W78" t="s">
        <v>83</v>
      </c>
      <c r="X78">
        <v>0.41025133073256298</v>
      </c>
    </row>
    <row r="79" spans="19:24" x14ac:dyDescent="0.35">
      <c r="S79" t="s">
        <v>86</v>
      </c>
      <c r="T79" t="s">
        <v>82</v>
      </c>
      <c r="U79" t="s">
        <v>82</v>
      </c>
      <c r="V79" t="s">
        <v>115</v>
      </c>
      <c r="W79" t="s">
        <v>83</v>
      </c>
      <c r="X79">
        <v>0.33478504556880001</v>
      </c>
    </row>
    <row r="80" spans="19:24" x14ac:dyDescent="0.35">
      <c r="S80" t="s">
        <v>86</v>
      </c>
      <c r="T80" t="s">
        <v>90</v>
      </c>
      <c r="U80" t="s">
        <v>92</v>
      </c>
      <c r="V80" t="s">
        <v>115</v>
      </c>
      <c r="W80" t="s">
        <v>83</v>
      </c>
      <c r="X80">
        <v>0.36682979152845402</v>
      </c>
    </row>
    <row r="81" spans="19:24" x14ac:dyDescent="0.35">
      <c r="S81" t="s">
        <v>86</v>
      </c>
      <c r="T81" t="s">
        <v>90</v>
      </c>
      <c r="U81" t="s">
        <v>91</v>
      </c>
      <c r="V81" t="s">
        <v>115</v>
      </c>
      <c r="W81" t="s">
        <v>83</v>
      </c>
      <c r="X81">
        <v>0.34582606526992699</v>
      </c>
    </row>
    <row r="82" spans="19:24" x14ac:dyDescent="0.35">
      <c r="S82" t="s">
        <v>86</v>
      </c>
      <c r="T82" t="s">
        <v>90</v>
      </c>
      <c r="U82" t="s">
        <v>94</v>
      </c>
      <c r="V82" t="s">
        <v>115</v>
      </c>
      <c r="W82" t="s">
        <v>83</v>
      </c>
      <c r="X82">
        <v>0.37786592523775703</v>
      </c>
    </row>
    <row r="83" spans="19:24" x14ac:dyDescent="0.35">
      <c r="S83" t="s">
        <v>81</v>
      </c>
      <c r="T83" t="s">
        <v>90</v>
      </c>
      <c r="U83" t="s">
        <v>93</v>
      </c>
      <c r="V83" t="s">
        <v>114</v>
      </c>
      <c r="W83" t="s">
        <v>87</v>
      </c>
      <c r="X83">
        <v>0.20161416274861901</v>
      </c>
    </row>
    <row r="84" spans="19:24" x14ac:dyDescent="0.35">
      <c r="S84" t="s">
        <v>81</v>
      </c>
      <c r="T84" t="s">
        <v>82</v>
      </c>
      <c r="U84" t="s">
        <v>82</v>
      </c>
      <c r="V84" t="s">
        <v>114</v>
      </c>
      <c r="W84" t="s">
        <v>87</v>
      </c>
      <c r="X84">
        <v>0.31705690790893098</v>
      </c>
    </row>
    <row r="85" spans="19:24" x14ac:dyDescent="0.35">
      <c r="S85" t="s">
        <v>81</v>
      </c>
      <c r="T85" t="s">
        <v>90</v>
      </c>
      <c r="U85" t="s">
        <v>92</v>
      </c>
      <c r="V85" t="s">
        <v>114</v>
      </c>
      <c r="W85" t="s">
        <v>87</v>
      </c>
      <c r="X85">
        <v>0.40078340113544297</v>
      </c>
    </row>
    <row r="86" spans="19:24" x14ac:dyDescent="0.35">
      <c r="S86" t="s">
        <v>81</v>
      </c>
      <c r="T86" t="s">
        <v>90</v>
      </c>
      <c r="U86" t="s">
        <v>91</v>
      </c>
      <c r="V86" t="s">
        <v>114</v>
      </c>
      <c r="W86" t="s">
        <v>87</v>
      </c>
      <c r="X86">
        <v>0.38226887204110199</v>
      </c>
    </row>
    <row r="87" spans="19:24" x14ac:dyDescent="0.35">
      <c r="S87" t="s">
        <v>81</v>
      </c>
      <c r="T87" t="s">
        <v>90</v>
      </c>
      <c r="U87" t="s">
        <v>94</v>
      </c>
      <c r="V87" t="s">
        <v>114</v>
      </c>
      <c r="W87" t="s">
        <v>87</v>
      </c>
      <c r="X87">
        <v>0.12151526025330101</v>
      </c>
    </row>
    <row r="88" spans="19:24" x14ac:dyDescent="0.35">
      <c r="S88" t="s">
        <v>84</v>
      </c>
      <c r="T88" t="s">
        <v>90</v>
      </c>
      <c r="U88" t="s">
        <v>93</v>
      </c>
      <c r="V88" t="s">
        <v>114</v>
      </c>
      <c r="W88" t="s">
        <v>87</v>
      </c>
      <c r="X88">
        <v>0.25683355596479601</v>
      </c>
    </row>
    <row r="89" spans="19:24" x14ac:dyDescent="0.35">
      <c r="S89" t="s">
        <v>84</v>
      </c>
      <c r="T89" t="s">
        <v>82</v>
      </c>
      <c r="U89" t="s">
        <v>82</v>
      </c>
      <c r="V89" t="s">
        <v>114</v>
      </c>
      <c r="W89" t="s">
        <v>87</v>
      </c>
      <c r="X89">
        <v>0.210551964268238</v>
      </c>
    </row>
    <row r="90" spans="19:24" x14ac:dyDescent="0.35">
      <c r="S90" t="s">
        <v>84</v>
      </c>
      <c r="T90" t="s">
        <v>90</v>
      </c>
      <c r="U90" t="s">
        <v>92</v>
      </c>
      <c r="V90" t="s">
        <v>114</v>
      </c>
      <c r="W90" t="s">
        <v>87</v>
      </c>
      <c r="X90">
        <v>0.167789053268599</v>
      </c>
    </row>
    <row r="91" spans="19:24" x14ac:dyDescent="0.35">
      <c r="S91" t="s">
        <v>84</v>
      </c>
      <c r="T91" t="s">
        <v>90</v>
      </c>
      <c r="U91" t="s">
        <v>91</v>
      </c>
      <c r="V91" t="s">
        <v>114</v>
      </c>
      <c r="W91" t="s">
        <v>87</v>
      </c>
      <c r="X91">
        <v>0.23284990021481899</v>
      </c>
    </row>
    <row r="92" spans="19:24" x14ac:dyDescent="0.35">
      <c r="S92" t="s">
        <v>84</v>
      </c>
      <c r="T92" t="s">
        <v>90</v>
      </c>
      <c r="U92" t="s">
        <v>94</v>
      </c>
      <c r="V92" t="s">
        <v>114</v>
      </c>
      <c r="W92" t="s">
        <v>87</v>
      </c>
      <c r="X92">
        <v>0.33149053064373002</v>
      </c>
    </row>
    <row r="93" spans="19:24" x14ac:dyDescent="0.35">
      <c r="S93" t="s">
        <v>85</v>
      </c>
      <c r="T93" t="s">
        <v>90</v>
      </c>
      <c r="U93" t="s">
        <v>93</v>
      </c>
      <c r="V93" t="s">
        <v>114</v>
      </c>
      <c r="W93" t="s">
        <v>87</v>
      </c>
      <c r="X93">
        <v>0.347007447569189</v>
      </c>
    </row>
    <row r="94" spans="19:24" x14ac:dyDescent="0.35">
      <c r="S94" t="s">
        <v>85</v>
      </c>
      <c r="T94" t="s">
        <v>82</v>
      </c>
      <c r="U94" t="s">
        <v>82</v>
      </c>
      <c r="V94" t="s">
        <v>114</v>
      </c>
      <c r="W94" t="s">
        <v>87</v>
      </c>
      <c r="X94">
        <v>0.29613581072915401</v>
      </c>
    </row>
    <row r="95" spans="19:24" x14ac:dyDescent="0.35">
      <c r="S95" t="s">
        <v>85</v>
      </c>
      <c r="T95" t="s">
        <v>90</v>
      </c>
      <c r="U95" t="s">
        <v>92</v>
      </c>
      <c r="V95" t="s">
        <v>114</v>
      </c>
      <c r="W95" t="s">
        <v>87</v>
      </c>
      <c r="X95">
        <v>0.398423230389372</v>
      </c>
    </row>
    <row r="96" spans="19:24" x14ac:dyDescent="0.35">
      <c r="S96" t="s">
        <v>85</v>
      </c>
      <c r="T96" t="s">
        <v>90</v>
      </c>
      <c r="U96" t="s">
        <v>91</v>
      </c>
      <c r="V96" t="s">
        <v>114</v>
      </c>
      <c r="W96" t="s">
        <v>87</v>
      </c>
      <c r="X96">
        <v>0.37822173542209703</v>
      </c>
    </row>
    <row r="97" spans="19:24" x14ac:dyDescent="0.35">
      <c r="S97" t="s">
        <v>85</v>
      </c>
      <c r="T97" t="s">
        <v>90</v>
      </c>
      <c r="U97" t="s">
        <v>94</v>
      </c>
      <c r="V97" t="s">
        <v>114</v>
      </c>
      <c r="W97" t="s">
        <v>87</v>
      </c>
      <c r="X97">
        <v>0.27858057780999801</v>
      </c>
    </row>
    <row r="98" spans="19:24" x14ac:dyDescent="0.35">
      <c r="S98" t="s">
        <v>86</v>
      </c>
      <c r="T98" t="s">
        <v>90</v>
      </c>
      <c r="U98" t="s">
        <v>93</v>
      </c>
      <c r="V98" t="s">
        <v>114</v>
      </c>
      <c r="W98" t="s">
        <v>87</v>
      </c>
      <c r="X98">
        <v>0.24176296524735799</v>
      </c>
    </row>
    <row r="99" spans="19:24" x14ac:dyDescent="0.35">
      <c r="S99" t="s">
        <v>86</v>
      </c>
      <c r="T99" t="s">
        <v>82</v>
      </c>
      <c r="U99" t="s">
        <v>82</v>
      </c>
      <c r="V99" t="s">
        <v>114</v>
      </c>
      <c r="W99" t="s">
        <v>87</v>
      </c>
      <c r="X99">
        <v>0.302015606547064</v>
      </c>
    </row>
    <row r="100" spans="19:24" x14ac:dyDescent="0.35">
      <c r="S100" t="s">
        <v>86</v>
      </c>
      <c r="T100" t="s">
        <v>90</v>
      </c>
      <c r="U100" t="s">
        <v>92</v>
      </c>
      <c r="V100" t="s">
        <v>114</v>
      </c>
      <c r="W100" t="s">
        <v>87</v>
      </c>
      <c r="X100">
        <v>0.31476237696519399</v>
      </c>
    </row>
    <row r="101" spans="19:24" x14ac:dyDescent="0.35">
      <c r="S101" t="s">
        <v>86</v>
      </c>
      <c r="T101" t="s">
        <v>90</v>
      </c>
      <c r="U101" t="s">
        <v>91</v>
      </c>
      <c r="V101" t="s">
        <v>114</v>
      </c>
      <c r="W101" t="s">
        <v>87</v>
      </c>
      <c r="X101">
        <v>0.31318294097307597</v>
      </c>
    </row>
    <row r="102" spans="19:24" x14ac:dyDescent="0.35">
      <c r="S102" t="s">
        <v>86</v>
      </c>
      <c r="T102" t="s">
        <v>90</v>
      </c>
      <c r="U102" t="s">
        <v>94</v>
      </c>
      <c r="V102" t="s">
        <v>114</v>
      </c>
      <c r="W102" t="s">
        <v>87</v>
      </c>
      <c r="X102">
        <v>0.27445781836935801</v>
      </c>
    </row>
    <row r="103" spans="19:24" x14ac:dyDescent="0.35">
      <c r="S103" t="s">
        <v>81</v>
      </c>
      <c r="T103" t="s">
        <v>90</v>
      </c>
      <c r="U103" t="s">
        <v>93</v>
      </c>
      <c r="V103" t="s">
        <v>114</v>
      </c>
      <c r="W103" t="s">
        <v>88</v>
      </c>
      <c r="X103">
        <v>0.414395705215862</v>
      </c>
    </row>
    <row r="104" spans="19:24" x14ac:dyDescent="0.35">
      <c r="S104" t="s">
        <v>81</v>
      </c>
      <c r="T104" t="s">
        <v>82</v>
      </c>
      <c r="U104" t="s">
        <v>82</v>
      </c>
      <c r="V104" t="s">
        <v>114</v>
      </c>
      <c r="W104" t="s">
        <v>88</v>
      </c>
      <c r="X104">
        <v>0.40493940018192198</v>
      </c>
    </row>
    <row r="105" spans="19:24" x14ac:dyDescent="0.35">
      <c r="S105" t="s">
        <v>81</v>
      </c>
      <c r="T105" t="s">
        <v>90</v>
      </c>
      <c r="U105" t="s">
        <v>92</v>
      </c>
      <c r="V105" t="s">
        <v>114</v>
      </c>
      <c r="W105" t="s">
        <v>88</v>
      </c>
      <c r="X105">
        <v>0.34058817287962301</v>
      </c>
    </row>
    <row r="106" spans="19:24" x14ac:dyDescent="0.35">
      <c r="S106" t="s">
        <v>81</v>
      </c>
      <c r="T106" t="s">
        <v>90</v>
      </c>
      <c r="U106" t="s">
        <v>91</v>
      </c>
      <c r="V106" t="s">
        <v>114</v>
      </c>
      <c r="W106" t="s">
        <v>88</v>
      </c>
      <c r="X106">
        <v>0.37974215899332497</v>
      </c>
    </row>
    <row r="107" spans="19:24" x14ac:dyDescent="0.35">
      <c r="S107" t="s">
        <v>81</v>
      </c>
      <c r="T107" t="s">
        <v>90</v>
      </c>
      <c r="U107" t="s">
        <v>94</v>
      </c>
      <c r="V107" t="s">
        <v>114</v>
      </c>
      <c r="W107" t="s">
        <v>88</v>
      </c>
      <c r="X107">
        <v>0.37896254558305098</v>
      </c>
    </row>
    <row r="108" spans="19:24" x14ac:dyDescent="0.35">
      <c r="S108" t="s">
        <v>84</v>
      </c>
      <c r="T108" t="s">
        <v>90</v>
      </c>
      <c r="U108" t="s">
        <v>93</v>
      </c>
      <c r="V108" t="s">
        <v>114</v>
      </c>
      <c r="W108" t="s">
        <v>88</v>
      </c>
      <c r="X108">
        <v>0.13930834796336999</v>
      </c>
    </row>
    <row r="109" spans="19:24" x14ac:dyDescent="0.35">
      <c r="S109" t="s">
        <v>84</v>
      </c>
      <c r="T109" t="s">
        <v>82</v>
      </c>
      <c r="U109" t="s">
        <v>82</v>
      </c>
      <c r="V109" t="s">
        <v>114</v>
      </c>
      <c r="W109" t="s">
        <v>88</v>
      </c>
      <c r="X109">
        <v>0.198013899425972</v>
      </c>
    </row>
    <row r="110" spans="19:24" x14ac:dyDescent="0.35">
      <c r="S110" t="s">
        <v>84</v>
      </c>
      <c r="T110" t="s">
        <v>90</v>
      </c>
      <c r="U110" t="s">
        <v>92</v>
      </c>
      <c r="V110" t="s">
        <v>114</v>
      </c>
      <c r="W110" t="s">
        <v>88</v>
      </c>
      <c r="X110">
        <v>0.17600038749657601</v>
      </c>
    </row>
    <row r="111" spans="19:24" x14ac:dyDescent="0.35">
      <c r="S111" t="s">
        <v>84</v>
      </c>
      <c r="T111" t="s">
        <v>90</v>
      </c>
      <c r="U111" t="s">
        <v>91</v>
      </c>
      <c r="V111" t="s">
        <v>114</v>
      </c>
      <c r="W111" t="s">
        <v>88</v>
      </c>
      <c r="X111">
        <v>0.19512934847653601</v>
      </c>
    </row>
    <row r="112" spans="19:24" x14ac:dyDescent="0.35">
      <c r="S112" t="s">
        <v>84</v>
      </c>
      <c r="T112" t="s">
        <v>90</v>
      </c>
      <c r="U112" t="s">
        <v>94</v>
      </c>
      <c r="V112" t="s">
        <v>114</v>
      </c>
      <c r="W112" t="s">
        <v>88</v>
      </c>
      <c r="X112">
        <v>0.121099047988353</v>
      </c>
    </row>
    <row r="113" spans="19:24" x14ac:dyDescent="0.35">
      <c r="S113" t="s">
        <v>85</v>
      </c>
      <c r="T113" t="s">
        <v>90</v>
      </c>
      <c r="U113" t="s">
        <v>93</v>
      </c>
      <c r="V113" t="s">
        <v>114</v>
      </c>
      <c r="W113" t="s">
        <v>88</v>
      </c>
      <c r="X113">
        <v>0.54395752348716997</v>
      </c>
    </row>
    <row r="114" spans="19:24" x14ac:dyDescent="0.35">
      <c r="S114" t="s">
        <v>85</v>
      </c>
      <c r="T114" t="s">
        <v>82</v>
      </c>
      <c r="U114" t="s">
        <v>82</v>
      </c>
      <c r="V114" t="s">
        <v>114</v>
      </c>
      <c r="W114" t="s">
        <v>88</v>
      </c>
      <c r="X114">
        <v>0.43791108671722101</v>
      </c>
    </row>
    <row r="115" spans="19:24" x14ac:dyDescent="0.35">
      <c r="S115" t="s">
        <v>85</v>
      </c>
      <c r="T115" t="s">
        <v>90</v>
      </c>
      <c r="U115" t="s">
        <v>92</v>
      </c>
      <c r="V115" t="s">
        <v>114</v>
      </c>
      <c r="W115" t="s">
        <v>88</v>
      </c>
      <c r="X115">
        <v>0.47811178664470599</v>
      </c>
    </row>
    <row r="116" spans="19:24" x14ac:dyDescent="0.35">
      <c r="S116" t="s">
        <v>85</v>
      </c>
      <c r="T116" t="s">
        <v>90</v>
      </c>
      <c r="U116" t="s">
        <v>91</v>
      </c>
      <c r="V116" t="s">
        <v>114</v>
      </c>
      <c r="W116" t="s">
        <v>88</v>
      </c>
      <c r="X116">
        <v>0.451185993066129</v>
      </c>
    </row>
    <row r="117" spans="19:24" x14ac:dyDescent="0.35">
      <c r="S117" t="s">
        <v>85</v>
      </c>
      <c r="T117" t="s">
        <v>90</v>
      </c>
      <c r="U117" t="s">
        <v>94</v>
      </c>
      <c r="V117" t="s">
        <v>114</v>
      </c>
      <c r="W117" t="s">
        <v>88</v>
      </c>
      <c r="X117">
        <v>0.47466009081841698</v>
      </c>
    </row>
    <row r="118" spans="19:24" x14ac:dyDescent="0.35">
      <c r="S118" t="s">
        <v>86</v>
      </c>
      <c r="T118" t="s">
        <v>90</v>
      </c>
      <c r="U118" t="s">
        <v>93</v>
      </c>
      <c r="V118" t="s">
        <v>114</v>
      </c>
      <c r="W118" t="s">
        <v>88</v>
      </c>
      <c r="X118">
        <v>0.37538073338951</v>
      </c>
    </row>
    <row r="119" spans="19:24" x14ac:dyDescent="0.35">
      <c r="S119" t="s">
        <v>86</v>
      </c>
      <c r="T119" t="s">
        <v>82</v>
      </c>
      <c r="U119" t="s">
        <v>82</v>
      </c>
      <c r="V119" t="s">
        <v>114</v>
      </c>
      <c r="W119" t="s">
        <v>88</v>
      </c>
      <c r="X119">
        <v>0.26698919300617802</v>
      </c>
    </row>
    <row r="120" spans="19:24" x14ac:dyDescent="0.35">
      <c r="S120" t="s">
        <v>86</v>
      </c>
      <c r="T120" t="s">
        <v>90</v>
      </c>
      <c r="U120" t="s">
        <v>92</v>
      </c>
      <c r="V120" t="s">
        <v>114</v>
      </c>
      <c r="W120" t="s">
        <v>88</v>
      </c>
      <c r="X120">
        <v>0.29916591586066599</v>
      </c>
    </row>
    <row r="121" spans="19:24" x14ac:dyDescent="0.35">
      <c r="S121" t="s">
        <v>86</v>
      </c>
      <c r="T121" t="s">
        <v>90</v>
      </c>
      <c r="U121" t="s">
        <v>91</v>
      </c>
      <c r="V121" t="s">
        <v>114</v>
      </c>
      <c r="W121" t="s">
        <v>88</v>
      </c>
      <c r="X121">
        <v>0.27414670530002599</v>
      </c>
    </row>
    <row r="122" spans="19:24" x14ac:dyDescent="0.35">
      <c r="S122" t="s">
        <v>86</v>
      </c>
      <c r="T122" t="s">
        <v>90</v>
      </c>
      <c r="U122" t="s">
        <v>94</v>
      </c>
      <c r="V122" t="s">
        <v>114</v>
      </c>
      <c r="W122" t="s">
        <v>88</v>
      </c>
      <c r="X122">
        <v>0.31877789111612498</v>
      </c>
    </row>
    <row r="123" spans="19:24" x14ac:dyDescent="0.35">
      <c r="S123" t="s">
        <v>81</v>
      </c>
      <c r="T123" t="s">
        <v>90</v>
      </c>
      <c r="U123" t="s">
        <v>93</v>
      </c>
      <c r="V123" t="s">
        <v>114</v>
      </c>
      <c r="W123" t="s">
        <v>89</v>
      </c>
      <c r="X123">
        <v>0.44330154447956399</v>
      </c>
    </row>
    <row r="124" spans="19:24" x14ac:dyDescent="0.35">
      <c r="S124" t="s">
        <v>81</v>
      </c>
      <c r="T124" t="s">
        <v>82</v>
      </c>
      <c r="U124" t="s">
        <v>82</v>
      </c>
      <c r="V124" t="s">
        <v>114</v>
      </c>
      <c r="W124" t="s">
        <v>89</v>
      </c>
      <c r="X124">
        <v>0.36792760894757598</v>
      </c>
    </row>
    <row r="125" spans="19:24" x14ac:dyDescent="0.35">
      <c r="S125" t="s">
        <v>81</v>
      </c>
      <c r="T125" t="s">
        <v>90</v>
      </c>
      <c r="U125" t="s">
        <v>92</v>
      </c>
      <c r="V125" t="s">
        <v>114</v>
      </c>
      <c r="W125" t="s">
        <v>89</v>
      </c>
      <c r="X125">
        <v>0.39243494175333599</v>
      </c>
    </row>
    <row r="126" spans="19:24" x14ac:dyDescent="0.35">
      <c r="S126" t="s">
        <v>81</v>
      </c>
      <c r="T126" t="s">
        <v>90</v>
      </c>
      <c r="U126" t="s">
        <v>91</v>
      </c>
      <c r="V126" t="s">
        <v>114</v>
      </c>
      <c r="W126" t="s">
        <v>89</v>
      </c>
      <c r="X126">
        <v>0.24365973428884799</v>
      </c>
    </row>
    <row r="127" spans="19:24" x14ac:dyDescent="0.35">
      <c r="S127" t="s">
        <v>81</v>
      </c>
      <c r="T127" t="s">
        <v>90</v>
      </c>
      <c r="U127" t="s">
        <v>94</v>
      </c>
      <c r="V127" t="s">
        <v>114</v>
      </c>
      <c r="W127" t="s">
        <v>89</v>
      </c>
      <c r="X127">
        <v>0.43016248169281601</v>
      </c>
    </row>
    <row r="128" spans="19:24" x14ac:dyDescent="0.35">
      <c r="S128" t="s">
        <v>84</v>
      </c>
      <c r="T128" t="s">
        <v>90</v>
      </c>
      <c r="U128" t="s">
        <v>93</v>
      </c>
      <c r="V128" t="s">
        <v>114</v>
      </c>
      <c r="W128" t="s">
        <v>89</v>
      </c>
      <c r="X128">
        <v>8.0391645521584995E-2</v>
      </c>
    </row>
    <row r="129" spans="19:24" x14ac:dyDescent="0.35">
      <c r="S129" t="s">
        <v>84</v>
      </c>
      <c r="T129" t="s">
        <v>82</v>
      </c>
      <c r="U129" t="s">
        <v>82</v>
      </c>
      <c r="V129" t="s">
        <v>114</v>
      </c>
      <c r="W129" t="s">
        <v>89</v>
      </c>
      <c r="X129">
        <v>0.13434050244523099</v>
      </c>
    </row>
    <row r="130" spans="19:24" x14ac:dyDescent="0.35">
      <c r="S130" t="s">
        <v>84</v>
      </c>
      <c r="T130" t="s">
        <v>90</v>
      </c>
      <c r="U130" t="s">
        <v>92</v>
      </c>
      <c r="V130" t="s">
        <v>114</v>
      </c>
      <c r="W130" t="s">
        <v>89</v>
      </c>
      <c r="X130">
        <v>0.203184691585167</v>
      </c>
    </row>
    <row r="131" spans="19:24" x14ac:dyDescent="0.35">
      <c r="S131" t="s">
        <v>84</v>
      </c>
      <c r="T131" t="s">
        <v>90</v>
      </c>
      <c r="U131" t="s">
        <v>91</v>
      </c>
      <c r="V131" t="s">
        <v>114</v>
      </c>
      <c r="W131" t="s">
        <v>89</v>
      </c>
      <c r="X131">
        <v>0.26079824182443501</v>
      </c>
    </row>
    <row r="132" spans="19:24" x14ac:dyDescent="0.35">
      <c r="S132" t="s">
        <v>84</v>
      </c>
      <c r="T132" t="s">
        <v>90</v>
      </c>
      <c r="U132" t="s">
        <v>94</v>
      </c>
      <c r="V132" t="s">
        <v>114</v>
      </c>
      <c r="W132" t="s">
        <v>89</v>
      </c>
      <c r="X132">
        <v>2.4912652042838299E-2</v>
      </c>
    </row>
    <row r="133" spans="19:24" x14ac:dyDescent="0.35">
      <c r="S133" t="s">
        <v>85</v>
      </c>
      <c r="T133" t="s">
        <v>90</v>
      </c>
      <c r="U133" t="s">
        <v>93</v>
      </c>
      <c r="V133" t="s">
        <v>114</v>
      </c>
      <c r="W133" t="s">
        <v>89</v>
      </c>
      <c r="X133">
        <v>0.410927839114337</v>
      </c>
    </row>
    <row r="134" spans="19:24" x14ac:dyDescent="0.35">
      <c r="S134" t="s">
        <v>85</v>
      </c>
      <c r="T134" t="s">
        <v>82</v>
      </c>
      <c r="U134" t="s">
        <v>82</v>
      </c>
      <c r="V134" t="s">
        <v>114</v>
      </c>
      <c r="W134" t="s">
        <v>89</v>
      </c>
      <c r="X134">
        <v>0.28904311267307098</v>
      </c>
    </row>
    <row r="135" spans="19:24" x14ac:dyDescent="0.35">
      <c r="S135" t="s">
        <v>85</v>
      </c>
      <c r="T135" t="s">
        <v>90</v>
      </c>
      <c r="U135" t="s">
        <v>92</v>
      </c>
      <c r="V135" t="s">
        <v>114</v>
      </c>
      <c r="W135" t="s">
        <v>89</v>
      </c>
      <c r="X135">
        <v>0.335862165278841</v>
      </c>
    </row>
    <row r="136" spans="19:24" x14ac:dyDescent="0.35">
      <c r="S136" t="s">
        <v>85</v>
      </c>
      <c r="T136" t="s">
        <v>90</v>
      </c>
      <c r="U136" t="s">
        <v>91</v>
      </c>
      <c r="V136" t="s">
        <v>114</v>
      </c>
      <c r="W136" t="s">
        <v>89</v>
      </c>
      <c r="X136">
        <v>0.30613635771362802</v>
      </c>
    </row>
    <row r="137" spans="19:24" x14ac:dyDescent="0.35">
      <c r="S137" t="s">
        <v>85</v>
      </c>
      <c r="T137" t="s">
        <v>90</v>
      </c>
      <c r="U137" t="s">
        <v>94</v>
      </c>
      <c r="V137" t="s">
        <v>114</v>
      </c>
      <c r="W137" t="s">
        <v>89</v>
      </c>
      <c r="X137">
        <v>0.38139183632333601</v>
      </c>
    </row>
    <row r="138" spans="19:24" x14ac:dyDescent="0.35">
      <c r="S138" t="s">
        <v>86</v>
      </c>
      <c r="T138" t="s">
        <v>90</v>
      </c>
      <c r="U138" t="s">
        <v>93</v>
      </c>
      <c r="V138" t="s">
        <v>114</v>
      </c>
      <c r="W138" t="s">
        <v>89</v>
      </c>
      <c r="X138">
        <v>0.28681818194193598</v>
      </c>
    </row>
    <row r="139" spans="19:24" x14ac:dyDescent="0.35">
      <c r="S139" t="s">
        <v>86</v>
      </c>
      <c r="T139" t="s">
        <v>82</v>
      </c>
      <c r="U139" t="s">
        <v>82</v>
      </c>
      <c r="V139" t="s">
        <v>114</v>
      </c>
      <c r="W139" t="s">
        <v>89</v>
      </c>
      <c r="X139">
        <v>0.192617284712186</v>
      </c>
    </row>
    <row r="140" spans="19:24" x14ac:dyDescent="0.35">
      <c r="S140" t="s">
        <v>86</v>
      </c>
      <c r="T140" t="s">
        <v>90</v>
      </c>
      <c r="U140" t="s">
        <v>92</v>
      </c>
      <c r="V140" t="s">
        <v>114</v>
      </c>
      <c r="W140" t="s">
        <v>89</v>
      </c>
      <c r="X140">
        <v>0.199002930464315</v>
      </c>
    </row>
    <row r="141" spans="19:24" x14ac:dyDescent="0.35">
      <c r="S141" t="s">
        <v>86</v>
      </c>
      <c r="T141" t="s">
        <v>90</v>
      </c>
      <c r="U141" t="s">
        <v>91</v>
      </c>
      <c r="V141" t="s">
        <v>114</v>
      </c>
      <c r="W141" t="s">
        <v>89</v>
      </c>
      <c r="X141">
        <v>0.22408321991048499</v>
      </c>
    </row>
    <row r="142" spans="19:24" x14ac:dyDescent="0.35">
      <c r="S142" t="s">
        <v>86</v>
      </c>
      <c r="T142" t="s">
        <v>90</v>
      </c>
      <c r="U142" t="s">
        <v>94</v>
      </c>
      <c r="V142" t="s">
        <v>114</v>
      </c>
      <c r="W142" t="s">
        <v>89</v>
      </c>
      <c r="X142">
        <v>0.26034541575439402</v>
      </c>
    </row>
    <row r="143" spans="19:24" x14ac:dyDescent="0.35">
      <c r="S143" t="s">
        <v>81</v>
      </c>
      <c r="T143" t="s">
        <v>90</v>
      </c>
      <c r="U143" t="s">
        <v>93</v>
      </c>
      <c r="V143" t="s">
        <v>114</v>
      </c>
      <c r="W143" t="s">
        <v>83</v>
      </c>
      <c r="X143">
        <v>0.43740918225729702</v>
      </c>
    </row>
    <row r="144" spans="19:24" x14ac:dyDescent="0.35">
      <c r="S144" t="s">
        <v>81</v>
      </c>
      <c r="T144" t="s">
        <v>82</v>
      </c>
      <c r="U144" t="s">
        <v>82</v>
      </c>
      <c r="V144" t="s">
        <v>114</v>
      </c>
      <c r="W144" t="s">
        <v>83</v>
      </c>
      <c r="X144">
        <v>0.43648928245839103</v>
      </c>
    </row>
    <row r="145" spans="19:24" x14ac:dyDescent="0.35">
      <c r="S145" t="s">
        <v>81</v>
      </c>
      <c r="T145" t="s">
        <v>90</v>
      </c>
      <c r="U145" t="s">
        <v>92</v>
      </c>
      <c r="V145" t="s">
        <v>114</v>
      </c>
      <c r="W145" t="s">
        <v>83</v>
      </c>
      <c r="X145">
        <v>0.44598411826358098</v>
      </c>
    </row>
    <row r="146" spans="19:24" x14ac:dyDescent="0.35">
      <c r="S146" t="s">
        <v>81</v>
      </c>
      <c r="T146" t="s">
        <v>90</v>
      </c>
      <c r="U146" t="s">
        <v>91</v>
      </c>
      <c r="V146" t="s">
        <v>114</v>
      </c>
      <c r="W146" t="s">
        <v>83</v>
      </c>
      <c r="X146">
        <v>0.40784480770285497</v>
      </c>
    </row>
    <row r="147" spans="19:24" x14ac:dyDescent="0.35">
      <c r="S147" t="s">
        <v>81</v>
      </c>
      <c r="T147" t="s">
        <v>90</v>
      </c>
      <c r="U147" t="s">
        <v>94</v>
      </c>
      <c r="V147" t="s">
        <v>114</v>
      </c>
      <c r="W147" t="s">
        <v>83</v>
      </c>
      <c r="X147">
        <v>0.39906133470840199</v>
      </c>
    </row>
    <row r="148" spans="19:24" x14ac:dyDescent="0.35">
      <c r="S148" t="s">
        <v>84</v>
      </c>
      <c r="T148" t="s">
        <v>90</v>
      </c>
      <c r="U148" t="s">
        <v>93</v>
      </c>
      <c r="V148" t="s">
        <v>114</v>
      </c>
      <c r="W148" t="s">
        <v>83</v>
      </c>
      <c r="X148">
        <v>0.20143275349444201</v>
      </c>
    </row>
    <row r="149" spans="19:24" x14ac:dyDescent="0.35">
      <c r="S149" t="s">
        <v>84</v>
      </c>
      <c r="T149" t="s">
        <v>82</v>
      </c>
      <c r="U149" t="s">
        <v>82</v>
      </c>
      <c r="V149" t="s">
        <v>114</v>
      </c>
      <c r="W149" t="s">
        <v>83</v>
      </c>
      <c r="X149">
        <v>0.23005283239858401</v>
      </c>
    </row>
    <row r="150" spans="19:24" x14ac:dyDescent="0.35">
      <c r="S150" t="s">
        <v>84</v>
      </c>
      <c r="T150" t="s">
        <v>90</v>
      </c>
      <c r="U150" t="s">
        <v>92</v>
      </c>
      <c r="V150" t="s">
        <v>114</v>
      </c>
      <c r="W150" t="s">
        <v>83</v>
      </c>
      <c r="X150">
        <v>0.226422718300058</v>
      </c>
    </row>
    <row r="151" spans="19:24" x14ac:dyDescent="0.35">
      <c r="S151" t="s">
        <v>84</v>
      </c>
      <c r="T151" t="s">
        <v>90</v>
      </c>
      <c r="U151" t="s">
        <v>91</v>
      </c>
      <c r="V151" t="s">
        <v>114</v>
      </c>
      <c r="W151" t="s">
        <v>83</v>
      </c>
      <c r="X151">
        <v>0.28088231339685399</v>
      </c>
    </row>
    <row r="152" spans="19:24" x14ac:dyDescent="0.35">
      <c r="S152" t="s">
        <v>84</v>
      </c>
      <c r="T152" t="s">
        <v>90</v>
      </c>
      <c r="U152" t="s">
        <v>94</v>
      </c>
      <c r="V152" t="s">
        <v>114</v>
      </c>
      <c r="W152" t="s">
        <v>83</v>
      </c>
      <c r="X152">
        <v>0.200428069867053</v>
      </c>
    </row>
    <row r="153" spans="19:24" x14ac:dyDescent="0.35">
      <c r="S153" t="s">
        <v>85</v>
      </c>
      <c r="T153" t="s">
        <v>90</v>
      </c>
      <c r="U153" t="s">
        <v>93</v>
      </c>
      <c r="V153" t="s">
        <v>114</v>
      </c>
      <c r="W153" t="s">
        <v>83</v>
      </c>
      <c r="X153">
        <v>0.53893669244290598</v>
      </c>
    </row>
    <row r="154" spans="19:24" x14ac:dyDescent="0.35">
      <c r="S154" t="s">
        <v>85</v>
      </c>
      <c r="T154" t="s">
        <v>82</v>
      </c>
      <c r="U154" t="s">
        <v>82</v>
      </c>
      <c r="V154" t="s">
        <v>114</v>
      </c>
      <c r="W154" t="s">
        <v>83</v>
      </c>
      <c r="X154">
        <v>0.43200373026116701</v>
      </c>
    </row>
    <row r="155" spans="19:24" x14ac:dyDescent="0.35">
      <c r="S155" t="s">
        <v>85</v>
      </c>
      <c r="T155" t="s">
        <v>90</v>
      </c>
      <c r="U155" t="s">
        <v>92</v>
      </c>
      <c r="V155" t="s">
        <v>114</v>
      </c>
      <c r="W155" t="s">
        <v>83</v>
      </c>
      <c r="X155">
        <v>0.48953693378177299</v>
      </c>
    </row>
    <row r="156" spans="19:24" x14ac:dyDescent="0.35">
      <c r="S156" t="s">
        <v>85</v>
      </c>
      <c r="T156" t="s">
        <v>90</v>
      </c>
      <c r="U156" t="s">
        <v>91</v>
      </c>
      <c r="V156" t="s">
        <v>114</v>
      </c>
      <c r="W156" t="s">
        <v>83</v>
      </c>
      <c r="X156">
        <v>0.45913389181938502</v>
      </c>
    </row>
    <row r="157" spans="19:24" x14ac:dyDescent="0.35">
      <c r="S157" t="s">
        <v>85</v>
      </c>
      <c r="T157" t="s">
        <v>90</v>
      </c>
      <c r="U157" t="s">
        <v>94</v>
      </c>
      <c r="V157" t="s">
        <v>114</v>
      </c>
      <c r="W157" t="s">
        <v>83</v>
      </c>
      <c r="X157">
        <v>0.48138658015560198</v>
      </c>
    </row>
    <row r="158" spans="19:24" x14ac:dyDescent="0.35">
      <c r="S158" t="s">
        <v>86</v>
      </c>
      <c r="T158" t="s">
        <v>90</v>
      </c>
      <c r="U158" t="s">
        <v>93</v>
      </c>
      <c r="V158" t="s">
        <v>114</v>
      </c>
      <c r="W158" t="s">
        <v>83</v>
      </c>
      <c r="X158">
        <v>0.37919010752492499</v>
      </c>
    </row>
    <row r="159" spans="19:24" x14ac:dyDescent="0.35">
      <c r="S159" t="s">
        <v>86</v>
      </c>
      <c r="T159" t="s">
        <v>82</v>
      </c>
      <c r="U159" t="s">
        <v>82</v>
      </c>
      <c r="V159" t="s">
        <v>114</v>
      </c>
      <c r="W159" t="s">
        <v>83</v>
      </c>
      <c r="X159">
        <v>0.30300727955533802</v>
      </c>
    </row>
    <row r="160" spans="19:24" x14ac:dyDescent="0.35">
      <c r="S160" t="s">
        <v>86</v>
      </c>
      <c r="T160" t="s">
        <v>90</v>
      </c>
      <c r="U160" t="s">
        <v>92</v>
      </c>
      <c r="V160" t="s">
        <v>114</v>
      </c>
      <c r="W160" t="s">
        <v>83</v>
      </c>
      <c r="X160">
        <v>0.33496473204553401</v>
      </c>
    </row>
    <row r="161" spans="19:24" x14ac:dyDescent="0.35">
      <c r="S161" t="s">
        <v>86</v>
      </c>
      <c r="T161" t="s">
        <v>90</v>
      </c>
      <c r="U161" t="s">
        <v>91</v>
      </c>
      <c r="V161" t="s">
        <v>114</v>
      </c>
      <c r="W161" t="s">
        <v>83</v>
      </c>
      <c r="X161">
        <v>0.33318508968685601</v>
      </c>
    </row>
    <row r="162" spans="19:24" x14ac:dyDescent="0.35">
      <c r="S162" t="s">
        <v>86</v>
      </c>
      <c r="T162" t="s">
        <v>90</v>
      </c>
      <c r="U162" t="s">
        <v>94</v>
      </c>
      <c r="V162" t="s">
        <v>114</v>
      </c>
      <c r="W162" t="s">
        <v>83</v>
      </c>
      <c r="X162">
        <v>0.347833438368439</v>
      </c>
    </row>
    <row r="163" spans="19:24" x14ac:dyDescent="0.35">
      <c r="S163" t="s">
        <v>81</v>
      </c>
      <c r="T163" t="s">
        <v>90</v>
      </c>
      <c r="U163" t="s">
        <v>93</v>
      </c>
      <c r="V163" t="s">
        <v>116</v>
      </c>
      <c r="W163" t="s">
        <v>87</v>
      </c>
      <c r="X163">
        <v>0.147299142890333</v>
      </c>
    </row>
    <row r="164" spans="19:24" x14ac:dyDescent="0.35">
      <c r="S164" t="s">
        <v>81</v>
      </c>
      <c r="T164" t="s">
        <v>82</v>
      </c>
      <c r="U164" t="s">
        <v>82</v>
      </c>
      <c r="V164" t="s">
        <v>116</v>
      </c>
      <c r="W164" t="s">
        <v>87</v>
      </c>
      <c r="X164">
        <v>0.30854872445838499</v>
      </c>
    </row>
    <row r="165" spans="19:24" x14ac:dyDescent="0.35">
      <c r="S165" t="s">
        <v>81</v>
      </c>
      <c r="T165" t="s">
        <v>90</v>
      </c>
      <c r="U165" t="s">
        <v>92</v>
      </c>
      <c r="V165" t="s">
        <v>116</v>
      </c>
      <c r="W165" t="s">
        <v>87</v>
      </c>
      <c r="X165">
        <v>0.40019359050729603</v>
      </c>
    </row>
    <row r="166" spans="19:24" x14ac:dyDescent="0.35">
      <c r="S166" t="s">
        <v>81</v>
      </c>
      <c r="T166" t="s">
        <v>90</v>
      </c>
      <c r="U166" t="s">
        <v>91</v>
      </c>
      <c r="V166" t="s">
        <v>116</v>
      </c>
      <c r="W166" t="s">
        <v>87</v>
      </c>
      <c r="X166">
        <v>0.38211801782529597</v>
      </c>
    </row>
    <row r="167" spans="19:24" x14ac:dyDescent="0.35">
      <c r="S167" t="s">
        <v>81</v>
      </c>
      <c r="T167" t="s">
        <v>90</v>
      </c>
      <c r="U167" t="s">
        <v>94</v>
      </c>
      <c r="V167" t="s">
        <v>116</v>
      </c>
      <c r="W167" t="s">
        <v>87</v>
      </c>
      <c r="X167">
        <v>8.32669752344012E-2</v>
      </c>
    </row>
    <row r="168" spans="19:24" x14ac:dyDescent="0.35">
      <c r="S168" t="s">
        <v>84</v>
      </c>
      <c r="T168" t="s">
        <v>90</v>
      </c>
      <c r="U168" t="s">
        <v>93</v>
      </c>
      <c r="V168" t="s">
        <v>116</v>
      </c>
      <c r="W168" t="s">
        <v>87</v>
      </c>
      <c r="X168">
        <v>0.75513736892996997</v>
      </c>
    </row>
    <row r="169" spans="19:24" x14ac:dyDescent="0.35">
      <c r="S169" t="s">
        <v>84</v>
      </c>
      <c r="T169" t="s">
        <v>82</v>
      </c>
      <c r="U169" t="s">
        <v>82</v>
      </c>
      <c r="V169" t="s">
        <v>116</v>
      </c>
      <c r="W169" t="s">
        <v>87</v>
      </c>
      <c r="X169">
        <v>0.758270693081596</v>
      </c>
    </row>
    <row r="170" spans="19:24" x14ac:dyDescent="0.35">
      <c r="S170" t="s">
        <v>84</v>
      </c>
      <c r="T170" t="s">
        <v>90</v>
      </c>
      <c r="U170" t="s">
        <v>92</v>
      </c>
      <c r="V170" t="s">
        <v>116</v>
      </c>
      <c r="W170" t="s">
        <v>87</v>
      </c>
      <c r="X170">
        <v>0.56762916228964</v>
      </c>
    </row>
    <row r="171" spans="19:24" x14ac:dyDescent="0.35">
      <c r="S171" t="s">
        <v>84</v>
      </c>
      <c r="T171" t="s">
        <v>90</v>
      </c>
      <c r="U171" t="s">
        <v>91</v>
      </c>
      <c r="V171" t="s">
        <v>116</v>
      </c>
      <c r="W171" t="s">
        <v>87</v>
      </c>
      <c r="X171">
        <v>0.450616656599515</v>
      </c>
    </row>
    <row r="172" spans="19:24" x14ac:dyDescent="0.35">
      <c r="S172" t="s">
        <v>84</v>
      </c>
      <c r="T172" t="s">
        <v>90</v>
      </c>
      <c r="U172" t="s">
        <v>94</v>
      </c>
      <c r="V172" t="s">
        <v>116</v>
      </c>
      <c r="W172" t="s">
        <v>87</v>
      </c>
      <c r="X172">
        <v>0.84784706108720997</v>
      </c>
    </row>
    <row r="173" spans="19:24" x14ac:dyDescent="0.35">
      <c r="S173" t="s">
        <v>85</v>
      </c>
      <c r="T173" t="s">
        <v>90</v>
      </c>
      <c r="U173" t="s">
        <v>93</v>
      </c>
      <c r="V173" t="s">
        <v>116</v>
      </c>
      <c r="W173" t="s">
        <v>87</v>
      </c>
      <c r="X173">
        <v>0.51010318296913304</v>
      </c>
    </row>
    <row r="174" spans="19:24" x14ac:dyDescent="0.35">
      <c r="S174" t="s">
        <v>85</v>
      </c>
      <c r="T174" t="s">
        <v>82</v>
      </c>
      <c r="U174" t="s">
        <v>82</v>
      </c>
      <c r="V174" t="s">
        <v>116</v>
      </c>
      <c r="W174" t="s">
        <v>87</v>
      </c>
      <c r="X174">
        <v>0.47735770613700002</v>
      </c>
    </row>
    <row r="175" spans="19:24" x14ac:dyDescent="0.35">
      <c r="S175" t="s">
        <v>85</v>
      </c>
      <c r="T175" t="s">
        <v>90</v>
      </c>
      <c r="U175" t="s">
        <v>92</v>
      </c>
      <c r="V175" t="s">
        <v>116</v>
      </c>
      <c r="W175" t="s">
        <v>87</v>
      </c>
      <c r="X175">
        <v>0.44275580339371501</v>
      </c>
    </row>
    <row r="176" spans="19:24" x14ac:dyDescent="0.35">
      <c r="S176" t="s">
        <v>85</v>
      </c>
      <c r="T176" t="s">
        <v>90</v>
      </c>
      <c r="U176" t="s">
        <v>91</v>
      </c>
      <c r="V176" t="s">
        <v>116</v>
      </c>
      <c r="W176" t="s">
        <v>87</v>
      </c>
      <c r="X176">
        <v>0.40899270939844401</v>
      </c>
    </row>
    <row r="177" spans="19:24" x14ac:dyDescent="0.35">
      <c r="S177" t="s">
        <v>85</v>
      </c>
      <c r="T177" t="s">
        <v>90</v>
      </c>
      <c r="U177" t="s">
        <v>94</v>
      </c>
      <c r="V177" t="s">
        <v>116</v>
      </c>
      <c r="W177" t="s">
        <v>87</v>
      </c>
      <c r="X177">
        <v>0.48017475100193002</v>
      </c>
    </row>
    <row r="178" spans="19:24" x14ac:dyDescent="0.35">
      <c r="S178" t="s">
        <v>86</v>
      </c>
      <c r="T178" t="s">
        <v>90</v>
      </c>
      <c r="U178" t="s">
        <v>93</v>
      </c>
      <c r="V178" t="s">
        <v>116</v>
      </c>
      <c r="W178" t="s">
        <v>87</v>
      </c>
      <c r="X178">
        <v>0.67308423212612001</v>
      </c>
    </row>
    <row r="179" spans="19:24" x14ac:dyDescent="0.35">
      <c r="S179" t="s">
        <v>86</v>
      </c>
      <c r="T179" t="s">
        <v>82</v>
      </c>
      <c r="U179" t="s">
        <v>82</v>
      </c>
      <c r="V179" t="s">
        <v>116</v>
      </c>
      <c r="W179" t="s">
        <v>87</v>
      </c>
      <c r="X179">
        <v>0.70847956625189201</v>
      </c>
    </row>
    <row r="180" spans="19:24" x14ac:dyDescent="0.35">
      <c r="S180" t="s">
        <v>86</v>
      </c>
      <c r="T180" t="s">
        <v>90</v>
      </c>
      <c r="U180" t="s">
        <v>92</v>
      </c>
      <c r="V180" t="s">
        <v>116</v>
      </c>
      <c r="W180" t="s">
        <v>87</v>
      </c>
      <c r="X180">
        <v>0.60399456300549603</v>
      </c>
    </row>
    <row r="181" spans="19:24" x14ac:dyDescent="0.35">
      <c r="S181" t="s">
        <v>86</v>
      </c>
      <c r="T181" t="s">
        <v>90</v>
      </c>
      <c r="U181" t="s">
        <v>91</v>
      </c>
      <c r="V181" t="s">
        <v>116</v>
      </c>
      <c r="W181" t="s">
        <v>87</v>
      </c>
      <c r="X181">
        <v>0.457918842637486</v>
      </c>
    </row>
    <row r="182" spans="19:24" x14ac:dyDescent="0.35">
      <c r="S182" t="s">
        <v>86</v>
      </c>
      <c r="T182" t="s">
        <v>90</v>
      </c>
      <c r="U182" t="s">
        <v>94</v>
      </c>
      <c r="V182" t="s">
        <v>116</v>
      </c>
      <c r="W182" t="s">
        <v>87</v>
      </c>
      <c r="X182">
        <v>0.69574030196856496</v>
      </c>
    </row>
    <row r="183" spans="19:24" x14ac:dyDescent="0.35">
      <c r="S183" t="s">
        <v>81</v>
      </c>
      <c r="T183" t="s">
        <v>90</v>
      </c>
      <c r="U183" t="s">
        <v>93</v>
      </c>
      <c r="V183" t="s">
        <v>116</v>
      </c>
      <c r="W183" t="s">
        <v>88</v>
      </c>
      <c r="X183">
        <v>0.39841820743013401</v>
      </c>
    </row>
    <row r="184" spans="19:24" x14ac:dyDescent="0.35">
      <c r="S184" t="s">
        <v>81</v>
      </c>
      <c r="T184" t="s">
        <v>82</v>
      </c>
      <c r="U184" t="s">
        <v>82</v>
      </c>
      <c r="V184" t="s">
        <v>116</v>
      </c>
      <c r="W184" t="s">
        <v>88</v>
      </c>
      <c r="X184">
        <v>0.40979261936995998</v>
      </c>
    </row>
    <row r="185" spans="19:24" x14ac:dyDescent="0.35">
      <c r="S185" t="s">
        <v>81</v>
      </c>
      <c r="T185" t="s">
        <v>90</v>
      </c>
      <c r="U185" t="s">
        <v>92</v>
      </c>
      <c r="V185" t="s">
        <v>116</v>
      </c>
      <c r="W185" t="s">
        <v>88</v>
      </c>
      <c r="X185">
        <v>0.34355991874512598</v>
      </c>
    </row>
    <row r="186" spans="19:24" x14ac:dyDescent="0.35">
      <c r="S186" t="s">
        <v>81</v>
      </c>
      <c r="T186" t="s">
        <v>90</v>
      </c>
      <c r="U186" t="s">
        <v>91</v>
      </c>
      <c r="V186" t="s">
        <v>116</v>
      </c>
      <c r="W186" t="s">
        <v>88</v>
      </c>
      <c r="X186">
        <v>0.38872317064225997</v>
      </c>
    </row>
    <row r="187" spans="19:24" x14ac:dyDescent="0.35">
      <c r="S187" t="s">
        <v>81</v>
      </c>
      <c r="T187" t="s">
        <v>90</v>
      </c>
      <c r="U187" t="s">
        <v>94</v>
      </c>
      <c r="V187" t="s">
        <v>116</v>
      </c>
      <c r="W187" t="s">
        <v>88</v>
      </c>
      <c r="X187">
        <v>0.365413234926105</v>
      </c>
    </row>
    <row r="188" spans="19:24" x14ac:dyDescent="0.35">
      <c r="S188" t="s">
        <v>84</v>
      </c>
      <c r="T188" t="s">
        <v>90</v>
      </c>
      <c r="U188" t="s">
        <v>93</v>
      </c>
      <c r="V188" t="s">
        <v>116</v>
      </c>
      <c r="W188" t="s">
        <v>88</v>
      </c>
      <c r="X188">
        <v>0.61221031676025806</v>
      </c>
    </row>
    <row r="189" spans="19:24" x14ac:dyDescent="0.35">
      <c r="S189" t="s">
        <v>84</v>
      </c>
      <c r="T189" t="s">
        <v>82</v>
      </c>
      <c r="U189" t="s">
        <v>82</v>
      </c>
      <c r="V189" t="s">
        <v>116</v>
      </c>
      <c r="W189" t="s">
        <v>88</v>
      </c>
      <c r="X189">
        <v>0.63151876062557399</v>
      </c>
    </row>
    <row r="190" spans="19:24" x14ac:dyDescent="0.35">
      <c r="S190" t="s">
        <v>84</v>
      </c>
      <c r="T190" t="s">
        <v>90</v>
      </c>
      <c r="U190" t="s">
        <v>92</v>
      </c>
      <c r="V190" t="s">
        <v>116</v>
      </c>
      <c r="W190" t="s">
        <v>88</v>
      </c>
      <c r="X190">
        <v>0.53715666749165702</v>
      </c>
    </row>
    <row r="191" spans="19:24" x14ac:dyDescent="0.35">
      <c r="S191" t="s">
        <v>84</v>
      </c>
      <c r="T191" t="s">
        <v>90</v>
      </c>
      <c r="U191" t="s">
        <v>91</v>
      </c>
      <c r="V191" t="s">
        <v>116</v>
      </c>
      <c r="W191" t="s">
        <v>88</v>
      </c>
      <c r="X191">
        <v>0.42310622161337402</v>
      </c>
    </row>
    <row r="192" spans="19:24" x14ac:dyDescent="0.35">
      <c r="S192" t="s">
        <v>84</v>
      </c>
      <c r="T192" t="s">
        <v>90</v>
      </c>
      <c r="U192" t="s">
        <v>94</v>
      </c>
      <c r="V192" t="s">
        <v>116</v>
      </c>
      <c r="W192" t="s">
        <v>88</v>
      </c>
      <c r="X192">
        <v>0.57749773356770995</v>
      </c>
    </row>
    <row r="193" spans="19:24" x14ac:dyDescent="0.35">
      <c r="S193" t="s">
        <v>85</v>
      </c>
      <c r="T193" t="s">
        <v>90</v>
      </c>
      <c r="U193" t="s">
        <v>93</v>
      </c>
      <c r="V193" t="s">
        <v>116</v>
      </c>
      <c r="W193" t="s">
        <v>88</v>
      </c>
      <c r="X193">
        <v>0.53258143002282599</v>
      </c>
    </row>
    <row r="194" spans="19:24" x14ac:dyDescent="0.35">
      <c r="S194" t="s">
        <v>85</v>
      </c>
      <c r="T194" t="s">
        <v>82</v>
      </c>
      <c r="U194" t="s">
        <v>82</v>
      </c>
      <c r="V194" t="s">
        <v>116</v>
      </c>
      <c r="W194" t="s">
        <v>88</v>
      </c>
      <c r="X194">
        <v>0.49990727162342702</v>
      </c>
    </row>
    <row r="195" spans="19:24" x14ac:dyDescent="0.35">
      <c r="S195" t="s">
        <v>85</v>
      </c>
      <c r="T195" t="s">
        <v>90</v>
      </c>
      <c r="U195" t="s">
        <v>92</v>
      </c>
      <c r="V195" t="s">
        <v>116</v>
      </c>
      <c r="W195" t="s">
        <v>88</v>
      </c>
      <c r="X195">
        <v>0.44871436937812698</v>
      </c>
    </row>
    <row r="196" spans="19:24" x14ac:dyDescent="0.35">
      <c r="S196" t="s">
        <v>85</v>
      </c>
      <c r="T196" t="s">
        <v>90</v>
      </c>
      <c r="U196" t="s">
        <v>91</v>
      </c>
      <c r="V196" t="s">
        <v>116</v>
      </c>
      <c r="W196" t="s">
        <v>88</v>
      </c>
      <c r="X196">
        <v>0.43497912870677902</v>
      </c>
    </row>
    <row r="197" spans="19:24" x14ac:dyDescent="0.35">
      <c r="S197" t="s">
        <v>85</v>
      </c>
      <c r="T197" t="s">
        <v>90</v>
      </c>
      <c r="U197" t="s">
        <v>94</v>
      </c>
      <c r="V197" t="s">
        <v>116</v>
      </c>
      <c r="W197" t="s">
        <v>88</v>
      </c>
      <c r="X197">
        <v>0.47300512801618599</v>
      </c>
    </row>
    <row r="198" spans="19:24" x14ac:dyDescent="0.35">
      <c r="S198" t="s">
        <v>86</v>
      </c>
      <c r="T198" t="s">
        <v>90</v>
      </c>
      <c r="U198" t="s">
        <v>93</v>
      </c>
      <c r="V198" t="s">
        <v>116</v>
      </c>
      <c r="W198" t="s">
        <v>88</v>
      </c>
      <c r="X198">
        <v>0.57329550505208804</v>
      </c>
    </row>
    <row r="199" spans="19:24" x14ac:dyDescent="0.35">
      <c r="S199" t="s">
        <v>86</v>
      </c>
      <c r="T199" t="s">
        <v>82</v>
      </c>
      <c r="U199" t="s">
        <v>82</v>
      </c>
      <c r="V199" t="s">
        <v>116</v>
      </c>
      <c r="W199" t="s">
        <v>88</v>
      </c>
      <c r="X199">
        <v>0.60273395888773296</v>
      </c>
    </row>
    <row r="200" spans="19:24" x14ac:dyDescent="0.35">
      <c r="S200" t="s">
        <v>86</v>
      </c>
      <c r="T200" t="s">
        <v>90</v>
      </c>
      <c r="U200" t="s">
        <v>92</v>
      </c>
      <c r="V200" t="s">
        <v>116</v>
      </c>
      <c r="W200" t="s">
        <v>88</v>
      </c>
      <c r="X200">
        <v>0.51142690403032198</v>
      </c>
    </row>
    <row r="201" spans="19:24" x14ac:dyDescent="0.35">
      <c r="S201" t="s">
        <v>86</v>
      </c>
      <c r="T201" t="s">
        <v>90</v>
      </c>
      <c r="U201" t="s">
        <v>91</v>
      </c>
      <c r="V201" t="s">
        <v>116</v>
      </c>
      <c r="W201" t="s">
        <v>88</v>
      </c>
      <c r="X201">
        <v>0.40377796729804899</v>
      </c>
    </row>
    <row r="202" spans="19:24" x14ac:dyDescent="0.35">
      <c r="S202" t="s">
        <v>86</v>
      </c>
      <c r="T202" t="s">
        <v>90</v>
      </c>
      <c r="U202" t="s">
        <v>94</v>
      </c>
      <c r="V202" t="s">
        <v>116</v>
      </c>
      <c r="W202" t="s">
        <v>88</v>
      </c>
      <c r="X202">
        <v>0.54567805148493298</v>
      </c>
    </row>
    <row r="203" spans="19:24" x14ac:dyDescent="0.35">
      <c r="S203" t="s">
        <v>81</v>
      </c>
      <c r="T203" t="s">
        <v>90</v>
      </c>
      <c r="U203" t="s">
        <v>93</v>
      </c>
      <c r="V203" t="s">
        <v>116</v>
      </c>
      <c r="W203" t="s">
        <v>89</v>
      </c>
      <c r="X203">
        <v>0.45021942707388601</v>
      </c>
    </row>
    <row r="204" spans="19:24" x14ac:dyDescent="0.35">
      <c r="S204" t="s">
        <v>81</v>
      </c>
      <c r="T204" t="s">
        <v>82</v>
      </c>
      <c r="U204" t="s">
        <v>82</v>
      </c>
      <c r="V204" t="s">
        <v>116</v>
      </c>
      <c r="W204" t="s">
        <v>89</v>
      </c>
      <c r="X204">
        <v>0.3731829309445</v>
      </c>
    </row>
    <row r="205" spans="19:24" x14ac:dyDescent="0.35">
      <c r="S205" t="s">
        <v>81</v>
      </c>
      <c r="T205" t="s">
        <v>90</v>
      </c>
      <c r="U205" t="s">
        <v>92</v>
      </c>
      <c r="V205" t="s">
        <v>116</v>
      </c>
      <c r="W205" t="s">
        <v>89</v>
      </c>
      <c r="X205">
        <v>0.39282620167809401</v>
      </c>
    </row>
    <row r="206" spans="19:24" x14ac:dyDescent="0.35">
      <c r="S206" t="s">
        <v>81</v>
      </c>
      <c r="T206" t="s">
        <v>90</v>
      </c>
      <c r="U206" t="s">
        <v>91</v>
      </c>
      <c r="V206" t="s">
        <v>116</v>
      </c>
      <c r="W206" t="s">
        <v>89</v>
      </c>
      <c r="X206">
        <v>0.24277086469009401</v>
      </c>
    </row>
    <row r="207" spans="19:24" x14ac:dyDescent="0.35">
      <c r="S207" t="s">
        <v>81</v>
      </c>
      <c r="T207" t="s">
        <v>90</v>
      </c>
      <c r="U207" t="s">
        <v>94</v>
      </c>
      <c r="V207" t="s">
        <v>116</v>
      </c>
      <c r="W207" t="s">
        <v>89</v>
      </c>
      <c r="X207">
        <v>0.434558249480617</v>
      </c>
    </row>
    <row r="208" spans="19:24" x14ac:dyDescent="0.35">
      <c r="S208" t="s">
        <v>84</v>
      </c>
      <c r="T208" t="s">
        <v>90</v>
      </c>
      <c r="U208" t="s">
        <v>93</v>
      </c>
      <c r="V208" t="s">
        <v>116</v>
      </c>
      <c r="W208" t="s">
        <v>89</v>
      </c>
      <c r="X208">
        <v>0.46918449047135202</v>
      </c>
    </row>
    <row r="209" spans="19:24" x14ac:dyDescent="0.35">
      <c r="S209" t="s">
        <v>84</v>
      </c>
      <c r="T209" t="s">
        <v>82</v>
      </c>
      <c r="U209" t="s">
        <v>82</v>
      </c>
      <c r="V209" t="s">
        <v>116</v>
      </c>
      <c r="W209" t="s">
        <v>89</v>
      </c>
      <c r="X209">
        <v>0.38969404257682499</v>
      </c>
    </row>
    <row r="210" spans="19:24" x14ac:dyDescent="0.35">
      <c r="S210" t="s">
        <v>84</v>
      </c>
      <c r="T210" t="s">
        <v>90</v>
      </c>
      <c r="U210" t="s">
        <v>92</v>
      </c>
      <c r="V210" t="s">
        <v>116</v>
      </c>
      <c r="W210" t="s">
        <v>89</v>
      </c>
      <c r="X210">
        <v>0.30881450237075198</v>
      </c>
    </row>
    <row r="211" spans="19:24" x14ac:dyDescent="0.35">
      <c r="S211" t="s">
        <v>84</v>
      </c>
      <c r="T211" t="s">
        <v>90</v>
      </c>
      <c r="U211" t="s">
        <v>91</v>
      </c>
      <c r="V211" t="s">
        <v>116</v>
      </c>
      <c r="W211" t="s">
        <v>89</v>
      </c>
      <c r="X211">
        <v>0.31061865676206701</v>
      </c>
    </row>
    <row r="212" spans="19:24" x14ac:dyDescent="0.35">
      <c r="S212" t="s">
        <v>84</v>
      </c>
      <c r="T212" t="s">
        <v>90</v>
      </c>
      <c r="U212" t="s">
        <v>94</v>
      </c>
      <c r="V212" t="s">
        <v>116</v>
      </c>
      <c r="W212" t="s">
        <v>89</v>
      </c>
      <c r="X212">
        <v>0.51244534500553296</v>
      </c>
    </row>
    <row r="213" spans="19:24" x14ac:dyDescent="0.35">
      <c r="S213" t="s">
        <v>85</v>
      </c>
      <c r="T213" t="s">
        <v>90</v>
      </c>
      <c r="U213" t="s">
        <v>93</v>
      </c>
      <c r="V213" t="s">
        <v>116</v>
      </c>
      <c r="W213" t="s">
        <v>89</v>
      </c>
      <c r="X213">
        <v>0.41349233763737397</v>
      </c>
    </row>
    <row r="214" spans="19:24" x14ac:dyDescent="0.35">
      <c r="S214" t="s">
        <v>85</v>
      </c>
      <c r="T214" t="s">
        <v>82</v>
      </c>
      <c r="U214" t="s">
        <v>82</v>
      </c>
      <c r="V214" t="s">
        <v>116</v>
      </c>
      <c r="W214" t="s">
        <v>89</v>
      </c>
      <c r="X214">
        <v>0.28955349884435</v>
      </c>
    </row>
    <row r="215" spans="19:24" x14ac:dyDescent="0.35">
      <c r="S215" t="s">
        <v>85</v>
      </c>
      <c r="T215" t="s">
        <v>90</v>
      </c>
      <c r="U215" t="s">
        <v>92</v>
      </c>
      <c r="V215" t="s">
        <v>116</v>
      </c>
      <c r="W215" t="s">
        <v>89</v>
      </c>
      <c r="X215">
        <v>0.333730306775465</v>
      </c>
    </row>
    <row r="216" spans="19:24" x14ac:dyDescent="0.35">
      <c r="S216" t="s">
        <v>85</v>
      </c>
      <c r="T216" t="s">
        <v>90</v>
      </c>
      <c r="U216" t="s">
        <v>91</v>
      </c>
      <c r="V216" t="s">
        <v>116</v>
      </c>
      <c r="W216" t="s">
        <v>89</v>
      </c>
      <c r="X216">
        <v>0.30472891985906098</v>
      </c>
    </row>
    <row r="217" spans="19:24" x14ac:dyDescent="0.35">
      <c r="S217" t="s">
        <v>85</v>
      </c>
      <c r="T217" t="s">
        <v>90</v>
      </c>
      <c r="U217" t="s">
        <v>94</v>
      </c>
      <c r="V217" t="s">
        <v>116</v>
      </c>
      <c r="W217" t="s">
        <v>89</v>
      </c>
      <c r="X217">
        <v>0.38098219586517501</v>
      </c>
    </row>
    <row r="218" spans="19:24" x14ac:dyDescent="0.35">
      <c r="S218" t="s">
        <v>86</v>
      </c>
      <c r="T218" t="s">
        <v>90</v>
      </c>
      <c r="U218" t="s">
        <v>93</v>
      </c>
      <c r="V218" t="s">
        <v>116</v>
      </c>
      <c r="W218" t="s">
        <v>89</v>
      </c>
      <c r="X218">
        <v>0.31737064712402902</v>
      </c>
    </row>
    <row r="219" spans="19:24" x14ac:dyDescent="0.35">
      <c r="S219" t="s">
        <v>86</v>
      </c>
      <c r="T219" t="s">
        <v>82</v>
      </c>
      <c r="U219" t="s">
        <v>82</v>
      </c>
      <c r="V219" t="s">
        <v>116</v>
      </c>
      <c r="W219" t="s">
        <v>89</v>
      </c>
      <c r="X219">
        <v>0.21735690426187701</v>
      </c>
    </row>
    <row r="220" spans="19:24" x14ac:dyDescent="0.35">
      <c r="S220" t="s">
        <v>86</v>
      </c>
      <c r="T220" t="s">
        <v>90</v>
      </c>
      <c r="U220" t="s">
        <v>92</v>
      </c>
      <c r="V220" t="s">
        <v>116</v>
      </c>
      <c r="W220" t="s">
        <v>89</v>
      </c>
      <c r="X220">
        <v>0.22857372279489199</v>
      </c>
    </row>
    <row r="221" spans="19:24" x14ac:dyDescent="0.35">
      <c r="S221" t="s">
        <v>86</v>
      </c>
      <c r="T221" t="s">
        <v>90</v>
      </c>
      <c r="U221" t="s">
        <v>91</v>
      </c>
      <c r="V221" t="s">
        <v>116</v>
      </c>
      <c r="W221" t="s">
        <v>89</v>
      </c>
      <c r="X221">
        <v>0.22719494335250001</v>
      </c>
    </row>
    <row r="222" spans="19:24" x14ac:dyDescent="0.35">
      <c r="S222" t="s">
        <v>86</v>
      </c>
      <c r="T222" t="s">
        <v>90</v>
      </c>
      <c r="U222" t="s">
        <v>94</v>
      </c>
      <c r="V222" t="s">
        <v>116</v>
      </c>
      <c r="W222" t="s">
        <v>89</v>
      </c>
      <c r="X222">
        <v>0.29570875791397899</v>
      </c>
    </row>
    <row r="223" spans="19:24" x14ac:dyDescent="0.35">
      <c r="S223" t="s">
        <v>81</v>
      </c>
      <c r="T223" t="s">
        <v>90</v>
      </c>
      <c r="U223" t="s">
        <v>93</v>
      </c>
      <c r="V223" t="s">
        <v>116</v>
      </c>
      <c r="W223" t="s">
        <v>83</v>
      </c>
      <c r="X223">
        <v>0.42095518751941502</v>
      </c>
    </row>
    <row r="224" spans="19:24" x14ac:dyDescent="0.35">
      <c r="S224" t="s">
        <v>81</v>
      </c>
      <c r="T224" t="s">
        <v>82</v>
      </c>
      <c r="U224" t="s">
        <v>82</v>
      </c>
      <c r="V224" t="s">
        <v>116</v>
      </c>
      <c r="W224" t="s">
        <v>83</v>
      </c>
      <c r="X224">
        <v>0.43811809441918298</v>
      </c>
    </row>
    <row r="225" spans="19:24" x14ac:dyDescent="0.35">
      <c r="S225" t="s">
        <v>81</v>
      </c>
      <c r="T225" t="s">
        <v>90</v>
      </c>
      <c r="U225" t="s">
        <v>92</v>
      </c>
      <c r="V225" t="s">
        <v>116</v>
      </c>
      <c r="W225" t="s">
        <v>83</v>
      </c>
      <c r="X225">
        <v>0.446948752914062</v>
      </c>
    </row>
    <row r="226" spans="19:24" x14ac:dyDescent="0.35">
      <c r="S226" t="s">
        <v>81</v>
      </c>
      <c r="T226" t="s">
        <v>90</v>
      </c>
      <c r="U226" t="s">
        <v>91</v>
      </c>
      <c r="V226" t="s">
        <v>116</v>
      </c>
      <c r="W226" t="s">
        <v>83</v>
      </c>
      <c r="X226">
        <v>0.41095793028226202</v>
      </c>
    </row>
    <row r="227" spans="19:24" x14ac:dyDescent="0.35">
      <c r="S227" t="s">
        <v>81</v>
      </c>
      <c r="T227" t="s">
        <v>90</v>
      </c>
      <c r="U227" t="s">
        <v>94</v>
      </c>
      <c r="V227" t="s">
        <v>116</v>
      </c>
      <c r="W227" t="s">
        <v>83</v>
      </c>
      <c r="X227">
        <v>0.38644325404692398</v>
      </c>
    </row>
    <row r="228" spans="19:24" x14ac:dyDescent="0.35">
      <c r="S228" t="s">
        <v>84</v>
      </c>
      <c r="T228" t="s">
        <v>90</v>
      </c>
      <c r="U228" t="s">
        <v>93</v>
      </c>
      <c r="V228" t="s">
        <v>116</v>
      </c>
      <c r="W228" t="s">
        <v>83</v>
      </c>
      <c r="X228">
        <v>0.71272260405730303</v>
      </c>
    </row>
    <row r="229" spans="19:24" x14ac:dyDescent="0.35">
      <c r="S229" t="s">
        <v>84</v>
      </c>
      <c r="T229" t="s">
        <v>82</v>
      </c>
      <c r="U229" t="s">
        <v>82</v>
      </c>
      <c r="V229" t="s">
        <v>116</v>
      </c>
      <c r="W229" t="s">
        <v>83</v>
      </c>
      <c r="X229">
        <v>0.71686297068712501</v>
      </c>
    </row>
    <row r="230" spans="19:24" x14ac:dyDescent="0.35">
      <c r="S230" t="s">
        <v>84</v>
      </c>
      <c r="T230" t="s">
        <v>90</v>
      </c>
      <c r="U230" t="s">
        <v>92</v>
      </c>
      <c r="V230" t="s">
        <v>116</v>
      </c>
      <c r="W230" t="s">
        <v>83</v>
      </c>
      <c r="X230">
        <v>0.57457668984195998</v>
      </c>
    </row>
    <row r="231" spans="19:24" x14ac:dyDescent="0.35">
      <c r="S231" t="s">
        <v>84</v>
      </c>
      <c r="T231" t="s">
        <v>90</v>
      </c>
      <c r="U231" t="s">
        <v>91</v>
      </c>
      <c r="V231" t="s">
        <v>116</v>
      </c>
      <c r="W231" t="s">
        <v>83</v>
      </c>
      <c r="X231">
        <v>0.47586521686848099</v>
      </c>
    </row>
    <row r="232" spans="19:24" x14ac:dyDescent="0.35">
      <c r="S232" t="s">
        <v>84</v>
      </c>
      <c r="T232" t="s">
        <v>90</v>
      </c>
      <c r="U232" t="s">
        <v>94</v>
      </c>
      <c r="V232" t="s">
        <v>116</v>
      </c>
      <c r="W232" t="s">
        <v>83</v>
      </c>
      <c r="X232">
        <v>0.75831247117506895</v>
      </c>
    </row>
    <row r="233" spans="19:24" x14ac:dyDescent="0.35">
      <c r="S233" t="s">
        <v>85</v>
      </c>
      <c r="T233" t="s">
        <v>90</v>
      </c>
      <c r="U233" t="s">
        <v>93</v>
      </c>
      <c r="V233" t="s">
        <v>116</v>
      </c>
      <c r="W233" t="s">
        <v>83</v>
      </c>
      <c r="X233">
        <v>0.575041825816479</v>
      </c>
    </row>
    <row r="234" spans="19:24" x14ac:dyDescent="0.35">
      <c r="S234" t="s">
        <v>85</v>
      </c>
      <c r="T234" t="s">
        <v>82</v>
      </c>
      <c r="U234" t="s">
        <v>82</v>
      </c>
      <c r="V234" t="s">
        <v>116</v>
      </c>
      <c r="W234" t="s">
        <v>83</v>
      </c>
      <c r="X234">
        <v>0.53622097171179395</v>
      </c>
    </row>
    <row r="235" spans="19:24" x14ac:dyDescent="0.35">
      <c r="S235" t="s">
        <v>85</v>
      </c>
      <c r="T235" t="s">
        <v>90</v>
      </c>
      <c r="U235" t="s">
        <v>92</v>
      </c>
      <c r="V235" t="s">
        <v>116</v>
      </c>
      <c r="W235" t="s">
        <v>83</v>
      </c>
      <c r="X235">
        <v>0.49969233240917799</v>
      </c>
    </row>
    <row r="236" spans="19:24" x14ac:dyDescent="0.35">
      <c r="S236" t="s">
        <v>85</v>
      </c>
      <c r="T236" t="s">
        <v>90</v>
      </c>
      <c r="U236" t="s">
        <v>91</v>
      </c>
      <c r="V236" t="s">
        <v>116</v>
      </c>
      <c r="W236" t="s">
        <v>83</v>
      </c>
      <c r="X236">
        <v>0.47055506226365501</v>
      </c>
    </row>
    <row r="237" spans="19:24" x14ac:dyDescent="0.35">
      <c r="S237" t="s">
        <v>85</v>
      </c>
      <c r="T237" t="s">
        <v>90</v>
      </c>
      <c r="U237" t="s">
        <v>94</v>
      </c>
      <c r="V237" t="s">
        <v>116</v>
      </c>
      <c r="W237" t="s">
        <v>83</v>
      </c>
      <c r="X237">
        <v>0.529291110251362</v>
      </c>
    </row>
    <row r="238" spans="19:24" x14ac:dyDescent="0.35">
      <c r="S238" t="s">
        <v>86</v>
      </c>
      <c r="T238" t="s">
        <v>90</v>
      </c>
      <c r="U238" t="s">
        <v>93</v>
      </c>
      <c r="V238" t="s">
        <v>116</v>
      </c>
      <c r="W238" t="s">
        <v>83</v>
      </c>
      <c r="X238">
        <v>0.63977674214834301</v>
      </c>
    </row>
    <row r="239" spans="19:24" x14ac:dyDescent="0.35">
      <c r="S239" t="s">
        <v>86</v>
      </c>
      <c r="T239" t="s">
        <v>82</v>
      </c>
      <c r="U239" t="s">
        <v>82</v>
      </c>
      <c r="V239" t="s">
        <v>116</v>
      </c>
      <c r="W239" t="s">
        <v>83</v>
      </c>
      <c r="X239">
        <v>0.66355262441604201</v>
      </c>
    </row>
    <row r="240" spans="19:24" x14ac:dyDescent="0.35">
      <c r="S240" t="s">
        <v>86</v>
      </c>
      <c r="T240" t="s">
        <v>90</v>
      </c>
      <c r="U240" t="s">
        <v>92</v>
      </c>
      <c r="V240" t="s">
        <v>116</v>
      </c>
      <c r="W240" t="s">
        <v>83</v>
      </c>
      <c r="X240">
        <v>0.56475938655581404</v>
      </c>
    </row>
    <row r="241" spans="19:24" x14ac:dyDescent="0.35">
      <c r="S241" t="s">
        <v>86</v>
      </c>
      <c r="T241" t="s">
        <v>90</v>
      </c>
      <c r="U241" t="s">
        <v>91</v>
      </c>
      <c r="V241" t="s">
        <v>116</v>
      </c>
      <c r="W241" t="s">
        <v>83</v>
      </c>
      <c r="X241">
        <v>0.44962437127903199</v>
      </c>
    </row>
    <row r="242" spans="19:24" x14ac:dyDescent="0.35">
      <c r="S242" t="s">
        <v>86</v>
      </c>
      <c r="T242" t="s">
        <v>90</v>
      </c>
      <c r="U242" t="s">
        <v>94</v>
      </c>
      <c r="V242" t="s">
        <v>116</v>
      </c>
      <c r="W242" t="s">
        <v>83</v>
      </c>
      <c r="X242">
        <v>0.63579091562844303</v>
      </c>
    </row>
    <row r="243" spans="19:24" x14ac:dyDescent="0.35">
      <c r="S243" t="s">
        <v>81</v>
      </c>
      <c r="T243" t="s">
        <v>90</v>
      </c>
      <c r="U243" t="s">
        <v>93</v>
      </c>
      <c r="V243" t="s">
        <v>117</v>
      </c>
      <c r="W243" t="s">
        <v>87</v>
      </c>
      <c r="X243">
        <v>0.14507783261163201</v>
      </c>
    </row>
    <row r="244" spans="19:24" x14ac:dyDescent="0.35">
      <c r="S244" t="s">
        <v>81</v>
      </c>
      <c r="T244" t="s">
        <v>82</v>
      </c>
      <c r="U244" t="s">
        <v>82</v>
      </c>
      <c r="V244" t="s">
        <v>117</v>
      </c>
      <c r="W244" t="s">
        <v>87</v>
      </c>
      <c r="X244">
        <v>0.30778572453678099</v>
      </c>
    </row>
    <row r="245" spans="19:24" x14ac:dyDescent="0.35">
      <c r="S245" t="s">
        <v>81</v>
      </c>
      <c r="T245" t="s">
        <v>90</v>
      </c>
      <c r="U245" t="s">
        <v>92</v>
      </c>
      <c r="V245" t="s">
        <v>117</v>
      </c>
      <c r="W245" t="s">
        <v>87</v>
      </c>
      <c r="X245">
        <v>0.40044562822713298</v>
      </c>
    </row>
    <row r="246" spans="19:24" x14ac:dyDescent="0.35">
      <c r="S246" t="s">
        <v>81</v>
      </c>
      <c r="T246" t="s">
        <v>90</v>
      </c>
      <c r="U246" t="s">
        <v>91</v>
      </c>
      <c r="V246" t="s">
        <v>117</v>
      </c>
      <c r="W246" t="s">
        <v>87</v>
      </c>
      <c r="X246">
        <v>0.38239363746506499</v>
      </c>
    </row>
    <row r="247" spans="19:24" x14ac:dyDescent="0.35">
      <c r="S247" t="s">
        <v>81</v>
      </c>
      <c r="T247" t="s">
        <v>90</v>
      </c>
      <c r="U247" t="s">
        <v>94</v>
      </c>
      <c r="V247" t="s">
        <v>117</v>
      </c>
      <c r="W247" t="s">
        <v>87</v>
      </c>
      <c r="X247">
        <v>8.0892956575357194E-2</v>
      </c>
    </row>
    <row r="248" spans="19:24" x14ac:dyDescent="0.35">
      <c r="S248" t="s">
        <v>84</v>
      </c>
      <c r="T248" t="s">
        <v>90</v>
      </c>
      <c r="U248" t="s">
        <v>93</v>
      </c>
      <c r="V248" t="s">
        <v>117</v>
      </c>
      <c r="W248" t="s">
        <v>87</v>
      </c>
      <c r="X248">
        <v>0.71022493973769196</v>
      </c>
    </row>
    <row r="249" spans="19:24" x14ac:dyDescent="0.35">
      <c r="S249" t="s">
        <v>84</v>
      </c>
      <c r="T249" t="s">
        <v>82</v>
      </c>
      <c r="U249" t="s">
        <v>82</v>
      </c>
      <c r="V249" t="s">
        <v>117</v>
      </c>
      <c r="W249" t="s">
        <v>87</v>
      </c>
      <c r="X249">
        <v>0.63991091339023498</v>
      </c>
    </row>
    <row r="250" spans="19:24" x14ac:dyDescent="0.35">
      <c r="S250" t="s">
        <v>84</v>
      </c>
      <c r="T250" t="s">
        <v>90</v>
      </c>
      <c r="U250" t="s">
        <v>92</v>
      </c>
      <c r="V250" t="s">
        <v>117</v>
      </c>
      <c r="W250" t="s">
        <v>87</v>
      </c>
      <c r="X250">
        <v>0.44907988573088697</v>
      </c>
    </row>
    <row r="251" spans="19:24" x14ac:dyDescent="0.35">
      <c r="S251" t="s">
        <v>84</v>
      </c>
      <c r="T251" t="s">
        <v>90</v>
      </c>
      <c r="U251" t="s">
        <v>91</v>
      </c>
      <c r="V251" t="s">
        <v>117</v>
      </c>
      <c r="W251" t="s">
        <v>87</v>
      </c>
      <c r="X251">
        <v>0.38374948530815001</v>
      </c>
    </row>
    <row r="252" spans="19:24" x14ac:dyDescent="0.35">
      <c r="S252" t="s">
        <v>84</v>
      </c>
      <c r="T252" t="s">
        <v>90</v>
      </c>
      <c r="U252" t="s">
        <v>94</v>
      </c>
      <c r="V252" t="s">
        <v>117</v>
      </c>
      <c r="W252" t="s">
        <v>87</v>
      </c>
      <c r="X252">
        <v>0.76465372622580396</v>
      </c>
    </row>
    <row r="253" spans="19:24" x14ac:dyDescent="0.35">
      <c r="S253" t="s">
        <v>85</v>
      </c>
      <c r="T253" t="s">
        <v>90</v>
      </c>
      <c r="U253" t="s">
        <v>93</v>
      </c>
      <c r="V253" t="s">
        <v>117</v>
      </c>
      <c r="W253" t="s">
        <v>87</v>
      </c>
      <c r="X253">
        <v>0.51039814827665198</v>
      </c>
    </row>
    <row r="254" spans="19:24" x14ac:dyDescent="0.35">
      <c r="S254" t="s">
        <v>85</v>
      </c>
      <c r="T254" t="s">
        <v>82</v>
      </c>
      <c r="U254" t="s">
        <v>82</v>
      </c>
      <c r="V254" t="s">
        <v>117</v>
      </c>
      <c r="W254" t="s">
        <v>87</v>
      </c>
      <c r="X254">
        <v>0.47707440180335903</v>
      </c>
    </row>
    <row r="255" spans="19:24" x14ac:dyDescent="0.35">
      <c r="S255" t="s">
        <v>85</v>
      </c>
      <c r="T255" t="s">
        <v>90</v>
      </c>
      <c r="U255" t="s">
        <v>92</v>
      </c>
      <c r="V255" t="s">
        <v>117</v>
      </c>
      <c r="W255" t="s">
        <v>87</v>
      </c>
      <c r="X255">
        <v>0.44197759854958701</v>
      </c>
    </row>
    <row r="256" spans="19:24" x14ac:dyDescent="0.35">
      <c r="S256" t="s">
        <v>85</v>
      </c>
      <c r="T256" t="s">
        <v>90</v>
      </c>
      <c r="U256" t="s">
        <v>91</v>
      </c>
      <c r="V256" t="s">
        <v>117</v>
      </c>
      <c r="W256" t="s">
        <v>87</v>
      </c>
      <c r="X256">
        <v>0.40832508740603801</v>
      </c>
    </row>
    <row r="257" spans="19:24" x14ac:dyDescent="0.35">
      <c r="S257" t="s">
        <v>85</v>
      </c>
      <c r="T257" t="s">
        <v>90</v>
      </c>
      <c r="U257" t="s">
        <v>94</v>
      </c>
      <c r="V257" t="s">
        <v>117</v>
      </c>
      <c r="W257" t="s">
        <v>87</v>
      </c>
      <c r="X257">
        <v>0.48089086160370198</v>
      </c>
    </row>
    <row r="258" spans="19:24" x14ac:dyDescent="0.35">
      <c r="S258" t="s">
        <v>86</v>
      </c>
      <c r="T258" t="s">
        <v>90</v>
      </c>
      <c r="U258" t="s">
        <v>93</v>
      </c>
      <c r="V258" t="s">
        <v>117</v>
      </c>
      <c r="W258" t="s">
        <v>87</v>
      </c>
      <c r="X258">
        <v>0.66051448330366402</v>
      </c>
    </row>
    <row r="259" spans="19:24" x14ac:dyDescent="0.35">
      <c r="S259" t="s">
        <v>86</v>
      </c>
      <c r="T259" t="s">
        <v>82</v>
      </c>
      <c r="U259" t="s">
        <v>82</v>
      </c>
      <c r="V259" t="s">
        <v>117</v>
      </c>
      <c r="W259" t="s">
        <v>87</v>
      </c>
      <c r="X259">
        <v>0.69411635471114796</v>
      </c>
    </row>
    <row r="260" spans="19:24" x14ac:dyDescent="0.35">
      <c r="S260" t="s">
        <v>86</v>
      </c>
      <c r="T260" t="s">
        <v>90</v>
      </c>
      <c r="U260" t="s">
        <v>92</v>
      </c>
      <c r="V260" t="s">
        <v>117</v>
      </c>
      <c r="W260" t="s">
        <v>87</v>
      </c>
      <c r="X260">
        <v>0.59003104629852998</v>
      </c>
    </row>
    <row r="261" spans="19:24" x14ac:dyDescent="0.35">
      <c r="S261" t="s">
        <v>86</v>
      </c>
      <c r="T261" t="s">
        <v>90</v>
      </c>
      <c r="U261" t="s">
        <v>91</v>
      </c>
      <c r="V261" t="s">
        <v>117</v>
      </c>
      <c r="W261" t="s">
        <v>87</v>
      </c>
      <c r="X261">
        <v>0.450216883314695</v>
      </c>
    </row>
    <row r="262" spans="19:24" x14ac:dyDescent="0.35">
      <c r="S262" t="s">
        <v>86</v>
      </c>
      <c r="T262" t="s">
        <v>90</v>
      </c>
      <c r="U262" t="s">
        <v>94</v>
      </c>
      <c r="V262" t="s">
        <v>117</v>
      </c>
      <c r="W262" t="s">
        <v>87</v>
      </c>
      <c r="X262">
        <v>0.68083648891062498</v>
      </c>
    </row>
    <row r="263" spans="19:24" x14ac:dyDescent="0.35">
      <c r="S263" t="s">
        <v>81</v>
      </c>
      <c r="T263" t="s">
        <v>90</v>
      </c>
      <c r="U263" t="s">
        <v>93</v>
      </c>
      <c r="V263" t="s">
        <v>117</v>
      </c>
      <c r="W263" t="s">
        <v>88</v>
      </c>
      <c r="X263">
        <v>0.397218731789793</v>
      </c>
    </row>
    <row r="264" spans="19:24" x14ac:dyDescent="0.35">
      <c r="S264" t="s">
        <v>81</v>
      </c>
      <c r="T264" t="s">
        <v>82</v>
      </c>
      <c r="U264" t="s">
        <v>82</v>
      </c>
      <c r="V264" t="s">
        <v>117</v>
      </c>
      <c r="W264" t="s">
        <v>88</v>
      </c>
      <c r="X264">
        <v>0.40894232807533598</v>
      </c>
    </row>
    <row r="265" spans="19:24" x14ac:dyDescent="0.35">
      <c r="S265" t="s">
        <v>81</v>
      </c>
      <c r="T265" t="s">
        <v>90</v>
      </c>
      <c r="U265" t="s">
        <v>92</v>
      </c>
      <c r="V265" t="s">
        <v>117</v>
      </c>
      <c r="W265" t="s">
        <v>88</v>
      </c>
      <c r="X265">
        <v>0.34267954906534398</v>
      </c>
    </row>
    <row r="266" spans="19:24" x14ac:dyDescent="0.35">
      <c r="S266" t="s">
        <v>81</v>
      </c>
      <c r="T266" t="s">
        <v>90</v>
      </c>
      <c r="U266" t="s">
        <v>91</v>
      </c>
      <c r="V266" t="s">
        <v>117</v>
      </c>
      <c r="W266" t="s">
        <v>88</v>
      </c>
      <c r="X266">
        <v>0.38816110074932297</v>
      </c>
    </row>
    <row r="267" spans="19:24" x14ac:dyDescent="0.35">
      <c r="S267" t="s">
        <v>81</v>
      </c>
      <c r="T267" t="s">
        <v>90</v>
      </c>
      <c r="U267" t="s">
        <v>94</v>
      </c>
      <c r="V267" t="s">
        <v>117</v>
      </c>
      <c r="W267" t="s">
        <v>88</v>
      </c>
      <c r="X267">
        <v>0.36402076653481102</v>
      </c>
    </row>
    <row r="268" spans="19:24" x14ac:dyDescent="0.35">
      <c r="S268" t="s">
        <v>84</v>
      </c>
      <c r="T268" t="s">
        <v>90</v>
      </c>
      <c r="U268" t="s">
        <v>93</v>
      </c>
      <c r="V268" t="s">
        <v>117</v>
      </c>
      <c r="W268" t="s">
        <v>88</v>
      </c>
      <c r="X268">
        <v>0.54935474437496501</v>
      </c>
    </row>
    <row r="269" spans="19:24" x14ac:dyDescent="0.35">
      <c r="S269" t="s">
        <v>84</v>
      </c>
      <c r="T269" t="s">
        <v>82</v>
      </c>
      <c r="U269" t="s">
        <v>82</v>
      </c>
      <c r="V269" t="s">
        <v>117</v>
      </c>
      <c r="W269" t="s">
        <v>88</v>
      </c>
      <c r="X269">
        <v>0.53711884881219096</v>
      </c>
    </row>
    <row r="270" spans="19:24" x14ac:dyDescent="0.35">
      <c r="S270" t="s">
        <v>84</v>
      </c>
      <c r="T270" t="s">
        <v>90</v>
      </c>
      <c r="U270" t="s">
        <v>92</v>
      </c>
      <c r="V270" t="s">
        <v>117</v>
      </c>
      <c r="W270" t="s">
        <v>88</v>
      </c>
      <c r="X270">
        <v>0.43693110336164598</v>
      </c>
    </row>
    <row r="271" spans="19:24" x14ac:dyDescent="0.35">
      <c r="S271" t="s">
        <v>84</v>
      </c>
      <c r="T271" t="s">
        <v>90</v>
      </c>
      <c r="U271" t="s">
        <v>91</v>
      </c>
      <c r="V271" t="s">
        <v>117</v>
      </c>
      <c r="W271" t="s">
        <v>88</v>
      </c>
      <c r="X271">
        <v>0.36459709173923499</v>
      </c>
    </row>
    <row r="272" spans="19:24" x14ac:dyDescent="0.35">
      <c r="S272" t="s">
        <v>84</v>
      </c>
      <c r="T272" t="s">
        <v>90</v>
      </c>
      <c r="U272" t="s">
        <v>94</v>
      </c>
      <c r="V272" t="s">
        <v>117</v>
      </c>
      <c r="W272" t="s">
        <v>88</v>
      </c>
      <c r="X272">
        <v>0.54267783259848901</v>
      </c>
    </row>
    <row r="273" spans="19:24" x14ac:dyDescent="0.35">
      <c r="S273" t="s">
        <v>85</v>
      </c>
      <c r="T273" t="s">
        <v>90</v>
      </c>
      <c r="U273" t="s">
        <v>93</v>
      </c>
      <c r="V273" t="s">
        <v>117</v>
      </c>
      <c r="W273" t="s">
        <v>88</v>
      </c>
      <c r="X273">
        <v>0.53248984090016505</v>
      </c>
    </row>
    <row r="274" spans="19:24" x14ac:dyDescent="0.35">
      <c r="S274" t="s">
        <v>85</v>
      </c>
      <c r="T274" t="s">
        <v>82</v>
      </c>
      <c r="U274" t="s">
        <v>82</v>
      </c>
      <c r="V274" t="s">
        <v>117</v>
      </c>
      <c r="W274" t="s">
        <v>88</v>
      </c>
      <c r="X274">
        <v>0.49974160687679597</v>
      </c>
    </row>
    <row r="275" spans="19:24" x14ac:dyDescent="0.35">
      <c r="S275" t="s">
        <v>85</v>
      </c>
      <c r="T275" t="s">
        <v>90</v>
      </c>
      <c r="U275" t="s">
        <v>92</v>
      </c>
      <c r="V275" t="s">
        <v>117</v>
      </c>
      <c r="W275" t="s">
        <v>88</v>
      </c>
      <c r="X275">
        <v>0.44853126931230503</v>
      </c>
    </row>
    <row r="276" spans="19:24" x14ac:dyDescent="0.35">
      <c r="S276" t="s">
        <v>85</v>
      </c>
      <c r="T276" t="s">
        <v>90</v>
      </c>
      <c r="U276" t="s">
        <v>91</v>
      </c>
      <c r="V276" t="s">
        <v>117</v>
      </c>
      <c r="W276" t="s">
        <v>88</v>
      </c>
      <c r="X276">
        <v>0.43477435340820197</v>
      </c>
    </row>
    <row r="277" spans="19:24" x14ac:dyDescent="0.35">
      <c r="S277" t="s">
        <v>85</v>
      </c>
      <c r="T277" t="s">
        <v>90</v>
      </c>
      <c r="U277" t="s">
        <v>94</v>
      </c>
      <c r="V277" t="s">
        <v>117</v>
      </c>
      <c r="W277" t="s">
        <v>88</v>
      </c>
      <c r="X277">
        <v>0.47299380782441097</v>
      </c>
    </row>
    <row r="278" spans="19:24" x14ac:dyDescent="0.35">
      <c r="S278" t="s">
        <v>86</v>
      </c>
      <c r="T278" t="s">
        <v>90</v>
      </c>
      <c r="U278" t="s">
        <v>93</v>
      </c>
      <c r="V278" t="s">
        <v>117</v>
      </c>
      <c r="W278" t="s">
        <v>88</v>
      </c>
      <c r="X278">
        <v>0.56920728856192204</v>
      </c>
    </row>
    <row r="279" spans="19:24" x14ac:dyDescent="0.35">
      <c r="S279" t="s">
        <v>86</v>
      </c>
      <c r="T279" t="s">
        <v>82</v>
      </c>
      <c r="U279" t="s">
        <v>82</v>
      </c>
      <c r="V279" t="s">
        <v>117</v>
      </c>
      <c r="W279" t="s">
        <v>88</v>
      </c>
      <c r="X279">
        <v>0.59311044506603905</v>
      </c>
    </row>
    <row r="280" spans="19:24" x14ac:dyDescent="0.35">
      <c r="S280" t="s">
        <v>86</v>
      </c>
      <c r="T280" t="s">
        <v>90</v>
      </c>
      <c r="U280" t="s">
        <v>92</v>
      </c>
      <c r="V280" t="s">
        <v>117</v>
      </c>
      <c r="W280" t="s">
        <v>88</v>
      </c>
      <c r="X280">
        <v>0.49647168009208098</v>
      </c>
    </row>
    <row r="281" spans="19:24" x14ac:dyDescent="0.35">
      <c r="S281" t="s">
        <v>86</v>
      </c>
      <c r="T281" t="s">
        <v>90</v>
      </c>
      <c r="U281" t="s">
        <v>91</v>
      </c>
      <c r="V281" t="s">
        <v>117</v>
      </c>
      <c r="W281" t="s">
        <v>88</v>
      </c>
      <c r="X281">
        <v>0.39354666170041003</v>
      </c>
    </row>
    <row r="282" spans="19:24" x14ac:dyDescent="0.35">
      <c r="S282" t="s">
        <v>86</v>
      </c>
      <c r="T282" t="s">
        <v>90</v>
      </c>
      <c r="U282" t="s">
        <v>94</v>
      </c>
      <c r="V282" t="s">
        <v>117</v>
      </c>
      <c r="W282" t="s">
        <v>88</v>
      </c>
      <c r="X282">
        <v>0.54611654341598903</v>
      </c>
    </row>
    <row r="283" spans="19:24" x14ac:dyDescent="0.35">
      <c r="S283" t="s">
        <v>81</v>
      </c>
      <c r="T283" t="s">
        <v>90</v>
      </c>
      <c r="U283" t="s">
        <v>93</v>
      </c>
      <c r="V283" t="s">
        <v>117</v>
      </c>
      <c r="W283" t="s">
        <v>89</v>
      </c>
      <c r="X283">
        <v>0.45014945341067802</v>
      </c>
    </row>
    <row r="284" spans="19:24" x14ac:dyDescent="0.35">
      <c r="S284" t="s">
        <v>81</v>
      </c>
      <c r="T284" t="s">
        <v>82</v>
      </c>
      <c r="U284" t="s">
        <v>82</v>
      </c>
      <c r="V284" t="s">
        <v>117</v>
      </c>
      <c r="W284" t="s">
        <v>89</v>
      </c>
      <c r="X284">
        <v>0.37330900645111098</v>
      </c>
    </row>
    <row r="285" spans="19:24" x14ac:dyDescent="0.35">
      <c r="S285" t="s">
        <v>81</v>
      </c>
      <c r="T285" t="s">
        <v>90</v>
      </c>
      <c r="U285" t="s">
        <v>92</v>
      </c>
      <c r="V285" t="s">
        <v>117</v>
      </c>
      <c r="W285" t="s">
        <v>89</v>
      </c>
      <c r="X285">
        <v>0.39194677783934201</v>
      </c>
    </row>
    <row r="286" spans="19:24" x14ac:dyDescent="0.35">
      <c r="S286" t="s">
        <v>81</v>
      </c>
      <c r="T286" t="s">
        <v>90</v>
      </c>
      <c r="U286" t="s">
        <v>91</v>
      </c>
      <c r="V286" t="s">
        <v>117</v>
      </c>
      <c r="W286" t="s">
        <v>89</v>
      </c>
      <c r="X286">
        <v>0.242833666867942</v>
      </c>
    </row>
    <row r="287" spans="19:24" x14ac:dyDescent="0.35">
      <c r="S287" t="s">
        <v>81</v>
      </c>
      <c r="T287" t="s">
        <v>90</v>
      </c>
      <c r="U287" t="s">
        <v>94</v>
      </c>
      <c r="V287" t="s">
        <v>117</v>
      </c>
      <c r="W287" t="s">
        <v>89</v>
      </c>
      <c r="X287">
        <v>0.434681780129617</v>
      </c>
    </row>
    <row r="288" spans="19:24" x14ac:dyDescent="0.35">
      <c r="S288" t="s">
        <v>84</v>
      </c>
      <c r="T288" t="s">
        <v>90</v>
      </c>
      <c r="U288" t="s">
        <v>93</v>
      </c>
      <c r="V288" t="s">
        <v>117</v>
      </c>
      <c r="W288" t="s">
        <v>89</v>
      </c>
      <c r="X288">
        <v>8.2680543270042303E-2</v>
      </c>
    </row>
    <row r="289" spans="19:24" x14ac:dyDescent="0.35">
      <c r="S289" t="s">
        <v>84</v>
      </c>
      <c r="T289" t="s">
        <v>82</v>
      </c>
      <c r="U289" t="s">
        <v>82</v>
      </c>
      <c r="V289" t="s">
        <v>117</v>
      </c>
      <c r="W289" t="s">
        <v>89</v>
      </c>
      <c r="X289">
        <v>0.137153514555196</v>
      </c>
    </row>
    <row r="290" spans="19:24" x14ac:dyDescent="0.35">
      <c r="S290" t="s">
        <v>84</v>
      </c>
      <c r="T290" t="s">
        <v>90</v>
      </c>
      <c r="U290" t="s">
        <v>92</v>
      </c>
      <c r="V290" t="s">
        <v>117</v>
      </c>
      <c r="W290" t="s">
        <v>89</v>
      </c>
      <c r="X290">
        <v>0.20346322713602999</v>
      </c>
    </row>
    <row r="291" spans="19:24" x14ac:dyDescent="0.35">
      <c r="S291" t="s">
        <v>84</v>
      </c>
      <c r="T291" t="s">
        <v>90</v>
      </c>
      <c r="U291" t="s">
        <v>91</v>
      </c>
      <c r="V291" t="s">
        <v>117</v>
      </c>
      <c r="W291" t="s">
        <v>89</v>
      </c>
      <c r="X291">
        <v>0.26026097604494702</v>
      </c>
    </row>
    <row r="292" spans="19:24" x14ac:dyDescent="0.35">
      <c r="S292" t="s">
        <v>84</v>
      </c>
      <c r="T292" t="s">
        <v>90</v>
      </c>
      <c r="U292" t="s">
        <v>94</v>
      </c>
      <c r="V292" t="s">
        <v>117</v>
      </c>
      <c r="W292" t="s">
        <v>89</v>
      </c>
      <c r="X292">
        <v>2.31569551526963E-2</v>
      </c>
    </row>
    <row r="293" spans="19:24" x14ac:dyDescent="0.35">
      <c r="S293" t="s">
        <v>85</v>
      </c>
      <c r="T293" t="s">
        <v>90</v>
      </c>
      <c r="U293" t="s">
        <v>93</v>
      </c>
      <c r="V293" t="s">
        <v>117</v>
      </c>
      <c r="W293" t="s">
        <v>89</v>
      </c>
      <c r="X293">
        <v>0.41661996970776699</v>
      </c>
    </row>
    <row r="294" spans="19:24" x14ac:dyDescent="0.35">
      <c r="S294" t="s">
        <v>85</v>
      </c>
      <c r="T294" t="s">
        <v>82</v>
      </c>
      <c r="U294" t="s">
        <v>82</v>
      </c>
      <c r="V294" t="s">
        <v>117</v>
      </c>
      <c r="W294" t="s">
        <v>89</v>
      </c>
      <c r="X294">
        <v>0.29148665730361201</v>
      </c>
    </row>
    <row r="295" spans="19:24" x14ac:dyDescent="0.35">
      <c r="S295" t="s">
        <v>85</v>
      </c>
      <c r="T295" t="s">
        <v>90</v>
      </c>
      <c r="U295" t="s">
        <v>92</v>
      </c>
      <c r="V295" t="s">
        <v>117</v>
      </c>
      <c r="W295" t="s">
        <v>89</v>
      </c>
      <c r="X295">
        <v>0.33393632363229397</v>
      </c>
    </row>
    <row r="296" spans="19:24" x14ac:dyDescent="0.35">
      <c r="S296" t="s">
        <v>85</v>
      </c>
      <c r="T296" t="s">
        <v>90</v>
      </c>
      <c r="U296" t="s">
        <v>91</v>
      </c>
      <c r="V296" t="s">
        <v>117</v>
      </c>
      <c r="W296" t="s">
        <v>89</v>
      </c>
      <c r="X296">
        <v>0.30484561713615899</v>
      </c>
    </row>
    <row r="297" spans="19:24" x14ac:dyDescent="0.35">
      <c r="S297" t="s">
        <v>85</v>
      </c>
      <c r="T297" t="s">
        <v>90</v>
      </c>
      <c r="U297" t="s">
        <v>94</v>
      </c>
      <c r="V297" t="s">
        <v>117</v>
      </c>
      <c r="W297" t="s">
        <v>89</v>
      </c>
      <c r="X297">
        <v>0.38471646650427599</v>
      </c>
    </row>
    <row r="298" spans="19:24" x14ac:dyDescent="0.35">
      <c r="S298" t="s">
        <v>86</v>
      </c>
      <c r="T298" t="s">
        <v>90</v>
      </c>
      <c r="U298" t="s">
        <v>93</v>
      </c>
      <c r="V298" t="s">
        <v>117</v>
      </c>
      <c r="W298" t="s">
        <v>89</v>
      </c>
      <c r="X298">
        <v>0.28599188632077399</v>
      </c>
    </row>
    <row r="299" spans="19:24" x14ac:dyDescent="0.35">
      <c r="S299" t="s">
        <v>86</v>
      </c>
      <c r="T299" t="s">
        <v>82</v>
      </c>
      <c r="U299" t="s">
        <v>82</v>
      </c>
      <c r="V299" t="s">
        <v>117</v>
      </c>
      <c r="W299" t="s">
        <v>89</v>
      </c>
      <c r="X299">
        <v>0.19208827347841601</v>
      </c>
    </row>
    <row r="300" spans="19:24" x14ac:dyDescent="0.35">
      <c r="S300" t="s">
        <v>86</v>
      </c>
      <c r="T300" t="s">
        <v>90</v>
      </c>
      <c r="U300" t="s">
        <v>92</v>
      </c>
      <c r="V300" t="s">
        <v>117</v>
      </c>
      <c r="W300" t="s">
        <v>89</v>
      </c>
      <c r="X300">
        <v>0.19814859836894499</v>
      </c>
    </row>
    <row r="301" spans="19:24" x14ac:dyDescent="0.35">
      <c r="S301" t="s">
        <v>86</v>
      </c>
      <c r="T301" t="s">
        <v>90</v>
      </c>
      <c r="U301" t="s">
        <v>91</v>
      </c>
      <c r="V301" t="s">
        <v>117</v>
      </c>
      <c r="W301" t="s">
        <v>89</v>
      </c>
      <c r="X301">
        <v>0.223049517269548</v>
      </c>
    </row>
    <row r="302" spans="19:24" x14ac:dyDescent="0.35">
      <c r="S302" t="s">
        <v>86</v>
      </c>
      <c r="T302" t="s">
        <v>90</v>
      </c>
      <c r="U302" t="s">
        <v>94</v>
      </c>
      <c r="V302" t="s">
        <v>117</v>
      </c>
      <c r="W302" t="s">
        <v>89</v>
      </c>
      <c r="X302">
        <v>0.26077529655563603</v>
      </c>
    </row>
    <row r="303" spans="19:24" x14ac:dyDescent="0.35">
      <c r="S303" t="s">
        <v>81</v>
      </c>
      <c r="T303" t="s">
        <v>90</v>
      </c>
      <c r="U303" t="s">
        <v>93</v>
      </c>
      <c r="V303" t="s">
        <v>117</v>
      </c>
      <c r="W303" t="s">
        <v>83</v>
      </c>
      <c r="X303">
        <v>0.41988995685716801</v>
      </c>
    </row>
    <row r="304" spans="19:24" x14ac:dyDescent="0.35">
      <c r="S304" t="s">
        <v>81</v>
      </c>
      <c r="T304" t="s">
        <v>82</v>
      </c>
      <c r="U304" t="s">
        <v>82</v>
      </c>
      <c r="V304" t="s">
        <v>117</v>
      </c>
      <c r="W304" t="s">
        <v>83</v>
      </c>
      <c r="X304">
        <v>0.43755667337995002</v>
      </c>
    </row>
    <row r="305" spans="19:24" x14ac:dyDescent="0.35">
      <c r="S305" t="s">
        <v>81</v>
      </c>
      <c r="T305" t="s">
        <v>90</v>
      </c>
      <c r="U305" t="s">
        <v>92</v>
      </c>
      <c r="V305" t="s">
        <v>117</v>
      </c>
      <c r="W305" t="s">
        <v>83</v>
      </c>
      <c r="X305">
        <v>0.44645264219951902</v>
      </c>
    </row>
    <row r="306" spans="19:24" x14ac:dyDescent="0.35">
      <c r="S306" t="s">
        <v>81</v>
      </c>
      <c r="T306" t="s">
        <v>90</v>
      </c>
      <c r="U306" t="s">
        <v>91</v>
      </c>
      <c r="V306" t="s">
        <v>117</v>
      </c>
      <c r="W306" t="s">
        <v>83</v>
      </c>
      <c r="X306">
        <v>0.41085989052963401</v>
      </c>
    </row>
    <row r="307" spans="19:24" x14ac:dyDescent="0.35">
      <c r="S307" t="s">
        <v>81</v>
      </c>
      <c r="T307" t="s">
        <v>90</v>
      </c>
      <c r="U307" t="s">
        <v>94</v>
      </c>
      <c r="V307" t="s">
        <v>117</v>
      </c>
      <c r="W307" t="s">
        <v>83</v>
      </c>
      <c r="X307">
        <v>0.38536353071657198</v>
      </c>
    </row>
    <row r="308" spans="19:24" x14ac:dyDescent="0.35">
      <c r="S308" t="s">
        <v>84</v>
      </c>
      <c r="T308" t="s">
        <v>90</v>
      </c>
      <c r="U308" t="s">
        <v>93</v>
      </c>
      <c r="V308" t="s">
        <v>117</v>
      </c>
      <c r="W308" t="s">
        <v>83</v>
      </c>
      <c r="X308">
        <v>0.61175525393453001</v>
      </c>
    </row>
    <row r="309" spans="19:24" x14ac:dyDescent="0.35">
      <c r="S309" t="s">
        <v>84</v>
      </c>
      <c r="T309" t="s">
        <v>82</v>
      </c>
      <c r="U309" t="s">
        <v>82</v>
      </c>
      <c r="V309" t="s">
        <v>117</v>
      </c>
      <c r="W309" t="s">
        <v>83</v>
      </c>
      <c r="X309">
        <v>0.56892167714726805</v>
      </c>
    </row>
    <row r="310" spans="19:24" x14ac:dyDescent="0.35">
      <c r="S310" t="s">
        <v>84</v>
      </c>
      <c r="T310" t="s">
        <v>90</v>
      </c>
      <c r="U310" t="s">
        <v>92</v>
      </c>
      <c r="V310" t="s">
        <v>117</v>
      </c>
      <c r="W310" t="s">
        <v>83</v>
      </c>
      <c r="X310">
        <v>0.45957276871695901</v>
      </c>
    </row>
    <row r="311" spans="19:24" x14ac:dyDescent="0.35">
      <c r="S311" t="s">
        <v>84</v>
      </c>
      <c r="T311" t="s">
        <v>90</v>
      </c>
      <c r="U311" t="s">
        <v>91</v>
      </c>
      <c r="V311" t="s">
        <v>117</v>
      </c>
      <c r="W311" t="s">
        <v>83</v>
      </c>
      <c r="X311">
        <v>0.413391738108636</v>
      </c>
    </row>
    <row r="312" spans="19:24" x14ac:dyDescent="0.35">
      <c r="S312" t="s">
        <v>84</v>
      </c>
      <c r="T312" t="s">
        <v>90</v>
      </c>
      <c r="U312" t="s">
        <v>94</v>
      </c>
      <c r="V312" t="s">
        <v>117</v>
      </c>
      <c r="W312" t="s">
        <v>83</v>
      </c>
      <c r="X312">
        <v>0.622918343764857</v>
      </c>
    </row>
    <row r="313" spans="19:24" x14ac:dyDescent="0.35">
      <c r="S313" t="s">
        <v>85</v>
      </c>
      <c r="T313" t="s">
        <v>90</v>
      </c>
      <c r="U313" t="s">
        <v>93</v>
      </c>
      <c r="V313" t="s">
        <v>117</v>
      </c>
      <c r="W313" t="s">
        <v>83</v>
      </c>
      <c r="X313">
        <v>0.57559940860514403</v>
      </c>
    </row>
    <row r="314" spans="19:24" x14ac:dyDescent="0.35">
      <c r="S314" t="s">
        <v>85</v>
      </c>
      <c r="T314" t="s">
        <v>82</v>
      </c>
      <c r="U314" t="s">
        <v>82</v>
      </c>
      <c r="V314" t="s">
        <v>117</v>
      </c>
      <c r="W314" t="s">
        <v>83</v>
      </c>
      <c r="X314">
        <v>0.53624998466210105</v>
      </c>
    </row>
    <row r="315" spans="19:24" x14ac:dyDescent="0.35">
      <c r="S315" t="s">
        <v>85</v>
      </c>
      <c r="T315" t="s">
        <v>90</v>
      </c>
      <c r="U315" t="s">
        <v>92</v>
      </c>
      <c r="V315" t="s">
        <v>117</v>
      </c>
      <c r="W315" t="s">
        <v>83</v>
      </c>
      <c r="X315">
        <v>0.49924994337916301</v>
      </c>
    </row>
    <row r="316" spans="19:24" x14ac:dyDescent="0.35">
      <c r="S316" t="s">
        <v>85</v>
      </c>
      <c r="T316" t="s">
        <v>90</v>
      </c>
      <c r="U316" t="s">
        <v>91</v>
      </c>
      <c r="V316" t="s">
        <v>117</v>
      </c>
      <c r="W316" t="s">
        <v>83</v>
      </c>
      <c r="X316">
        <v>0.47013892050963701</v>
      </c>
    </row>
    <row r="317" spans="19:24" x14ac:dyDescent="0.35">
      <c r="S317" t="s">
        <v>85</v>
      </c>
      <c r="T317" t="s">
        <v>90</v>
      </c>
      <c r="U317" t="s">
        <v>94</v>
      </c>
      <c r="V317" t="s">
        <v>117</v>
      </c>
      <c r="W317" t="s">
        <v>83</v>
      </c>
      <c r="X317">
        <v>0.53020761731080801</v>
      </c>
    </row>
    <row r="318" spans="19:24" x14ac:dyDescent="0.35">
      <c r="S318" t="s">
        <v>86</v>
      </c>
      <c r="T318" t="s">
        <v>90</v>
      </c>
      <c r="U318" t="s">
        <v>93</v>
      </c>
      <c r="V318" t="s">
        <v>117</v>
      </c>
      <c r="W318" t="s">
        <v>83</v>
      </c>
      <c r="X318">
        <v>0.63273876996956602</v>
      </c>
    </row>
    <row r="319" spans="19:24" x14ac:dyDescent="0.35">
      <c r="S319" t="s">
        <v>86</v>
      </c>
      <c r="T319" t="s">
        <v>82</v>
      </c>
      <c r="U319" t="s">
        <v>82</v>
      </c>
      <c r="V319" t="s">
        <v>117</v>
      </c>
      <c r="W319" t="s">
        <v>83</v>
      </c>
      <c r="X319">
        <v>0.65458491986012601</v>
      </c>
    </row>
    <row r="320" spans="19:24" x14ac:dyDescent="0.35">
      <c r="S320" t="s">
        <v>86</v>
      </c>
      <c r="T320" t="s">
        <v>90</v>
      </c>
      <c r="U320" t="s">
        <v>92</v>
      </c>
      <c r="V320" t="s">
        <v>117</v>
      </c>
      <c r="W320" t="s">
        <v>83</v>
      </c>
      <c r="X320">
        <v>0.54799977310618897</v>
      </c>
    </row>
    <row r="321" spans="19:24" x14ac:dyDescent="0.35">
      <c r="S321" t="s">
        <v>86</v>
      </c>
      <c r="T321" t="s">
        <v>90</v>
      </c>
      <c r="U321" t="s">
        <v>91</v>
      </c>
      <c r="V321" t="s">
        <v>117</v>
      </c>
      <c r="W321" t="s">
        <v>83</v>
      </c>
      <c r="X321">
        <v>0.44152026643126102</v>
      </c>
    </row>
    <row r="322" spans="19:24" x14ac:dyDescent="0.35">
      <c r="S322" t="s">
        <v>86</v>
      </c>
      <c r="T322" t="s">
        <v>90</v>
      </c>
      <c r="U322" t="s">
        <v>94</v>
      </c>
      <c r="V322" t="s">
        <v>117</v>
      </c>
      <c r="W322" t="s">
        <v>83</v>
      </c>
      <c r="X322">
        <v>0.62983906744280405</v>
      </c>
    </row>
  </sheetData>
  <sortState xmlns:xlrd2="http://schemas.microsoft.com/office/spreadsheetml/2017/richdata2" ref="S3:AB322">
    <sortCondition ref="V3:V322"/>
    <sortCondition ref="W3:W322"/>
    <sortCondition ref="S3:S322"/>
  </sortState>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AA04E-6D68-407A-96BC-0DFEEF96C73E}">
  <dimension ref="A1:N97"/>
  <sheetViews>
    <sheetView tabSelected="1" zoomScaleNormal="100" workbookViewId="0">
      <selection activeCell="H24" sqref="H24"/>
    </sheetView>
  </sheetViews>
  <sheetFormatPr defaultRowHeight="14.5" x14ac:dyDescent="0.35"/>
  <cols>
    <col min="2" max="2" width="21.81640625" customWidth="1"/>
    <col min="3" max="3" width="40.54296875" customWidth="1"/>
    <col min="4" max="4" width="18.54296875" customWidth="1"/>
    <col min="5" max="5" width="24.7265625" customWidth="1"/>
    <col min="6" max="6" width="36.36328125" customWidth="1"/>
  </cols>
  <sheetData>
    <row r="1" spans="1:6" ht="21" x14ac:dyDescent="0.5">
      <c r="A1" s="9" t="s">
        <v>192</v>
      </c>
    </row>
    <row r="2" spans="1:6" x14ac:dyDescent="0.35">
      <c r="A2" s="10" t="s">
        <v>96</v>
      </c>
      <c r="B2" s="10" t="s">
        <v>93</v>
      </c>
      <c r="C2" s="10" t="s">
        <v>128</v>
      </c>
      <c r="D2" s="10" t="s">
        <v>129</v>
      </c>
      <c r="E2" s="10" t="s">
        <v>130</v>
      </c>
      <c r="F2" s="10" t="s">
        <v>131</v>
      </c>
    </row>
    <row r="3" spans="1:6" x14ac:dyDescent="0.35">
      <c r="A3" s="18" t="s">
        <v>81</v>
      </c>
      <c r="B3" s="18" t="s">
        <v>132</v>
      </c>
      <c r="C3" s="18">
        <v>1.3301297974935899E-2</v>
      </c>
      <c r="D3" s="18">
        <v>0.120154683825357</v>
      </c>
      <c r="E3" s="18" t="b">
        <f>IF(D3&lt;0.05,TRUE,FALSE)</f>
        <v>0</v>
      </c>
      <c r="F3" s="18" t="str">
        <f>IF(AND(D3&lt;C3,D3&lt;0.05),"TRUE","FALSE")</f>
        <v>FALSE</v>
      </c>
    </row>
    <row r="4" spans="1:6" x14ac:dyDescent="0.35">
      <c r="A4" s="18" t="s">
        <v>85</v>
      </c>
      <c r="B4" s="18" t="s">
        <v>132</v>
      </c>
      <c r="C4" s="18">
        <v>2.90380651820576E-2</v>
      </c>
      <c r="D4" s="18">
        <v>0.85366270053694104</v>
      </c>
      <c r="E4" s="18" t="b">
        <f>IF(D4&lt;0.05,TRUE,FALSE)</f>
        <v>0</v>
      </c>
      <c r="F4" s="18" t="str">
        <f t="shared" ref="F4:F67" si="0">IF(AND(D4&lt;C4,D4&lt;0.05),"TRUE","FALSE")</f>
        <v>FALSE</v>
      </c>
    </row>
    <row r="5" spans="1:6" x14ac:dyDescent="0.35">
      <c r="A5" s="18" t="s">
        <v>84</v>
      </c>
      <c r="B5" s="18" t="s">
        <v>132</v>
      </c>
      <c r="C5" s="18">
        <v>2.7492589803045701E-2</v>
      </c>
      <c r="D5" s="18">
        <v>3.2329008858399198E-2</v>
      </c>
      <c r="E5" s="18" t="b">
        <f t="shared" ref="E5:E68" si="1">IF(D5&lt;0.05,TRUE,FALSE)</f>
        <v>1</v>
      </c>
      <c r="F5" s="18" t="str">
        <f>IF(AND(D5&lt;C5,D5&lt;0.05),"TRUE","FALSE")</f>
        <v>FALSE</v>
      </c>
    </row>
    <row r="6" spans="1:6" x14ac:dyDescent="0.35">
      <c r="A6" s="18" t="s">
        <v>86</v>
      </c>
      <c r="B6" s="18" t="s">
        <v>132</v>
      </c>
      <c r="C6" s="18">
        <v>2.8248282961578001E-2</v>
      </c>
      <c r="D6" s="18">
        <v>0.57825706665038301</v>
      </c>
      <c r="E6" s="18" t="b">
        <f t="shared" si="1"/>
        <v>0</v>
      </c>
      <c r="F6" s="18" t="str">
        <f t="shared" si="0"/>
        <v>FALSE</v>
      </c>
    </row>
    <row r="7" spans="1:6" x14ac:dyDescent="0.35">
      <c r="A7" s="18" t="s">
        <v>81</v>
      </c>
      <c r="B7" s="18" t="s">
        <v>133</v>
      </c>
      <c r="C7" s="18">
        <v>2.4809597776146799E-2</v>
      </c>
      <c r="D7" s="18">
        <v>2.5219636229497501E-2</v>
      </c>
      <c r="E7" s="18" t="b">
        <f t="shared" si="1"/>
        <v>1</v>
      </c>
      <c r="F7" s="18" t="str">
        <f t="shared" si="0"/>
        <v>FALSE</v>
      </c>
    </row>
    <row r="8" spans="1:6" x14ac:dyDescent="0.35">
      <c r="A8" s="18" t="s">
        <v>85</v>
      </c>
      <c r="B8" s="18" t="s">
        <v>133</v>
      </c>
      <c r="C8" s="18">
        <v>1.9279920762260198E-2</v>
      </c>
      <c r="D8" s="18">
        <v>0.39994191253163203</v>
      </c>
      <c r="E8" s="18" t="b">
        <f t="shared" si="1"/>
        <v>0</v>
      </c>
      <c r="F8" s="18" t="str">
        <f t="shared" si="0"/>
        <v>FALSE</v>
      </c>
    </row>
    <row r="9" spans="1:6" x14ac:dyDescent="0.35">
      <c r="A9" s="18" t="s">
        <v>84</v>
      </c>
      <c r="B9" s="18" t="s">
        <v>133</v>
      </c>
      <c r="C9" s="18">
        <v>2.7678858453622598E-2</v>
      </c>
      <c r="D9" s="18">
        <v>1.8108519945077999E-2</v>
      </c>
      <c r="E9" s="18" t="b">
        <f t="shared" si="1"/>
        <v>1</v>
      </c>
      <c r="F9" s="18" t="str">
        <f t="shared" si="0"/>
        <v>TRUE</v>
      </c>
    </row>
    <row r="10" spans="1:6" x14ac:dyDescent="0.35">
      <c r="A10" s="18" t="s">
        <v>86</v>
      </c>
      <c r="B10" s="18" t="s">
        <v>133</v>
      </c>
      <c r="C10" s="18">
        <v>2.6881194747082601E-2</v>
      </c>
      <c r="D10" s="18">
        <v>0.41158556066463398</v>
      </c>
      <c r="E10" s="18" t="b">
        <f t="shared" si="1"/>
        <v>0</v>
      </c>
      <c r="F10" s="18" t="str">
        <f t="shared" si="0"/>
        <v>FALSE</v>
      </c>
    </row>
    <row r="11" spans="1:6" x14ac:dyDescent="0.35">
      <c r="A11" s="18" t="s">
        <v>81</v>
      </c>
      <c r="B11" s="18" t="s">
        <v>134</v>
      </c>
      <c r="C11" s="18">
        <v>2.4868630221008901E-2</v>
      </c>
      <c r="D11" s="18">
        <v>4.3356082633510498E-2</v>
      </c>
      <c r="E11" s="18" t="b">
        <f t="shared" si="1"/>
        <v>1</v>
      </c>
      <c r="F11" s="18" t="str">
        <f t="shared" si="0"/>
        <v>FALSE</v>
      </c>
    </row>
    <row r="12" spans="1:6" x14ac:dyDescent="0.35">
      <c r="A12" s="18" t="s">
        <v>85</v>
      </c>
      <c r="B12" s="18" t="s">
        <v>134</v>
      </c>
      <c r="C12" s="18">
        <v>3.0314555534722801E-2</v>
      </c>
      <c r="D12" s="18">
        <v>0.85972985972860705</v>
      </c>
      <c r="E12" s="18" t="b">
        <f t="shared" si="1"/>
        <v>0</v>
      </c>
      <c r="F12" s="18" t="str">
        <f t="shared" si="0"/>
        <v>FALSE</v>
      </c>
    </row>
    <row r="13" spans="1:6" x14ac:dyDescent="0.35">
      <c r="A13" s="18" t="s">
        <v>84</v>
      </c>
      <c r="B13" s="18" t="s">
        <v>134</v>
      </c>
      <c r="C13" s="18">
        <v>2.1946848090667801E-2</v>
      </c>
      <c r="D13" s="18">
        <v>1.23598334394764E-2</v>
      </c>
      <c r="E13" s="18" t="b">
        <f t="shared" si="1"/>
        <v>1</v>
      </c>
      <c r="F13" s="18" t="str">
        <f t="shared" si="0"/>
        <v>TRUE</v>
      </c>
    </row>
    <row r="14" spans="1:6" x14ac:dyDescent="0.35">
      <c r="A14" s="18" t="s">
        <v>86</v>
      </c>
      <c r="B14" s="18" t="s">
        <v>134</v>
      </c>
      <c r="C14" s="18">
        <v>2.70375557933051E-2</v>
      </c>
      <c r="D14" s="18">
        <v>3.9337175585223101E-2</v>
      </c>
      <c r="E14" s="18" t="b">
        <f t="shared" si="1"/>
        <v>1</v>
      </c>
      <c r="F14" s="18" t="str">
        <f t="shared" si="0"/>
        <v>FALSE</v>
      </c>
    </row>
    <row r="15" spans="1:6" x14ac:dyDescent="0.35">
      <c r="A15" s="18" t="s">
        <v>81</v>
      </c>
      <c r="B15" s="18" t="s">
        <v>135</v>
      </c>
      <c r="C15" s="18">
        <v>3.39550868542558E-2</v>
      </c>
      <c r="D15" s="18">
        <v>5.2882733982660803E-3</v>
      </c>
      <c r="E15" s="18" t="b">
        <f t="shared" si="1"/>
        <v>1</v>
      </c>
      <c r="F15" s="18" t="str">
        <f t="shared" si="0"/>
        <v>TRUE</v>
      </c>
    </row>
    <row r="16" spans="1:6" x14ac:dyDescent="0.35">
      <c r="A16" s="18" t="s">
        <v>85</v>
      </c>
      <c r="B16" s="18" t="s">
        <v>135</v>
      </c>
      <c r="C16" s="18">
        <v>2.7450080257247999E-2</v>
      </c>
      <c r="D16" s="18">
        <v>0.60806707521384995</v>
      </c>
      <c r="E16" s="18" t="b">
        <f t="shared" si="1"/>
        <v>0</v>
      </c>
      <c r="F16" s="18" t="str">
        <f t="shared" si="0"/>
        <v>FALSE</v>
      </c>
    </row>
    <row r="17" spans="1:6" x14ac:dyDescent="0.35">
      <c r="A17" s="18" t="s">
        <v>84</v>
      </c>
      <c r="B17" s="18" t="s">
        <v>135</v>
      </c>
      <c r="C17" s="18">
        <v>1.9792066103276999E-2</v>
      </c>
      <c r="D17" s="18">
        <v>1.00780736650516E-2</v>
      </c>
      <c r="E17" s="18" t="b">
        <f t="shared" si="1"/>
        <v>1</v>
      </c>
      <c r="F17" s="18" t="str">
        <f t="shared" si="0"/>
        <v>TRUE</v>
      </c>
    </row>
    <row r="18" spans="1:6" x14ac:dyDescent="0.35">
      <c r="A18" s="18" t="s">
        <v>86</v>
      </c>
      <c r="B18" s="18" t="s">
        <v>135</v>
      </c>
      <c r="C18" s="18">
        <v>2.1972339551944699E-2</v>
      </c>
      <c r="D18" s="18">
        <v>5.4778956415920603E-4</v>
      </c>
      <c r="E18" s="18" t="b">
        <f t="shared" si="1"/>
        <v>1</v>
      </c>
      <c r="F18" s="18" t="str">
        <f t="shared" si="0"/>
        <v>TRUE</v>
      </c>
    </row>
    <row r="19" spans="1:6" x14ac:dyDescent="0.35">
      <c r="A19" s="18" t="s">
        <v>81</v>
      </c>
      <c r="B19" s="18" t="s">
        <v>136</v>
      </c>
      <c r="C19" s="18">
        <v>3.6582651085591202E-2</v>
      </c>
      <c r="D19" s="18">
        <v>5.6397986348671998E-2</v>
      </c>
      <c r="E19" s="18" t="b">
        <f t="shared" si="1"/>
        <v>0</v>
      </c>
      <c r="F19" s="18" t="str">
        <f t="shared" si="0"/>
        <v>FALSE</v>
      </c>
    </row>
    <row r="20" spans="1:6" x14ac:dyDescent="0.35">
      <c r="A20" s="18" t="s">
        <v>85</v>
      </c>
      <c r="B20" s="18" t="s">
        <v>136</v>
      </c>
      <c r="C20" s="18" t="s">
        <v>137</v>
      </c>
      <c r="D20" s="18" t="s">
        <v>137</v>
      </c>
      <c r="E20" s="18" t="b">
        <f t="shared" si="1"/>
        <v>0</v>
      </c>
      <c r="F20" s="18" t="str">
        <f t="shared" si="0"/>
        <v>FALSE</v>
      </c>
    </row>
    <row r="21" spans="1:6" x14ac:dyDescent="0.35">
      <c r="A21" s="18" t="s">
        <v>84</v>
      </c>
      <c r="B21" s="18" t="s">
        <v>136</v>
      </c>
      <c r="C21" s="18">
        <v>2.9108464170972299E-2</v>
      </c>
      <c r="D21" s="18">
        <v>8.6953427197513297E-3</v>
      </c>
      <c r="E21" s="18" t="b">
        <f t="shared" si="1"/>
        <v>1</v>
      </c>
      <c r="F21" s="18" t="str">
        <f t="shared" si="0"/>
        <v>TRUE</v>
      </c>
    </row>
    <row r="22" spans="1:6" x14ac:dyDescent="0.35">
      <c r="A22" s="18" t="s">
        <v>86</v>
      </c>
      <c r="B22" s="18" t="s">
        <v>136</v>
      </c>
      <c r="C22" s="18">
        <v>3.1730007025382097E-2</v>
      </c>
      <c r="D22" s="18">
        <v>7.1893290918098804E-2</v>
      </c>
      <c r="E22" s="18" t="b">
        <f t="shared" si="1"/>
        <v>0</v>
      </c>
      <c r="F22" s="18" t="str">
        <f t="shared" si="0"/>
        <v>FALSE</v>
      </c>
    </row>
    <row r="23" spans="1:6" x14ac:dyDescent="0.35">
      <c r="A23" s="18" t="s">
        <v>81</v>
      </c>
      <c r="B23" s="18" t="s">
        <v>138</v>
      </c>
      <c r="C23" s="18">
        <v>2.4086561998137999E-2</v>
      </c>
      <c r="D23" s="18">
        <v>1.8291408550787199E-2</v>
      </c>
      <c r="E23" s="18" t="b">
        <f t="shared" si="1"/>
        <v>1</v>
      </c>
      <c r="F23" s="18" t="str">
        <f t="shared" si="0"/>
        <v>TRUE</v>
      </c>
    </row>
    <row r="24" spans="1:6" x14ac:dyDescent="0.35">
      <c r="A24" s="18" t="s">
        <v>85</v>
      </c>
      <c r="B24" s="18" t="s">
        <v>138</v>
      </c>
      <c r="C24" s="18" t="s">
        <v>137</v>
      </c>
      <c r="D24" s="18" t="s">
        <v>137</v>
      </c>
      <c r="E24" s="18" t="b">
        <f t="shared" si="1"/>
        <v>0</v>
      </c>
      <c r="F24" s="18" t="str">
        <f t="shared" si="0"/>
        <v>FALSE</v>
      </c>
    </row>
    <row r="25" spans="1:6" x14ac:dyDescent="0.35">
      <c r="A25" s="18" t="s">
        <v>84</v>
      </c>
      <c r="B25" s="18" t="s">
        <v>138</v>
      </c>
      <c r="C25" s="18">
        <v>1.8647675382386701E-2</v>
      </c>
      <c r="D25" s="18">
        <v>0.44990290369444103</v>
      </c>
      <c r="E25" s="18" t="b">
        <f t="shared" si="1"/>
        <v>0</v>
      </c>
      <c r="F25" s="18" t="str">
        <f t="shared" si="0"/>
        <v>FALSE</v>
      </c>
    </row>
    <row r="26" spans="1:6" x14ac:dyDescent="0.35">
      <c r="A26" s="18" t="s">
        <v>86</v>
      </c>
      <c r="B26" s="18" t="s">
        <v>138</v>
      </c>
      <c r="C26" s="18">
        <v>2.59049029487111E-2</v>
      </c>
      <c r="D26" s="18">
        <v>0.275805711937958</v>
      </c>
      <c r="E26" s="18" t="b">
        <f t="shared" si="1"/>
        <v>0</v>
      </c>
      <c r="F26" s="18" t="str">
        <f t="shared" si="0"/>
        <v>FALSE</v>
      </c>
    </row>
    <row r="27" spans="1:6" x14ac:dyDescent="0.35">
      <c r="A27" s="18" t="s">
        <v>81</v>
      </c>
      <c r="B27" s="18" t="s">
        <v>139</v>
      </c>
      <c r="C27" s="18">
        <v>2.4875739097885999E-2</v>
      </c>
      <c r="D27" s="18">
        <v>0.71041154327394296</v>
      </c>
      <c r="E27" s="18" t="b">
        <f t="shared" si="1"/>
        <v>0</v>
      </c>
      <c r="F27" s="18" t="str">
        <f t="shared" si="0"/>
        <v>FALSE</v>
      </c>
    </row>
    <row r="28" spans="1:6" x14ac:dyDescent="0.35">
      <c r="A28" s="18" t="s">
        <v>85</v>
      </c>
      <c r="B28" s="18" t="s">
        <v>139</v>
      </c>
      <c r="C28" s="18" t="s">
        <v>137</v>
      </c>
      <c r="D28" s="18" t="s">
        <v>137</v>
      </c>
      <c r="E28" s="18" t="b">
        <f t="shared" si="1"/>
        <v>0</v>
      </c>
      <c r="F28" s="18" t="str">
        <f t="shared" si="0"/>
        <v>FALSE</v>
      </c>
    </row>
    <row r="29" spans="1:6" x14ac:dyDescent="0.35">
      <c r="A29" s="18" t="s">
        <v>84</v>
      </c>
      <c r="B29" s="18" t="s">
        <v>139</v>
      </c>
      <c r="C29" s="18">
        <v>2.3502458329465899E-2</v>
      </c>
      <c r="D29" s="18">
        <v>0.163562319106793</v>
      </c>
      <c r="E29" s="18" t="b">
        <f t="shared" si="1"/>
        <v>0</v>
      </c>
      <c r="F29" s="18" t="str">
        <f t="shared" si="0"/>
        <v>FALSE</v>
      </c>
    </row>
    <row r="30" spans="1:6" x14ac:dyDescent="0.35">
      <c r="A30" s="18" t="s">
        <v>86</v>
      </c>
      <c r="B30" s="18" t="s">
        <v>139</v>
      </c>
      <c r="C30" s="18">
        <v>1.43319333639485E-2</v>
      </c>
      <c r="D30" s="18">
        <v>0.43346825564559599</v>
      </c>
      <c r="E30" s="18" t="b">
        <f t="shared" si="1"/>
        <v>0</v>
      </c>
      <c r="F30" s="18" t="str">
        <f t="shared" si="0"/>
        <v>FALSE</v>
      </c>
    </row>
    <row r="31" spans="1:6" x14ac:dyDescent="0.35">
      <c r="A31" s="18" t="s">
        <v>81</v>
      </c>
      <c r="B31" s="18" t="s">
        <v>140</v>
      </c>
      <c r="C31" s="18">
        <v>2.9324696606023101E-2</v>
      </c>
      <c r="D31" s="18">
        <v>3.7196753765685602E-3</v>
      </c>
      <c r="E31" s="18" t="b">
        <f t="shared" si="1"/>
        <v>1</v>
      </c>
      <c r="F31" s="18" t="str">
        <f t="shared" si="0"/>
        <v>TRUE</v>
      </c>
    </row>
    <row r="32" spans="1:6" x14ac:dyDescent="0.35">
      <c r="A32" s="18" t="s">
        <v>85</v>
      </c>
      <c r="B32" s="18" t="s">
        <v>140</v>
      </c>
      <c r="C32" s="18">
        <v>2.28045793207181E-2</v>
      </c>
      <c r="D32" s="18">
        <v>0.71970964169638996</v>
      </c>
      <c r="E32" s="18" t="b">
        <f t="shared" si="1"/>
        <v>0</v>
      </c>
      <c r="F32" s="18" t="str">
        <f t="shared" si="0"/>
        <v>FALSE</v>
      </c>
    </row>
    <row r="33" spans="1:14" x14ac:dyDescent="0.35">
      <c r="A33" s="18" t="s">
        <v>84</v>
      </c>
      <c r="B33" s="18" t="s">
        <v>140</v>
      </c>
      <c r="C33" s="18">
        <v>1.3849576448665E-2</v>
      </c>
      <c r="D33" s="18">
        <v>0.95712069302508396</v>
      </c>
      <c r="E33" s="18" t="b">
        <f t="shared" si="1"/>
        <v>0</v>
      </c>
      <c r="F33" s="18" t="str">
        <f t="shared" si="0"/>
        <v>FALSE</v>
      </c>
    </row>
    <row r="34" spans="1:14" x14ac:dyDescent="0.35">
      <c r="A34" s="18" t="s">
        <v>86</v>
      </c>
      <c r="B34" s="18" t="s">
        <v>140</v>
      </c>
      <c r="C34" s="18">
        <v>2.7927431493613899E-2</v>
      </c>
      <c r="D34" s="18">
        <v>0.14542903222444001</v>
      </c>
      <c r="E34" s="18" t="b">
        <f t="shared" si="1"/>
        <v>0</v>
      </c>
      <c r="F34" s="18" t="str">
        <f t="shared" si="0"/>
        <v>FALSE</v>
      </c>
    </row>
    <row r="35" spans="1:14" x14ac:dyDescent="0.35">
      <c r="A35" s="18" t="s">
        <v>81</v>
      </c>
      <c r="B35" s="18" t="s">
        <v>141</v>
      </c>
      <c r="C35" s="18">
        <v>3.3113801334156798E-2</v>
      </c>
      <c r="D35" s="18">
        <v>0.20214716686008599</v>
      </c>
      <c r="E35" s="18" t="b">
        <f t="shared" si="1"/>
        <v>0</v>
      </c>
      <c r="F35" s="18" t="str">
        <f t="shared" si="0"/>
        <v>FALSE</v>
      </c>
    </row>
    <row r="36" spans="1:14" x14ac:dyDescent="0.35">
      <c r="A36" s="18" t="s">
        <v>85</v>
      </c>
      <c r="B36" s="18" t="s">
        <v>141</v>
      </c>
      <c r="C36" s="18" t="s">
        <v>137</v>
      </c>
      <c r="D36" s="18" t="s">
        <v>137</v>
      </c>
      <c r="E36" s="18" t="b">
        <f t="shared" si="1"/>
        <v>0</v>
      </c>
      <c r="F36" s="18" t="str">
        <f t="shared" si="0"/>
        <v>FALSE</v>
      </c>
    </row>
    <row r="37" spans="1:14" x14ac:dyDescent="0.35">
      <c r="A37" s="18" t="s">
        <v>84</v>
      </c>
      <c r="B37" s="18" t="s">
        <v>141</v>
      </c>
      <c r="C37" s="18" t="s">
        <v>137</v>
      </c>
      <c r="D37" s="18" t="s">
        <v>137</v>
      </c>
      <c r="E37" s="18" t="b">
        <f t="shared" si="1"/>
        <v>0</v>
      </c>
      <c r="F37" s="18" t="str">
        <f t="shared" si="0"/>
        <v>FALSE</v>
      </c>
    </row>
    <row r="38" spans="1:14" x14ac:dyDescent="0.35">
      <c r="A38" s="18" t="s">
        <v>86</v>
      </c>
      <c r="B38" s="18" t="s">
        <v>141</v>
      </c>
      <c r="C38" s="18">
        <v>1.93587148004788E-2</v>
      </c>
      <c r="D38" s="18">
        <v>0.549348638910231</v>
      </c>
      <c r="E38" s="18" t="b">
        <f t="shared" si="1"/>
        <v>0</v>
      </c>
      <c r="F38" s="18" t="str">
        <f t="shared" si="0"/>
        <v>FALSE</v>
      </c>
    </row>
    <row r="39" spans="1:14" x14ac:dyDescent="0.35">
      <c r="A39" s="18" t="s">
        <v>81</v>
      </c>
      <c r="B39" s="18" t="s">
        <v>142</v>
      </c>
      <c r="C39" s="18">
        <v>3.0843512956689099E-2</v>
      </c>
      <c r="D39" s="25">
        <v>6.6341591170834705E-5</v>
      </c>
      <c r="E39" s="18" t="b">
        <f t="shared" si="1"/>
        <v>1</v>
      </c>
      <c r="F39" s="18" t="str">
        <f t="shared" si="0"/>
        <v>TRUE</v>
      </c>
      <c r="N39" s="12"/>
    </row>
    <row r="40" spans="1:14" x14ac:dyDescent="0.35">
      <c r="A40" s="18" t="s">
        <v>85</v>
      </c>
      <c r="B40" s="18" t="s">
        <v>142</v>
      </c>
      <c r="C40" s="18">
        <v>2.3976253407871798E-2</v>
      </c>
      <c r="D40" s="18">
        <v>0.16469714777664199</v>
      </c>
      <c r="E40" s="18" t="b">
        <f t="shared" si="1"/>
        <v>0</v>
      </c>
      <c r="F40" s="18" t="str">
        <f t="shared" si="0"/>
        <v>FALSE</v>
      </c>
    </row>
    <row r="41" spans="1:14" x14ac:dyDescent="0.35">
      <c r="A41" s="18" t="s">
        <v>84</v>
      </c>
      <c r="B41" s="18" t="s">
        <v>142</v>
      </c>
      <c r="C41" s="18">
        <v>2.51753247452247E-2</v>
      </c>
      <c r="D41" s="18">
        <v>2.85457965983749E-2</v>
      </c>
      <c r="E41" s="18" t="b">
        <f t="shared" si="1"/>
        <v>1</v>
      </c>
      <c r="F41" s="18" t="str">
        <f t="shared" si="0"/>
        <v>FALSE</v>
      </c>
    </row>
    <row r="42" spans="1:14" x14ac:dyDescent="0.35">
      <c r="A42" s="18" t="s">
        <v>86</v>
      </c>
      <c r="B42" s="18" t="s">
        <v>142</v>
      </c>
      <c r="C42" s="18">
        <v>3.25986551499595E-2</v>
      </c>
      <c r="D42" s="18">
        <v>3.2405670945182298E-2</v>
      </c>
      <c r="E42" s="18" t="b">
        <f t="shared" si="1"/>
        <v>1</v>
      </c>
      <c r="F42" s="18" t="str">
        <f t="shared" si="0"/>
        <v>TRUE</v>
      </c>
    </row>
    <row r="43" spans="1:14" x14ac:dyDescent="0.35">
      <c r="A43" s="18" t="s">
        <v>81</v>
      </c>
      <c r="B43" s="18" t="s">
        <v>143</v>
      </c>
      <c r="C43" s="18">
        <v>2.83066557862337E-2</v>
      </c>
      <c r="D43" s="18">
        <v>0.74322873872909601</v>
      </c>
      <c r="E43" s="18" t="b">
        <f t="shared" si="1"/>
        <v>0</v>
      </c>
      <c r="F43" s="18" t="str">
        <f t="shared" si="0"/>
        <v>FALSE</v>
      </c>
    </row>
    <row r="44" spans="1:14" x14ac:dyDescent="0.35">
      <c r="A44" s="18" t="s">
        <v>85</v>
      </c>
      <c r="B44" s="18" t="s">
        <v>143</v>
      </c>
      <c r="C44" s="18" t="s">
        <v>137</v>
      </c>
      <c r="D44" s="18" t="s">
        <v>137</v>
      </c>
      <c r="E44" s="18" t="b">
        <f t="shared" si="1"/>
        <v>0</v>
      </c>
      <c r="F44" s="18" t="str">
        <f t="shared" si="0"/>
        <v>FALSE</v>
      </c>
    </row>
    <row r="45" spans="1:14" x14ac:dyDescent="0.35">
      <c r="A45" s="18" t="s">
        <v>84</v>
      </c>
      <c r="B45" s="18" t="s">
        <v>143</v>
      </c>
      <c r="C45" s="18">
        <v>2.95702867751866E-2</v>
      </c>
      <c r="D45" s="18">
        <v>0.68445766426294696</v>
      </c>
      <c r="E45" s="18" t="b">
        <f t="shared" si="1"/>
        <v>0</v>
      </c>
      <c r="F45" s="18" t="str">
        <f t="shared" si="0"/>
        <v>FALSE</v>
      </c>
    </row>
    <row r="46" spans="1:14" x14ac:dyDescent="0.35">
      <c r="A46" s="18" t="s">
        <v>86</v>
      </c>
      <c r="B46" s="18" t="s">
        <v>143</v>
      </c>
      <c r="C46" s="18">
        <v>2.8236268178497601E-2</v>
      </c>
      <c r="D46" s="18">
        <v>0.103422842258169</v>
      </c>
      <c r="E46" s="18" t="b">
        <f t="shared" si="1"/>
        <v>0</v>
      </c>
      <c r="F46" s="18" t="str">
        <f t="shared" si="0"/>
        <v>FALSE</v>
      </c>
    </row>
    <row r="47" spans="1:14" x14ac:dyDescent="0.35">
      <c r="A47" s="18" t="s">
        <v>81</v>
      </c>
      <c r="B47" s="18" t="s">
        <v>144</v>
      </c>
      <c r="C47" s="18">
        <v>2.3695335555026498E-2</v>
      </c>
      <c r="D47" s="18">
        <v>0.85911639340953405</v>
      </c>
      <c r="E47" s="18" t="b">
        <f t="shared" si="1"/>
        <v>0</v>
      </c>
      <c r="F47" s="18" t="str">
        <f t="shared" si="0"/>
        <v>FALSE</v>
      </c>
    </row>
    <row r="48" spans="1:14" x14ac:dyDescent="0.35">
      <c r="A48" s="18" t="s">
        <v>85</v>
      </c>
      <c r="B48" s="18" t="s">
        <v>144</v>
      </c>
      <c r="C48" s="18">
        <v>5.0579920125252498E-3</v>
      </c>
      <c r="D48" s="18">
        <v>1.31337057516972E-2</v>
      </c>
      <c r="E48" s="18" t="b">
        <f t="shared" si="1"/>
        <v>1</v>
      </c>
      <c r="F48" s="18" t="str">
        <f t="shared" si="0"/>
        <v>FALSE</v>
      </c>
    </row>
    <row r="49" spans="1:6" x14ac:dyDescent="0.35">
      <c r="A49" s="18" t="s">
        <v>84</v>
      </c>
      <c r="B49" s="18" t="s">
        <v>144</v>
      </c>
      <c r="C49" s="18">
        <v>2.19347483522708E-2</v>
      </c>
      <c r="D49" s="18">
        <v>0.180138263638881</v>
      </c>
      <c r="E49" s="18" t="b">
        <f t="shared" si="1"/>
        <v>0</v>
      </c>
      <c r="F49" s="18" t="str">
        <f t="shared" si="0"/>
        <v>FALSE</v>
      </c>
    </row>
    <row r="50" spans="1:6" x14ac:dyDescent="0.35">
      <c r="A50" s="18" t="s">
        <v>86</v>
      </c>
      <c r="B50" s="18" t="s">
        <v>144</v>
      </c>
      <c r="C50" s="18">
        <v>3.2677552098414997E-2</v>
      </c>
      <c r="D50" s="18">
        <v>8.5227557203515394E-2</v>
      </c>
      <c r="E50" s="18" t="b">
        <f t="shared" si="1"/>
        <v>0</v>
      </c>
      <c r="F50" s="18" t="str">
        <f t="shared" si="0"/>
        <v>FALSE</v>
      </c>
    </row>
    <row r="51" spans="1:6" x14ac:dyDescent="0.35">
      <c r="A51" s="18" t="s">
        <v>81</v>
      </c>
      <c r="B51" s="18" t="s">
        <v>145</v>
      </c>
      <c r="C51" s="18">
        <v>2.6864446194658501E-2</v>
      </c>
      <c r="D51" s="18">
        <v>0.46809003364239399</v>
      </c>
      <c r="E51" s="18" t="b">
        <f t="shared" si="1"/>
        <v>0</v>
      </c>
      <c r="F51" s="18" t="str">
        <f t="shared" si="0"/>
        <v>FALSE</v>
      </c>
    </row>
    <row r="52" spans="1:6" x14ac:dyDescent="0.35">
      <c r="A52" s="18" t="s">
        <v>85</v>
      </c>
      <c r="B52" s="18" t="s">
        <v>145</v>
      </c>
      <c r="C52" s="18" t="s">
        <v>137</v>
      </c>
      <c r="D52" s="18" t="s">
        <v>137</v>
      </c>
      <c r="E52" s="18" t="b">
        <f t="shared" si="1"/>
        <v>0</v>
      </c>
      <c r="F52" s="18" t="str">
        <f t="shared" si="0"/>
        <v>FALSE</v>
      </c>
    </row>
    <row r="53" spans="1:6" x14ac:dyDescent="0.35">
      <c r="A53" s="18" t="s">
        <v>84</v>
      </c>
      <c r="B53" s="18" t="s">
        <v>145</v>
      </c>
      <c r="C53" s="18">
        <v>2.1503798357889198E-2</v>
      </c>
      <c r="D53" s="18">
        <v>0.14970181405674399</v>
      </c>
      <c r="E53" s="18" t="b">
        <f t="shared" si="1"/>
        <v>0</v>
      </c>
      <c r="F53" s="18" t="str">
        <f t="shared" si="0"/>
        <v>FALSE</v>
      </c>
    </row>
    <row r="54" spans="1:6" x14ac:dyDescent="0.35">
      <c r="A54" s="18" t="s">
        <v>86</v>
      </c>
      <c r="B54" s="18" t="s">
        <v>145</v>
      </c>
      <c r="C54" s="18">
        <v>2.1414436178939001E-2</v>
      </c>
      <c r="D54" s="18">
        <v>0.43308600423773602</v>
      </c>
      <c r="E54" s="18" t="b">
        <f t="shared" si="1"/>
        <v>0</v>
      </c>
      <c r="F54" s="18" t="str">
        <f t="shared" si="0"/>
        <v>FALSE</v>
      </c>
    </row>
    <row r="55" spans="1:6" x14ac:dyDescent="0.35">
      <c r="A55" s="18" t="s">
        <v>81</v>
      </c>
      <c r="B55" s="18" t="s">
        <v>146</v>
      </c>
      <c r="C55" s="18" t="s">
        <v>137</v>
      </c>
      <c r="D55" s="18" t="s">
        <v>137</v>
      </c>
      <c r="E55" s="18" t="b">
        <f t="shared" si="1"/>
        <v>0</v>
      </c>
      <c r="F55" s="18" t="str">
        <f t="shared" si="0"/>
        <v>FALSE</v>
      </c>
    </row>
    <row r="56" spans="1:6" x14ac:dyDescent="0.35">
      <c r="A56" s="18" t="s">
        <v>85</v>
      </c>
      <c r="B56" s="18" t="s">
        <v>146</v>
      </c>
      <c r="C56" s="18" t="s">
        <v>137</v>
      </c>
      <c r="D56" s="18" t="s">
        <v>137</v>
      </c>
      <c r="E56" s="18" t="b">
        <f t="shared" si="1"/>
        <v>0</v>
      </c>
      <c r="F56" s="18" t="str">
        <f t="shared" si="0"/>
        <v>FALSE</v>
      </c>
    </row>
    <row r="57" spans="1:6" x14ac:dyDescent="0.35">
      <c r="A57" s="18" t="s">
        <v>84</v>
      </c>
      <c r="B57" s="18" t="s">
        <v>146</v>
      </c>
      <c r="C57" s="18">
        <v>3.3598762802796098E-2</v>
      </c>
      <c r="D57" s="18">
        <v>0.56204205566277199</v>
      </c>
      <c r="E57" s="18" t="b">
        <f t="shared" si="1"/>
        <v>0</v>
      </c>
      <c r="F57" s="18" t="str">
        <f t="shared" si="0"/>
        <v>FALSE</v>
      </c>
    </row>
    <row r="58" spans="1:6" x14ac:dyDescent="0.35">
      <c r="A58" s="18" t="s">
        <v>86</v>
      </c>
      <c r="B58" s="18" t="s">
        <v>146</v>
      </c>
      <c r="C58" s="18">
        <v>2.5640841283450799E-2</v>
      </c>
      <c r="D58" s="18">
        <v>0.256318858850767</v>
      </c>
      <c r="E58" s="18" t="b">
        <f t="shared" si="1"/>
        <v>0</v>
      </c>
      <c r="F58" s="18" t="str">
        <f t="shared" si="0"/>
        <v>FALSE</v>
      </c>
    </row>
    <row r="59" spans="1:6" x14ac:dyDescent="0.35">
      <c r="A59" s="18" t="s">
        <v>81</v>
      </c>
      <c r="B59" s="18" t="s">
        <v>147</v>
      </c>
      <c r="C59" s="18" t="s">
        <v>137</v>
      </c>
      <c r="D59" s="18" t="s">
        <v>137</v>
      </c>
      <c r="E59" s="18" t="b">
        <f t="shared" si="1"/>
        <v>0</v>
      </c>
      <c r="F59" s="18" t="str">
        <f t="shared" si="0"/>
        <v>FALSE</v>
      </c>
    </row>
    <row r="60" spans="1:6" x14ac:dyDescent="0.35">
      <c r="A60" s="18" t="s">
        <v>85</v>
      </c>
      <c r="B60" s="18" t="s">
        <v>147</v>
      </c>
      <c r="C60" s="18" t="s">
        <v>137</v>
      </c>
      <c r="D60" s="18" t="s">
        <v>137</v>
      </c>
      <c r="E60" s="18" t="b">
        <f t="shared" si="1"/>
        <v>0</v>
      </c>
      <c r="F60" s="18" t="str">
        <f t="shared" si="0"/>
        <v>FALSE</v>
      </c>
    </row>
    <row r="61" spans="1:6" x14ac:dyDescent="0.35">
      <c r="A61" s="18" t="s">
        <v>84</v>
      </c>
      <c r="B61" s="18" t="s">
        <v>147</v>
      </c>
      <c r="C61" s="18">
        <v>3.46762372885452E-2</v>
      </c>
      <c r="D61" s="18">
        <v>0.295469760210051</v>
      </c>
      <c r="E61" s="18" t="b">
        <f t="shared" si="1"/>
        <v>0</v>
      </c>
      <c r="F61" s="18" t="str">
        <f t="shared" si="0"/>
        <v>FALSE</v>
      </c>
    </row>
    <row r="62" spans="1:6" x14ac:dyDescent="0.35">
      <c r="A62" s="18" t="s">
        <v>86</v>
      </c>
      <c r="B62" s="18" t="s">
        <v>147</v>
      </c>
      <c r="C62" s="18">
        <v>2.5859747763461002E-2</v>
      </c>
      <c r="D62" s="18">
        <v>0.18465197516366399</v>
      </c>
      <c r="E62" s="18" t="b">
        <f t="shared" si="1"/>
        <v>0</v>
      </c>
      <c r="F62" s="18" t="str">
        <f t="shared" si="0"/>
        <v>FALSE</v>
      </c>
    </row>
    <row r="63" spans="1:6" x14ac:dyDescent="0.35">
      <c r="A63" s="18" t="s">
        <v>81</v>
      </c>
      <c r="B63" s="18" t="s">
        <v>148</v>
      </c>
      <c r="C63" s="18" t="s">
        <v>137</v>
      </c>
      <c r="D63" s="18" t="s">
        <v>137</v>
      </c>
      <c r="E63" s="18" t="b">
        <f t="shared" si="1"/>
        <v>0</v>
      </c>
      <c r="F63" s="18" t="str">
        <f t="shared" si="0"/>
        <v>FALSE</v>
      </c>
    </row>
    <row r="64" spans="1:6" x14ac:dyDescent="0.35">
      <c r="A64" s="18" t="s">
        <v>85</v>
      </c>
      <c r="B64" s="18" t="s">
        <v>148</v>
      </c>
      <c r="C64" s="18" t="s">
        <v>137</v>
      </c>
      <c r="D64" s="18" t="s">
        <v>137</v>
      </c>
      <c r="E64" s="18" t="b">
        <f t="shared" si="1"/>
        <v>0</v>
      </c>
      <c r="F64" s="18" t="str">
        <f t="shared" si="0"/>
        <v>FALSE</v>
      </c>
    </row>
    <row r="65" spans="1:6" x14ac:dyDescent="0.35">
      <c r="A65" s="18" t="s">
        <v>84</v>
      </c>
      <c r="B65" s="18" t="s">
        <v>148</v>
      </c>
      <c r="C65" s="18">
        <v>3.2183803821913798E-2</v>
      </c>
      <c r="D65" s="18">
        <v>0.206750742330292</v>
      </c>
      <c r="E65" s="18" t="b">
        <f t="shared" si="1"/>
        <v>0</v>
      </c>
      <c r="F65" s="18" t="str">
        <f t="shared" si="0"/>
        <v>FALSE</v>
      </c>
    </row>
    <row r="66" spans="1:6" x14ac:dyDescent="0.35">
      <c r="A66" s="18" t="s">
        <v>86</v>
      </c>
      <c r="B66" s="18" t="s">
        <v>148</v>
      </c>
      <c r="C66" s="18">
        <v>2.2433525850247198E-2</v>
      </c>
      <c r="D66" s="18">
        <v>0.50629206545461403</v>
      </c>
      <c r="E66" s="18" t="b">
        <f t="shared" si="1"/>
        <v>0</v>
      </c>
      <c r="F66" s="18" t="str">
        <f t="shared" si="0"/>
        <v>FALSE</v>
      </c>
    </row>
    <row r="67" spans="1:6" x14ac:dyDescent="0.35">
      <c r="A67" s="18" t="s">
        <v>81</v>
      </c>
      <c r="B67" s="18" t="s">
        <v>149</v>
      </c>
      <c r="C67" s="18" t="s">
        <v>137</v>
      </c>
      <c r="D67" s="18" t="s">
        <v>137</v>
      </c>
      <c r="E67" s="18" t="b">
        <f t="shared" si="1"/>
        <v>0</v>
      </c>
      <c r="F67" s="18" t="str">
        <f t="shared" si="0"/>
        <v>FALSE</v>
      </c>
    </row>
    <row r="68" spans="1:6" x14ac:dyDescent="0.35">
      <c r="A68" s="18" t="s">
        <v>85</v>
      </c>
      <c r="B68" s="18" t="s">
        <v>149</v>
      </c>
      <c r="C68" s="18" t="s">
        <v>137</v>
      </c>
      <c r="D68" s="18" t="s">
        <v>137</v>
      </c>
      <c r="E68" s="18" t="b">
        <f t="shared" si="1"/>
        <v>0</v>
      </c>
      <c r="F68" s="18" t="str">
        <f t="shared" ref="F68:F97" si="2">IF(AND(D68&lt;C68,D68&lt;0.05),"TRUE","FALSE")</f>
        <v>FALSE</v>
      </c>
    </row>
    <row r="69" spans="1:6" x14ac:dyDescent="0.35">
      <c r="A69" s="18" t="s">
        <v>84</v>
      </c>
      <c r="B69" s="18" t="s">
        <v>149</v>
      </c>
      <c r="C69" s="18">
        <v>3.0894536550056501E-2</v>
      </c>
      <c r="D69" s="18">
        <v>4.4206651152801802E-3</v>
      </c>
      <c r="E69" s="18" t="b">
        <f t="shared" ref="E69:E97" si="3">IF(D69&lt;0.05,TRUE,FALSE)</f>
        <v>1</v>
      </c>
      <c r="F69" s="18" t="str">
        <f t="shared" si="2"/>
        <v>TRUE</v>
      </c>
    </row>
    <row r="70" spans="1:6" x14ac:dyDescent="0.35">
      <c r="A70" s="18" t="s">
        <v>86</v>
      </c>
      <c r="B70" s="18" t="s">
        <v>149</v>
      </c>
      <c r="C70" s="18">
        <v>3.1819342748587102E-2</v>
      </c>
      <c r="D70" s="18">
        <v>0.14365427069818501</v>
      </c>
      <c r="E70" s="18" t="b">
        <f t="shared" si="3"/>
        <v>0</v>
      </c>
      <c r="F70" s="18" t="str">
        <f t="shared" si="2"/>
        <v>FALSE</v>
      </c>
    </row>
    <row r="71" spans="1:6" x14ac:dyDescent="0.35">
      <c r="A71" s="18"/>
      <c r="B71" s="18"/>
      <c r="C71" s="18"/>
      <c r="D71" s="18"/>
      <c r="E71" s="18"/>
      <c r="F71" s="18"/>
    </row>
    <row r="72" spans="1:6" ht="21" x14ac:dyDescent="0.5">
      <c r="A72" s="41" t="s">
        <v>203</v>
      </c>
      <c r="E72" s="18"/>
      <c r="F72" s="18"/>
    </row>
    <row r="73" spans="1:6" x14ac:dyDescent="0.35">
      <c r="A73" s="10" t="s">
        <v>96</v>
      </c>
      <c r="B73" s="10" t="s">
        <v>93</v>
      </c>
      <c r="C73" s="10" t="s">
        <v>128</v>
      </c>
      <c r="D73" s="10" t="s">
        <v>129</v>
      </c>
      <c r="E73" s="10" t="s">
        <v>130</v>
      </c>
      <c r="F73" s="10" t="s">
        <v>131</v>
      </c>
    </row>
    <row r="74" spans="1:6" x14ac:dyDescent="0.35">
      <c r="A74" s="18" t="s">
        <v>81</v>
      </c>
      <c r="B74" s="18" t="s">
        <v>197</v>
      </c>
      <c r="C74" s="18">
        <v>3.1604402668807298E-2</v>
      </c>
      <c r="D74" s="18">
        <v>8.0592935987897699E-2</v>
      </c>
      <c r="E74" s="18" t="b">
        <f t="shared" si="3"/>
        <v>0</v>
      </c>
      <c r="F74" s="18" t="str">
        <f t="shared" si="2"/>
        <v>FALSE</v>
      </c>
    </row>
    <row r="75" spans="1:6" x14ac:dyDescent="0.35">
      <c r="A75" s="18" t="s">
        <v>85</v>
      </c>
      <c r="B75" s="18" t="s">
        <v>197</v>
      </c>
      <c r="C75" s="18" t="s">
        <v>137</v>
      </c>
      <c r="D75" s="18" t="s">
        <v>137</v>
      </c>
      <c r="E75" s="18" t="b">
        <f t="shared" si="3"/>
        <v>0</v>
      </c>
      <c r="F75" s="18" t="str">
        <f t="shared" si="2"/>
        <v>FALSE</v>
      </c>
    </row>
    <row r="76" spans="1:6" x14ac:dyDescent="0.35">
      <c r="A76" s="18" t="s">
        <v>84</v>
      </c>
      <c r="B76" s="18" t="s">
        <v>197</v>
      </c>
      <c r="C76" s="18" t="s">
        <v>137</v>
      </c>
      <c r="D76" s="18" t="s">
        <v>137</v>
      </c>
      <c r="E76" s="18" t="b">
        <f t="shared" si="3"/>
        <v>0</v>
      </c>
      <c r="F76" s="18" t="str">
        <f t="shared" si="2"/>
        <v>FALSE</v>
      </c>
    </row>
    <row r="77" spans="1:6" x14ac:dyDescent="0.35">
      <c r="A77" s="18" t="s">
        <v>86</v>
      </c>
      <c r="B77" s="18" t="s">
        <v>197</v>
      </c>
      <c r="C77" s="18">
        <v>1.5899226021702E-2</v>
      </c>
      <c r="D77" s="18">
        <v>0.75595438491054601</v>
      </c>
      <c r="E77" s="18" t="b">
        <f t="shared" si="3"/>
        <v>0</v>
      </c>
      <c r="F77" s="18" t="str">
        <f t="shared" si="2"/>
        <v>FALSE</v>
      </c>
    </row>
    <row r="78" spans="1:6" x14ac:dyDescent="0.35">
      <c r="A78" s="18" t="s">
        <v>81</v>
      </c>
      <c r="B78" s="18" t="s">
        <v>198</v>
      </c>
      <c r="C78" s="18">
        <v>2.22583429087896E-2</v>
      </c>
      <c r="D78" s="18">
        <v>0.28415443923377198</v>
      </c>
      <c r="E78" s="18" t="b">
        <f t="shared" si="3"/>
        <v>0</v>
      </c>
      <c r="F78" s="18" t="str">
        <f t="shared" si="2"/>
        <v>FALSE</v>
      </c>
    </row>
    <row r="79" spans="1:6" x14ac:dyDescent="0.35">
      <c r="A79" s="18" t="s">
        <v>85</v>
      </c>
      <c r="B79" s="18" t="s">
        <v>198</v>
      </c>
      <c r="C79" s="18">
        <v>3.3567774469617402E-2</v>
      </c>
      <c r="D79" s="18">
        <v>0.70305622581953597</v>
      </c>
      <c r="E79" s="18" t="b">
        <f t="shared" si="3"/>
        <v>0</v>
      </c>
      <c r="F79" s="18" t="str">
        <f t="shared" si="2"/>
        <v>FALSE</v>
      </c>
    </row>
    <row r="80" spans="1:6" x14ac:dyDescent="0.35">
      <c r="A80" s="18" t="s">
        <v>84</v>
      </c>
      <c r="B80" s="18" t="s">
        <v>198</v>
      </c>
      <c r="C80" s="18">
        <v>2.4968906486364999E-2</v>
      </c>
      <c r="D80" s="18">
        <v>0.89812516772206996</v>
      </c>
      <c r="E80" s="18" t="b">
        <f t="shared" si="3"/>
        <v>0</v>
      </c>
      <c r="F80" s="18" t="str">
        <f t="shared" si="2"/>
        <v>FALSE</v>
      </c>
    </row>
    <row r="81" spans="1:6" x14ac:dyDescent="0.35">
      <c r="A81" s="18" t="s">
        <v>86</v>
      </c>
      <c r="B81" s="18" t="s">
        <v>198</v>
      </c>
      <c r="C81" s="18">
        <v>7.1752340512126296E-3</v>
      </c>
      <c r="D81" s="18">
        <v>0.48552029306373001</v>
      </c>
      <c r="E81" s="18" t="b">
        <f t="shared" si="3"/>
        <v>0</v>
      </c>
      <c r="F81" s="18" t="str">
        <f t="shared" si="2"/>
        <v>FALSE</v>
      </c>
    </row>
    <row r="82" spans="1:6" x14ac:dyDescent="0.35">
      <c r="A82" s="18" t="s">
        <v>81</v>
      </c>
      <c r="B82" s="18" t="s">
        <v>199</v>
      </c>
      <c r="C82" s="18" t="s">
        <v>137</v>
      </c>
      <c r="D82" s="18" t="s">
        <v>137</v>
      </c>
      <c r="E82" s="18" t="b">
        <f t="shared" si="3"/>
        <v>0</v>
      </c>
      <c r="F82" s="18" t="str">
        <f t="shared" si="2"/>
        <v>FALSE</v>
      </c>
    </row>
    <row r="83" spans="1:6" x14ac:dyDescent="0.35">
      <c r="A83" s="18" t="s">
        <v>85</v>
      </c>
      <c r="B83" s="18" t="s">
        <v>199</v>
      </c>
      <c r="C83" s="18">
        <v>2.76908871938981E-2</v>
      </c>
      <c r="D83" s="18">
        <v>3.8154520656940097E-2</v>
      </c>
      <c r="E83" s="18" t="b">
        <f t="shared" si="3"/>
        <v>1</v>
      </c>
      <c r="F83" s="18" t="str">
        <f t="shared" si="2"/>
        <v>FALSE</v>
      </c>
    </row>
    <row r="84" spans="1:6" x14ac:dyDescent="0.35">
      <c r="A84" s="18" t="s">
        <v>84</v>
      </c>
      <c r="B84" s="18" t="s">
        <v>199</v>
      </c>
      <c r="C84" s="18" t="s">
        <v>137</v>
      </c>
      <c r="D84" s="18" t="s">
        <v>137</v>
      </c>
      <c r="E84" s="18" t="b">
        <f t="shared" si="3"/>
        <v>0</v>
      </c>
      <c r="F84" s="18" t="str">
        <f t="shared" si="2"/>
        <v>FALSE</v>
      </c>
    </row>
    <row r="85" spans="1:6" x14ac:dyDescent="0.35">
      <c r="A85" s="18" t="s">
        <v>86</v>
      </c>
      <c r="B85" s="18" t="s">
        <v>199</v>
      </c>
      <c r="C85" s="18">
        <v>2.12787386417417E-2</v>
      </c>
      <c r="D85" s="18">
        <v>6.2396414003098501E-3</v>
      </c>
      <c r="E85" s="18" t="b">
        <f t="shared" si="3"/>
        <v>1</v>
      </c>
      <c r="F85" s="18" t="str">
        <f t="shared" si="2"/>
        <v>TRUE</v>
      </c>
    </row>
    <row r="86" spans="1:6" x14ac:dyDescent="0.35">
      <c r="A86" s="18" t="s">
        <v>81</v>
      </c>
      <c r="B86" s="18" t="s">
        <v>200</v>
      </c>
      <c r="C86" s="18" t="s">
        <v>137</v>
      </c>
      <c r="D86" s="18" t="s">
        <v>137</v>
      </c>
      <c r="E86" s="18" t="b">
        <f t="shared" si="3"/>
        <v>0</v>
      </c>
      <c r="F86" s="18" t="str">
        <f t="shared" si="2"/>
        <v>FALSE</v>
      </c>
    </row>
    <row r="87" spans="1:6" x14ac:dyDescent="0.35">
      <c r="A87" s="18" t="s">
        <v>85</v>
      </c>
      <c r="B87" s="18" t="s">
        <v>200</v>
      </c>
      <c r="C87" s="18" t="s">
        <v>137</v>
      </c>
      <c r="D87" s="18" t="s">
        <v>137</v>
      </c>
      <c r="E87" s="18" t="b">
        <f t="shared" si="3"/>
        <v>0</v>
      </c>
      <c r="F87" s="18" t="str">
        <f t="shared" si="2"/>
        <v>FALSE</v>
      </c>
    </row>
    <row r="88" spans="1:6" x14ac:dyDescent="0.35">
      <c r="A88" s="18" t="s">
        <v>84</v>
      </c>
      <c r="B88" s="18" t="s">
        <v>200</v>
      </c>
      <c r="C88" s="18">
        <v>2.0329899895893101E-2</v>
      </c>
      <c r="D88" s="18">
        <v>4.1000662994575996E-3</v>
      </c>
      <c r="E88" s="18" t="b">
        <f t="shared" si="3"/>
        <v>1</v>
      </c>
      <c r="F88" s="18" t="str">
        <f t="shared" si="2"/>
        <v>TRUE</v>
      </c>
    </row>
    <row r="89" spans="1:6" x14ac:dyDescent="0.35">
      <c r="A89" s="18" t="s">
        <v>86</v>
      </c>
      <c r="B89" s="18" t="s">
        <v>200</v>
      </c>
      <c r="C89" s="18">
        <v>2.3868249889237698E-2</v>
      </c>
      <c r="D89" s="18">
        <v>2.28293674197927E-2</v>
      </c>
      <c r="E89" s="18" t="b">
        <f t="shared" si="3"/>
        <v>1</v>
      </c>
      <c r="F89" s="18" t="str">
        <f t="shared" si="2"/>
        <v>TRUE</v>
      </c>
    </row>
    <row r="90" spans="1:6" x14ac:dyDescent="0.35">
      <c r="A90" s="18" t="s">
        <v>81</v>
      </c>
      <c r="B90" s="18" t="s">
        <v>201</v>
      </c>
      <c r="C90" s="18" t="s">
        <v>137</v>
      </c>
      <c r="D90" s="18" t="s">
        <v>137</v>
      </c>
      <c r="E90" s="18" t="b">
        <f t="shared" si="3"/>
        <v>0</v>
      </c>
      <c r="F90" s="18" t="str">
        <f t="shared" si="2"/>
        <v>FALSE</v>
      </c>
    </row>
    <row r="91" spans="1:6" x14ac:dyDescent="0.35">
      <c r="A91" s="18" t="s">
        <v>85</v>
      </c>
      <c r="B91" s="18" t="s">
        <v>201</v>
      </c>
      <c r="C91" s="18" t="s">
        <v>137</v>
      </c>
      <c r="D91" s="18" t="s">
        <v>137</v>
      </c>
      <c r="E91" s="18" t="b">
        <f t="shared" si="3"/>
        <v>0</v>
      </c>
      <c r="F91" s="18" t="str">
        <f t="shared" si="2"/>
        <v>FALSE</v>
      </c>
    </row>
    <row r="92" spans="1:6" x14ac:dyDescent="0.35">
      <c r="A92" s="18" t="s">
        <v>84</v>
      </c>
      <c r="B92" s="18" t="s">
        <v>201</v>
      </c>
      <c r="C92" s="18">
        <v>1.81220352399005E-2</v>
      </c>
      <c r="D92" s="18">
        <v>1.07012602958385E-2</v>
      </c>
      <c r="E92" s="18" t="b">
        <f t="shared" si="3"/>
        <v>1</v>
      </c>
      <c r="F92" s="18" t="str">
        <f t="shared" si="2"/>
        <v>TRUE</v>
      </c>
    </row>
    <row r="93" spans="1:6" x14ac:dyDescent="0.35">
      <c r="A93" s="18" t="s">
        <v>86</v>
      </c>
      <c r="B93" s="18" t="s">
        <v>201</v>
      </c>
      <c r="C93" s="18">
        <v>2.5526458225799499E-2</v>
      </c>
      <c r="D93" s="18">
        <v>4.2788829279178903E-2</v>
      </c>
      <c r="E93" s="18" t="b">
        <f t="shared" si="3"/>
        <v>1</v>
      </c>
      <c r="F93" s="18" t="str">
        <f t="shared" si="2"/>
        <v>FALSE</v>
      </c>
    </row>
    <row r="94" spans="1:6" x14ac:dyDescent="0.35">
      <c r="A94" s="18" t="s">
        <v>81</v>
      </c>
      <c r="B94" s="18" t="s">
        <v>202</v>
      </c>
      <c r="C94" s="18" t="s">
        <v>137</v>
      </c>
      <c r="D94" s="18" t="s">
        <v>137</v>
      </c>
      <c r="E94" s="18" t="b">
        <f t="shared" si="3"/>
        <v>0</v>
      </c>
      <c r="F94" s="18" t="str">
        <f t="shared" si="2"/>
        <v>FALSE</v>
      </c>
    </row>
    <row r="95" spans="1:6" x14ac:dyDescent="0.35">
      <c r="A95" s="18" t="s">
        <v>85</v>
      </c>
      <c r="B95" s="18" t="s">
        <v>202</v>
      </c>
      <c r="C95" s="18" t="s">
        <v>137</v>
      </c>
      <c r="D95" s="18" t="s">
        <v>137</v>
      </c>
      <c r="E95" s="18" t="b">
        <f t="shared" si="3"/>
        <v>0</v>
      </c>
      <c r="F95" s="18" t="str">
        <f t="shared" si="2"/>
        <v>FALSE</v>
      </c>
    </row>
    <row r="96" spans="1:6" x14ac:dyDescent="0.35">
      <c r="A96" s="18" t="s">
        <v>84</v>
      </c>
      <c r="B96" s="18" t="s">
        <v>202</v>
      </c>
      <c r="C96" s="18">
        <v>2.88531965031429E-2</v>
      </c>
      <c r="D96" s="18">
        <v>0.42665023066562302</v>
      </c>
      <c r="E96" s="18" t="b">
        <f t="shared" si="3"/>
        <v>0</v>
      </c>
      <c r="F96" s="18" t="str">
        <f t="shared" si="2"/>
        <v>FALSE</v>
      </c>
    </row>
    <row r="97" spans="1:6" x14ac:dyDescent="0.35">
      <c r="A97" s="18" t="s">
        <v>86</v>
      </c>
      <c r="B97" s="18" t="s">
        <v>202</v>
      </c>
      <c r="C97" s="18">
        <v>2.1704929132858E-2</v>
      </c>
      <c r="D97" s="18">
        <v>0.12639188848462901</v>
      </c>
      <c r="E97" s="18" t="b">
        <f t="shared" si="3"/>
        <v>0</v>
      </c>
      <c r="F97" s="18" t="str">
        <f t="shared" si="2"/>
        <v>FALSE</v>
      </c>
    </row>
  </sheetData>
  <conditionalFormatting sqref="E1:E1048576">
    <cfRule type="containsText" dxfId="2" priority="3" operator="containsText" text="FALSE">
      <formula>NOT(ISERROR(SEARCH("FALSE",E1)))</formula>
    </cfRule>
  </conditionalFormatting>
  <conditionalFormatting sqref="E1:F1048576">
    <cfRule type="containsText" dxfId="1" priority="1" operator="containsText" text="TRUE">
      <formula>NOT(ISERROR(SEARCH("TRUE",E1)))</formula>
    </cfRule>
  </conditionalFormatting>
  <conditionalFormatting sqref="F3:F72 F74:F97">
    <cfRule type="containsText" dxfId="0" priority="2" operator="containsText" text="FALSE">
      <formula>NOT(ISERROR(SEARCH("FALSE",F3)))</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3B51-C26D-414A-ABFE-8A771D571314}">
  <dimension ref="A1:C8"/>
  <sheetViews>
    <sheetView zoomScaleNormal="100" workbookViewId="0">
      <selection activeCell="K18" sqref="K18"/>
    </sheetView>
  </sheetViews>
  <sheetFormatPr defaultRowHeight="14.5" x14ac:dyDescent="0.35"/>
  <cols>
    <col min="1" max="1" width="21.1796875" customWidth="1"/>
    <col min="2" max="2" width="26.81640625" customWidth="1"/>
    <col min="3" max="3" width="29.36328125" customWidth="1"/>
    <col min="4" max="4" width="11.81640625" bestFit="1" customWidth="1"/>
  </cols>
  <sheetData>
    <row r="1" spans="1:3" ht="21" x14ac:dyDescent="0.5">
      <c r="A1" s="9" t="s">
        <v>193</v>
      </c>
    </row>
    <row r="2" spans="1:3" x14ac:dyDescent="0.35">
      <c r="A2" s="10" t="s">
        <v>93</v>
      </c>
      <c r="B2" s="10" t="s">
        <v>150</v>
      </c>
      <c r="C2" s="10" t="s">
        <v>151</v>
      </c>
    </row>
    <row r="3" spans="1:3" x14ac:dyDescent="0.35">
      <c r="A3" s="26" t="s">
        <v>133</v>
      </c>
      <c r="B3" s="18">
        <v>0.21813841120715799</v>
      </c>
      <c r="C3" s="18" t="s">
        <v>152</v>
      </c>
    </row>
    <row r="4" spans="1:3" x14ac:dyDescent="0.35">
      <c r="A4" s="26" t="s">
        <v>135</v>
      </c>
      <c r="B4" s="18">
        <v>5.1003103186868298E-3</v>
      </c>
      <c r="C4" s="18" t="s">
        <v>153</v>
      </c>
    </row>
    <row r="5" spans="1:3" x14ac:dyDescent="0.35">
      <c r="A5" s="26" t="s">
        <v>134</v>
      </c>
      <c r="B5" s="18">
        <v>2.76766515788302E-4</v>
      </c>
      <c r="C5" s="18" t="s">
        <v>154</v>
      </c>
    </row>
    <row r="6" spans="1:3" x14ac:dyDescent="0.35">
      <c r="A6" s="26" t="s">
        <v>132</v>
      </c>
      <c r="B6" s="25">
        <v>1.2452630383275399E-6</v>
      </c>
      <c r="C6" s="18" t="s">
        <v>155</v>
      </c>
    </row>
    <row r="7" spans="1:3" x14ac:dyDescent="0.35">
      <c r="A7" s="26" t="s">
        <v>140</v>
      </c>
      <c r="B7" s="25">
        <v>2.0278198305631601E-5</v>
      </c>
      <c r="C7" s="18" t="s">
        <v>155</v>
      </c>
    </row>
    <row r="8" spans="1:3" x14ac:dyDescent="0.35">
      <c r="A8" s="26" t="s">
        <v>142</v>
      </c>
      <c r="B8" s="18">
        <v>6.5217077919260805E-2</v>
      </c>
      <c r="C8" s="18" t="s">
        <v>153</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AC1C4-8EB8-424A-ACBE-A1264C3EB94B}">
  <dimension ref="G1:R77"/>
  <sheetViews>
    <sheetView zoomScale="80" zoomScaleNormal="80" workbookViewId="0">
      <selection activeCell="C56" sqref="C56"/>
    </sheetView>
  </sheetViews>
  <sheetFormatPr defaultRowHeight="14.5" x14ac:dyDescent="0.35"/>
  <cols>
    <col min="3" max="6" width="9.1796875" customWidth="1"/>
    <col min="7" max="7" width="14.81640625" customWidth="1"/>
    <col min="9" max="9" width="28.81640625" customWidth="1"/>
    <col min="10" max="10" width="25" customWidth="1"/>
    <col min="11" max="11" width="45.1796875" customWidth="1"/>
    <col min="12" max="12" width="43.453125" customWidth="1"/>
    <col min="13" max="13" width="43.1796875" customWidth="1"/>
    <col min="14" max="14" width="15.453125" customWidth="1"/>
    <col min="16" max="16" width="27" customWidth="1"/>
    <col min="17" max="17" width="32.81640625" customWidth="1"/>
    <col min="18" max="18" width="64.1796875" customWidth="1"/>
  </cols>
  <sheetData>
    <row r="1" spans="7:18" ht="21" x14ac:dyDescent="0.5">
      <c r="G1" s="9" t="s">
        <v>194</v>
      </c>
      <c r="P1" s="9" t="s">
        <v>185</v>
      </c>
    </row>
    <row r="2" spans="7:18" s="15" customFormat="1" ht="58" x14ac:dyDescent="0.35">
      <c r="G2" s="14" t="s">
        <v>95</v>
      </c>
      <c r="H2" s="14" t="s">
        <v>96</v>
      </c>
      <c r="I2" s="14" t="s">
        <v>97</v>
      </c>
      <c r="J2" s="14" t="s">
        <v>98</v>
      </c>
      <c r="K2" s="14" t="s">
        <v>99</v>
      </c>
      <c r="L2" s="14" t="s">
        <v>100</v>
      </c>
      <c r="M2" s="14" t="s">
        <v>101</v>
      </c>
      <c r="N2" s="14" t="s">
        <v>102</v>
      </c>
      <c r="P2" s="14" t="s">
        <v>103</v>
      </c>
      <c r="Q2" s="16" t="s">
        <v>104</v>
      </c>
      <c r="R2" s="14" t="s">
        <v>105</v>
      </c>
    </row>
    <row r="3" spans="7:18" x14ac:dyDescent="0.35">
      <c r="G3" s="33" t="s">
        <v>87</v>
      </c>
      <c r="H3" s="33" t="s">
        <v>81</v>
      </c>
      <c r="I3" s="33">
        <v>2450</v>
      </c>
      <c r="J3" s="2" t="s">
        <v>84</v>
      </c>
      <c r="K3" s="18">
        <v>2370</v>
      </c>
      <c r="L3" s="18">
        <v>587</v>
      </c>
      <c r="M3" s="17">
        <f>L3/K3</f>
        <v>0.24767932489451477</v>
      </c>
      <c r="N3" s="38">
        <f>AVERAGE(M3:M14)</f>
        <v>0.37873450493208027</v>
      </c>
      <c r="P3" s="18">
        <v>2450</v>
      </c>
      <c r="Q3" s="19">
        <f>(P3-K3)/P3</f>
        <v>3.2653061224489799E-2</v>
      </c>
      <c r="R3" s="38">
        <f>AVERAGE(Q3,Q4,Q6,Q7,Q9,Q10)</f>
        <v>5.5295818538669987E-2</v>
      </c>
    </row>
    <row r="4" spans="7:18" x14ac:dyDescent="0.35">
      <c r="G4" s="33"/>
      <c r="H4" s="33"/>
      <c r="I4" s="33"/>
      <c r="J4" s="2" t="s">
        <v>85</v>
      </c>
      <c r="K4" s="18">
        <v>2319</v>
      </c>
      <c r="L4" s="18">
        <v>602</v>
      </c>
      <c r="M4" s="17">
        <f t="shared" ref="M4:M14" si="0">L4/K4</f>
        <v>0.25959465286761535</v>
      </c>
      <c r="N4" s="33"/>
      <c r="P4" s="18">
        <v>2450</v>
      </c>
      <c r="Q4" s="19">
        <f>(P4-K4)/P4</f>
        <v>5.3469387755102044E-2</v>
      </c>
      <c r="R4" s="38"/>
    </row>
    <row r="5" spans="7:18" ht="15.5" x14ac:dyDescent="0.35">
      <c r="G5" s="33"/>
      <c r="H5" s="33"/>
      <c r="I5" s="33"/>
      <c r="J5" s="2" t="s">
        <v>86</v>
      </c>
      <c r="K5" s="18">
        <v>2450</v>
      </c>
      <c r="L5" s="18">
        <v>481</v>
      </c>
      <c r="M5" s="20">
        <f>L5/K5</f>
        <v>0.19632653061224489</v>
      </c>
      <c r="N5" s="33"/>
      <c r="P5" s="18">
        <v>2450</v>
      </c>
      <c r="Q5" s="19">
        <f t="shared" ref="Q5:Q38" si="1">(P5-K5)/P5</f>
        <v>0</v>
      </c>
      <c r="R5" s="38"/>
    </row>
    <row r="6" spans="7:18" x14ac:dyDescent="0.35">
      <c r="G6" s="33"/>
      <c r="H6" s="33" t="s">
        <v>84</v>
      </c>
      <c r="I6" s="33">
        <v>1553</v>
      </c>
      <c r="J6" s="2" t="s">
        <v>81</v>
      </c>
      <c r="K6" s="18">
        <v>1448</v>
      </c>
      <c r="L6" s="18">
        <v>587</v>
      </c>
      <c r="M6" s="17">
        <f t="shared" si="0"/>
        <v>0.40538674033149169</v>
      </c>
      <c r="N6" s="33"/>
      <c r="P6" s="18">
        <v>1553</v>
      </c>
      <c r="Q6" s="19">
        <f>(P6-K6)/P6</f>
        <v>6.7611075338055382E-2</v>
      </c>
      <c r="R6" s="38"/>
    </row>
    <row r="7" spans="7:18" x14ac:dyDescent="0.35">
      <c r="G7" s="33"/>
      <c r="H7" s="33"/>
      <c r="I7" s="33"/>
      <c r="J7" s="2" t="s">
        <v>85</v>
      </c>
      <c r="K7" s="18">
        <v>1457</v>
      </c>
      <c r="L7" s="18">
        <v>577</v>
      </c>
      <c r="M7" s="17">
        <f t="shared" si="0"/>
        <v>0.39601921757035002</v>
      </c>
      <c r="N7" s="33"/>
      <c r="P7" s="18">
        <v>1553</v>
      </c>
      <c r="Q7" s="19">
        <f t="shared" si="1"/>
        <v>6.1815840309079204E-2</v>
      </c>
      <c r="R7" s="38"/>
    </row>
    <row r="8" spans="7:18" ht="15.5" x14ac:dyDescent="0.35">
      <c r="G8" s="33"/>
      <c r="H8" s="33"/>
      <c r="I8" s="33"/>
      <c r="J8" s="2" t="s">
        <v>86</v>
      </c>
      <c r="K8" s="18">
        <v>1553</v>
      </c>
      <c r="L8" s="18">
        <v>492</v>
      </c>
      <c r="M8" s="20">
        <f t="shared" si="0"/>
        <v>0.3168061815840309</v>
      </c>
      <c r="N8" s="33"/>
      <c r="P8" s="18">
        <v>1553</v>
      </c>
      <c r="Q8" s="19">
        <f t="shared" si="1"/>
        <v>0</v>
      </c>
      <c r="R8" s="38"/>
    </row>
    <row r="9" spans="7:18" x14ac:dyDescent="0.35">
      <c r="G9" s="33"/>
      <c r="H9" s="33" t="s">
        <v>85</v>
      </c>
      <c r="I9" s="33">
        <v>1738</v>
      </c>
      <c r="J9" s="2" t="s">
        <v>81</v>
      </c>
      <c r="K9" s="18">
        <v>1627</v>
      </c>
      <c r="L9" s="18">
        <v>602</v>
      </c>
      <c r="M9" s="17">
        <f t="shared" si="0"/>
        <v>0.37000614628149969</v>
      </c>
      <c r="N9" s="33"/>
      <c r="P9" s="18">
        <v>1738</v>
      </c>
      <c r="Q9" s="19">
        <f>(P9-K9)/P9</f>
        <v>6.3866513233601846E-2</v>
      </c>
      <c r="R9" s="38"/>
    </row>
    <row r="10" spans="7:18" x14ac:dyDescent="0.35">
      <c r="G10" s="33"/>
      <c r="H10" s="33"/>
      <c r="I10" s="33"/>
      <c r="J10" s="2" t="s">
        <v>84</v>
      </c>
      <c r="K10" s="18">
        <v>1647</v>
      </c>
      <c r="L10" s="18">
        <v>577</v>
      </c>
      <c r="M10" s="17">
        <f t="shared" si="0"/>
        <v>0.35033394049787492</v>
      </c>
      <c r="N10" s="33"/>
      <c r="P10" s="18">
        <v>1738</v>
      </c>
      <c r="Q10" s="19">
        <f t="shared" si="1"/>
        <v>5.23590333716916E-2</v>
      </c>
      <c r="R10" s="38"/>
    </row>
    <row r="11" spans="7:18" ht="16" thickBot="1" x14ac:dyDescent="0.4">
      <c r="G11" s="33"/>
      <c r="H11" s="33"/>
      <c r="I11" s="33"/>
      <c r="J11" s="2" t="s">
        <v>86</v>
      </c>
      <c r="K11" s="18">
        <v>1738</v>
      </c>
      <c r="L11" s="18">
        <v>816</v>
      </c>
      <c r="M11" s="20">
        <f t="shared" si="0"/>
        <v>0.46950517836593786</v>
      </c>
      <c r="N11" s="33"/>
      <c r="P11" s="18">
        <v>1738</v>
      </c>
      <c r="Q11" s="19">
        <f t="shared" si="1"/>
        <v>0</v>
      </c>
      <c r="R11" s="38"/>
    </row>
    <row r="12" spans="7:18" x14ac:dyDescent="0.35">
      <c r="G12" s="33"/>
      <c r="H12" s="33" t="s">
        <v>86</v>
      </c>
      <c r="I12" s="33">
        <v>1414</v>
      </c>
      <c r="J12" s="2" t="s">
        <v>81</v>
      </c>
      <c r="K12" s="18">
        <v>1075</v>
      </c>
      <c r="L12" s="18">
        <v>481</v>
      </c>
      <c r="M12" s="21">
        <f t="shared" si="0"/>
        <v>0.4474418604651163</v>
      </c>
      <c r="N12" s="33"/>
      <c r="O12" s="22"/>
      <c r="P12" s="18">
        <v>1414</v>
      </c>
      <c r="Q12" s="19">
        <f t="shared" si="1"/>
        <v>0.23974540311173975</v>
      </c>
      <c r="R12" s="38"/>
    </row>
    <row r="13" spans="7:18" x14ac:dyDescent="0.35">
      <c r="G13" s="33"/>
      <c r="H13" s="33"/>
      <c r="I13" s="33"/>
      <c r="J13" s="2" t="s">
        <v>84</v>
      </c>
      <c r="K13" s="18">
        <v>1330</v>
      </c>
      <c r="L13" s="18">
        <v>492</v>
      </c>
      <c r="M13" s="23">
        <f t="shared" si="0"/>
        <v>0.36992481203007521</v>
      </c>
      <c r="N13" s="33"/>
      <c r="P13" s="18">
        <v>1414</v>
      </c>
      <c r="Q13" s="19">
        <f t="shared" si="1"/>
        <v>5.9405940594059403E-2</v>
      </c>
      <c r="R13" s="38"/>
    </row>
    <row r="14" spans="7:18" ht="15" thickBot="1" x14ac:dyDescent="0.4">
      <c r="G14" s="33"/>
      <c r="H14" s="33"/>
      <c r="I14" s="33"/>
      <c r="J14" s="2" t="s">
        <v>85</v>
      </c>
      <c r="K14" s="18">
        <v>1140</v>
      </c>
      <c r="L14" s="18">
        <v>816</v>
      </c>
      <c r="M14" s="24">
        <f t="shared" si="0"/>
        <v>0.71578947368421053</v>
      </c>
      <c r="N14" s="33"/>
      <c r="P14" s="18">
        <v>1414</v>
      </c>
      <c r="Q14" s="19">
        <f t="shared" si="1"/>
        <v>0.19377652050919378</v>
      </c>
      <c r="R14" s="38"/>
    </row>
    <row r="15" spans="7:18" x14ac:dyDescent="0.35">
      <c r="G15" s="33" t="s">
        <v>88</v>
      </c>
      <c r="H15" s="33" t="s">
        <v>81</v>
      </c>
      <c r="I15" s="33">
        <v>2080</v>
      </c>
      <c r="J15" s="2" t="s">
        <v>84</v>
      </c>
      <c r="K15" s="18">
        <v>1994</v>
      </c>
      <c r="L15" s="18">
        <v>467</v>
      </c>
      <c r="M15" s="17">
        <f>L15/K15</f>
        <v>0.23420260782347041</v>
      </c>
      <c r="N15" s="39">
        <f>AVERAGE(M15:M26)</f>
        <v>0.3750712695610709</v>
      </c>
      <c r="P15" s="18">
        <v>2080</v>
      </c>
      <c r="Q15" s="19">
        <f t="shared" si="1"/>
        <v>4.1346153846153845E-2</v>
      </c>
      <c r="R15" s="38">
        <f>AVERAGE(Q15,Q16,Q18,Q19,Q21,Q22)</f>
        <v>7.7786491331087559E-2</v>
      </c>
    </row>
    <row r="16" spans="7:18" x14ac:dyDescent="0.35">
      <c r="G16" s="33"/>
      <c r="H16" s="33"/>
      <c r="I16" s="33"/>
      <c r="J16" s="2" t="s">
        <v>85</v>
      </c>
      <c r="K16" s="18">
        <v>1936</v>
      </c>
      <c r="L16" s="18">
        <v>329</v>
      </c>
      <c r="M16" s="17">
        <f t="shared" ref="M16:M26" si="2">L16/K16</f>
        <v>0.16993801652892562</v>
      </c>
      <c r="N16" s="40"/>
      <c r="P16" s="18">
        <v>2080</v>
      </c>
      <c r="Q16" s="19">
        <f t="shared" si="1"/>
        <v>6.9230769230769235E-2</v>
      </c>
      <c r="R16" s="38"/>
    </row>
    <row r="17" spans="7:18" ht="15.5" x14ac:dyDescent="0.35">
      <c r="G17" s="33"/>
      <c r="H17" s="33"/>
      <c r="I17" s="33"/>
      <c r="J17" s="2" t="s">
        <v>86</v>
      </c>
      <c r="K17" s="18">
        <v>2080</v>
      </c>
      <c r="L17" s="18">
        <v>369</v>
      </c>
      <c r="M17" s="20">
        <f t="shared" si="2"/>
        <v>0.17740384615384616</v>
      </c>
      <c r="N17" s="40"/>
      <c r="P17" s="18">
        <v>2080</v>
      </c>
      <c r="Q17" s="19">
        <f t="shared" si="1"/>
        <v>0</v>
      </c>
      <c r="R17" s="38"/>
    </row>
    <row r="18" spans="7:18" x14ac:dyDescent="0.35">
      <c r="G18" s="33"/>
      <c r="H18" s="33" t="s">
        <v>84</v>
      </c>
      <c r="I18" s="33">
        <v>1572</v>
      </c>
      <c r="J18" s="2" t="s">
        <v>81</v>
      </c>
      <c r="K18" s="18">
        <v>1432</v>
      </c>
      <c r="L18" s="18">
        <v>467</v>
      </c>
      <c r="M18" s="17">
        <f t="shared" si="2"/>
        <v>0.3261173184357542</v>
      </c>
      <c r="N18" s="40"/>
      <c r="P18" s="18">
        <v>1572</v>
      </c>
      <c r="Q18" s="19">
        <f t="shared" si="1"/>
        <v>8.9058524173027995E-2</v>
      </c>
      <c r="R18" s="38"/>
    </row>
    <row r="19" spans="7:18" x14ac:dyDescent="0.35">
      <c r="G19" s="33"/>
      <c r="H19" s="33"/>
      <c r="I19" s="33"/>
      <c r="J19" s="2" t="s">
        <v>85</v>
      </c>
      <c r="K19" s="18">
        <v>1440</v>
      </c>
      <c r="L19" s="18">
        <v>284</v>
      </c>
      <c r="M19" s="17">
        <f t="shared" si="2"/>
        <v>0.19722222222222222</v>
      </c>
      <c r="N19" s="40"/>
      <c r="P19" s="18">
        <v>1572</v>
      </c>
      <c r="Q19" s="19">
        <f t="shared" si="1"/>
        <v>8.3969465648854963E-2</v>
      </c>
      <c r="R19" s="38"/>
    </row>
    <row r="20" spans="7:18" ht="15.5" x14ac:dyDescent="0.35">
      <c r="G20" s="33"/>
      <c r="H20" s="33"/>
      <c r="I20" s="33"/>
      <c r="J20" s="2" t="s">
        <v>86</v>
      </c>
      <c r="K20" s="18">
        <v>1572</v>
      </c>
      <c r="L20" s="18">
        <v>514</v>
      </c>
      <c r="M20" s="20">
        <f t="shared" si="2"/>
        <v>0.32697201017811706</v>
      </c>
      <c r="N20" s="40"/>
      <c r="P20" s="18">
        <v>1572</v>
      </c>
      <c r="Q20" s="19">
        <f t="shared" si="1"/>
        <v>0</v>
      </c>
      <c r="R20" s="38"/>
    </row>
    <row r="21" spans="7:18" x14ac:dyDescent="0.35">
      <c r="G21" s="33"/>
      <c r="H21" s="33" t="s">
        <v>85</v>
      </c>
      <c r="I21" s="33">
        <v>912</v>
      </c>
      <c r="J21" s="2" t="s">
        <v>81</v>
      </c>
      <c r="K21" s="18">
        <v>823</v>
      </c>
      <c r="L21" s="18">
        <v>329</v>
      </c>
      <c r="M21" s="17">
        <f t="shared" si="2"/>
        <v>0.3997569866342649</v>
      </c>
      <c r="N21" s="40"/>
      <c r="P21" s="18">
        <v>912</v>
      </c>
      <c r="Q21" s="19">
        <f t="shared" si="1"/>
        <v>9.7587719298245612E-2</v>
      </c>
      <c r="R21" s="38"/>
    </row>
    <row r="22" spans="7:18" x14ac:dyDescent="0.35">
      <c r="G22" s="33"/>
      <c r="H22" s="33"/>
      <c r="I22" s="33"/>
      <c r="J22" s="2" t="s">
        <v>84</v>
      </c>
      <c r="K22" s="18">
        <v>834</v>
      </c>
      <c r="L22" s="18">
        <v>284</v>
      </c>
      <c r="M22" s="17">
        <f t="shared" si="2"/>
        <v>0.34052757793764987</v>
      </c>
      <c r="N22" s="40"/>
      <c r="P22" s="18">
        <v>912</v>
      </c>
      <c r="Q22" s="19">
        <f t="shared" si="1"/>
        <v>8.5526315789473686E-2</v>
      </c>
      <c r="R22" s="38"/>
    </row>
    <row r="23" spans="7:18" ht="16" thickBot="1" x14ac:dyDescent="0.4">
      <c r="G23" s="33"/>
      <c r="H23" s="33"/>
      <c r="I23" s="33"/>
      <c r="J23" s="2" t="s">
        <v>86</v>
      </c>
      <c r="K23" s="18">
        <v>912</v>
      </c>
      <c r="L23" s="18">
        <v>497</v>
      </c>
      <c r="M23" s="20">
        <f t="shared" si="2"/>
        <v>0.54495614035087714</v>
      </c>
      <c r="N23" s="40"/>
      <c r="P23" s="18">
        <v>912</v>
      </c>
      <c r="Q23" s="19">
        <f t="shared" si="1"/>
        <v>0</v>
      </c>
      <c r="R23" s="38"/>
    </row>
    <row r="24" spans="7:18" x14ac:dyDescent="0.35">
      <c r="G24" s="33"/>
      <c r="H24" s="33" t="s">
        <v>86</v>
      </c>
      <c r="I24" s="33">
        <v>900</v>
      </c>
      <c r="J24" s="2" t="s">
        <v>81</v>
      </c>
      <c r="K24" s="18">
        <v>732</v>
      </c>
      <c r="L24" s="18">
        <v>369</v>
      </c>
      <c r="M24" s="21">
        <f t="shared" si="2"/>
        <v>0.50409836065573765</v>
      </c>
      <c r="N24" s="40"/>
      <c r="P24" s="18">
        <v>900</v>
      </c>
      <c r="Q24" s="19">
        <f t="shared" si="1"/>
        <v>0.18666666666666668</v>
      </c>
      <c r="R24" s="38"/>
    </row>
    <row r="25" spans="7:18" x14ac:dyDescent="0.35">
      <c r="G25" s="33"/>
      <c r="H25" s="33"/>
      <c r="I25" s="33"/>
      <c r="J25" s="2" t="s">
        <v>84</v>
      </c>
      <c r="K25" s="18">
        <v>798</v>
      </c>
      <c r="L25" s="18">
        <v>514</v>
      </c>
      <c r="M25" s="23">
        <f t="shared" si="2"/>
        <v>0.64411027568922308</v>
      </c>
      <c r="N25" s="40"/>
      <c r="P25" s="18">
        <v>900</v>
      </c>
      <c r="Q25" s="19">
        <f t="shared" si="1"/>
        <v>0.11333333333333333</v>
      </c>
      <c r="R25" s="38"/>
    </row>
    <row r="26" spans="7:18" ht="15" thickBot="1" x14ac:dyDescent="0.4">
      <c r="G26" s="33"/>
      <c r="H26" s="33"/>
      <c r="I26" s="33"/>
      <c r="J26" s="2" t="s">
        <v>85</v>
      </c>
      <c r="K26" s="18">
        <v>782</v>
      </c>
      <c r="L26" s="18">
        <v>497</v>
      </c>
      <c r="M26" s="24">
        <f t="shared" si="2"/>
        <v>0.63554987212276215</v>
      </c>
      <c r="N26" s="40"/>
      <c r="P26" s="18">
        <v>900</v>
      </c>
      <c r="Q26" s="19">
        <f t="shared" si="1"/>
        <v>0.13111111111111112</v>
      </c>
      <c r="R26" s="38"/>
    </row>
    <row r="27" spans="7:18" x14ac:dyDescent="0.35">
      <c r="G27" s="33" t="s">
        <v>89</v>
      </c>
      <c r="H27" s="33" t="s">
        <v>81</v>
      </c>
      <c r="I27" s="33">
        <v>2735</v>
      </c>
      <c r="J27" s="2" t="s">
        <v>84</v>
      </c>
      <c r="K27" s="18">
        <v>2659</v>
      </c>
      <c r="L27" s="18">
        <v>1933</v>
      </c>
      <c r="M27" s="17">
        <f>L27/K27</f>
        <v>0.72696502444528022</v>
      </c>
      <c r="N27" s="38">
        <f>AVERAGE(M27:M38)</f>
        <v>0.74562488575889174</v>
      </c>
      <c r="P27" s="18">
        <v>2735</v>
      </c>
      <c r="Q27" s="19">
        <f t="shared" si="1"/>
        <v>2.7787934186471665E-2</v>
      </c>
      <c r="R27" s="38">
        <f>AVERAGE(Q27,Q28,Q30,Q31,Q33,Q34)</f>
        <v>3.2553262045689958E-2</v>
      </c>
    </row>
    <row r="28" spans="7:18" x14ac:dyDescent="0.35">
      <c r="G28" s="33"/>
      <c r="H28" s="33"/>
      <c r="I28" s="33"/>
      <c r="J28" s="2" t="s">
        <v>85</v>
      </c>
      <c r="K28" s="18">
        <v>2635</v>
      </c>
      <c r="L28" s="18">
        <v>1748</v>
      </c>
      <c r="M28" s="17">
        <f>L28/K28</f>
        <v>0.66337760910815935</v>
      </c>
      <c r="N28" s="33"/>
      <c r="P28" s="18">
        <v>2735</v>
      </c>
      <c r="Q28" s="19">
        <f t="shared" si="1"/>
        <v>3.6563071297989032E-2</v>
      </c>
      <c r="R28" s="38"/>
    </row>
    <row r="29" spans="7:18" ht="15.5" x14ac:dyDescent="0.35">
      <c r="G29" s="33"/>
      <c r="H29" s="33"/>
      <c r="I29" s="33"/>
      <c r="J29" s="2" t="s">
        <v>86</v>
      </c>
      <c r="K29" s="18">
        <v>2735</v>
      </c>
      <c r="L29" s="18">
        <v>1904</v>
      </c>
      <c r="M29" s="20">
        <f t="shared" ref="M29:M38" si="3">L29/K29</f>
        <v>0.69616087751371114</v>
      </c>
      <c r="N29" s="33"/>
      <c r="P29" s="18">
        <v>2735</v>
      </c>
      <c r="Q29" s="19">
        <f t="shared" si="1"/>
        <v>0</v>
      </c>
      <c r="R29" s="38"/>
    </row>
    <row r="30" spans="7:18" x14ac:dyDescent="0.35">
      <c r="G30" s="33"/>
      <c r="H30" s="33" t="s">
        <v>84</v>
      </c>
      <c r="I30" s="33">
        <v>3201</v>
      </c>
      <c r="J30" s="2" t="s">
        <v>81</v>
      </c>
      <c r="K30" s="18">
        <v>3092</v>
      </c>
      <c r="L30" s="18">
        <v>1933</v>
      </c>
      <c r="M30" s="17">
        <f t="shared" si="3"/>
        <v>0.62516170763260026</v>
      </c>
      <c r="N30" s="33"/>
      <c r="P30" s="18">
        <v>3201</v>
      </c>
      <c r="Q30" s="19">
        <f t="shared" si="1"/>
        <v>3.4051858794126838E-2</v>
      </c>
      <c r="R30" s="38"/>
    </row>
    <row r="31" spans="7:18" x14ac:dyDescent="0.35">
      <c r="G31" s="33"/>
      <c r="H31" s="33"/>
      <c r="I31" s="33"/>
      <c r="J31" s="2" t="s">
        <v>85</v>
      </c>
      <c r="K31" s="18">
        <v>3128</v>
      </c>
      <c r="L31" s="18">
        <v>2458</v>
      </c>
      <c r="M31" s="17">
        <f>L28/K31</f>
        <v>0.55882352941176472</v>
      </c>
      <c r="N31" s="33"/>
      <c r="P31" s="18">
        <v>3201</v>
      </c>
      <c r="Q31" s="19">
        <f t="shared" si="1"/>
        <v>2.2805373320837239E-2</v>
      </c>
      <c r="R31" s="38"/>
    </row>
    <row r="32" spans="7:18" ht="15.5" x14ac:dyDescent="0.35">
      <c r="G32" s="33"/>
      <c r="H32" s="33"/>
      <c r="I32" s="33"/>
      <c r="J32" s="2" t="s">
        <v>86</v>
      </c>
      <c r="K32" s="18">
        <v>3201</v>
      </c>
      <c r="L32" s="18">
        <v>2768</v>
      </c>
      <c r="M32" s="20">
        <f t="shared" si="3"/>
        <v>0.86472977194626677</v>
      </c>
      <c r="N32" s="33"/>
      <c r="P32" s="18">
        <v>3201</v>
      </c>
      <c r="Q32" s="19">
        <f t="shared" si="1"/>
        <v>0</v>
      </c>
      <c r="R32" s="38"/>
    </row>
    <row r="33" spans="7:18" x14ac:dyDescent="0.35">
      <c r="G33" s="33"/>
      <c r="H33" s="33" t="s">
        <v>85</v>
      </c>
      <c r="I33" s="33">
        <v>2982</v>
      </c>
      <c r="J33" s="2" t="s">
        <v>81</v>
      </c>
      <c r="K33" s="18">
        <v>2859</v>
      </c>
      <c r="L33" s="18">
        <v>1748</v>
      </c>
      <c r="M33" s="17">
        <f t="shared" si="3"/>
        <v>0.61140258831759353</v>
      </c>
      <c r="N33" s="33"/>
      <c r="P33" s="18">
        <v>2982</v>
      </c>
      <c r="Q33" s="19">
        <f t="shared" si="1"/>
        <v>4.124748490945674E-2</v>
      </c>
      <c r="R33" s="38"/>
    </row>
    <row r="34" spans="7:18" x14ac:dyDescent="0.35">
      <c r="G34" s="33"/>
      <c r="H34" s="33"/>
      <c r="I34" s="33"/>
      <c r="J34" s="2" t="s">
        <v>84</v>
      </c>
      <c r="K34" s="18">
        <v>2884</v>
      </c>
      <c r="L34" s="18">
        <v>2458</v>
      </c>
      <c r="M34" s="17">
        <f t="shared" si="3"/>
        <v>0.85228848821081826</v>
      </c>
      <c r="N34" s="33"/>
      <c r="P34" s="18">
        <v>2982</v>
      </c>
      <c r="Q34" s="19">
        <f t="shared" si="1"/>
        <v>3.2863849765258218E-2</v>
      </c>
      <c r="R34" s="38"/>
    </row>
    <row r="35" spans="7:18" ht="16" thickBot="1" x14ac:dyDescent="0.4">
      <c r="G35" s="33"/>
      <c r="H35" s="33"/>
      <c r="I35" s="33"/>
      <c r="J35" s="2" t="s">
        <v>86</v>
      </c>
      <c r="K35" s="18">
        <v>2982</v>
      </c>
      <c r="L35" s="18">
        <v>2720</v>
      </c>
      <c r="M35" s="20">
        <f t="shared" si="3"/>
        <v>0.91213950368879948</v>
      </c>
      <c r="N35" s="33"/>
      <c r="P35" s="18">
        <v>2982</v>
      </c>
      <c r="Q35" s="19">
        <f t="shared" si="1"/>
        <v>0</v>
      </c>
      <c r="R35" s="38"/>
    </row>
    <row r="36" spans="7:18" x14ac:dyDescent="0.35">
      <c r="G36" s="33"/>
      <c r="H36" s="33" t="s">
        <v>86</v>
      </c>
      <c r="I36" s="33">
        <v>3133</v>
      </c>
      <c r="J36" s="2" t="s">
        <v>81</v>
      </c>
      <c r="K36" s="18">
        <v>2979</v>
      </c>
      <c r="L36" s="18">
        <v>1904</v>
      </c>
      <c r="M36" s="21">
        <f t="shared" si="3"/>
        <v>0.63914065122524333</v>
      </c>
      <c r="N36" s="33"/>
      <c r="P36" s="18">
        <v>3133</v>
      </c>
      <c r="Q36" s="19">
        <f t="shared" si="1"/>
        <v>4.915416533673795E-2</v>
      </c>
      <c r="R36" s="38"/>
    </row>
    <row r="37" spans="7:18" x14ac:dyDescent="0.35">
      <c r="G37" s="33"/>
      <c r="H37" s="33"/>
      <c r="I37" s="33"/>
      <c r="J37" s="2" t="s">
        <v>84</v>
      </c>
      <c r="K37" s="18">
        <v>3049</v>
      </c>
      <c r="L37" s="18">
        <v>2768</v>
      </c>
      <c r="M37" s="23">
        <f t="shared" si="3"/>
        <v>0.90783863561823552</v>
      </c>
      <c r="N37" s="33"/>
      <c r="P37" s="18">
        <v>3133</v>
      </c>
      <c r="Q37" s="19">
        <f t="shared" si="1"/>
        <v>2.6811362910947972E-2</v>
      </c>
      <c r="R37" s="38"/>
    </row>
    <row r="38" spans="7:18" ht="15" thickBot="1" x14ac:dyDescent="0.4">
      <c r="G38" s="33"/>
      <c r="H38" s="33"/>
      <c r="I38" s="33"/>
      <c r="J38" s="2" t="s">
        <v>85</v>
      </c>
      <c r="K38" s="18">
        <v>3058</v>
      </c>
      <c r="L38" s="18">
        <v>2720</v>
      </c>
      <c r="M38" s="24">
        <f t="shared" si="3"/>
        <v>0.88947024198822755</v>
      </c>
      <c r="N38" s="33"/>
      <c r="P38" s="18">
        <v>3133</v>
      </c>
      <c r="Q38" s="19">
        <f t="shared" si="1"/>
        <v>2.3938716884774978E-2</v>
      </c>
      <c r="R38" s="38"/>
    </row>
    <row r="40" spans="7:18" ht="21" x14ac:dyDescent="0.5">
      <c r="G40" s="9" t="s">
        <v>195</v>
      </c>
      <c r="P40" s="9" t="s">
        <v>185</v>
      </c>
    </row>
    <row r="41" spans="7:18" x14ac:dyDescent="0.35">
      <c r="G41" s="3" t="s">
        <v>95</v>
      </c>
      <c r="H41" s="3" t="s">
        <v>96</v>
      </c>
      <c r="I41" s="3" t="s">
        <v>106</v>
      </c>
      <c r="J41" s="3" t="s">
        <v>107</v>
      </c>
      <c r="K41" s="3" t="s">
        <v>108</v>
      </c>
      <c r="L41" s="3" t="s">
        <v>109</v>
      </c>
      <c r="M41" s="3" t="s">
        <v>110</v>
      </c>
      <c r="N41" s="3" t="s">
        <v>111</v>
      </c>
      <c r="P41" s="3" t="s">
        <v>106</v>
      </c>
      <c r="Q41" s="10" t="s">
        <v>112</v>
      </c>
      <c r="R41" s="3" t="s">
        <v>113</v>
      </c>
    </row>
    <row r="42" spans="7:18" x14ac:dyDescent="0.35">
      <c r="G42" s="33" t="s">
        <v>87</v>
      </c>
      <c r="H42" s="33" t="s">
        <v>81</v>
      </c>
      <c r="I42" s="33">
        <v>2450</v>
      </c>
      <c r="J42" s="2" t="s">
        <v>84</v>
      </c>
      <c r="K42" s="18">
        <v>2370</v>
      </c>
      <c r="L42" s="18">
        <v>838</v>
      </c>
      <c r="M42" s="17">
        <f t="shared" ref="M42:M69" si="4">L42/K42</f>
        <v>0.35358649789029534</v>
      </c>
      <c r="N42" s="38">
        <f>AVERAGE(M42:M53)</f>
        <v>0.46316914375472235</v>
      </c>
      <c r="P42" s="18">
        <v>2450</v>
      </c>
      <c r="Q42" s="19">
        <v>3.2244897959183672E-2</v>
      </c>
      <c r="R42" s="38">
        <f>AVERAGE(Q42,Q43,Q45,Q46,Q48,Q49)</f>
        <v>5.0999407385116526E-2</v>
      </c>
    </row>
    <row r="43" spans="7:18" x14ac:dyDescent="0.35">
      <c r="G43" s="33"/>
      <c r="H43" s="33"/>
      <c r="I43" s="33"/>
      <c r="J43" s="2" t="s">
        <v>85</v>
      </c>
      <c r="K43" s="18">
        <v>2319</v>
      </c>
      <c r="L43" s="18">
        <v>1087</v>
      </c>
      <c r="M43" s="17">
        <f t="shared" si="4"/>
        <v>0.46873652436394997</v>
      </c>
      <c r="N43" s="33"/>
      <c r="P43" s="18">
        <v>2450</v>
      </c>
      <c r="Q43" s="19">
        <v>5.3469387755102044E-2</v>
      </c>
      <c r="R43" s="38"/>
    </row>
    <row r="44" spans="7:18" ht="15.5" x14ac:dyDescent="0.35">
      <c r="G44" s="33"/>
      <c r="H44" s="33"/>
      <c r="I44" s="33"/>
      <c r="J44" s="2" t="s">
        <v>86</v>
      </c>
      <c r="K44" s="18">
        <v>2450</v>
      </c>
      <c r="L44" s="18">
        <v>745</v>
      </c>
      <c r="M44" s="20">
        <f t="shared" si="4"/>
        <v>0.30408163265306121</v>
      </c>
      <c r="N44" s="33"/>
      <c r="P44" s="18">
        <v>2450</v>
      </c>
      <c r="Q44" s="19">
        <v>0</v>
      </c>
      <c r="R44" s="38"/>
    </row>
    <row r="45" spans="7:18" x14ac:dyDescent="0.35">
      <c r="G45" s="33"/>
      <c r="H45" s="33" t="s">
        <v>84</v>
      </c>
      <c r="I45" s="33">
        <v>1655</v>
      </c>
      <c r="J45" s="2" t="s">
        <v>81</v>
      </c>
      <c r="K45" s="18">
        <v>2637</v>
      </c>
      <c r="L45" s="18">
        <v>1087</v>
      </c>
      <c r="M45" s="17">
        <f t="shared" si="4"/>
        <v>0.41221084565794464</v>
      </c>
      <c r="N45" s="33"/>
      <c r="P45" s="18">
        <v>1655</v>
      </c>
      <c r="Q45" s="19">
        <v>8.3383685800604235E-2</v>
      </c>
      <c r="R45" s="38"/>
    </row>
    <row r="46" spans="7:18" x14ac:dyDescent="0.35">
      <c r="G46" s="33"/>
      <c r="H46" s="33"/>
      <c r="I46" s="33"/>
      <c r="J46" s="2" t="s">
        <v>85</v>
      </c>
      <c r="K46" s="18">
        <v>2654</v>
      </c>
      <c r="L46" s="18">
        <v>798</v>
      </c>
      <c r="M46" s="17">
        <f t="shared" si="4"/>
        <v>0.30067822155237378</v>
      </c>
      <c r="N46" s="33"/>
      <c r="P46" s="18">
        <v>1655</v>
      </c>
      <c r="Q46" s="19">
        <v>7.8549848942598186E-2</v>
      </c>
      <c r="R46" s="38"/>
    </row>
    <row r="47" spans="7:18" ht="15.5" x14ac:dyDescent="0.35">
      <c r="G47" s="33"/>
      <c r="H47" s="33"/>
      <c r="I47" s="33"/>
      <c r="J47" s="2" t="s">
        <v>86</v>
      </c>
      <c r="K47" s="18">
        <v>2725</v>
      </c>
      <c r="L47" s="18">
        <v>1078</v>
      </c>
      <c r="M47" s="20">
        <f t="shared" si="4"/>
        <v>0.39559633027522934</v>
      </c>
      <c r="N47" s="33"/>
      <c r="P47" s="18">
        <v>1655</v>
      </c>
      <c r="Q47" s="19">
        <v>0</v>
      </c>
      <c r="R47" s="38"/>
    </row>
    <row r="48" spans="7:18" x14ac:dyDescent="0.35">
      <c r="G48" s="33"/>
      <c r="H48" s="33" t="s">
        <v>85</v>
      </c>
      <c r="I48" s="33">
        <v>2725</v>
      </c>
      <c r="J48" s="2" t="s">
        <v>81</v>
      </c>
      <c r="K48" s="18">
        <v>1515</v>
      </c>
      <c r="L48" s="18">
        <v>838</v>
      </c>
      <c r="M48" s="17">
        <f t="shared" si="4"/>
        <v>0.55313531353135315</v>
      </c>
      <c r="N48" s="33"/>
      <c r="P48" s="18">
        <v>2725</v>
      </c>
      <c r="Q48" s="19">
        <v>3.2293577981651375E-2</v>
      </c>
      <c r="R48" s="38"/>
    </row>
    <row r="49" spans="7:18" x14ac:dyDescent="0.35">
      <c r="G49" s="33"/>
      <c r="H49" s="33"/>
      <c r="I49" s="33"/>
      <c r="J49" s="2" t="s">
        <v>84</v>
      </c>
      <c r="K49" s="18">
        <v>1525</v>
      </c>
      <c r="L49" s="18">
        <v>798</v>
      </c>
      <c r="M49" s="17">
        <f t="shared" si="4"/>
        <v>0.52327868852459014</v>
      </c>
      <c r="N49" s="33"/>
      <c r="P49" s="18">
        <v>2725</v>
      </c>
      <c r="Q49" s="19">
        <v>2.6055045871559632E-2</v>
      </c>
      <c r="R49" s="38"/>
    </row>
    <row r="50" spans="7:18" ht="16" thickBot="1" x14ac:dyDescent="0.4">
      <c r="G50" s="33"/>
      <c r="H50" s="33"/>
      <c r="I50" s="33"/>
      <c r="J50" s="2" t="s">
        <v>86</v>
      </c>
      <c r="K50" s="18">
        <v>1655</v>
      </c>
      <c r="L50" s="18">
        <v>752</v>
      </c>
      <c r="M50" s="20">
        <f t="shared" si="4"/>
        <v>0.45438066465256799</v>
      </c>
      <c r="N50" s="33"/>
      <c r="P50" s="18">
        <v>2725</v>
      </c>
      <c r="Q50" s="19">
        <v>0</v>
      </c>
      <c r="R50" s="38"/>
    </row>
    <row r="51" spans="7:18" x14ac:dyDescent="0.35">
      <c r="G51" s="33"/>
      <c r="H51" s="33" t="s">
        <v>86</v>
      </c>
      <c r="I51" s="33">
        <v>1678</v>
      </c>
      <c r="J51" s="2" t="s">
        <v>81</v>
      </c>
      <c r="K51" s="18">
        <v>1352</v>
      </c>
      <c r="L51" s="18">
        <v>745</v>
      </c>
      <c r="M51" s="21">
        <f t="shared" si="4"/>
        <v>0.55103550295857984</v>
      </c>
      <c r="N51" s="33"/>
      <c r="P51" s="18">
        <v>1678</v>
      </c>
      <c r="Q51" s="19">
        <v>0.19308700834326578</v>
      </c>
      <c r="R51" s="38"/>
    </row>
    <row r="52" spans="7:18" x14ac:dyDescent="0.35">
      <c r="G52" s="33"/>
      <c r="H52" s="33"/>
      <c r="I52" s="33"/>
      <c r="J52" s="2" t="s">
        <v>84</v>
      </c>
      <c r="K52" s="18">
        <v>1590</v>
      </c>
      <c r="L52" s="18">
        <v>752</v>
      </c>
      <c r="M52" s="23">
        <f t="shared" si="4"/>
        <v>0.4729559748427673</v>
      </c>
      <c r="N52" s="33"/>
      <c r="P52" s="18">
        <v>1678</v>
      </c>
      <c r="Q52" s="19">
        <v>5.1847437425506557E-2</v>
      </c>
      <c r="R52" s="38"/>
    </row>
    <row r="53" spans="7:18" ht="15" thickBot="1" x14ac:dyDescent="0.4">
      <c r="G53" s="33"/>
      <c r="H53" s="33"/>
      <c r="I53" s="33"/>
      <c r="J53" s="2" t="s">
        <v>85</v>
      </c>
      <c r="K53" s="18">
        <v>1403</v>
      </c>
      <c r="L53" s="18">
        <v>1078</v>
      </c>
      <c r="M53" s="24">
        <f t="shared" si="4"/>
        <v>0.76835352815395586</v>
      </c>
      <c r="N53" s="33"/>
      <c r="P53" s="18">
        <v>1678</v>
      </c>
      <c r="Q53" s="19">
        <v>0.16388557806912993</v>
      </c>
      <c r="R53" s="38"/>
    </row>
    <row r="54" spans="7:18" x14ac:dyDescent="0.35">
      <c r="G54" s="33" t="s">
        <v>88</v>
      </c>
      <c r="H54" s="33" t="s">
        <v>81</v>
      </c>
      <c r="I54" s="33">
        <v>2080</v>
      </c>
      <c r="J54" s="2" t="s">
        <v>84</v>
      </c>
      <c r="K54" s="18">
        <v>1994</v>
      </c>
      <c r="L54" s="18">
        <v>784</v>
      </c>
      <c r="M54" s="17">
        <f t="shared" si="4"/>
        <v>0.39317953861584753</v>
      </c>
      <c r="N54" s="39">
        <f>AVERAGE(M54:M65)</f>
        <v>0.48541884026272197</v>
      </c>
      <c r="P54" s="18">
        <v>2080</v>
      </c>
      <c r="Q54" s="19">
        <v>4.0865384615384602E-2</v>
      </c>
      <c r="R54" s="38">
        <f>AVERAGE(Q54,Q55,Q57,Q58,Q60,Q61)</f>
        <v>5.5125539007397799E-2</v>
      </c>
    </row>
    <row r="55" spans="7:18" x14ac:dyDescent="0.35">
      <c r="G55" s="33"/>
      <c r="H55" s="33"/>
      <c r="I55" s="33"/>
      <c r="J55" s="2" t="s">
        <v>85</v>
      </c>
      <c r="K55" s="18">
        <v>1936</v>
      </c>
      <c r="L55" s="18">
        <v>1056</v>
      </c>
      <c r="M55" s="17">
        <f t="shared" si="4"/>
        <v>0.54545454545454541</v>
      </c>
      <c r="N55" s="40"/>
      <c r="P55" s="18">
        <v>2080</v>
      </c>
      <c r="Q55" s="19">
        <v>6.9230769230769235E-2</v>
      </c>
      <c r="R55" s="38"/>
    </row>
    <row r="56" spans="7:18" ht="15.5" x14ac:dyDescent="0.35">
      <c r="G56" s="33"/>
      <c r="H56" s="33"/>
      <c r="I56" s="33"/>
      <c r="J56" s="2" t="s">
        <v>86</v>
      </c>
      <c r="K56" s="18">
        <v>2080</v>
      </c>
      <c r="L56" s="18">
        <v>709</v>
      </c>
      <c r="M56" s="20">
        <f t="shared" si="4"/>
        <v>0.34086538461538463</v>
      </c>
      <c r="N56" s="40"/>
      <c r="P56" s="18">
        <v>2080</v>
      </c>
      <c r="Q56" s="19">
        <v>0</v>
      </c>
      <c r="R56" s="38"/>
    </row>
    <row r="57" spans="7:18" x14ac:dyDescent="0.35">
      <c r="G57" s="33"/>
      <c r="H57" s="33" t="s">
        <v>84</v>
      </c>
      <c r="I57" s="33">
        <v>1748</v>
      </c>
      <c r="J57" s="2" t="s">
        <v>81</v>
      </c>
      <c r="K57" s="18">
        <v>2318</v>
      </c>
      <c r="L57" s="18">
        <v>1056</v>
      </c>
      <c r="M57" s="17">
        <f t="shared" si="4"/>
        <v>0.455565142364107</v>
      </c>
      <c r="N57" s="40"/>
      <c r="P57" s="18">
        <v>1748</v>
      </c>
      <c r="Q57" s="19">
        <v>7.8947368421052627E-2</v>
      </c>
      <c r="R57" s="38"/>
    </row>
    <row r="58" spans="7:18" x14ac:dyDescent="0.35">
      <c r="G58" s="33"/>
      <c r="H58" s="33"/>
      <c r="I58" s="33"/>
      <c r="J58" s="2" t="s">
        <v>85</v>
      </c>
      <c r="K58" s="18">
        <v>2327</v>
      </c>
      <c r="L58" s="18">
        <v>698</v>
      </c>
      <c r="M58" s="17">
        <f t="shared" si="4"/>
        <v>0.29995702621400944</v>
      </c>
      <c r="N58" s="40"/>
      <c r="P58" s="18">
        <v>1748</v>
      </c>
      <c r="Q58" s="19">
        <v>7.5514874141876437E-2</v>
      </c>
      <c r="R58" s="38"/>
    </row>
    <row r="59" spans="7:18" ht="15.5" x14ac:dyDescent="0.35">
      <c r="G59" s="33"/>
      <c r="H59" s="33"/>
      <c r="I59" s="33"/>
      <c r="J59" s="2" t="s">
        <v>86</v>
      </c>
      <c r="K59" s="18">
        <v>2402</v>
      </c>
      <c r="L59" s="18">
        <v>867</v>
      </c>
      <c r="M59" s="20">
        <f t="shared" si="4"/>
        <v>0.36094920899250627</v>
      </c>
      <c r="N59" s="40"/>
      <c r="P59" s="18">
        <v>1748</v>
      </c>
      <c r="Q59" s="19">
        <v>0</v>
      </c>
      <c r="R59" s="38"/>
    </row>
    <row r="60" spans="7:18" x14ac:dyDescent="0.35">
      <c r="G60" s="33"/>
      <c r="H60" s="33" t="s">
        <v>85</v>
      </c>
      <c r="I60" s="33">
        <v>2402</v>
      </c>
      <c r="J60" s="2" t="s">
        <v>81</v>
      </c>
      <c r="K60" s="18">
        <v>1608</v>
      </c>
      <c r="L60" s="18">
        <v>784</v>
      </c>
      <c r="M60" s="17">
        <f t="shared" si="4"/>
        <v>0.48756218905472637</v>
      </c>
      <c r="N60" s="40"/>
      <c r="P60" s="18">
        <v>2402</v>
      </c>
      <c r="Q60" s="19">
        <v>3.4970857618651124E-2</v>
      </c>
      <c r="R60" s="38"/>
    </row>
    <row r="61" spans="7:18" x14ac:dyDescent="0.35">
      <c r="G61" s="33"/>
      <c r="H61" s="33"/>
      <c r="I61" s="33"/>
      <c r="J61" s="2" t="s">
        <v>84</v>
      </c>
      <c r="K61" s="18">
        <v>1616</v>
      </c>
      <c r="L61" s="18">
        <v>698</v>
      </c>
      <c r="M61" s="17">
        <f t="shared" si="4"/>
        <v>0.43193069306930693</v>
      </c>
      <c r="N61" s="40"/>
      <c r="P61" s="18">
        <v>2402</v>
      </c>
      <c r="Q61" s="19">
        <v>3.1223980016652789E-2</v>
      </c>
      <c r="R61" s="38"/>
    </row>
    <row r="62" spans="7:18" ht="16" thickBot="1" x14ac:dyDescent="0.4">
      <c r="G62" s="33"/>
      <c r="H62" s="33"/>
      <c r="I62" s="33"/>
      <c r="J62" s="2" t="s">
        <v>86</v>
      </c>
      <c r="K62" s="18">
        <v>1748</v>
      </c>
      <c r="L62" s="18">
        <v>775</v>
      </c>
      <c r="M62" s="20">
        <f t="shared" si="4"/>
        <v>0.44336384439359267</v>
      </c>
      <c r="N62" s="40"/>
      <c r="P62" s="18">
        <v>2402</v>
      </c>
      <c r="Q62" s="19">
        <v>0</v>
      </c>
      <c r="R62" s="38"/>
    </row>
    <row r="63" spans="7:18" x14ac:dyDescent="0.35">
      <c r="G63" s="33"/>
      <c r="H63" s="33" t="s">
        <v>86</v>
      </c>
      <c r="I63" s="33">
        <v>1266</v>
      </c>
      <c r="J63" s="2" t="s">
        <v>81</v>
      </c>
      <c r="K63" s="18">
        <v>1104</v>
      </c>
      <c r="L63" s="18">
        <v>709</v>
      </c>
      <c r="M63" s="21">
        <f t="shared" si="4"/>
        <v>0.64221014492753625</v>
      </c>
      <c r="N63" s="40"/>
      <c r="P63" s="18">
        <v>1266</v>
      </c>
      <c r="Q63" s="19">
        <v>0.12717219589257503</v>
      </c>
      <c r="R63" s="38"/>
    </row>
    <row r="64" spans="7:18" x14ac:dyDescent="0.35">
      <c r="G64" s="33"/>
      <c r="H64" s="33"/>
      <c r="I64" s="33"/>
      <c r="J64" s="2" t="s">
        <v>84</v>
      </c>
      <c r="K64" s="18">
        <v>1160</v>
      </c>
      <c r="L64" s="18">
        <v>775</v>
      </c>
      <c r="M64" s="23">
        <f t="shared" si="4"/>
        <v>0.6681034482758621</v>
      </c>
      <c r="N64" s="40"/>
      <c r="P64" s="18">
        <v>1266</v>
      </c>
      <c r="Q64" s="19">
        <v>8.2938388625592413E-2</v>
      </c>
      <c r="R64" s="38"/>
    </row>
    <row r="65" spans="7:18" ht="15" thickBot="1" x14ac:dyDescent="0.4">
      <c r="G65" s="33"/>
      <c r="H65" s="33"/>
      <c r="I65" s="33"/>
      <c r="J65" s="2" t="s">
        <v>85</v>
      </c>
      <c r="K65" s="18">
        <v>1147</v>
      </c>
      <c r="L65" s="18">
        <v>867</v>
      </c>
      <c r="M65" s="24">
        <f t="shared" si="4"/>
        <v>0.75588491717523976</v>
      </c>
      <c r="N65" s="40"/>
      <c r="P65" s="18">
        <v>1266</v>
      </c>
      <c r="Q65" s="19">
        <v>9.3996840442338067E-2</v>
      </c>
      <c r="R65" s="38"/>
    </row>
    <row r="66" spans="7:18" x14ac:dyDescent="0.35">
      <c r="G66" s="33" t="s">
        <v>89</v>
      </c>
      <c r="H66" s="33" t="s">
        <v>81</v>
      </c>
      <c r="I66" s="33">
        <v>2735</v>
      </c>
      <c r="J66" s="2" t="s">
        <v>84</v>
      </c>
      <c r="K66" s="18">
        <v>2659</v>
      </c>
      <c r="L66" s="18">
        <v>1974</v>
      </c>
      <c r="M66" s="17">
        <f t="shared" si="4"/>
        <v>0.74238435502068445</v>
      </c>
      <c r="N66" s="38">
        <f>AVERAGE(M66:M77)</f>
        <v>0.68683828169385031</v>
      </c>
      <c r="P66" s="18">
        <v>2735</v>
      </c>
      <c r="Q66" s="19">
        <v>2.7422303473491772E-2</v>
      </c>
      <c r="R66" s="38">
        <f>AVERAGE(Q66,Q67,Q69,Q70,Q72,Q73)</f>
        <v>3.350465444442078E-2</v>
      </c>
    </row>
    <row r="67" spans="7:18" x14ac:dyDescent="0.35">
      <c r="G67" s="33"/>
      <c r="H67" s="33"/>
      <c r="I67" s="33"/>
      <c r="J67" s="2" t="s">
        <v>85</v>
      </c>
      <c r="K67" s="18">
        <v>2635</v>
      </c>
      <c r="L67" s="18">
        <v>1467</v>
      </c>
      <c r="M67" s="17">
        <f t="shared" si="4"/>
        <v>0.5567362428842505</v>
      </c>
      <c r="N67" s="33"/>
      <c r="P67" s="18">
        <v>2735</v>
      </c>
      <c r="Q67" s="19">
        <v>3.6563071297989032E-2</v>
      </c>
      <c r="R67" s="38"/>
    </row>
    <row r="68" spans="7:18" ht="15.5" x14ac:dyDescent="0.35">
      <c r="G68" s="33"/>
      <c r="H68" s="33"/>
      <c r="I68" s="33"/>
      <c r="J68" s="2" t="s">
        <v>86</v>
      </c>
      <c r="K68" s="18">
        <v>2735</v>
      </c>
      <c r="L68" s="18">
        <v>1691</v>
      </c>
      <c r="M68" s="20">
        <f t="shared" si="4"/>
        <v>0.61828153564899446</v>
      </c>
      <c r="N68" s="33"/>
      <c r="P68" s="18">
        <v>2735</v>
      </c>
      <c r="Q68" s="19">
        <v>0</v>
      </c>
      <c r="R68" s="38"/>
    </row>
    <row r="69" spans="7:18" x14ac:dyDescent="0.35">
      <c r="G69" s="33"/>
      <c r="H69" s="33" t="s">
        <v>84</v>
      </c>
      <c r="I69" s="33">
        <v>3257</v>
      </c>
      <c r="J69" s="2" t="s">
        <v>81</v>
      </c>
      <c r="K69" s="18">
        <v>2504</v>
      </c>
      <c r="L69" s="18">
        <v>1467</v>
      </c>
      <c r="M69" s="17">
        <f t="shared" si="4"/>
        <v>0.58586261980830667</v>
      </c>
      <c r="N69" s="33"/>
      <c r="P69" s="18">
        <v>3257</v>
      </c>
      <c r="Q69" s="19">
        <v>3.8378876266502916E-2</v>
      </c>
      <c r="R69" s="38"/>
    </row>
    <row r="70" spans="7:18" x14ac:dyDescent="0.35">
      <c r="G70" s="33"/>
      <c r="H70" s="33"/>
      <c r="I70" s="33"/>
      <c r="J70" s="2" t="s">
        <v>85</v>
      </c>
      <c r="K70" s="18">
        <v>2520</v>
      </c>
      <c r="L70" s="18">
        <v>2056</v>
      </c>
      <c r="M70" s="17">
        <f>L67/K70</f>
        <v>0.58214285714285718</v>
      </c>
      <c r="N70" s="33"/>
      <c r="P70" s="18">
        <v>3257</v>
      </c>
      <c r="Q70" s="19">
        <v>3.4694504144918634E-2</v>
      </c>
      <c r="R70" s="38"/>
    </row>
    <row r="71" spans="7:18" ht="15.5" x14ac:dyDescent="0.35">
      <c r="G71" s="33"/>
      <c r="H71" s="33"/>
      <c r="I71" s="33"/>
      <c r="J71" s="2" t="s">
        <v>86</v>
      </c>
      <c r="K71" s="18">
        <v>2595</v>
      </c>
      <c r="L71" s="18">
        <v>2058</v>
      </c>
      <c r="M71" s="20">
        <f t="shared" ref="M71:M77" si="5">L71/K71</f>
        <v>0.79306358381502895</v>
      </c>
      <c r="N71" s="33"/>
      <c r="P71" s="18">
        <v>3257</v>
      </c>
      <c r="Q71" s="19">
        <v>0</v>
      </c>
      <c r="R71" s="38"/>
    </row>
    <row r="72" spans="7:18" x14ac:dyDescent="0.35">
      <c r="G72" s="33"/>
      <c r="H72" s="33" t="s">
        <v>85</v>
      </c>
      <c r="I72" s="33">
        <v>2595</v>
      </c>
      <c r="J72" s="2" t="s">
        <v>81</v>
      </c>
      <c r="K72" s="18">
        <v>3131</v>
      </c>
      <c r="L72" s="18">
        <v>1974</v>
      </c>
      <c r="M72" s="17">
        <f t="shared" si="5"/>
        <v>0.63046949856275947</v>
      </c>
      <c r="N72" s="33"/>
      <c r="P72" s="18">
        <v>2595</v>
      </c>
      <c r="Q72" s="19">
        <v>3.5067437379576107E-2</v>
      </c>
      <c r="R72" s="38"/>
    </row>
    <row r="73" spans="7:18" x14ac:dyDescent="0.35">
      <c r="G73" s="33"/>
      <c r="H73" s="33"/>
      <c r="I73" s="33"/>
      <c r="J73" s="2" t="s">
        <v>84</v>
      </c>
      <c r="K73" s="18">
        <v>3144</v>
      </c>
      <c r="L73" s="18">
        <v>2056</v>
      </c>
      <c r="M73" s="17">
        <f t="shared" si="5"/>
        <v>0.65394402035623411</v>
      </c>
      <c r="N73" s="33"/>
      <c r="P73" s="18">
        <v>2595</v>
      </c>
      <c r="Q73" s="19">
        <v>2.8901734104046242E-2</v>
      </c>
      <c r="R73" s="38"/>
    </row>
    <row r="74" spans="7:18" ht="16" thickBot="1" x14ac:dyDescent="0.4">
      <c r="G74" s="33"/>
      <c r="H74" s="33"/>
      <c r="I74" s="33"/>
      <c r="J74" s="2" t="s">
        <v>86</v>
      </c>
      <c r="K74" s="18">
        <v>3257</v>
      </c>
      <c r="L74" s="18">
        <v>2229</v>
      </c>
      <c r="M74" s="20">
        <f t="shared" si="5"/>
        <v>0.68437212158427996</v>
      </c>
      <c r="N74" s="33"/>
      <c r="P74" s="18">
        <v>2595</v>
      </c>
      <c r="Q74" s="19">
        <v>0</v>
      </c>
      <c r="R74" s="38"/>
    </row>
    <row r="75" spans="7:18" x14ac:dyDescent="0.35">
      <c r="G75" s="33"/>
      <c r="H75" s="33" t="s">
        <v>86</v>
      </c>
      <c r="I75" s="33">
        <v>2623</v>
      </c>
      <c r="J75" s="2" t="s">
        <v>81</v>
      </c>
      <c r="K75" s="18">
        <v>2444</v>
      </c>
      <c r="L75" s="18">
        <v>1691</v>
      </c>
      <c r="M75" s="21">
        <f t="shared" si="5"/>
        <v>0.69189852700490995</v>
      </c>
      <c r="N75" s="33"/>
      <c r="P75" s="18">
        <v>2623</v>
      </c>
      <c r="Q75" s="19">
        <v>6.786122760198246E-2</v>
      </c>
      <c r="R75" s="38"/>
    </row>
    <row r="76" spans="7:18" x14ac:dyDescent="0.35">
      <c r="G76" s="33"/>
      <c r="H76" s="33"/>
      <c r="I76" s="33"/>
      <c r="J76" s="2" t="s">
        <v>84</v>
      </c>
      <c r="K76" s="18">
        <v>2506</v>
      </c>
      <c r="L76" s="18">
        <v>2229</v>
      </c>
      <c r="M76" s="23">
        <f t="shared" si="5"/>
        <v>0.88946528332003194</v>
      </c>
      <c r="N76" s="33"/>
      <c r="P76" s="18">
        <v>2623</v>
      </c>
      <c r="Q76" s="19">
        <v>4.4224170796797559E-2</v>
      </c>
      <c r="R76" s="38"/>
    </row>
    <row r="77" spans="7:18" ht="15" thickBot="1" x14ac:dyDescent="0.4">
      <c r="G77" s="33"/>
      <c r="H77" s="33"/>
      <c r="I77" s="33"/>
      <c r="J77" s="2" t="s">
        <v>85</v>
      </c>
      <c r="K77" s="18">
        <v>2530</v>
      </c>
      <c r="L77" s="18">
        <v>2058</v>
      </c>
      <c r="M77" s="24">
        <f t="shared" si="5"/>
        <v>0.81343873517786558</v>
      </c>
      <c r="N77" s="33"/>
      <c r="P77" s="18">
        <v>2623</v>
      </c>
      <c r="Q77" s="19">
        <v>3.5455585207777356E-2</v>
      </c>
      <c r="R77" s="38"/>
    </row>
  </sheetData>
  <mergeCells count="66">
    <mergeCell ref="R3:R14"/>
    <mergeCell ref="H6:H8"/>
    <mergeCell ref="I6:I8"/>
    <mergeCell ref="H9:H11"/>
    <mergeCell ref="I9:I11"/>
    <mergeCell ref="H12:H14"/>
    <mergeCell ref="I12:I14"/>
    <mergeCell ref="R15:R26"/>
    <mergeCell ref="H18:H20"/>
    <mergeCell ref="I18:I20"/>
    <mergeCell ref="H21:H23"/>
    <mergeCell ref="I21:I23"/>
    <mergeCell ref="G15:G26"/>
    <mergeCell ref="H15:H17"/>
    <mergeCell ref="I15:I17"/>
    <mergeCell ref="N15:N26"/>
    <mergeCell ref="G3:G14"/>
    <mergeCell ref="H3:H5"/>
    <mergeCell ref="I3:I5"/>
    <mergeCell ref="N3:N14"/>
    <mergeCell ref="H24:H26"/>
    <mergeCell ref="I24:I26"/>
    <mergeCell ref="G27:G38"/>
    <mergeCell ref="H27:H29"/>
    <mergeCell ref="I27:I29"/>
    <mergeCell ref="R27:R38"/>
    <mergeCell ref="H30:H32"/>
    <mergeCell ref="I30:I32"/>
    <mergeCell ref="H33:H35"/>
    <mergeCell ref="I33:I35"/>
    <mergeCell ref="H36:H38"/>
    <mergeCell ref="I36:I38"/>
    <mergeCell ref="N27:N38"/>
    <mergeCell ref="R42:R53"/>
    <mergeCell ref="H45:H47"/>
    <mergeCell ref="I45:I47"/>
    <mergeCell ref="H48:H50"/>
    <mergeCell ref="I48:I50"/>
    <mergeCell ref="H51:H53"/>
    <mergeCell ref="I51:I53"/>
    <mergeCell ref="R54:R65"/>
    <mergeCell ref="H57:H59"/>
    <mergeCell ref="I57:I59"/>
    <mergeCell ref="H60:H62"/>
    <mergeCell ref="I60:I62"/>
    <mergeCell ref="G54:G65"/>
    <mergeCell ref="H54:H56"/>
    <mergeCell ref="I54:I56"/>
    <mergeCell ref="N54:N65"/>
    <mergeCell ref="G42:G53"/>
    <mergeCell ref="H42:H44"/>
    <mergeCell ref="I42:I44"/>
    <mergeCell ref="N42:N53"/>
    <mergeCell ref="H63:H65"/>
    <mergeCell ref="I63:I65"/>
    <mergeCell ref="G66:G77"/>
    <mergeCell ref="H66:H68"/>
    <mergeCell ref="I66:I68"/>
    <mergeCell ref="R66:R77"/>
    <mergeCell ref="H69:H71"/>
    <mergeCell ref="I69:I71"/>
    <mergeCell ref="H72:H74"/>
    <mergeCell ref="I72:I74"/>
    <mergeCell ref="H75:H77"/>
    <mergeCell ref="I75:I77"/>
    <mergeCell ref="N66:N77"/>
  </mergeCells>
  <conditionalFormatting sqref="M3:N38">
    <cfRule type="colorScale" priority="1">
      <colorScale>
        <cfvo type="min"/>
        <cfvo type="percentile" val="50"/>
        <cfvo type="max"/>
        <color rgb="FF5A8AC6"/>
        <color rgb="FFFCFCFF"/>
        <color rgb="FFF8696B"/>
      </colorScale>
    </cfRule>
  </conditionalFormatting>
  <conditionalFormatting sqref="M42:N77">
    <cfRule type="colorScale" priority="2">
      <colorScale>
        <cfvo type="min"/>
        <cfvo type="percentile" val="50"/>
        <cfvo type="max"/>
        <color rgb="FF5A8AC6"/>
        <color rgb="FFFCFCFF"/>
        <color rgb="FFF8696B"/>
      </colorScale>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1B94-89BF-4ECF-AF78-286FFBD4A9B8}">
  <dimension ref="A1:I14"/>
  <sheetViews>
    <sheetView zoomScale="85" zoomScaleNormal="85" workbookViewId="0">
      <selection activeCell="H37" sqref="H37"/>
    </sheetView>
  </sheetViews>
  <sheetFormatPr defaultRowHeight="14.5" x14ac:dyDescent="0.35"/>
  <cols>
    <col min="1" max="1" width="22.7265625" customWidth="1"/>
    <col min="2" max="2" width="14.90625" customWidth="1"/>
    <col min="3" max="3" width="13.36328125" customWidth="1"/>
    <col min="4" max="4" width="17.54296875" customWidth="1"/>
    <col min="5" max="5" width="19.08984375" customWidth="1"/>
    <col min="6" max="6" width="22.453125" customWidth="1"/>
    <col min="7" max="7" width="24.1796875" customWidth="1"/>
    <col min="8" max="8" width="28.1796875" customWidth="1"/>
    <col min="9" max="9" width="16.54296875" customWidth="1"/>
  </cols>
  <sheetData>
    <row r="1" spans="1:9" ht="21" x14ac:dyDescent="0.5">
      <c r="A1" s="9" t="s">
        <v>196</v>
      </c>
    </row>
    <row r="2" spans="1:9" x14ac:dyDescent="0.35">
      <c r="A2" s="10" t="s">
        <v>156</v>
      </c>
    </row>
    <row r="3" spans="1:9" x14ac:dyDescent="0.35">
      <c r="A3" s="27" t="s">
        <v>93</v>
      </c>
      <c r="B3" s="18" t="s">
        <v>157</v>
      </c>
      <c r="C3" s="18" t="s">
        <v>158</v>
      </c>
      <c r="D3" s="18" t="s">
        <v>159</v>
      </c>
      <c r="E3" s="18" t="s">
        <v>160</v>
      </c>
      <c r="F3" s="18" t="s">
        <v>161</v>
      </c>
      <c r="G3" s="18" t="s">
        <v>162</v>
      </c>
      <c r="H3" s="18" t="s">
        <v>163</v>
      </c>
      <c r="I3" s="18" t="s">
        <v>164</v>
      </c>
    </row>
    <row r="4" spans="1:9" x14ac:dyDescent="0.35">
      <c r="A4" s="26" t="s">
        <v>133</v>
      </c>
      <c r="B4" s="18">
        <v>5201</v>
      </c>
      <c r="C4" s="18">
        <v>2210</v>
      </c>
      <c r="D4" s="18">
        <v>587</v>
      </c>
      <c r="E4" s="18">
        <v>180</v>
      </c>
      <c r="F4" s="18">
        <v>6</v>
      </c>
      <c r="G4" s="18">
        <v>0.26561085972850701</v>
      </c>
      <c r="H4" s="18">
        <v>3.3333333333333298E-2</v>
      </c>
      <c r="I4" s="18">
        <v>0</v>
      </c>
    </row>
    <row r="5" spans="1:9" x14ac:dyDescent="0.35">
      <c r="A5" s="26" t="s">
        <v>140</v>
      </c>
      <c r="B5" s="18">
        <v>2877</v>
      </c>
      <c r="C5" s="18">
        <v>1630</v>
      </c>
      <c r="D5" s="18">
        <v>491</v>
      </c>
      <c r="E5" s="18">
        <v>132</v>
      </c>
      <c r="F5" s="18">
        <v>24</v>
      </c>
      <c r="G5" s="18">
        <v>0.30122699386503099</v>
      </c>
      <c r="H5" s="18">
        <v>0.18181818181818199</v>
      </c>
      <c r="I5" s="18">
        <v>2.2899999999999999E-3</v>
      </c>
    </row>
    <row r="6" spans="1:9" x14ac:dyDescent="0.35">
      <c r="A6" s="26" t="s">
        <v>132</v>
      </c>
      <c r="B6" s="18">
        <v>3607</v>
      </c>
      <c r="C6" s="18">
        <v>1705</v>
      </c>
      <c r="D6" s="18">
        <v>378</v>
      </c>
      <c r="E6" s="18">
        <v>83</v>
      </c>
      <c r="F6" s="18">
        <v>6</v>
      </c>
      <c r="G6" s="18">
        <v>0.22170087976539599</v>
      </c>
      <c r="H6" s="18">
        <v>7.2289156626505993E-2</v>
      </c>
      <c r="I6" s="18">
        <v>4.8000000000000001E-4</v>
      </c>
    </row>
    <row r="7" spans="1:9" x14ac:dyDescent="0.35">
      <c r="A7" s="18" t="s">
        <v>165</v>
      </c>
      <c r="B7" s="18">
        <v>5545</v>
      </c>
      <c r="C7" s="18">
        <v>2269</v>
      </c>
      <c r="D7" s="18">
        <v>637</v>
      </c>
      <c r="E7" s="18">
        <v>240</v>
      </c>
      <c r="F7" s="18">
        <v>24</v>
      </c>
      <c r="G7" s="18">
        <v>0.28074041427941798</v>
      </c>
      <c r="H7" s="18">
        <v>0.1</v>
      </c>
      <c r="I7" s="18">
        <v>0</v>
      </c>
    </row>
    <row r="8" spans="1:9" x14ac:dyDescent="0.35">
      <c r="A8" s="18"/>
      <c r="B8" s="18"/>
      <c r="C8" s="18"/>
      <c r="D8" s="18"/>
      <c r="E8" s="18"/>
      <c r="F8" s="18"/>
      <c r="G8" s="18"/>
      <c r="H8" s="18"/>
      <c r="I8" s="18"/>
    </row>
    <row r="9" spans="1:9" x14ac:dyDescent="0.35">
      <c r="A9" s="10" t="s">
        <v>166</v>
      </c>
      <c r="B9" s="18"/>
      <c r="C9" s="18"/>
      <c r="D9" s="18"/>
      <c r="E9" s="18"/>
      <c r="F9" s="18"/>
      <c r="G9" s="18"/>
      <c r="H9" s="18"/>
      <c r="I9" s="18"/>
    </row>
    <row r="10" spans="1:9" x14ac:dyDescent="0.35">
      <c r="A10" s="18" t="s">
        <v>93</v>
      </c>
      <c r="B10" s="18" t="s">
        <v>157</v>
      </c>
      <c r="C10" s="18" t="s">
        <v>158</v>
      </c>
      <c r="D10" s="18" t="s">
        <v>159</v>
      </c>
      <c r="E10" s="18" t="s">
        <v>160</v>
      </c>
      <c r="F10" s="18" t="s">
        <v>161</v>
      </c>
      <c r="G10" s="18" t="s">
        <v>162</v>
      </c>
      <c r="H10" s="18" t="s">
        <v>163</v>
      </c>
      <c r="I10" s="18" t="s">
        <v>164</v>
      </c>
    </row>
    <row r="11" spans="1:9" x14ac:dyDescent="0.35">
      <c r="A11" s="26" t="s">
        <v>133</v>
      </c>
      <c r="B11" s="18">
        <v>5201</v>
      </c>
      <c r="C11" s="18">
        <v>2509</v>
      </c>
      <c r="D11" s="18">
        <v>390</v>
      </c>
      <c r="E11" s="18">
        <v>180</v>
      </c>
      <c r="F11" s="18">
        <v>24</v>
      </c>
      <c r="G11" s="18">
        <v>0.15544041450777199</v>
      </c>
      <c r="H11" s="18">
        <v>0.133333333333333</v>
      </c>
      <c r="I11" s="18">
        <v>0.47170000000000001</v>
      </c>
    </row>
    <row r="12" spans="1:9" x14ac:dyDescent="0.35">
      <c r="A12" s="26" t="s">
        <v>140</v>
      </c>
      <c r="B12" s="18">
        <v>2877</v>
      </c>
      <c r="C12" s="18">
        <v>1964</v>
      </c>
      <c r="D12" s="18">
        <v>173</v>
      </c>
      <c r="E12" s="18">
        <v>132</v>
      </c>
      <c r="F12" s="18">
        <v>6</v>
      </c>
      <c r="G12" s="18">
        <v>8.80855397148676E-2</v>
      </c>
      <c r="H12" s="18">
        <v>4.5454545454545497E-2</v>
      </c>
      <c r="I12" s="18">
        <v>9.06E-2</v>
      </c>
    </row>
    <row r="13" spans="1:9" x14ac:dyDescent="0.35">
      <c r="A13" s="26" t="s">
        <v>132</v>
      </c>
      <c r="B13" s="18">
        <v>3607</v>
      </c>
      <c r="C13" s="18">
        <v>1959</v>
      </c>
      <c r="D13" s="18">
        <v>223</v>
      </c>
      <c r="E13" s="18">
        <v>83</v>
      </c>
      <c r="F13" s="18">
        <v>7</v>
      </c>
      <c r="G13" s="18">
        <v>0.113833588565595</v>
      </c>
      <c r="H13" s="18">
        <v>8.4337349397590397E-2</v>
      </c>
      <c r="I13" s="18">
        <v>0.49069000000000002</v>
      </c>
    </row>
    <row r="14" spans="1:9" x14ac:dyDescent="0.35">
      <c r="A14" s="18" t="s">
        <v>165</v>
      </c>
      <c r="B14" s="18">
        <v>5545</v>
      </c>
      <c r="C14" s="18">
        <v>2612</v>
      </c>
      <c r="D14" s="18">
        <v>387</v>
      </c>
      <c r="E14" s="18">
        <v>240</v>
      </c>
      <c r="F14" s="18">
        <v>23</v>
      </c>
      <c r="G14" s="18">
        <v>0.14816232771822399</v>
      </c>
      <c r="H14" s="18">
        <v>9.5833333333333298E-2</v>
      </c>
      <c r="I14" s="18">
        <v>2.266E-2</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60346-C0C5-41C1-AB96-64FA79FC546D}">
  <dimension ref="A1:G6"/>
  <sheetViews>
    <sheetView zoomScaleNormal="100" workbookViewId="0">
      <selection activeCell="H20" sqref="H20"/>
    </sheetView>
  </sheetViews>
  <sheetFormatPr defaultRowHeight="14.5" x14ac:dyDescent="0.35"/>
  <cols>
    <col min="1" max="1" width="24.7265625" customWidth="1"/>
    <col min="3" max="3" width="31.81640625" customWidth="1"/>
    <col min="4" max="4" width="26.81640625" customWidth="1"/>
    <col min="5" max="5" width="19.26953125" customWidth="1"/>
    <col min="6" max="6" width="31.36328125" customWidth="1"/>
    <col min="7" max="7" width="24.54296875" customWidth="1"/>
    <col min="8" max="8" width="28.54296875" customWidth="1"/>
  </cols>
  <sheetData>
    <row r="1" spans="1:7" ht="18.5" x14ac:dyDescent="0.45">
      <c r="A1" s="28" t="s">
        <v>187</v>
      </c>
    </row>
    <row r="2" spans="1:7" s="13" customFormat="1" x14ac:dyDescent="0.35">
      <c r="A2" s="29" t="s">
        <v>119</v>
      </c>
      <c r="B2" s="29" t="s">
        <v>175</v>
      </c>
      <c r="C2" s="29" t="s">
        <v>176</v>
      </c>
      <c r="D2" s="29" t="s">
        <v>177</v>
      </c>
      <c r="E2" s="29" t="s">
        <v>178</v>
      </c>
      <c r="F2" s="29" t="s">
        <v>179</v>
      </c>
      <c r="G2" s="29" t="s">
        <v>180</v>
      </c>
    </row>
    <row r="3" spans="1:7" x14ac:dyDescent="0.35">
      <c r="A3" s="36" t="s">
        <v>181</v>
      </c>
      <c r="B3" s="32" t="s">
        <v>182</v>
      </c>
      <c r="C3" s="36">
        <v>2770</v>
      </c>
      <c r="D3" s="36">
        <v>8640</v>
      </c>
      <c r="E3" s="32">
        <v>121</v>
      </c>
      <c r="F3" s="31">
        <v>2.3300000000000001E-6</v>
      </c>
      <c r="G3" s="31">
        <v>3.6200000000000001E-6</v>
      </c>
    </row>
    <row r="4" spans="1:7" x14ac:dyDescent="0.35">
      <c r="A4" s="36"/>
      <c r="B4" s="32" t="s">
        <v>183</v>
      </c>
      <c r="C4" s="36"/>
      <c r="D4" s="36"/>
      <c r="E4" s="32">
        <v>380</v>
      </c>
      <c r="F4" s="31">
        <v>4.8100000000000003E-16</v>
      </c>
      <c r="G4" s="31">
        <v>8.2700000000000003E-16</v>
      </c>
    </row>
    <row r="5" spans="1:7" x14ac:dyDescent="0.35">
      <c r="A5" s="36" t="s">
        <v>184</v>
      </c>
      <c r="B5" s="32" t="s">
        <v>182</v>
      </c>
      <c r="C5" s="36">
        <v>1248</v>
      </c>
      <c r="D5" s="36">
        <v>8257</v>
      </c>
      <c r="E5" s="32">
        <v>41</v>
      </c>
      <c r="F5" s="32">
        <v>0.47</v>
      </c>
      <c r="G5" s="32">
        <v>0.86</v>
      </c>
    </row>
    <row r="6" spans="1:7" x14ac:dyDescent="0.35">
      <c r="A6" s="36"/>
      <c r="B6" s="32" t="s">
        <v>183</v>
      </c>
      <c r="C6" s="36"/>
      <c r="D6" s="36"/>
      <c r="E6" s="32">
        <v>166</v>
      </c>
      <c r="F6" s="31">
        <v>1.56E-4</v>
      </c>
      <c r="G6" s="31">
        <v>2.6899999999999998E-4</v>
      </c>
    </row>
  </sheetData>
  <mergeCells count="6">
    <mergeCell ref="A5:A6"/>
    <mergeCell ref="C5:C6"/>
    <mergeCell ref="D5:D6"/>
    <mergeCell ref="A3:A4"/>
    <mergeCell ref="C3:C4"/>
    <mergeCell ref="D3: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Table_S1</vt:lpstr>
      <vt:lpstr>Table_S2</vt:lpstr>
      <vt:lpstr>Table_S3</vt:lpstr>
      <vt:lpstr>Table_S4</vt:lpstr>
      <vt:lpstr>Table_S5</vt:lpstr>
      <vt:lpstr>Table_S6</vt:lpstr>
      <vt:lpstr>Table_S7</vt:lpstr>
      <vt:lpstr>Table_S8</vt:lpstr>
      <vt:lpstr>Table_S9</vt:lpstr>
      <vt:lpstr>Table_S10</vt:lpstr>
    </vt:vector>
  </TitlesOfParts>
  <Company>Utrecht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Selten, G. (Gijs)</dc:creator>
  <cp:lastModifiedBy>Selten, G. (Gijs)</cp:lastModifiedBy>
  <dcterms:created xsi:type="dcterms:W3CDTF">2025-04-17T07:25:29Z</dcterms:created>
  <dcterms:modified xsi:type="dcterms:W3CDTF">2026-08-08T19:26:29Z</dcterms:modified>
</cp:coreProperties>
</file>