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3524541/Dropbox/Curmi Lab/Manuscripts/2024 TW manuscript/260511/Extended_Data_Figures/Extended_Data/Extended_Data_Table_1/"/>
    </mc:Choice>
  </mc:AlternateContent>
  <xr:revisionPtr revIDLastSave="0" documentId="13_ncr:1_{CB2D5B47-E55D-394A-84A8-CE1EB969876C}" xr6:coauthVersionLast="47" xr6:coauthVersionMax="47" xr10:uidLastSave="{00000000-0000-0000-0000-000000000000}"/>
  <bookViews>
    <workbookView xWindow="-4980" yWindow="-21000" windowWidth="29960" windowHeight="16160" xr2:uid="{B5ADE237-5C3A-054C-B6FB-EF8C5DA1CF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7" i="1" l="1"/>
  <c r="J27" i="1"/>
  <c r="K10" i="1"/>
  <c r="J10" i="1"/>
  <c r="F10" i="1"/>
  <c r="E10" i="1"/>
  <c r="K28" i="1"/>
  <c r="J28" i="1"/>
  <c r="K11" i="1"/>
  <c r="J11" i="1"/>
  <c r="K33" i="1"/>
  <c r="J33" i="1"/>
  <c r="K32" i="1"/>
  <c r="J32" i="1"/>
  <c r="K31" i="1"/>
  <c r="J31" i="1"/>
  <c r="K30" i="1"/>
  <c r="J30" i="1"/>
  <c r="K29" i="1"/>
  <c r="J29" i="1"/>
  <c r="K26" i="1"/>
  <c r="J26" i="1"/>
  <c r="K25" i="1"/>
  <c r="J25" i="1"/>
  <c r="K24" i="1"/>
  <c r="J24" i="1"/>
  <c r="K23" i="1"/>
  <c r="J23" i="1"/>
  <c r="K22" i="1"/>
  <c r="J22" i="1"/>
  <c r="K21" i="1"/>
  <c r="J21" i="1"/>
  <c r="K6" i="1"/>
  <c r="K12" i="1"/>
  <c r="K13" i="1"/>
  <c r="K14" i="1"/>
  <c r="K15" i="1"/>
  <c r="K16" i="1"/>
  <c r="K8" i="1"/>
  <c r="K9" i="1"/>
  <c r="K7" i="1"/>
  <c r="K5" i="1"/>
  <c r="K4" i="1"/>
  <c r="J6" i="1"/>
  <c r="J12" i="1"/>
  <c r="J13" i="1"/>
  <c r="J14" i="1"/>
  <c r="J15" i="1"/>
  <c r="J16" i="1"/>
  <c r="J9" i="1"/>
  <c r="J8" i="1"/>
  <c r="J7" i="1"/>
  <c r="J5" i="1"/>
  <c r="J4" i="1"/>
</calcChain>
</file>

<file path=xl/sharedStrings.xml><?xml version="1.0" encoding="utf-8"?>
<sst xmlns="http://schemas.openxmlformats.org/spreadsheetml/2006/main" count="80" uniqueCount="25">
  <si>
    <t>DNA</t>
  </si>
  <si>
    <t>Protein</t>
  </si>
  <si>
    <t>Ligand</t>
  </si>
  <si>
    <t>Replicate 1</t>
  </si>
  <si>
    <t>Kd (nM)</t>
  </si>
  <si>
    <t>Replicate 2</t>
  </si>
  <si>
    <t>Replicate 3</t>
  </si>
  <si>
    <t>Replicate 4</t>
  </si>
  <si>
    <t>Replicate 5</t>
  </si>
  <si>
    <t>Average</t>
  </si>
  <si>
    <t>SEM</t>
  </si>
  <si>
    <t>metj</t>
  </si>
  <si>
    <t>MetJ</t>
  </si>
  <si>
    <t>TW</t>
  </si>
  <si>
    <t>dtxr</t>
  </si>
  <si>
    <t>DtxR</t>
  </si>
  <si>
    <t>TrpR</t>
  </si>
  <si>
    <t>SAM</t>
  </si>
  <si>
    <t>Trp</t>
  </si>
  <si>
    <t>trpr</t>
  </si>
  <si>
    <t>trpr-dtxr</t>
  </si>
  <si>
    <t>dtxr-metj</t>
  </si>
  <si>
    <t>metj-trpr</t>
  </si>
  <si>
    <t>Hill coefficient</t>
  </si>
  <si>
    <r>
      <t>Co</t>
    </r>
    <r>
      <rPr>
        <vertAlign val="superscript"/>
        <sz val="12"/>
        <color theme="1"/>
        <rFont val="Arial"/>
        <family val="2"/>
      </rPr>
      <t>2+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</si>
</sst>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9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5" xfId="0" applyFont="1" applyBorder="1"/>
    <xf numFmtId="0" fontId="2" fillId="0" borderId="2" xfId="0" applyFont="1" applyBorder="1"/>
    <xf numFmtId="0" fontId="2" fillId="0" borderId="13" xfId="0" applyFont="1" applyBorder="1"/>
    <xf numFmtId="0" fontId="2" fillId="0" borderId="16" xfId="0" applyFont="1" applyBorder="1"/>
    <xf numFmtId="164" fontId="2" fillId="0" borderId="0" xfId="0" applyNumberFormat="1" applyFont="1"/>
    <xf numFmtId="164" fontId="2" fillId="0" borderId="6" xfId="0" applyNumberFormat="1" applyFont="1" applyBorder="1"/>
    <xf numFmtId="0" fontId="2" fillId="0" borderId="19" xfId="0" applyFont="1" applyBorder="1"/>
    <xf numFmtId="0" fontId="2" fillId="0" borderId="21" xfId="0" applyFont="1" applyBorder="1"/>
    <xf numFmtId="1" fontId="2" fillId="0" borderId="20" xfId="0" applyNumberFormat="1" applyFont="1" applyBorder="1"/>
    <xf numFmtId="1" fontId="2" fillId="0" borderId="22" xfId="0" applyNumberFormat="1" applyFont="1" applyBorder="1"/>
    <xf numFmtId="1" fontId="2" fillId="0" borderId="0" xfId="0" applyNumberFormat="1" applyFont="1"/>
    <xf numFmtId="1" fontId="2" fillId="0" borderId="6" xfId="0" applyNumberFormat="1" applyFont="1" applyBorder="1"/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2" fillId="0" borderId="17" xfId="0" applyFont="1" applyBorder="1"/>
    <xf numFmtId="1" fontId="2" fillId="0" borderId="7" xfId="0" applyNumberFormat="1" applyFont="1" applyBorder="1"/>
    <xf numFmtId="1" fontId="2" fillId="0" borderId="8" xfId="0" applyNumberFormat="1" applyFont="1" applyBorder="1"/>
    <xf numFmtId="0" fontId="5" fillId="0" borderId="0" xfId="0" applyFont="1"/>
    <xf numFmtId="0" fontId="5" fillId="0" borderId="20" xfId="0" applyFont="1" applyBorder="1"/>
    <xf numFmtId="2" fontId="2" fillId="0" borderId="0" xfId="0" applyNumberFormat="1" applyFont="1"/>
    <xf numFmtId="2" fontId="2" fillId="0" borderId="6" xfId="0" applyNumberFormat="1" applyFont="1" applyBorder="1"/>
    <xf numFmtId="2" fontId="2" fillId="0" borderId="20" xfId="0" applyNumberFormat="1" applyFont="1" applyBorder="1"/>
    <xf numFmtId="2" fontId="2" fillId="0" borderId="22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0" fontId="5" fillId="0" borderId="27" xfId="0" applyFont="1" applyBorder="1"/>
    <xf numFmtId="0" fontId="5" fillId="0" borderId="4" xfId="0" applyFont="1" applyBorder="1"/>
    <xf numFmtId="0" fontId="2" fillId="0" borderId="28" xfId="0" applyFont="1" applyBorder="1"/>
    <xf numFmtId="0" fontId="5" fillId="0" borderId="29" xfId="0" applyFont="1" applyBorder="1"/>
    <xf numFmtId="0" fontId="6" fillId="0" borderId="0" xfId="0" applyFont="1"/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Font="1"/>
    <xf numFmtId="0" fontId="0" fillId="0" borderId="16" xfId="0" applyFont="1" applyBorder="1"/>
    <xf numFmtId="0" fontId="0" fillId="0" borderId="29" xfId="0" applyFont="1" applyBorder="1"/>
    <xf numFmtId="0" fontId="0" fillId="0" borderId="20" xfId="0" applyFont="1" applyBorder="1"/>
    <xf numFmtId="2" fontId="0" fillId="0" borderId="20" xfId="0" applyNumberFormat="1" applyFont="1" applyBorder="1"/>
    <xf numFmtId="0" fontId="0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5DA2-6B93-F143-8721-F2D7A9A26E05}">
  <dimension ref="B1:K76"/>
  <sheetViews>
    <sheetView tabSelected="1" topLeftCell="A10" workbookViewId="0">
      <selection activeCell="N25" sqref="N25"/>
    </sheetView>
  </sheetViews>
  <sheetFormatPr baseColWidth="10" defaultRowHeight="16" x14ac:dyDescent="0.2"/>
  <cols>
    <col min="9" max="9" width="11.83203125" customWidth="1"/>
  </cols>
  <sheetData>
    <row r="1" spans="2:11" ht="17" thickBot="1" x14ac:dyDescent="0.25"/>
    <row r="2" spans="2:11" ht="17" thickBot="1" x14ac:dyDescent="0.25">
      <c r="B2" s="1"/>
      <c r="C2" s="1"/>
      <c r="D2" s="1"/>
      <c r="E2" s="45" t="s">
        <v>4</v>
      </c>
      <c r="F2" s="46"/>
      <c r="G2" s="46"/>
      <c r="H2" s="46"/>
      <c r="I2" s="46"/>
      <c r="J2" s="46"/>
      <c r="K2" s="47"/>
    </row>
    <row r="3" spans="2:11" ht="17" thickBot="1" x14ac:dyDescent="0.25">
      <c r="B3" s="2" t="s">
        <v>0</v>
      </c>
      <c r="C3" s="3" t="s">
        <v>1</v>
      </c>
      <c r="D3" s="3" t="s">
        <v>2</v>
      </c>
      <c r="E3" s="4" t="s">
        <v>3</v>
      </c>
      <c r="F3" s="4" t="s">
        <v>5</v>
      </c>
      <c r="G3" s="4" t="s">
        <v>6</v>
      </c>
      <c r="H3" s="4" t="s">
        <v>7</v>
      </c>
      <c r="I3" s="5" t="s">
        <v>8</v>
      </c>
      <c r="J3" s="4" t="s">
        <v>9</v>
      </c>
      <c r="K3" s="6" t="s">
        <v>10</v>
      </c>
    </row>
    <row r="4" spans="2:11" x14ac:dyDescent="0.2">
      <c r="B4" s="48" t="s">
        <v>11</v>
      </c>
      <c r="C4" s="7" t="s">
        <v>12</v>
      </c>
      <c r="D4" s="49" t="s">
        <v>17</v>
      </c>
      <c r="E4" s="26">
        <v>3.8840000000000003</v>
      </c>
      <c r="F4" s="26">
        <v>3.7110000000000003</v>
      </c>
      <c r="G4" s="26">
        <v>5.0360000000000005</v>
      </c>
      <c r="H4" s="26">
        <v>3.2320000000000002</v>
      </c>
      <c r="I4" s="8"/>
      <c r="J4" s="9">
        <f>AVERAGE(E4:H4)</f>
        <v>3.9657499999999999</v>
      </c>
      <c r="K4" s="10">
        <f>STDEV(E4:H4)/SQRT(4)</f>
        <v>0.38247055986921163</v>
      </c>
    </row>
    <row r="5" spans="2:11" x14ac:dyDescent="0.2">
      <c r="B5" s="41"/>
      <c r="C5" s="11" t="s">
        <v>13</v>
      </c>
      <c r="D5" s="43"/>
      <c r="E5" s="27">
        <v>9.3760000000000012</v>
      </c>
      <c r="F5" s="27">
        <v>10.870000000000001</v>
      </c>
      <c r="G5" s="27">
        <v>25.43</v>
      </c>
      <c r="H5" s="27">
        <v>26.23</v>
      </c>
      <c r="I5" s="12"/>
      <c r="J5" s="13">
        <f>AVERAGE(E5:H5)</f>
        <v>17.976500000000001</v>
      </c>
      <c r="K5" s="14">
        <f>STDEV(E5:H5)/SQRT(4)</f>
        <v>4.5473973050526366</v>
      </c>
    </row>
    <row r="6" spans="2:11" ht="19" customHeight="1" x14ac:dyDescent="0.2">
      <c r="B6" s="39" t="s">
        <v>14</v>
      </c>
      <c r="C6" s="7" t="s">
        <v>15</v>
      </c>
      <c r="D6" s="42" t="s">
        <v>24</v>
      </c>
      <c r="E6" s="1">
        <v>5.4729999999999999</v>
      </c>
      <c r="F6" s="1">
        <v>5.67</v>
      </c>
      <c r="G6" s="1">
        <v>5.6779999999999999</v>
      </c>
      <c r="H6" s="1">
        <v>6.1349999999999998</v>
      </c>
      <c r="I6" s="8">
        <v>4.6530000000000005</v>
      </c>
      <c r="J6" s="9">
        <f>AVERAGE(E6:I6)</f>
        <v>5.5218000000000007</v>
      </c>
      <c r="K6" s="10">
        <f>STDEV(E6:I6)/SQRT(5)</f>
        <v>0.24285497730126909</v>
      </c>
    </row>
    <row r="7" spans="2:11" x14ac:dyDescent="0.2">
      <c r="B7" s="41"/>
      <c r="C7" s="11" t="s">
        <v>13</v>
      </c>
      <c r="D7" s="43"/>
      <c r="E7" s="27">
        <v>9.8360000000000003</v>
      </c>
      <c r="F7" s="27">
        <v>7.33</v>
      </c>
      <c r="G7" s="27">
        <v>9.2189999999999994</v>
      </c>
      <c r="H7" s="27">
        <v>5.3129999999999997</v>
      </c>
      <c r="I7" s="12"/>
      <c r="J7" s="13">
        <f>AVERAGE(E7:H7)</f>
        <v>7.9244999999999992</v>
      </c>
      <c r="K7" s="14">
        <f>STDEV(E7:H7)/SQRT(4)</f>
        <v>1.0207401317997982</v>
      </c>
    </row>
    <row r="8" spans="2:11" x14ac:dyDescent="0.2">
      <c r="B8" s="39" t="s">
        <v>19</v>
      </c>
      <c r="C8" s="7" t="s">
        <v>16</v>
      </c>
      <c r="D8" s="42" t="s">
        <v>18</v>
      </c>
      <c r="E8" s="26">
        <v>47.58</v>
      </c>
      <c r="F8" s="26">
        <v>51.42</v>
      </c>
      <c r="G8" s="26">
        <v>41.48</v>
      </c>
      <c r="H8" s="26">
        <v>51.94</v>
      </c>
      <c r="I8" s="8"/>
      <c r="J8" s="15">
        <f>AVERAGE(E8:H8)</f>
        <v>48.104999999999997</v>
      </c>
      <c r="K8" s="16">
        <f t="shared" ref="K8:K9" si="0">STDEV(E8:H8)/SQRT(4)</f>
        <v>2.4128596450408528</v>
      </c>
    </row>
    <row r="9" spans="2:11" x14ac:dyDescent="0.2">
      <c r="B9" s="41"/>
      <c r="C9" s="11" t="s">
        <v>13</v>
      </c>
      <c r="D9" s="43"/>
      <c r="E9" s="27">
        <v>14.74</v>
      </c>
      <c r="F9" s="27">
        <v>28.57</v>
      </c>
      <c r="G9" s="27">
        <v>32.01</v>
      </c>
      <c r="H9" s="27">
        <v>31.970000000000002</v>
      </c>
      <c r="I9" s="12"/>
      <c r="J9" s="13">
        <f>AVERAGE(E9:H9)</f>
        <v>26.822499999999998</v>
      </c>
      <c r="K9" s="14">
        <f t="shared" si="0"/>
        <v>4.1073863851197077</v>
      </c>
    </row>
    <row r="10" spans="2:11" ht="18" x14ac:dyDescent="0.2">
      <c r="B10" s="39" t="s">
        <v>20</v>
      </c>
      <c r="C10" s="7" t="s">
        <v>13</v>
      </c>
      <c r="D10" s="17" t="s">
        <v>24</v>
      </c>
      <c r="E10">
        <f>0.000000001926*10^9</f>
        <v>1.9260000000000002</v>
      </c>
      <c r="F10">
        <f>0.000000004956*10^9</f>
        <v>4.9559999999999995</v>
      </c>
      <c r="G10" s="26">
        <v>1.1950000000000001</v>
      </c>
      <c r="H10" s="26">
        <v>0.41770000000000002</v>
      </c>
      <c r="I10" s="8"/>
      <c r="J10" s="15">
        <f>AVERAGE(E10:H10)</f>
        <v>2.123675</v>
      </c>
      <c r="K10" s="16">
        <f>STDEV(E10:H10)/SQRT(4)</f>
        <v>0.99305623655376818</v>
      </c>
    </row>
    <row r="11" spans="2:11" x14ac:dyDescent="0.2">
      <c r="B11" s="41"/>
      <c r="C11" s="11" t="s">
        <v>13</v>
      </c>
      <c r="D11" s="18" t="s">
        <v>18</v>
      </c>
      <c r="E11" s="19">
        <v>8.5009999999999994</v>
      </c>
      <c r="F11" s="19">
        <v>8.5289999999999999</v>
      </c>
      <c r="G11" s="19">
        <v>19.39</v>
      </c>
      <c r="H11" s="19">
        <v>25.43</v>
      </c>
      <c r="I11" s="12"/>
      <c r="J11" s="13">
        <f>AVERAGE(E11:H11)</f>
        <v>15.4625</v>
      </c>
      <c r="K11" s="14">
        <f>STDEV(E11:H11)/SQRT(4)</f>
        <v>4.1963497729177259</v>
      </c>
    </row>
    <row r="12" spans="2:11" x14ac:dyDescent="0.2">
      <c r="B12" s="39" t="s">
        <v>21</v>
      </c>
      <c r="C12" s="7" t="s">
        <v>13</v>
      </c>
      <c r="D12" s="17" t="s">
        <v>17</v>
      </c>
      <c r="E12" s="1">
        <v>11.11</v>
      </c>
      <c r="F12" s="1">
        <v>14.57</v>
      </c>
      <c r="G12" s="1">
        <v>16.77</v>
      </c>
      <c r="H12" s="1"/>
      <c r="I12" s="8"/>
      <c r="J12" s="15">
        <f t="shared" ref="J12:J15" si="1">AVERAGE(E12:G12)</f>
        <v>14.15</v>
      </c>
      <c r="K12" s="16">
        <f t="shared" ref="K12:K15" si="2">STDEV(E12:G12)/SQRT(3)</f>
        <v>1.6473412923050599</v>
      </c>
    </row>
    <row r="13" spans="2:11" ht="18" x14ac:dyDescent="0.2">
      <c r="B13" s="44"/>
      <c r="C13" s="7" t="s">
        <v>13</v>
      </c>
      <c r="D13" s="17" t="s">
        <v>24</v>
      </c>
      <c r="E13" s="1">
        <v>1.8720000000000001</v>
      </c>
      <c r="F13" s="1">
        <v>2.347</v>
      </c>
      <c r="G13" s="1">
        <v>9.4</v>
      </c>
      <c r="H13" s="1"/>
      <c r="I13" s="8"/>
      <c r="J13" s="15">
        <f t="shared" si="1"/>
        <v>4.5396666666666663</v>
      </c>
      <c r="K13" s="16">
        <f t="shared" si="2"/>
        <v>2.4340320686283317</v>
      </c>
    </row>
    <row r="14" spans="2:11" x14ac:dyDescent="0.2">
      <c r="B14" s="41"/>
      <c r="C14" s="11" t="s">
        <v>13</v>
      </c>
      <c r="D14" s="18" t="s">
        <v>18</v>
      </c>
      <c r="E14" s="19">
        <v>30.689999999999998</v>
      </c>
      <c r="F14" s="19">
        <v>28.39</v>
      </c>
      <c r="G14" s="19">
        <v>79.08</v>
      </c>
      <c r="H14" s="19"/>
      <c r="I14" s="12"/>
      <c r="J14" s="13">
        <f t="shared" si="1"/>
        <v>46.053333333333335</v>
      </c>
      <c r="K14" s="14">
        <f t="shared" si="2"/>
        <v>16.52667574290459</v>
      </c>
    </row>
    <row r="15" spans="2:11" x14ac:dyDescent="0.2">
      <c r="B15" s="39" t="s">
        <v>22</v>
      </c>
      <c r="C15" s="7" t="s">
        <v>13</v>
      </c>
      <c r="D15" s="17" t="s">
        <v>17</v>
      </c>
      <c r="E15" s="1">
        <v>13.49</v>
      </c>
      <c r="F15" s="1">
        <v>19.610000000000003</v>
      </c>
      <c r="G15" s="1">
        <v>19.650000000000002</v>
      </c>
      <c r="H15" s="1"/>
      <c r="I15" s="8"/>
      <c r="J15" s="15">
        <f t="shared" si="1"/>
        <v>17.583333333333332</v>
      </c>
      <c r="K15" s="16">
        <f t="shared" si="2"/>
        <v>2.0466992396973716</v>
      </c>
    </row>
    <row r="16" spans="2:11" ht="17" thickBot="1" x14ac:dyDescent="0.25">
      <c r="B16" s="40"/>
      <c r="C16" s="20" t="s">
        <v>13</v>
      </c>
      <c r="D16" s="21" t="s">
        <v>18</v>
      </c>
      <c r="E16" s="22">
        <v>6.7320000000000002</v>
      </c>
      <c r="F16" s="22">
        <v>6.7160000000000002</v>
      </c>
      <c r="G16" s="22">
        <v>17.57</v>
      </c>
      <c r="H16" s="22">
        <v>21.509999999999998</v>
      </c>
      <c r="I16" s="23"/>
      <c r="J16" s="24">
        <f>AVERAGE(E16:H16)</f>
        <v>13.132</v>
      </c>
      <c r="K16" s="25">
        <f t="shared" ref="K16" si="3">STDEV(E16:H16)/SQRT(4)</f>
        <v>3.7860685853974338</v>
      </c>
    </row>
    <row r="17" spans="2:11" x14ac:dyDescent="0.2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 ht="17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 ht="17" thickBot="1" x14ac:dyDescent="0.25">
      <c r="B19" s="1"/>
      <c r="C19" s="1"/>
      <c r="D19" s="1"/>
      <c r="E19" s="45" t="s">
        <v>23</v>
      </c>
      <c r="F19" s="46"/>
      <c r="G19" s="46"/>
      <c r="H19" s="46"/>
      <c r="I19" s="46"/>
      <c r="J19" s="46"/>
      <c r="K19" s="47"/>
    </row>
    <row r="20" spans="2:11" ht="17" thickBot="1" x14ac:dyDescent="0.25">
      <c r="B20" s="2" t="s">
        <v>0</v>
      </c>
      <c r="C20" s="3" t="s">
        <v>1</v>
      </c>
      <c r="D20" s="3" t="s">
        <v>2</v>
      </c>
      <c r="E20" s="4" t="s">
        <v>3</v>
      </c>
      <c r="F20" s="4" t="s">
        <v>5</v>
      </c>
      <c r="G20" s="4" t="s">
        <v>6</v>
      </c>
      <c r="H20" s="4" t="s">
        <v>7</v>
      </c>
      <c r="I20" s="5" t="s">
        <v>8</v>
      </c>
      <c r="J20" s="4" t="s">
        <v>9</v>
      </c>
      <c r="K20" s="6" t="s">
        <v>10</v>
      </c>
    </row>
    <row r="21" spans="2:11" x14ac:dyDescent="0.2">
      <c r="B21" s="48" t="s">
        <v>11</v>
      </c>
      <c r="C21" s="7" t="s">
        <v>12</v>
      </c>
      <c r="D21" s="49" t="s">
        <v>17</v>
      </c>
      <c r="E21" s="34">
        <v>1.236</v>
      </c>
      <c r="F21" s="35">
        <v>1.1870000000000001</v>
      </c>
      <c r="G21" s="35">
        <v>1.286</v>
      </c>
      <c r="H21" s="35">
        <v>1.1819999999999999</v>
      </c>
      <c r="I21" s="36"/>
      <c r="J21" s="28">
        <f>AVERAGE(E21:H21)</f>
        <v>1.22275</v>
      </c>
      <c r="K21" s="29">
        <f>STDEV(E21:H21)/SQRT(4)</f>
        <v>2.4349452423685705E-2</v>
      </c>
    </row>
    <row r="22" spans="2:11" x14ac:dyDescent="0.2">
      <c r="B22" s="41"/>
      <c r="C22" s="11" t="s">
        <v>13</v>
      </c>
      <c r="D22" s="43"/>
      <c r="E22" s="37">
        <v>1.0620000000000001</v>
      </c>
      <c r="F22" s="27">
        <v>1.093</v>
      </c>
      <c r="G22" s="27">
        <v>0.85409999999999997</v>
      </c>
      <c r="H22" s="27">
        <v>0.82920000000000005</v>
      </c>
      <c r="I22" s="12"/>
      <c r="J22" s="30">
        <f>AVERAGE(E22:H22)</f>
        <v>0.95957500000000007</v>
      </c>
      <c r="K22" s="31">
        <f>STDEV(E22:H22)/SQRT(4)</f>
        <v>6.8566104052949786E-2</v>
      </c>
    </row>
    <row r="23" spans="2:11" x14ac:dyDescent="0.2">
      <c r="B23" s="39" t="s">
        <v>14</v>
      </c>
      <c r="C23" s="7" t="s">
        <v>15</v>
      </c>
      <c r="D23" s="42" t="s">
        <v>24</v>
      </c>
      <c r="E23" s="50">
        <v>0.95820000000000005</v>
      </c>
      <c r="F23" s="50">
        <v>0.96189999999999998</v>
      </c>
      <c r="G23" s="50">
        <v>0.92049999999999998</v>
      </c>
      <c r="H23" s="50">
        <v>1.002</v>
      </c>
      <c r="I23" s="51">
        <v>1.1080000000000001</v>
      </c>
      <c r="J23" s="28">
        <f>AVERAGE(E23:I23)</f>
        <v>0.99011999999999989</v>
      </c>
      <c r="K23" s="29">
        <f>STDEV(E23:I23)/SQRT(5)</f>
        <v>3.2170660546529055E-2</v>
      </c>
    </row>
    <row r="24" spans="2:11" x14ac:dyDescent="0.2">
      <c r="B24" s="41"/>
      <c r="C24" s="11" t="s">
        <v>13</v>
      </c>
      <c r="D24" s="43"/>
      <c r="E24" s="37">
        <v>0.89600000000000002</v>
      </c>
      <c r="F24" s="27">
        <v>0.89629999999999999</v>
      </c>
      <c r="G24" s="27">
        <v>0.7167</v>
      </c>
      <c r="H24" s="27">
        <v>1.181</v>
      </c>
      <c r="I24" s="12"/>
      <c r="J24" s="30">
        <f>AVERAGE(E24:H24)</f>
        <v>0.92249999999999999</v>
      </c>
      <c r="K24" s="31">
        <f>STDEV(E24:H24)/SQRT(4)</f>
        <v>9.5988098220560716E-2</v>
      </c>
    </row>
    <row r="25" spans="2:11" x14ac:dyDescent="0.2">
      <c r="B25" s="39" t="s">
        <v>19</v>
      </c>
      <c r="C25" s="7" t="s">
        <v>16</v>
      </c>
      <c r="D25" s="42" t="s">
        <v>18</v>
      </c>
      <c r="E25" s="26">
        <v>1.631</v>
      </c>
      <c r="F25" s="26">
        <v>1.665</v>
      </c>
      <c r="G25" s="26">
        <v>1.5860000000000001</v>
      </c>
      <c r="H25" s="26">
        <v>1.5629999999999999</v>
      </c>
      <c r="I25" s="8"/>
      <c r="J25" s="28">
        <f>AVERAGE(E25:H25)</f>
        <v>1.6112500000000001</v>
      </c>
      <c r="K25" s="29">
        <f t="shared" ref="K25:K26" si="4">STDEV(E25:H25)/SQRT(4)</f>
        <v>2.2812186070899337E-2</v>
      </c>
    </row>
    <row r="26" spans="2:11" x14ac:dyDescent="0.2">
      <c r="B26" s="41"/>
      <c r="C26" s="11" t="s">
        <v>13</v>
      </c>
      <c r="D26" s="43"/>
      <c r="E26" s="37">
        <v>1.1299999999999999</v>
      </c>
      <c r="F26" s="27">
        <v>0.98</v>
      </c>
      <c r="G26" s="27">
        <v>1.0640000000000001</v>
      </c>
      <c r="H26" s="27">
        <v>1.087</v>
      </c>
      <c r="I26" s="12"/>
      <c r="J26" s="30">
        <f>AVERAGE(E26:H26)</f>
        <v>1.06525</v>
      </c>
      <c r="K26" s="31">
        <f t="shared" si="4"/>
        <v>3.1536684987487178E-2</v>
      </c>
    </row>
    <row r="27" spans="2:11" ht="18" x14ac:dyDescent="0.2">
      <c r="B27" s="39" t="s">
        <v>20</v>
      </c>
      <c r="C27" s="7" t="s">
        <v>13</v>
      </c>
      <c r="D27" s="17" t="s">
        <v>24</v>
      </c>
      <c r="E27" s="50">
        <v>1.218</v>
      </c>
      <c r="F27" s="50">
        <v>0.84309999999999996</v>
      </c>
      <c r="G27" s="26">
        <v>1.0069999999999999</v>
      </c>
      <c r="H27" s="26">
        <v>1.3420000000000001</v>
      </c>
      <c r="I27" s="8"/>
      <c r="J27" s="9">
        <f>AVERAGE(E27:H27)</f>
        <v>1.102525</v>
      </c>
      <c r="K27" s="10">
        <f>STDEV(E27:H27)/SQRT(4)</f>
        <v>0.11072078527388929</v>
      </c>
    </row>
    <row r="28" spans="2:11" x14ac:dyDescent="0.2">
      <c r="B28" s="41"/>
      <c r="C28" s="11" t="s">
        <v>13</v>
      </c>
      <c r="D28" s="18" t="s">
        <v>18</v>
      </c>
      <c r="E28" s="52">
        <v>1.1579999999999999</v>
      </c>
      <c r="F28" s="53">
        <v>1.1850000000000001</v>
      </c>
      <c r="G28" s="53">
        <v>1.5289999999999999</v>
      </c>
      <c r="H28" s="53">
        <v>1.226</v>
      </c>
      <c r="I28" s="12"/>
      <c r="J28" s="30">
        <f>AVERAGE(E28:H28)</f>
        <v>1.2745</v>
      </c>
      <c r="K28" s="31">
        <f>STDEV(E28:H28)/SQRT(4)</f>
        <v>8.5977225666645354E-2</v>
      </c>
    </row>
    <row r="29" spans="2:11" x14ac:dyDescent="0.2">
      <c r="B29" s="39" t="s">
        <v>21</v>
      </c>
      <c r="C29" s="7" t="s">
        <v>13</v>
      </c>
      <c r="D29" s="17" t="s">
        <v>17</v>
      </c>
      <c r="E29" s="50">
        <v>0.74870000000000003</v>
      </c>
      <c r="F29" s="50">
        <v>1.2829999999999999</v>
      </c>
      <c r="G29" s="50">
        <v>1.528</v>
      </c>
      <c r="H29" s="1"/>
      <c r="I29" s="8"/>
      <c r="J29" s="9">
        <f t="shared" ref="J29:J32" si="5">AVERAGE(E29:G29)</f>
        <v>1.1865666666666665</v>
      </c>
      <c r="K29" s="10">
        <f t="shared" ref="K29:K32" si="6">STDEV(E29:G29)/SQRT(3)</f>
        <v>0.23007365728778623</v>
      </c>
    </row>
    <row r="30" spans="2:11" ht="18" x14ac:dyDescent="0.2">
      <c r="B30" s="44"/>
      <c r="C30" s="7" t="s">
        <v>13</v>
      </c>
      <c r="D30" s="17" t="s">
        <v>24</v>
      </c>
      <c r="E30" s="50">
        <v>1.2969999999999999</v>
      </c>
      <c r="F30" s="50">
        <v>1.0580000000000001</v>
      </c>
      <c r="G30" s="50">
        <v>1.34</v>
      </c>
      <c r="H30" s="1"/>
      <c r="I30" s="8"/>
      <c r="J30" s="9">
        <f t="shared" si="5"/>
        <v>1.2316666666666667</v>
      </c>
      <c r="K30" s="10">
        <f t="shared" si="6"/>
        <v>8.7716082397192099E-2</v>
      </c>
    </row>
    <row r="31" spans="2:11" x14ac:dyDescent="0.2">
      <c r="B31" s="41"/>
      <c r="C31" s="11" t="s">
        <v>13</v>
      </c>
      <c r="D31" s="18" t="s">
        <v>18</v>
      </c>
      <c r="E31" s="52">
        <v>1.704</v>
      </c>
      <c r="F31" s="53">
        <v>1.7769999999999999</v>
      </c>
      <c r="G31" s="53">
        <v>1.6879999999999999</v>
      </c>
      <c r="H31" s="54"/>
      <c r="I31" s="12"/>
      <c r="J31" s="30">
        <f t="shared" si="5"/>
        <v>1.7229999999999999</v>
      </c>
      <c r="K31" s="31">
        <f t="shared" si="6"/>
        <v>2.7392213005402333E-2</v>
      </c>
    </row>
    <row r="32" spans="2:11" x14ac:dyDescent="0.2">
      <c r="B32" s="39" t="s">
        <v>22</v>
      </c>
      <c r="C32" s="7" t="s">
        <v>13</v>
      </c>
      <c r="D32" s="17" t="s">
        <v>17</v>
      </c>
      <c r="E32" s="38">
        <v>0.96599999999999997</v>
      </c>
      <c r="F32" s="38">
        <v>1.2829999999999999</v>
      </c>
      <c r="G32" s="38">
        <v>1.577</v>
      </c>
      <c r="H32" s="1"/>
      <c r="I32" s="8"/>
      <c r="J32" s="9">
        <f t="shared" si="5"/>
        <v>1.2753333333333332</v>
      </c>
      <c r="K32" s="10">
        <f t="shared" si="6"/>
        <v>0.17642215784242604</v>
      </c>
    </row>
    <row r="33" spans="2:11" ht="17" thickBot="1" x14ac:dyDescent="0.25">
      <c r="B33" s="40"/>
      <c r="C33" s="20" t="s">
        <v>13</v>
      </c>
      <c r="D33" s="21" t="s">
        <v>18</v>
      </c>
      <c r="E33" s="55">
        <v>1.1140000000000001</v>
      </c>
      <c r="F33" s="55">
        <v>1.113</v>
      </c>
      <c r="G33" s="55">
        <v>1.4810000000000001</v>
      </c>
      <c r="H33" s="55">
        <v>1.155</v>
      </c>
      <c r="I33" s="23"/>
      <c r="J33" s="32">
        <f>AVERAGE(E33:H33)</f>
        <v>1.2157500000000001</v>
      </c>
      <c r="K33" s="33">
        <f t="shared" ref="K33" si="7">STDEV(E33:H33)/SQRT(4)</f>
        <v>8.8956332920521131E-2</v>
      </c>
    </row>
    <row r="34" spans="2:1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">
      <c r="B37" s="1"/>
      <c r="C37" s="1"/>
      <c r="H37" s="1"/>
      <c r="I37" s="1"/>
      <c r="J37" s="1"/>
      <c r="K37" s="1"/>
    </row>
    <row r="38" spans="2:1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2:1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2:1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2:1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2:1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2:1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2:1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2:1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20">
    <mergeCell ref="E2:K2"/>
    <mergeCell ref="D4:D5"/>
    <mergeCell ref="D6:D7"/>
    <mergeCell ref="D8:D9"/>
    <mergeCell ref="B4:B5"/>
    <mergeCell ref="B6:B7"/>
    <mergeCell ref="B8:B9"/>
    <mergeCell ref="B10:B11"/>
    <mergeCell ref="B12:B14"/>
    <mergeCell ref="B15:B16"/>
    <mergeCell ref="E19:K19"/>
    <mergeCell ref="B21:B22"/>
    <mergeCell ref="D21:D22"/>
    <mergeCell ref="B32:B33"/>
    <mergeCell ref="B23:B24"/>
    <mergeCell ref="D23:D24"/>
    <mergeCell ref="B25:B26"/>
    <mergeCell ref="D25:D26"/>
    <mergeCell ref="B27:B28"/>
    <mergeCell ref="B29:B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Robertson</dc:creator>
  <cp:lastModifiedBy>Neil Robertson</cp:lastModifiedBy>
  <dcterms:created xsi:type="dcterms:W3CDTF">2026-05-12T07:22:45Z</dcterms:created>
  <dcterms:modified xsi:type="dcterms:W3CDTF">2026-05-13T00:35:31Z</dcterms:modified>
</cp:coreProperties>
</file>