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iti Chakrabarti\Dropbox (Harvard University)\Aditi and Mahadevan\Fruit Cusp\Nature Physics\Final Submission\Data for NPHYS-2020-09-03085B\"/>
    </mc:Choice>
  </mc:AlternateContent>
  <xr:revisionPtr revIDLastSave="0" documentId="13_ncr:1_{329A02E5-FCE6-4936-8471-0695265C1A79}" xr6:coauthVersionLast="45" xr6:coauthVersionMax="47" xr10:uidLastSave="{00000000-0000-0000-0000-000000000000}"/>
  <bookViews>
    <workbookView xWindow="-120" yWindow="-120" windowWidth="25440" windowHeight="15390" xr2:uid="{ACFECDD2-D565-41F3-AB12-01361DDA958D}"/>
  </bookViews>
  <sheets>
    <sheet name="fig.S5B-Other fruit data" sheetId="11" r:id="rId1"/>
    <sheet name="Apple data" sheetId="10" r:id="rId2"/>
    <sheet name="Simulation data" sheetId="9" r:id="rId3"/>
    <sheet name="Gel swelling data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5" i="9" l="1"/>
  <c r="D15" i="9"/>
  <c r="E12" i="9"/>
  <c r="D12" i="9"/>
  <c r="E9" i="9"/>
  <c r="D9" i="9"/>
  <c r="E7" i="9"/>
  <c r="D7" i="9"/>
  <c r="E5" i="9"/>
  <c r="D5" i="9"/>
  <c r="D4" i="9"/>
  <c r="F37" i="11" l="1"/>
  <c r="E36" i="11"/>
  <c r="E35" i="11"/>
  <c r="E34" i="11"/>
  <c r="E33" i="11"/>
  <c r="E32" i="11"/>
  <c r="E31" i="11"/>
  <c r="E30" i="11"/>
  <c r="F26" i="11"/>
  <c r="E25" i="11"/>
  <c r="E24" i="11"/>
  <c r="E23" i="11"/>
  <c r="E22" i="11"/>
  <c r="E21" i="11"/>
  <c r="F16" i="11"/>
  <c r="E15" i="11"/>
  <c r="E14" i="11"/>
  <c r="E13" i="11"/>
  <c r="E12" i="11"/>
  <c r="E11" i="11"/>
  <c r="F6" i="11"/>
  <c r="E5" i="11"/>
  <c r="E4" i="11"/>
  <c r="E6" i="11" s="1"/>
  <c r="E16" i="11" l="1"/>
  <c r="E27" i="11"/>
  <c r="E26" i="11"/>
  <c r="E7" i="11"/>
  <c r="E17" i="11"/>
  <c r="E37" i="11"/>
  <c r="E38" i="11"/>
  <c r="F59" i="8" l="1"/>
  <c r="D59" i="8"/>
  <c r="G56" i="8"/>
  <c r="F56" i="8"/>
  <c r="E56" i="8"/>
  <c r="D56" i="8"/>
  <c r="G54" i="8"/>
  <c r="F54" i="8"/>
  <c r="E54" i="8"/>
  <c r="D54" i="8"/>
  <c r="G49" i="8"/>
  <c r="F49" i="8"/>
  <c r="E49" i="8"/>
  <c r="D49" i="8"/>
  <c r="G46" i="8"/>
  <c r="F46" i="8"/>
  <c r="E46" i="8"/>
  <c r="D46" i="8"/>
  <c r="G42" i="8"/>
  <c r="F42" i="8"/>
  <c r="E42" i="8"/>
  <c r="D42" i="8"/>
  <c r="G40" i="8"/>
  <c r="F40" i="8"/>
  <c r="E40" i="8"/>
  <c r="D40" i="8"/>
  <c r="G34" i="8"/>
  <c r="F34" i="8"/>
  <c r="E34" i="8"/>
  <c r="D34" i="8"/>
  <c r="G32" i="8"/>
  <c r="F32" i="8"/>
  <c r="E32" i="8"/>
  <c r="D32" i="8"/>
  <c r="G30" i="8"/>
  <c r="F30" i="8"/>
  <c r="E30" i="8"/>
  <c r="D30" i="8"/>
  <c r="G27" i="8"/>
  <c r="F27" i="8"/>
  <c r="E27" i="8"/>
  <c r="D27" i="8"/>
  <c r="G23" i="8"/>
  <c r="F23" i="8"/>
  <c r="E23" i="8"/>
  <c r="D23" i="8"/>
  <c r="G17" i="8"/>
  <c r="F17" i="8"/>
  <c r="E17" i="8"/>
  <c r="D17" i="8"/>
  <c r="G14" i="8"/>
  <c r="F14" i="8"/>
  <c r="E14" i="8"/>
  <c r="D14" i="8"/>
  <c r="G7" i="8"/>
  <c r="F7" i="8"/>
  <c r="E7" i="8"/>
  <c r="D7" i="8"/>
  <c r="G3" i="8"/>
  <c r="F3" i="8"/>
  <c r="E3" i="8"/>
  <c r="D3" i="8"/>
</calcChain>
</file>

<file path=xl/sharedStrings.xml><?xml version="1.0" encoding="utf-8"?>
<sst xmlns="http://schemas.openxmlformats.org/spreadsheetml/2006/main" count="40" uniqueCount="20">
  <si>
    <t>Stalk dia</t>
  </si>
  <si>
    <t>Fruit dia</t>
  </si>
  <si>
    <t>Stalk dia/Fruit dia</t>
  </si>
  <si>
    <t># cusps</t>
  </si>
  <si>
    <t>Apricots</t>
  </si>
  <si>
    <t>Peaches</t>
  </si>
  <si>
    <t xml:space="preserve">Plums </t>
  </si>
  <si>
    <t>mean value of no. of cusps</t>
  </si>
  <si>
    <t>Dstalk/Dsphere</t>
  </si>
  <si>
    <t>No. of cusps (n)</t>
  </si>
  <si>
    <t>mean value of Dstalk/Dsphere</t>
  </si>
  <si>
    <t>std dev error in Dstalk/Dsphere</t>
  </si>
  <si>
    <t>std. dev. error in no. of cusps</t>
  </si>
  <si>
    <t>Gala</t>
  </si>
  <si>
    <t>Red Delicious</t>
  </si>
  <si>
    <t>Honeycrisp</t>
  </si>
  <si>
    <t>Apple Variety</t>
  </si>
  <si>
    <t>Cherries</t>
  </si>
  <si>
    <t>error std.dev of cusp number</t>
  </si>
  <si>
    <t>Mean of No. of cusps (n)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</si>
</sst>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B00071"/>
        <bgColor indexed="64"/>
      </patternFill>
    </fill>
    <fill>
      <patternFill patternType="solid">
        <fgColor rgb="FFEE9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Fill="1" applyBorder="1"/>
    <xf numFmtId="0" fontId="0" fillId="6" borderId="0" xfId="0" applyFill="1"/>
    <xf numFmtId="0" fontId="0" fillId="7" borderId="0" xfId="0" applyFill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A3AFC"/>
      <color rgb="FFF658E7"/>
      <color rgb="FFC255F9"/>
      <color rgb="FF9933FF"/>
      <color rgb="FFF16337"/>
      <color rgb="FFEF4C19"/>
      <color rgb="FFFF7209"/>
      <color rgb="FF0303BD"/>
      <color rgb="FFFF5050"/>
      <color rgb="FFD652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8DF6B-8844-4328-9FA6-82CAA1066E45}">
  <dimension ref="C2:F38"/>
  <sheetViews>
    <sheetView tabSelected="1" workbookViewId="0">
      <selection activeCell="G26" sqref="G26"/>
    </sheetView>
  </sheetViews>
  <sheetFormatPr defaultRowHeight="15" x14ac:dyDescent="0.25"/>
  <sheetData>
    <row r="2" spans="3:6" x14ac:dyDescent="0.25">
      <c r="C2" s="13" t="s">
        <v>4</v>
      </c>
      <c r="D2" s="13"/>
      <c r="E2" s="13"/>
      <c r="F2" s="14"/>
    </row>
    <row r="3" spans="3:6" ht="45" x14ac:dyDescent="0.25">
      <c r="C3" s="3" t="s">
        <v>0</v>
      </c>
      <c r="D3" s="3" t="s">
        <v>1</v>
      </c>
      <c r="E3" s="3" t="s">
        <v>2</v>
      </c>
      <c r="F3" s="3" t="s">
        <v>3</v>
      </c>
    </row>
    <row r="4" spans="3:6" x14ac:dyDescent="0.25">
      <c r="C4" s="2">
        <v>31</v>
      </c>
      <c r="D4" s="2">
        <v>558.85</v>
      </c>
      <c r="E4">
        <f>C4/D4</f>
        <v>5.5471056634159431E-2</v>
      </c>
      <c r="F4">
        <v>1</v>
      </c>
    </row>
    <row r="5" spans="3:6" x14ac:dyDescent="0.25">
      <c r="C5">
        <v>32.28</v>
      </c>
      <c r="D5">
        <v>393.37</v>
      </c>
      <c r="E5">
        <f>C5/D5</f>
        <v>8.2060146935455172E-2</v>
      </c>
      <c r="F5">
        <v>1</v>
      </c>
    </row>
    <row r="6" spans="3:6" x14ac:dyDescent="0.25">
      <c r="E6" s="6">
        <f>AVERAGE(E4:E5)</f>
        <v>6.8765601784807298E-2</v>
      </c>
      <c r="F6" s="6">
        <f>AVERAGE(F4:F5)</f>
        <v>1</v>
      </c>
    </row>
    <row r="7" spans="3:6" x14ac:dyDescent="0.25">
      <c r="E7" s="7">
        <f>_xlfn.STDEV.P(E4:E5)</f>
        <v>1.3294545150647907E-2</v>
      </c>
    </row>
    <row r="9" spans="3:6" x14ac:dyDescent="0.25">
      <c r="C9" s="9" t="s">
        <v>17</v>
      </c>
      <c r="D9" s="9"/>
      <c r="E9" s="9"/>
      <c r="F9" s="10"/>
    </row>
    <row r="10" spans="3:6" ht="45" x14ac:dyDescent="0.25">
      <c r="C10" s="3" t="s">
        <v>0</v>
      </c>
      <c r="D10" s="3" t="s">
        <v>1</v>
      </c>
      <c r="E10" s="3" t="s">
        <v>2</v>
      </c>
      <c r="F10" s="3" t="s">
        <v>3</v>
      </c>
    </row>
    <row r="11" spans="3:6" x14ac:dyDescent="0.25">
      <c r="C11" s="2">
        <v>27.4</v>
      </c>
      <c r="D11" s="2">
        <v>344.04</v>
      </c>
      <c r="E11">
        <f>C11/D11</f>
        <v>7.9641902104406456E-2</v>
      </c>
      <c r="F11">
        <v>1</v>
      </c>
    </row>
    <row r="12" spans="3:6" x14ac:dyDescent="0.25">
      <c r="C12">
        <v>27.64</v>
      </c>
      <c r="D12">
        <v>364.99</v>
      </c>
      <c r="E12">
        <f t="shared" ref="E12:E15" si="0">C12/D12</f>
        <v>7.5728102139784648E-2</v>
      </c>
      <c r="F12">
        <v>1</v>
      </c>
    </row>
    <row r="13" spans="3:6" x14ac:dyDescent="0.25">
      <c r="C13">
        <v>32.770000000000003</v>
      </c>
      <c r="D13">
        <v>386.73</v>
      </c>
      <c r="E13">
        <f t="shared" si="0"/>
        <v>8.4736120807798729E-2</v>
      </c>
      <c r="F13">
        <v>1</v>
      </c>
    </row>
    <row r="14" spans="3:6" x14ac:dyDescent="0.25">
      <c r="C14">
        <v>25.84</v>
      </c>
      <c r="D14">
        <v>380.98</v>
      </c>
      <c r="E14">
        <f t="shared" si="0"/>
        <v>6.7825082681505583E-2</v>
      </c>
      <c r="F14">
        <v>1</v>
      </c>
    </row>
    <row r="15" spans="3:6" x14ac:dyDescent="0.25">
      <c r="C15">
        <v>32.020000000000003</v>
      </c>
      <c r="D15">
        <v>353.82</v>
      </c>
      <c r="E15">
        <f t="shared" si="0"/>
        <v>9.0497993329941795E-2</v>
      </c>
      <c r="F15">
        <v>1</v>
      </c>
    </row>
    <row r="16" spans="3:6" x14ac:dyDescent="0.25">
      <c r="E16" s="6">
        <f>AVERAGE(E11:E15)</f>
        <v>7.9685840212687459E-2</v>
      </c>
      <c r="F16" s="6">
        <f>AVERAGE(F11:F15)</f>
        <v>1</v>
      </c>
    </row>
    <row r="17" spans="3:6" x14ac:dyDescent="0.25">
      <c r="E17" s="7">
        <f>_xlfn.STDEV.P(E11:E15)</f>
        <v>7.7298276765379636E-3</v>
      </c>
    </row>
    <row r="19" spans="3:6" x14ac:dyDescent="0.25">
      <c r="C19" s="11" t="s">
        <v>5</v>
      </c>
      <c r="D19" s="11"/>
      <c r="E19" s="11"/>
      <c r="F19" s="12"/>
    </row>
    <row r="20" spans="3:6" ht="45" x14ac:dyDescent="0.25">
      <c r="C20" s="3" t="s">
        <v>0</v>
      </c>
      <c r="D20" s="3" t="s">
        <v>1</v>
      </c>
      <c r="E20" s="3" t="s">
        <v>2</v>
      </c>
      <c r="F20" s="3" t="s">
        <v>3</v>
      </c>
    </row>
    <row r="21" spans="3:6" x14ac:dyDescent="0.25">
      <c r="C21" s="2">
        <v>32.53</v>
      </c>
      <c r="D21" s="2">
        <v>507.12</v>
      </c>
      <c r="E21">
        <f>C21/D21</f>
        <v>6.4146553084082666E-2</v>
      </c>
      <c r="F21">
        <v>1</v>
      </c>
    </row>
    <row r="22" spans="3:6" x14ac:dyDescent="0.25">
      <c r="C22">
        <v>19.559999999999999</v>
      </c>
      <c r="D22">
        <v>459.23</v>
      </c>
      <c r="E22">
        <f t="shared" ref="E22:E25" si="1">C22/D22</f>
        <v>4.259303616923981E-2</v>
      </c>
      <c r="F22">
        <v>1</v>
      </c>
    </row>
    <row r="23" spans="3:6" x14ac:dyDescent="0.25">
      <c r="C23">
        <v>20</v>
      </c>
      <c r="D23">
        <v>527.30999999999995</v>
      </c>
      <c r="E23">
        <f t="shared" si="1"/>
        <v>3.7928353340539726E-2</v>
      </c>
      <c r="F23">
        <v>1</v>
      </c>
    </row>
    <row r="24" spans="3:6" x14ac:dyDescent="0.25">
      <c r="C24">
        <v>41.01</v>
      </c>
      <c r="D24">
        <v>672.52</v>
      </c>
      <c r="E24">
        <f t="shared" si="1"/>
        <v>6.0979599119728778E-2</v>
      </c>
      <c r="F24">
        <v>1</v>
      </c>
    </row>
    <row r="25" spans="3:6" x14ac:dyDescent="0.25">
      <c r="C25">
        <v>64.05</v>
      </c>
      <c r="D25">
        <v>765.52</v>
      </c>
      <c r="E25">
        <f t="shared" si="1"/>
        <v>8.3668617410387711E-2</v>
      </c>
      <c r="F25">
        <v>1</v>
      </c>
    </row>
    <row r="26" spans="3:6" x14ac:dyDescent="0.25">
      <c r="E26" s="6">
        <f>AVERAGE(E21:E25)</f>
        <v>5.7863231824795733E-2</v>
      </c>
      <c r="F26" s="6">
        <f>AVERAGE(F21:F25)</f>
        <v>1</v>
      </c>
    </row>
    <row r="27" spans="3:6" x14ac:dyDescent="0.25">
      <c r="E27" s="7">
        <f>_xlfn.STDEV.P(E21:E25)</f>
        <v>1.640541405711194E-2</v>
      </c>
    </row>
    <row r="28" spans="3:6" x14ac:dyDescent="0.25">
      <c r="C28" s="15" t="s">
        <v>6</v>
      </c>
      <c r="D28" s="15"/>
      <c r="E28" s="15"/>
      <c r="F28" s="16"/>
    </row>
    <row r="29" spans="3:6" ht="45" x14ac:dyDescent="0.25">
      <c r="C29" s="3" t="s">
        <v>0</v>
      </c>
      <c r="D29" s="3" t="s">
        <v>1</v>
      </c>
      <c r="E29" s="3" t="s">
        <v>2</v>
      </c>
      <c r="F29" s="4" t="s">
        <v>3</v>
      </c>
    </row>
    <row r="30" spans="3:6" x14ac:dyDescent="0.25">
      <c r="C30" s="2">
        <v>15.09</v>
      </c>
      <c r="D30" s="2">
        <v>449.17</v>
      </c>
      <c r="E30">
        <f>C30/D30</f>
        <v>3.3595297994077962E-2</v>
      </c>
      <c r="F30">
        <v>1</v>
      </c>
    </row>
    <row r="31" spans="3:6" x14ac:dyDescent="0.25">
      <c r="C31">
        <v>12.79</v>
      </c>
      <c r="D31">
        <v>506.62</v>
      </c>
      <c r="E31">
        <f t="shared" ref="E31:E36" si="2">C31/D31</f>
        <v>2.5245746318739881E-2</v>
      </c>
      <c r="F31">
        <v>1</v>
      </c>
    </row>
    <row r="32" spans="3:6" x14ac:dyDescent="0.25">
      <c r="C32">
        <v>15.16</v>
      </c>
      <c r="D32">
        <v>463.41</v>
      </c>
      <c r="E32">
        <f t="shared" si="2"/>
        <v>3.2714011350639824E-2</v>
      </c>
      <c r="F32">
        <v>1</v>
      </c>
    </row>
    <row r="33" spans="3:6" x14ac:dyDescent="0.25">
      <c r="C33">
        <v>21.29</v>
      </c>
      <c r="D33">
        <v>461.03</v>
      </c>
      <c r="E33">
        <f t="shared" si="2"/>
        <v>4.6179207426848577E-2</v>
      </c>
      <c r="F33">
        <v>1</v>
      </c>
    </row>
    <row r="34" spans="3:6" x14ac:dyDescent="0.25">
      <c r="C34">
        <v>33</v>
      </c>
      <c r="D34">
        <v>670.51</v>
      </c>
      <c r="E34">
        <f t="shared" si="2"/>
        <v>4.9216268213747742E-2</v>
      </c>
      <c r="F34">
        <v>1</v>
      </c>
    </row>
    <row r="35" spans="3:6" x14ac:dyDescent="0.25">
      <c r="C35">
        <v>49.12</v>
      </c>
      <c r="D35">
        <v>900.57</v>
      </c>
      <c r="E35">
        <f t="shared" si="2"/>
        <v>5.4543233729748931E-2</v>
      </c>
      <c r="F35">
        <v>1</v>
      </c>
    </row>
    <row r="36" spans="3:6" x14ac:dyDescent="0.25">
      <c r="C36">
        <v>28</v>
      </c>
      <c r="D36">
        <v>426.82</v>
      </c>
      <c r="E36">
        <f t="shared" si="2"/>
        <v>6.56014244880746E-2</v>
      </c>
      <c r="F36">
        <v>1</v>
      </c>
    </row>
    <row r="37" spans="3:6" x14ac:dyDescent="0.25">
      <c r="E37" s="6">
        <f>AVERAGE(E30:E36)</f>
        <v>4.3870741360268216E-2</v>
      </c>
      <c r="F37" s="6">
        <f>AVERAGE(F30:F36)</f>
        <v>1</v>
      </c>
    </row>
    <row r="38" spans="3:6" x14ac:dyDescent="0.25">
      <c r="E38" s="7">
        <f>_xlfn.STDEV.P(E30:E36)</f>
        <v>1.3076566591076767E-2</v>
      </c>
    </row>
  </sheetData>
  <mergeCells count="4">
    <mergeCell ref="C9:F9"/>
    <mergeCell ref="C19:F19"/>
    <mergeCell ref="C2:F2"/>
    <mergeCell ref="C28:F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BEC65-F4C5-465C-8667-F36380F25B38}">
  <dimension ref="A1:I17"/>
  <sheetViews>
    <sheetView workbookViewId="0">
      <selection activeCell="E4" sqref="E4:E17"/>
    </sheetView>
  </sheetViews>
  <sheetFormatPr defaultRowHeight="15" x14ac:dyDescent="0.25"/>
  <cols>
    <col min="1" max="1" width="14" customWidth="1"/>
    <col min="2" max="2" width="14.140625" customWidth="1"/>
    <col min="3" max="3" width="15.5703125" customWidth="1"/>
    <col min="5" max="5" width="13.85546875" customWidth="1"/>
    <col min="6" max="6" width="16.42578125" customWidth="1"/>
    <col min="8" max="8" width="15.5703125" customWidth="1"/>
    <col min="9" max="9" width="15.7109375" customWidth="1"/>
  </cols>
  <sheetData>
    <row r="1" spans="1:9" x14ac:dyDescent="0.25">
      <c r="A1" t="s">
        <v>16</v>
      </c>
      <c r="B1" s="8" t="s">
        <v>13</v>
      </c>
      <c r="C1" s="8"/>
      <c r="E1" s="8" t="s">
        <v>14</v>
      </c>
      <c r="F1" s="8"/>
      <c r="H1" s="8" t="s">
        <v>15</v>
      </c>
      <c r="I1" s="8"/>
    </row>
    <row r="2" spans="1:9" x14ac:dyDescent="0.25">
      <c r="B2" t="s">
        <v>8</v>
      </c>
      <c r="C2" t="s">
        <v>9</v>
      </c>
      <c r="E2" t="s">
        <v>8</v>
      </c>
      <c r="F2" t="s">
        <v>9</v>
      </c>
      <c r="H2" t="s">
        <v>8</v>
      </c>
      <c r="I2" t="s">
        <v>9</v>
      </c>
    </row>
    <row r="4" spans="1:9" x14ac:dyDescent="0.25">
      <c r="B4">
        <v>2.972529725297253E-2</v>
      </c>
      <c r="C4">
        <v>1</v>
      </c>
      <c r="E4">
        <v>4.2918459999999999E-2</v>
      </c>
      <c r="F4">
        <v>1</v>
      </c>
      <c r="H4">
        <v>3.3805668016194335E-2</v>
      </c>
      <c r="I4">
        <v>1</v>
      </c>
    </row>
    <row r="5" spans="1:9" x14ac:dyDescent="0.25">
      <c r="B5">
        <v>4.8856752003126828E-2</v>
      </c>
      <c r="C5">
        <v>1</v>
      </c>
      <c r="E5">
        <v>3.7393160000000002E-2</v>
      </c>
      <c r="F5">
        <v>1</v>
      </c>
      <c r="H5">
        <v>3.5618279569892476E-2</v>
      </c>
      <c r="I5">
        <v>2</v>
      </c>
    </row>
    <row r="6" spans="1:9" x14ac:dyDescent="0.25">
      <c r="B6">
        <v>4.8639715230104241E-2</v>
      </c>
      <c r="C6">
        <v>1</v>
      </c>
      <c r="E6">
        <v>4.1484720000000003E-2</v>
      </c>
      <c r="F6">
        <v>1</v>
      </c>
      <c r="H6">
        <v>4.5009861932938849E-2</v>
      </c>
      <c r="I6">
        <v>2</v>
      </c>
    </row>
    <row r="7" spans="1:9" x14ac:dyDescent="0.25">
      <c r="B7">
        <v>3.9318745770358675E-2</v>
      </c>
      <c r="C7">
        <v>1</v>
      </c>
      <c r="E7">
        <v>4.1284399999999999E-2</v>
      </c>
      <c r="F7">
        <v>2</v>
      </c>
      <c r="H7">
        <v>4.2958244869072897E-2</v>
      </c>
      <c r="I7">
        <v>3</v>
      </c>
    </row>
    <row r="8" spans="1:9" x14ac:dyDescent="0.25">
      <c r="B8">
        <v>3.0101781170483462E-2</v>
      </c>
      <c r="C8">
        <v>1</v>
      </c>
      <c r="E8">
        <v>4.9723759999999999E-2</v>
      </c>
      <c r="F8">
        <v>3</v>
      </c>
      <c r="H8">
        <v>3.9663461538461536E-2</v>
      </c>
      <c r="I8">
        <v>4</v>
      </c>
    </row>
    <row r="9" spans="1:9" x14ac:dyDescent="0.25">
      <c r="B9">
        <v>3.3897321299010359E-2</v>
      </c>
      <c r="C9">
        <v>1</v>
      </c>
      <c r="E9">
        <v>4.5064380000000001E-2</v>
      </c>
      <c r="F9">
        <v>2</v>
      </c>
      <c r="H9">
        <v>2.3457508731082655E-2</v>
      </c>
      <c r="I9">
        <v>4</v>
      </c>
    </row>
    <row r="10" spans="1:9" x14ac:dyDescent="0.25">
      <c r="B10">
        <v>3.6842558319703886E-2</v>
      </c>
      <c r="C10">
        <v>1</v>
      </c>
      <c r="E10">
        <v>4.9128369999999998E-2</v>
      </c>
      <c r="F10">
        <v>2</v>
      </c>
      <c r="H10">
        <v>3.2818791946308726E-2</v>
      </c>
      <c r="I10">
        <v>4</v>
      </c>
    </row>
    <row r="11" spans="1:9" x14ac:dyDescent="0.25">
      <c r="B11">
        <v>2.7517886626307098E-2</v>
      </c>
      <c r="C11">
        <v>1</v>
      </c>
      <c r="E11">
        <v>7.5630249999999996E-2</v>
      </c>
      <c r="F11">
        <v>5</v>
      </c>
      <c r="H11">
        <v>4.1326285439692453E-2</v>
      </c>
      <c r="I11">
        <v>5</v>
      </c>
    </row>
    <row r="12" spans="1:9" x14ac:dyDescent="0.25">
      <c r="B12">
        <v>3.7797564964564781E-2</v>
      </c>
      <c r="C12">
        <v>1</v>
      </c>
      <c r="E12">
        <v>6.4343159999999996E-2</v>
      </c>
      <c r="F12">
        <v>3</v>
      </c>
      <c r="H12">
        <v>3.5656287509708395E-2</v>
      </c>
      <c r="I12">
        <v>7</v>
      </c>
    </row>
    <row r="13" spans="1:9" x14ac:dyDescent="0.25">
      <c r="B13">
        <v>2.907725321888412E-2</v>
      </c>
      <c r="C13">
        <v>1</v>
      </c>
      <c r="E13">
        <v>5.6603769999999998E-2</v>
      </c>
      <c r="F13">
        <v>2</v>
      </c>
    </row>
    <row r="14" spans="1:9" x14ac:dyDescent="0.25">
      <c r="E14">
        <v>6.391753E-2</v>
      </c>
      <c r="F14">
        <v>2</v>
      </c>
    </row>
    <row r="15" spans="1:9" x14ac:dyDescent="0.25">
      <c r="E15">
        <v>3.7209300000000001E-2</v>
      </c>
      <c r="F15">
        <v>1</v>
      </c>
    </row>
    <row r="16" spans="1:9" x14ac:dyDescent="0.25">
      <c r="E16">
        <v>5.6955649999999997E-2</v>
      </c>
      <c r="F16">
        <v>2</v>
      </c>
    </row>
    <row r="17" spans="5:6" x14ac:dyDescent="0.25">
      <c r="E17">
        <v>8.4705879999999997E-2</v>
      </c>
      <c r="F17">
        <v>5</v>
      </c>
    </row>
  </sheetData>
  <mergeCells count="3">
    <mergeCell ref="B1:C1"/>
    <mergeCell ref="E1:F1"/>
    <mergeCell ref="H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0C5D9-9E16-42C9-905A-4B266421893B}">
  <dimension ref="B2:E17"/>
  <sheetViews>
    <sheetView workbookViewId="0">
      <selection activeCell="E4" sqref="E4"/>
    </sheetView>
  </sheetViews>
  <sheetFormatPr defaultRowHeight="15" x14ac:dyDescent="0.25"/>
  <cols>
    <col min="2" max="2" width="18.42578125" customWidth="1"/>
    <col min="3" max="3" width="17.42578125" customWidth="1"/>
    <col min="4" max="4" width="17.85546875" customWidth="1"/>
    <col min="5" max="5" width="20.7109375" customWidth="1"/>
  </cols>
  <sheetData>
    <row r="2" spans="2:5" x14ac:dyDescent="0.25">
      <c r="B2" t="s">
        <v>8</v>
      </c>
      <c r="C2" t="s">
        <v>9</v>
      </c>
      <c r="D2" t="s">
        <v>19</v>
      </c>
      <c r="E2" t="s">
        <v>18</v>
      </c>
    </row>
    <row r="4" spans="2:5" x14ac:dyDescent="0.25">
      <c r="B4">
        <v>0.1</v>
      </c>
      <c r="C4">
        <v>2</v>
      </c>
      <c r="D4" s="5">
        <f>AVERAGE(C4)</f>
        <v>2</v>
      </c>
      <c r="E4" s="5">
        <v>0</v>
      </c>
    </row>
    <row r="5" spans="2:5" x14ac:dyDescent="0.25">
      <c r="B5">
        <v>0.2</v>
      </c>
      <c r="C5">
        <v>3</v>
      </c>
      <c r="D5" s="5">
        <f>AVERAGE(C5,C6)</f>
        <v>3.5</v>
      </c>
      <c r="E5" s="5">
        <f>_xlfn.STDEV.S(C5:C6)</f>
        <v>0.70710678118654757</v>
      </c>
    </row>
    <row r="6" spans="2:5" x14ac:dyDescent="0.25">
      <c r="C6">
        <v>4</v>
      </c>
      <c r="D6" s="5"/>
      <c r="E6" s="5"/>
    </row>
    <row r="7" spans="2:5" x14ac:dyDescent="0.25">
      <c r="B7">
        <v>0.3</v>
      </c>
      <c r="C7">
        <v>4</v>
      </c>
      <c r="D7" s="5">
        <f>AVERAGE(C7,C8)</f>
        <v>4.5</v>
      </c>
      <c r="E7" s="5">
        <f>_xlfn.STDEV.S(C7:C8)</f>
        <v>0.70710678118654757</v>
      </c>
    </row>
    <row r="8" spans="2:5" x14ac:dyDescent="0.25">
      <c r="C8">
        <v>5</v>
      </c>
      <c r="D8" s="5"/>
      <c r="E8" s="5"/>
    </row>
    <row r="9" spans="2:5" x14ac:dyDescent="0.25">
      <c r="B9">
        <v>0.4</v>
      </c>
      <c r="C9">
        <v>5</v>
      </c>
      <c r="D9" s="5">
        <f>AVERAGE(C9,C10,C11)</f>
        <v>6</v>
      </c>
      <c r="E9" s="5">
        <f>_xlfn.STDEV.S(C9:C11)</f>
        <v>1</v>
      </c>
    </row>
    <row r="10" spans="2:5" x14ac:dyDescent="0.25">
      <c r="C10">
        <v>6</v>
      </c>
      <c r="D10" s="5"/>
      <c r="E10" s="5"/>
    </row>
    <row r="11" spans="2:5" x14ac:dyDescent="0.25">
      <c r="C11">
        <v>7</v>
      </c>
      <c r="D11" s="5"/>
      <c r="E11" s="5"/>
    </row>
    <row r="12" spans="2:5" x14ac:dyDescent="0.25">
      <c r="B12">
        <v>0.5</v>
      </c>
      <c r="C12">
        <v>5</v>
      </c>
      <c r="D12" s="5">
        <f>AVERAGE(C12,C13,C14)</f>
        <v>6</v>
      </c>
      <c r="E12" s="5">
        <f>_xlfn.STDEV.S(C12:C14)</f>
        <v>1</v>
      </c>
    </row>
    <row r="13" spans="2:5" x14ac:dyDescent="0.25">
      <c r="C13">
        <v>6</v>
      </c>
      <c r="D13" s="5"/>
      <c r="E13" s="5"/>
    </row>
    <row r="14" spans="2:5" x14ac:dyDescent="0.25">
      <c r="C14">
        <v>7</v>
      </c>
      <c r="D14" s="5"/>
      <c r="E14" s="5"/>
    </row>
    <row r="15" spans="2:5" x14ac:dyDescent="0.25">
      <c r="B15">
        <v>0.6</v>
      </c>
      <c r="C15">
        <v>6</v>
      </c>
      <c r="D15" s="5">
        <f>AVERAGE(C15,C16,C17)</f>
        <v>7</v>
      </c>
      <c r="E15" s="5">
        <f>_xlfn.STDEV.S(C15:C17)</f>
        <v>1</v>
      </c>
    </row>
    <row r="16" spans="2:5" x14ac:dyDescent="0.25">
      <c r="C16">
        <v>7</v>
      </c>
    </row>
    <row r="17" spans="3:3" x14ac:dyDescent="0.25">
      <c r="C17"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F39B7-7833-4819-9D55-A640C403DA65}">
  <dimension ref="B2:G59"/>
  <sheetViews>
    <sheetView workbookViewId="0">
      <selection activeCell="B2" sqref="B2:C2"/>
    </sheetView>
  </sheetViews>
  <sheetFormatPr defaultRowHeight="15" x14ac:dyDescent="0.25"/>
  <cols>
    <col min="2" max="2" width="15" customWidth="1"/>
    <col min="3" max="3" width="17.5703125" customWidth="1"/>
    <col min="4" max="4" width="23.7109375" customWidth="1"/>
    <col min="5" max="5" width="23.42578125" customWidth="1"/>
    <col min="6" max="6" width="21.5703125" customWidth="1"/>
    <col min="7" max="7" width="25.7109375" customWidth="1"/>
  </cols>
  <sheetData>
    <row r="2" spans="2:7" x14ac:dyDescent="0.25">
      <c r="B2" t="s">
        <v>8</v>
      </c>
      <c r="C2" t="s">
        <v>9</v>
      </c>
      <c r="D2" t="s">
        <v>10</v>
      </c>
      <c r="E2" t="s">
        <v>11</v>
      </c>
      <c r="F2" t="s">
        <v>7</v>
      </c>
      <c r="G2" t="s">
        <v>12</v>
      </c>
    </row>
    <row r="3" spans="2:7" x14ac:dyDescent="0.25">
      <c r="B3">
        <v>2.5500000000000002E-2</v>
      </c>
      <c r="C3">
        <v>1</v>
      </c>
      <c r="D3">
        <f>AVERAGE(B3:B6)</f>
        <v>2.8484580052493439E-2</v>
      </c>
      <c r="E3">
        <f>_xlfn.STDEV.S(B3:B6)</f>
        <v>2.7613474527319335E-3</v>
      </c>
      <c r="F3">
        <f>AVERAGE(C3:C6)</f>
        <v>1</v>
      </c>
      <c r="G3">
        <f>_xlfn.STDEV.S(C3:C6)</f>
        <v>0</v>
      </c>
    </row>
    <row r="4" spans="2:7" x14ac:dyDescent="0.25">
      <c r="B4">
        <v>2.6771653543307086E-2</v>
      </c>
      <c r="C4">
        <v>1</v>
      </c>
    </row>
    <row r="5" spans="2:7" x14ac:dyDescent="0.25">
      <c r="B5">
        <v>3.0833333333333334E-2</v>
      </c>
      <c r="C5">
        <v>1</v>
      </c>
    </row>
    <row r="6" spans="2:7" x14ac:dyDescent="0.25">
      <c r="B6">
        <v>3.0833333333333334E-2</v>
      </c>
      <c r="C6">
        <v>1</v>
      </c>
    </row>
    <row r="7" spans="2:7" x14ac:dyDescent="0.25">
      <c r="B7">
        <v>3.8333333333333337E-2</v>
      </c>
      <c r="C7">
        <v>1</v>
      </c>
      <c r="D7">
        <f>AVERAGE(B7:B13)</f>
        <v>4.2098050243719536E-2</v>
      </c>
      <c r="E7">
        <f>_xlfn.STDEV.S(B7:B13)</f>
        <v>3.4882739557849703E-3</v>
      </c>
      <c r="F7">
        <f>AVERAGE(C7:C13)</f>
        <v>1.5714285714285714</v>
      </c>
      <c r="G7">
        <f>_xlfn.STDEV.S(C7:C13)</f>
        <v>0.97590007294853331</v>
      </c>
    </row>
    <row r="8" spans="2:7" x14ac:dyDescent="0.25">
      <c r="B8">
        <v>3.8333333333333337E-2</v>
      </c>
      <c r="C8">
        <v>1</v>
      </c>
    </row>
    <row r="9" spans="2:7" x14ac:dyDescent="0.25">
      <c r="B9">
        <v>4.0500000000000001E-2</v>
      </c>
      <c r="C9">
        <v>3</v>
      </c>
    </row>
    <row r="10" spans="2:7" x14ac:dyDescent="0.25">
      <c r="B10">
        <v>4.2519685039370078E-2</v>
      </c>
      <c r="C10">
        <v>3</v>
      </c>
    </row>
    <row r="11" spans="2:7" x14ac:dyDescent="0.25">
      <c r="B11">
        <v>4.3333333333333335E-2</v>
      </c>
      <c r="C11">
        <v>1</v>
      </c>
    </row>
    <row r="12" spans="2:7" x14ac:dyDescent="0.25">
      <c r="B12">
        <v>4.3333333333333335E-2</v>
      </c>
      <c r="C12">
        <v>1</v>
      </c>
      <c r="E12" s="1"/>
      <c r="F12" s="1"/>
      <c r="G12" s="1"/>
    </row>
    <row r="13" spans="2:7" x14ac:dyDescent="0.25">
      <c r="B13">
        <v>4.8333333333333332E-2</v>
      </c>
      <c r="C13">
        <v>1</v>
      </c>
    </row>
    <row r="14" spans="2:7" x14ac:dyDescent="0.25">
      <c r="B14">
        <v>6.1750000000000006E-2</v>
      </c>
      <c r="C14">
        <v>4</v>
      </c>
      <c r="D14">
        <f>AVERAGE(B14:B16)</f>
        <v>6.6915354330708665E-2</v>
      </c>
      <c r="E14">
        <f>_xlfn.STDEV.S(B14:B16)</f>
        <v>6.4658192348321679E-3</v>
      </c>
      <c r="F14">
        <f>AVERAGE(C14:C16)</f>
        <v>3.3333333333333335</v>
      </c>
      <c r="G14">
        <f>_xlfn.STDEV.S(C14:C16)</f>
        <v>1.154700538379251</v>
      </c>
    </row>
    <row r="15" spans="2:7" x14ac:dyDescent="0.25">
      <c r="B15">
        <v>6.4829396325459324E-2</v>
      </c>
      <c r="C15">
        <v>4</v>
      </c>
    </row>
    <row r="16" spans="2:7" x14ac:dyDescent="0.25">
      <c r="B16">
        <v>7.4166666666666672E-2</v>
      </c>
      <c r="C16">
        <v>2</v>
      </c>
    </row>
    <row r="17" spans="2:7" x14ac:dyDescent="0.25">
      <c r="B17">
        <v>8.5000000000000006E-2</v>
      </c>
      <c r="C17">
        <v>2</v>
      </c>
      <c r="D17">
        <f>AVERAGE(B17:B22)</f>
        <v>8.9444444444444438E-2</v>
      </c>
      <c r="E17">
        <f>_xlfn.STDEV.S(B17:B22)</f>
        <v>3.7883838047182913E-3</v>
      </c>
      <c r="F17">
        <f>AVERAGE(C17:C22)</f>
        <v>2.3333333333333335</v>
      </c>
      <c r="G17">
        <f>_xlfn.STDEV.S(C17:C22)</f>
        <v>0.51639777949432275</v>
      </c>
    </row>
    <row r="18" spans="2:7" x14ac:dyDescent="0.25">
      <c r="B18">
        <v>8.5000000000000006E-2</v>
      </c>
      <c r="C18">
        <v>3</v>
      </c>
    </row>
    <row r="19" spans="2:7" x14ac:dyDescent="0.25">
      <c r="B19">
        <v>8.9166666666666672E-2</v>
      </c>
      <c r="C19">
        <v>3</v>
      </c>
    </row>
    <row r="20" spans="2:7" x14ac:dyDescent="0.25">
      <c r="B20">
        <v>9.1666666666666674E-2</v>
      </c>
      <c r="C20">
        <v>2</v>
      </c>
    </row>
    <row r="21" spans="2:7" x14ac:dyDescent="0.25">
      <c r="B21">
        <v>9.1666666666666674E-2</v>
      </c>
      <c r="C21">
        <v>2</v>
      </c>
    </row>
    <row r="22" spans="2:7" x14ac:dyDescent="0.25">
      <c r="B22">
        <v>9.4166666666666662E-2</v>
      </c>
      <c r="C22">
        <v>2</v>
      </c>
    </row>
    <row r="23" spans="2:7" x14ac:dyDescent="0.25">
      <c r="B23">
        <v>0.1075</v>
      </c>
      <c r="C23">
        <v>2</v>
      </c>
      <c r="D23">
        <f>AVERAGE(B23:B26)</f>
        <v>0.11241666666666666</v>
      </c>
      <c r="E23">
        <f>_xlfn.STDEV.S(B23:B26)</f>
        <v>5.2818697587263654E-3</v>
      </c>
      <c r="F23">
        <f>AVERAGE(C23:C26)</f>
        <v>3</v>
      </c>
      <c r="G23">
        <f>_xlfn.STDEV.S(C23:C26)</f>
        <v>1.4142135623730951</v>
      </c>
    </row>
    <row r="24" spans="2:7" x14ac:dyDescent="0.25">
      <c r="B24">
        <v>0.10833333333333334</v>
      </c>
      <c r="C24">
        <v>3</v>
      </c>
    </row>
    <row r="25" spans="2:7" x14ac:dyDescent="0.25">
      <c r="B25">
        <v>0.11583333333333333</v>
      </c>
      <c r="C25">
        <v>2</v>
      </c>
    </row>
    <row r="26" spans="2:7" x14ac:dyDescent="0.25">
      <c r="B26">
        <v>0.11799999999999999</v>
      </c>
      <c r="C26">
        <v>5</v>
      </c>
    </row>
    <row r="27" spans="2:7" x14ac:dyDescent="0.25">
      <c r="B27">
        <v>0.12388451443569552</v>
      </c>
      <c r="C27">
        <v>5</v>
      </c>
      <c r="D27">
        <f>AVERAGE(B27:B29)</f>
        <v>0.13629483814523183</v>
      </c>
      <c r="E27">
        <f>_xlfn.STDEV.S(B27:B29)</f>
        <v>1.0747655601646776E-2</v>
      </c>
      <c r="F27">
        <f>AVERAGE(C27:C29)</f>
        <v>3.3333333333333335</v>
      </c>
      <c r="G27">
        <f>_xlfn.STDEV.S(C27:C29)</f>
        <v>1.5275252316519463</v>
      </c>
    </row>
    <row r="28" spans="2:7" x14ac:dyDescent="0.25">
      <c r="B28">
        <v>0.14249999999999999</v>
      </c>
      <c r="C28">
        <v>2</v>
      </c>
    </row>
    <row r="29" spans="2:7" x14ac:dyDescent="0.25">
      <c r="B29">
        <v>0.14249999999999999</v>
      </c>
      <c r="C29">
        <v>3</v>
      </c>
    </row>
    <row r="30" spans="2:7" x14ac:dyDescent="0.25">
      <c r="B30">
        <v>0.16166666666666665</v>
      </c>
      <c r="C30">
        <v>3</v>
      </c>
      <c r="D30">
        <f>AVERAGE(B30:B31)</f>
        <v>0.16291666666666665</v>
      </c>
      <c r="E30">
        <f>_xlfn.STDEV.S(B30:B31)</f>
        <v>1.7677669529663704E-3</v>
      </c>
      <c r="F30">
        <f>AVERAGE(C30:C31)</f>
        <v>3.5</v>
      </c>
      <c r="G30">
        <f>_xlfn.STDEV.S(C30:C31)</f>
        <v>0.70710678118654757</v>
      </c>
    </row>
    <row r="31" spans="2:7" x14ac:dyDescent="0.25">
      <c r="B31">
        <v>0.16416666666666666</v>
      </c>
      <c r="C31">
        <v>4</v>
      </c>
    </row>
    <row r="32" spans="2:7" x14ac:dyDescent="0.25">
      <c r="B32">
        <v>0.1865</v>
      </c>
      <c r="C32">
        <v>4</v>
      </c>
      <c r="D32">
        <f>AVERAGE(B32:B33)</f>
        <v>0.19115026246719158</v>
      </c>
      <c r="E32">
        <f>_xlfn.STDEV.S(B32:B33)</f>
        <v>6.5764642496969209E-3</v>
      </c>
      <c r="F32">
        <f>AVERAGE(C32:C33)</f>
        <v>4</v>
      </c>
      <c r="G32">
        <f>_xlfn.STDEV.S(C32:C33)</f>
        <v>0</v>
      </c>
    </row>
    <row r="33" spans="2:7" x14ac:dyDescent="0.25">
      <c r="B33">
        <v>0.19580052493438319</v>
      </c>
      <c r="C33">
        <v>4</v>
      </c>
    </row>
    <row r="34" spans="2:7" x14ac:dyDescent="0.25">
      <c r="B34">
        <v>0.21583333333333332</v>
      </c>
      <c r="C34">
        <v>5</v>
      </c>
      <c r="D34">
        <f>AVERAGE(B34:B39)</f>
        <v>0.22654855643044622</v>
      </c>
      <c r="E34">
        <f>_xlfn.STDEV.S(B34:B39)</f>
        <v>1.136531507148424E-2</v>
      </c>
      <c r="F34">
        <f>AVERAGE(C34:C39)</f>
        <v>4</v>
      </c>
      <c r="G34">
        <f>_xlfn.STDEV.S(C34:C39)</f>
        <v>1.0954451150103321</v>
      </c>
    </row>
    <row r="35" spans="2:7" x14ac:dyDescent="0.25">
      <c r="B35">
        <v>0.21666666666666667</v>
      </c>
      <c r="C35">
        <v>3</v>
      </c>
    </row>
    <row r="36" spans="2:7" x14ac:dyDescent="0.25">
      <c r="B36">
        <v>0.21666666666666667</v>
      </c>
      <c r="C36">
        <v>5</v>
      </c>
    </row>
    <row r="37" spans="2:7" x14ac:dyDescent="0.25">
      <c r="B37">
        <v>0.23412073490813648</v>
      </c>
      <c r="C37">
        <v>5</v>
      </c>
    </row>
    <row r="38" spans="2:7" x14ac:dyDescent="0.25">
      <c r="B38">
        <v>0.23517060367454071</v>
      </c>
      <c r="C38">
        <v>3</v>
      </c>
    </row>
    <row r="39" spans="2:7" x14ac:dyDescent="0.25">
      <c r="B39">
        <v>0.24083333333333334</v>
      </c>
      <c r="C39">
        <v>3</v>
      </c>
    </row>
    <row r="40" spans="2:7" x14ac:dyDescent="0.25">
      <c r="B40">
        <v>0.25166666666666665</v>
      </c>
      <c r="C40">
        <v>5</v>
      </c>
      <c r="D40">
        <f>AVERAGE(B40:B41)</f>
        <v>0.26708333333333334</v>
      </c>
      <c r="E40">
        <f>_xlfn.STDEV.S(B40:B41)</f>
        <v>2.1802459086585249E-2</v>
      </c>
      <c r="F40">
        <f>AVERAGE(C40:C41)</f>
        <v>4.5</v>
      </c>
      <c r="G40">
        <f>_xlfn.STDEV.S(C40:C41)</f>
        <v>0.70710678118654757</v>
      </c>
    </row>
    <row r="41" spans="2:7" x14ac:dyDescent="0.25">
      <c r="B41">
        <v>0.28250000000000003</v>
      </c>
      <c r="C41">
        <v>4</v>
      </c>
    </row>
    <row r="42" spans="2:7" x14ac:dyDescent="0.25">
      <c r="B42">
        <v>0.37083333333333335</v>
      </c>
      <c r="C42">
        <v>6</v>
      </c>
      <c r="D42">
        <f>AVERAGE(B42:B45)</f>
        <v>0.38458989501312335</v>
      </c>
      <c r="E42">
        <f>_xlfn.STDEV.S(B42:B45)</f>
        <v>1.2866167990576783E-2</v>
      </c>
      <c r="F42">
        <f>AVERAGE(C42:C45)</f>
        <v>6</v>
      </c>
      <c r="G42">
        <f>_xlfn.STDEV.S(C42:C45)</f>
        <v>0</v>
      </c>
    </row>
    <row r="43" spans="2:7" x14ac:dyDescent="0.25">
      <c r="B43">
        <v>0.3775</v>
      </c>
      <c r="C43">
        <v>6</v>
      </c>
    </row>
    <row r="44" spans="2:7" x14ac:dyDescent="0.25">
      <c r="B44">
        <v>0.3905511811023622</v>
      </c>
      <c r="C44">
        <v>6</v>
      </c>
    </row>
    <row r="45" spans="2:7" x14ac:dyDescent="0.25">
      <c r="B45">
        <v>0.39947506561679791</v>
      </c>
      <c r="C45">
        <v>6</v>
      </c>
    </row>
    <row r="46" spans="2:7" x14ac:dyDescent="0.25">
      <c r="B46">
        <v>0.42860892388451438</v>
      </c>
      <c r="C46">
        <v>8</v>
      </c>
      <c r="D46">
        <f>AVERAGE(B46:B48)</f>
        <v>0.44024496937882757</v>
      </c>
      <c r="E46">
        <f>_xlfn.STDEV.S(B46:B48)</f>
        <v>1.3904156638801565E-2</v>
      </c>
      <c r="F46">
        <f>AVERAGE(C46:C48)</f>
        <v>7.666666666666667</v>
      </c>
      <c r="G46">
        <f>_xlfn.STDEV.S(C46:C48)</f>
        <v>0.57735026918962584</v>
      </c>
    </row>
    <row r="47" spans="2:7" x14ac:dyDescent="0.25">
      <c r="B47">
        <v>0.43648293963254586</v>
      </c>
      <c r="C47">
        <v>7</v>
      </c>
    </row>
    <row r="48" spans="2:7" x14ac:dyDescent="0.25">
      <c r="B48">
        <v>0.45564304461942257</v>
      </c>
      <c r="C48">
        <v>8</v>
      </c>
    </row>
    <row r="49" spans="2:7" x14ac:dyDescent="0.25">
      <c r="B49">
        <v>0.47833333333333333</v>
      </c>
      <c r="C49">
        <v>10</v>
      </c>
      <c r="D49">
        <f>AVERAGE(B49:B53)</f>
        <v>0.48748950131233598</v>
      </c>
      <c r="E49">
        <f>_xlfn.STDEV.S(B49:B53)</f>
        <v>9.4292795200412397E-3</v>
      </c>
      <c r="F49">
        <f>AVERAGE(C49:C53)</f>
        <v>8.4</v>
      </c>
      <c r="G49">
        <f>_xlfn.STDEV.S(C49:C53)</f>
        <v>1.5165750888103091</v>
      </c>
    </row>
    <row r="50" spans="2:7" x14ac:dyDescent="0.25">
      <c r="B50">
        <v>0.47833333333333333</v>
      </c>
      <c r="C50">
        <v>10</v>
      </c>
    </row>
    <row r="51" spans="2:7" x14ac:dyDescent="0.25">
      <c r="B51">
        <v>0.48661417322834644</v>
      </c>
      <c r="C51">
        <v>8</v>
      </c>
    </row>
    <row r="52" spans="2:7" x14ac:dyDescent="0.25">
      <c r="B52">
        <v>0.49583333333333335</v>
      </c>
      <c r="C52">
        <v>7</v>
      </c>
    </row>
    <row r="53" spans="2:7" x14ac:dyDescent="0.25">
      <c r="B53" s="1">
        <v>0.49833333333333335</v>
      </c>
      <c r="C53">
        <v>7</v>
      </c>
    </row>
    <row r="54" spans="2:7" x14ac:dyDescent="0.25">
      <c r="B54">
        <v>0.51416666666666666</v>
      </c>
      <c r="C54">
        <v>7</v>
      </c>
      <c r="D54">
        <f>AVERAGE(B54:B55)</f>
        <v>0.51583333333333337</v>
      </c>
      <c r="E54">
        <f>_xlfn.STDEV.S(B54:B55)</f>
        <v>2.3570226039551345E-3</v>
      </c>
      <c r="F54">
        <f>AVERAGE(C54:C55)</f>
        <v>7.5</v>
      </c>
      <c r="G54">
        <f>_xlfn.STDEV.S(C54:C55)</f>
        <v>0.70710678118654757</v>
      </c>
    </row>
    <row r="55" spans="2:7" x14ac:dyDescent="0.25">
      <c r="B55">
        <v>0.51749999999999996</v>
      </c>
      <c r="C55">
        <v>8</v>
      </c>
    </row>
    <row r="56" spans="2:7" x14ac:dyDescent="0.25">
      <c r="B56">
        <v>0.6166666666666667</v>
      </c>
      <c r="C56">
        <v>9</v>
      </c>
      <c r="D56">
        <f>AVERAGE(B56:B58)</f>
        <v>0.61777559055118114</v>
      </c>
      <c r="E56">
        <f>_xlfn.STDEV.S(B56:B58)</f>
        <v>1.2693586089431021E-3</v>
      </c>
      <c r="F56">
        <f>AVERAGE(C56:C58)</f>
        <v>9.3333333333333339</v>
      </c>
      <c r="G56">
        <f>_xlfn.STDEV.S(C56:C58)</f>
        <v>1.5275252316519499</v>
      </c>
    </row>
    <row r="57" spans="2:7" x14ac:dyDescent="0.25">
      <c r="B57">
        <v>0.61750000000000005</v>
      </c>
      <c r="C57">
        <v>11</v>
      </c>
    </row>
    <row r="58" spans="2:7" x14ac:dyDescent="0.25">
      <c r="B58">
        <v>0.61916010498687657</v>
      </c>
      <c r="C58">
        <v>8</v>
      </c>
    </row>
    <row r="59" spans="2:7" x14ac:dyDescent="0.25">
      <c r="B59">
        <v>0.66416666666666668</v>
      </c>
      <c r="C59">
        <v>9</v>
      </c>
      <c r="D59">
        <f>AVERAGE(B59)</f>
        <v>0.66416666666666668</v>
      </c>
      <c r="E59">
        <v>0</v>
      </c>
      <c r="F59">
        <f>AVERAGE(C59)</f>
        <v>9</v>
      </c>
      <c r="G5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fig.S5B-Other fruit data</vt:lpstr>
      <vt:lpstr>Apple data</vt:lpstr>
      <vt:lpstr>Simulation data</vt:lpstr>
      <vt:lpstr>Gel swelling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Aditi Chakrabarti</dc:creator>
  <cp:lastModifiedBy>Aditi Chakrabarti</cp:lastModifiedBy>
  <dcterms:created xsi:type="dcterms:W3CDTF">2018-11-18T17:41:21Z</dcterms:created>
  <dcterms:modified xsi:type="dcterms:W3CDTF">2021-07-13T17:57:18Z</dcterms:modified>
</cp:coreProperties>
</file>