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artman/Documents/rabinowitz/rabinowitzWriting/deberardinisCancerReview2022/"/>
    </mc:Choice>
  </mc:AlternateContent>
  <xr:revisionPtr revIDLastSave="0" documentId="13_ncr:1_{42895E27-0FA6-2F49-8D54-4651CDD281C0}" xr6:coauthVersionLast="47" xr6:coauthVersionMax="47" xr10:uidLastSave="{00000000-0000-0000-0000-000000000000}"/>
  <bookViews>
    <workbookView xWindow="10500" yWindow="500" windowWidth="18300" windowHeight="16380" activeTab="4" xr2:uid="{0D7BC361-F08F-B643-82A1-54402420BC2E}"/>
  </bookViews>
  <sheets>
    <sheet name="glucose contribution" sheetId="1" r:id="rId1"/>
    <sheet name="pyruvate carboxylase" sheetId="2" r:id="rId2"/>
    <sheet name="de novo serine" sheetId="7" r:id="rId3"/>
    <sheet name="lactate contribution" sheetId="4" r:id="rId4"/>
    <sheet name="glutamine contribution" sheetId="5" r:id="rId5"/>
    <sheet name="statistical test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I35" i="6"/>
  <c r="I13" i="7"/>
  <c r="H13" i="7"/>
  <c r="H12" i="7"/>
  <c r="I14" i="7"/>
  <c r="H14" i="7"/>
  <c r="G14" i="7"/>
  <c r="G12" i="7"/>
  <c r="G13" i="7" l="1"/>
  <c r="I12" i="7"/>
  <c r="I11" i="7"/>
  <c r="H10" i="7"/>
  <c r="I3" i="7"/>
  <c r="H3" i="7"/>
  <c r="G3" i="7"/>
  <c r="I2" i="7"/>
  <c r="H2" i="7"/>
  <c r="G2" i="7"/>
  <c r="I10" i="7"/>
  <c r="H11" i="7" l="1"/>
  <c r="G11" i="7"/>
  <c r="G10" i="7"/>
  <c r="G7" i="7"/>
  <c r="H7" i="7"/>
  <c r="I7" i="7"/>
  <c r="I5" i="7"/>
  <c r="H5" i="7"/>
  <c r="G5" i="7"/>
  <c r="I9" i="7"/>
  <c r="H9" i="7"/>
  <c r="G9" i="7"/>
  <c r="H47" i="6"/>
  <c r="H20" i="6"/>
  <c r="G5" i="2"/>
  <c r="I3" i="6"/>
  <c r="H3" i="6"/>
  <c r="I4" i="1"/>
  <c r="H4" i="1"/>
  <c r="G4" i="1"/>
  <c r="G16" i="5"/>
  <c r="H16" i="5"/>
  <c r="I16" i="5"/>
  <c r="I15" i="5"/>
  <c r="H15" i="5"/>
  <c r="G15" i="5"/>
  <c r="I18" i="1"/>
  <c r="H18" i="1"/>
  <c r="G18" i="1"/>
  <c r="I17" i="1"/>
  <c r="H17" i="1"/>
  <c r="G17" i="1"/>
  <c r="G3" i="4"/>
  <c r="H3" i="4"/>
  <c r="I3" i="4"/>
  <c r="G4" i="4"/>
  <c r="H4" i="4"/>
  <c r="I4" i="4"/>
  <c r="I2" i="4"/>
  <c r="H2" i="4"/>
  <c r="G2" i="4"/>
  <c r="I8" i="4"/>
  <c r="H7" i="4"/>
  <c r="I5" i="4"/>
  <c r="H8" i="4"/>
  <c r="G8" i="4"/>
  <c r="I7" i="4"/>
  <c r="G7" i="4"/>
  <c r="H5" i="4"/>
  <c r="I6" i="4"/>
  <c r="H6" i="4"/>
  <c r="G6" i="4"/>
  <c r="I16" i="1"/>
  <c r="I14" i="1"/>
  <c r="G12" i="1"/>
  <c r="H8" i="1"/>
  <c r="H10" i="1"/>
  <c r="I10" i="1"/>
  <c r="G10" i="1"/>
  <c r="I13" i="1"/>
  <c r="H13" i="1"/>
  <c r="G13" i="1"/>
  <c r="H16" i="1"/>
  <c r="H15" i="1"/>
  <c r="I15" i="1"/>
  <c r="G15" i="1"/>
  <c r="H9" i="2"/>
  <c r="I9" i="2"/>
  <c r="G9" i="2"/>
  <c r="H8" i="2"/>
  <c r="I11" i="5"/>
  <c r="H11" i="5"/>
  <c r="G11" i="5"/>
  <c r="I9" i="5"/>
  <c r="H9" i="5"/>
  <c r="G9" i="5"/>
  <c r="I8" i="5"/>
  <c r="H8" i="5"/>
  <c r="G8" i="5"/>
  <c r="I7" i="5"/>
  <c r="H7" i="5"/>
  <c r="G7" i="5"/>
  <c r="I6" i="5"/>
  <c r="H6" i="5"/>
  <c r="G6" i="5"/>
  <c r="H14" i="5"/>
  <c r="I13" i="5"/>
  <c r="H12" i="5"/>
  <c r="H5" i="5"/>
  <c r="G2" i="5"/>
  <c r="I2" i="5"/>
  <c r="I3" i="5"/>
  <c r="H3" i="5"/>
  <c r="G3" i="5"/>
  <c r="I5" i="5"/>
  <c r="H4" i="5"/>
  <c r="I4" i="5"/>
  <c r="G4" i="5"/>
  <c r="K8" i="2"/>
  <c r="I8" i="2" s="1"/>
  <c r="H2" i="2"/>
  <c r="I2" i="2"/>
  <c r="G2" i="2"/>
  <c r="G12" i="2"/>
  <c r="G19" i="2"/>
  <c r="I18" i="2"/>
  <c r="H15" i="2"/>
  <c r="I14" i="2"/>
  <c r="I13" i="2"/>
  <c r="I12" i="2"/>
  <c r="G13" i="2"/>
  <c r="G18" i="2"/>
  <c r="G8" i="2" l="1"/>
  <c r="G5" i="4"/>
  <c r="G14" i="1"/>
  <c r="H12" i="1"/>
  <c r="G16" i="1"/>
  <c r="H14" i="1"/>
  <c r="I12" i="1"/>
  <c r="G8" i="1"/>
  <c r="I8" i="1"/>
  <c r="G14" i="5"/>
  <c r="I14" i="5"/>
  <c r="G12" i="5"/>
  <c r="G13" i="5"/>
  <c r="I12" i="5"/>
  <c r="H13" i="5"/>
  <c r="H2" i="5"/>
  <c r="G5" i="5"/>
  <c r="H12" i="2"/>
  <c r="G15" i="2"/>
  <c r="G14" i="2"/>
  <c r="H18" i="2"/>
  <c r="I15" i="2"/>
  <c r="H19" i="2"/>
  <c r="H14" i="2"/>
  <c r="I19" i="2"/>
  <c r="H13" i="2"/>
  <c r="I11" i="2"/>
  <c r="G11" i="2"/>
  <c r="H11" i="2"/>
</calcChain>
</file>

<file path=xl/sharedStrings.xml><?xml version="1.0" encoding="utf-8"?>
<sst xmlns="http://schemas.openxmlformats.org/spreadsheetml/2006/main" count="554" uniqueCount="109">
  <si>
    <t>reference number</t>
  </si>
  <si>
    <t>reference</t>
  </si>
  <si>
    <t>figure</t>
  </si>
  <si>
    <t>3C</t>
  </si>
  <si>
    <t>highest value</t>
  </si>
  <si>
    <t>lowest value</t>
  </si>
  <si>
    <t>all values</t>
  </si>
  <si>
    <t>metabolite</t>
  </si>
  <si>
    <t>malate</t>
  </si>
  <si>
    <t>7D</t>
  </si>
  <si>
    <t>supp A1</t>
  </si>
  <si>
    <t>NSCLC cell lines</t>
  </si>
  <si>
    <t>NSCLC cell line</t>
  </si>
  <si>
    <t>iBMK cell line</t>
  </si>
  <si>
    <t>PDAC cell line</t>
  </si>
  <si>
    <t>sample type</t>
  </si>
  <si>
    <t>PDAC tumors</t>
  </si>
  <si>
    <t>2E</t>
  </si>
  <si>
    <t>mouse liver</t>
  </si>
  <si>
    <t>mouse pancreas</t>
  </si>
  <si>
    <t>mouse kidney</t>
  </si>
  <si>
    <t>6E</t>
  </si>
  <si>
    <t>note</t>
  </si>
  <si>
    <t>this was m+1 labeling from 1-13c lactate</t>
  </si>
  <si>
    <t>mouse lung</t>
  </si>
  <si>
    <t>mean m+3 labeling normalized to 13c-glucose</t>
  </si>
  <si>
    <t>aspartate</t>
  </si>
  <si>
    <t>NSCLC tumors</t>
  </si>
  <si>
    <t>neuroblastoma</t>
  </si>
  <si>
    <t>sarcoma</t>
  </si>
  <si>
    <t>human NSCLC</t>
  </si>
  <si>
    <t>human lung</t>
  </si>
  <si>
    <t>NSCLC</t>
  </si>
  <si>
    <t>human kidney</t>
  </si>
  <si>
    <t>ccRCC</t>
  </si>
  <si>
    <t>Courtney/Deberardinis 2018</t>
  </si>
  <si>
    <t>3F</t>
  </si>
  <si>
    <t>supp data</t>
  </si>
  <si>
    <t>Sellers/Fan 2015</t>
  </si>
  <si>
    <t>1D</t>
  </si>
  <si>
    <t>Chen/Deberardinis 2019</t>
  </si>
  <si>
    <t>Johnston/Deberardinis 2021</t>
  </si>
  <si>
    <t>Ghergurovich/Rabinowitz 2021</t>
  </si>
  <si>
    <t>serine</t>
  </si>
  <si>
    <t>De Nicola/Cantley 2015</t>
  </si>
  <si>
    <t>1C, supp data</t>
  </si>
  <si>
    <t>Kottakis/Bardeesy 2016</t>
  </si>
  <si>
    <t>1i</t>
  </si>
  <si>
    <t>Pacold/Sabatini 2016</t>
  </si>
  <si>
    <t>TNBC</t>
  </si>
  <si>
    <t>TNBC breast cancer xenograft, mouse</t>
  </si>
  <si>
    <t>3f</t>
  </si>
  <si>
    <t>4d</t>
  </si>
  <si>
    <t>serine m+2 normalized to serum glucose (infused with 1,2-13c glucose)</t>
  </si>
  <si>
    <t>Yang/Rabinowitz 2022</t>
  </si>
  <si>
    <t>Fan/Rabinowitz 2013</t>
  </si>
  <si>
    <t>Davidson/Vander Heiden 2016</t>
  </si>
  <si>
    <t>Lau/Vander Heiden 2020</t>
  </si>
  <si>
    <t>Hensley/Deberardinis 2017</t>
  </si>
  <si>
    <t>Yuan/Asara 2019</t>
  </si>
  <si>
    <t>Muir/Vander Heiden 2017</t>
  </si>
  <si>
    <t>Hui/Rabinowitz 2017</t>
  </si>
  <si>
    <t>NSCLC mouse tumor</t>
  </si>
  <si>
    <t>mean m+4 labeling normalized to 13c-glutamine</t>
  </si>
  <si>
    <t>3D</t>
  </si>
  <si>
    <t>healthy mouse lung</t>
  </si>
  <si>
    <t>2F, supp data</t>
  </si>
  <si>
    <t>2C</t>
  </si>
  <si>
    <t>4A,B,C</t>
  </si>
  <si>
    <t>healthy mouse pancreas</t>
  </si>
  <si>
    <t>mouse PDAC tumor</t>
  </si>
  <si>
    <t>S2F</t>
  </si>
  <si>
    <t>NSCLC cell lines grown with low cystine</t>
  </si>
  <si>
    <t>3A</t>
  </si>
  <si>
    <t>S14</t>
  </si>
  <si>
    <t>4D</t>
  </si>
  <si>
    <t>fumarate</t>
  </si>
  <si>
    <t>supp A2</t>
  </si>
  <si>
    <t>total tca labeling normalized to 13c-glucose</t>
  </si>
  <si>
    <t>Faubert/Deberardinis 2017</t>
  </si>
  <si>
    <t>2B, supp data</t>
  </si>
  <si>
    <t>4A,B,C, supp data</t>
  </si>
  <si>
    <t>4B, supp data</t>
  </si>
  <si>
    <t>supp 2F</t>
  </si>
  <si>
    <t>1L, supp data</t>
  </si>
  <si>
    <t>2A</t>
  </si>
  <si>
    <t>healthy human lung</t>
  </si>
  <si>
    <t>3D, supp data</t>
  </si>
  <si>
    <t>human ccRCC</t>
  </si>
  <si>
    <t>Bezwada/Deberardinis 2023</t>
  </si>
  <si>
    <t>3B, supp data</t>
  </si>
  <si>
    <t>supp S7</t>
  </si>
  <si>
    <t>glucose contribution</t>
  </si>
  <si>
    <t>cell lines vs mouse tumors</t>
  </si>
  <si>
    <t>cell lines vs human patients</t>
  </si>
  <si>
    <t>pyruvate carboxylase contribution</t>
  </si>
  <si>
    <t>mouse NSCLC tumors</t>
  </si>
  <si>
    <t>mouse PDAC tumors</t>
  </si>
  <si>
    <t>only m+6 serum glucose enrichment provided</t>
  </si>
  <si>
    <t>healthy mouse liver</t>
  </si>
  <si>
    <t>mean labeling normalized to 13c-3phosphoglycerate</t>
  </si>
  <si>
    <t>m+3 serine, normalized to m+3 3-phosphoglycerate</t>
  </si>
  <si>
    <t>healthy mouse kidney</t>
  </si>
  <si>
    <t>not norm</t>
  </si>
  <si>
    <t>healthy human kidney</t>
  </si>
  <si>
    <t>excluded tumors with no 3pg label detected</t>
  </si>
  <si>
    <t>ccRCC metastases</t>
  </si>
  <si>
    <t>serine from glucose (normalized to 3pg)</t>
  </si>
  <si>
    <t>Hui/Cowan/Rabinowitz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</si>
</sst>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49" fontId="2" fillId="0" borderId="0" xfId="0" applyNumberFormat="1" applyFont="1" applyAlignment="1">
      <alignment wrapText="1"/>
    </xf>
    <xf numFmtId="0" fontId="4" fillId="0" borderId="0" xfId="0" applyFont="1"/>
    <xf numFmtId="2" fontId="0" fillId="0" borderId="0" xfId="0" applyNumberFormat="1"/>
    <xf numFmtId="0" fontId="5" fillId="0" borderId="0" xfId="0" applyFont="1"/>
    <xf numFmtId="49" fontId="0" fillId="0" borderId="0" xfId="0" applyNumberFormat="1" applyAlignment="1">
      <alignment wrapText="1"/>
    </xf>
    <xf numFmtId="49" fontId="6" fillId="0" borderId="0" xfId="0" applyNumberFormat="1" applyFont="1" applyAlignment="1">
      <alignment wrapText="1"/>
    </xf>
    <xf numFmtId="2" fontId="6" fillId="0" borderId="0" xfId="0" applyNumberFormat="1" applyFont="1" applyAlignment="1">
      <alignment wrapText="1"/>
    </xf>
    <xf numFmtId="0" fontId="7" fillId="0" borderId="0" xfId="0" applyFont="1"/>
    <xf numFmtId="2" fontId="7" fillId="0" borderId="0" xfId="0" applyNumberFormat="1" applyFont="1"/>
    <xf numFmtId="164" fontId="7" fillId="0" borderId="0" xfId="0" applyNumberFormat="1" applyFont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center"/>
    </xf>
    <xf numFmtId="2" fontId="5" fillId="0" borderId="0" xfId="0" applyNumberFormat="1" applyFont="1"/>
    <xf numFmtId="49" fontId="8" fillId="0" borderId="0" xfId="0" applyNumberFormat="1" applyFont="1" applyAlignment="1">
      <alignment wrapText="1"/>
    </xf>
    <xf numFmtId="2" fontId="8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49" fontId="7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B9F2F-AD7F-6E40-9DD3-00ABAAD3F8B2}">
  <dimension ref="A1:CJ18"/>
  <sheetViews>
    <sheetView workbookViewId="0">
      <selection activeCell="A19" sqref="A19"/>
    </sheetView>
  </sheetViews>
  <sheetFormatPr baseColWidth="10" defaultRowHeight="16" x14ac:dyDescent="0.2"/>
  <cols>
    <col min="2" max="2" width="36.1640625" customWidth="1"/>
    <col min="3" max="3" width="28.33203125" customWidth="1"/>
    <col min="7" max="7" width="16.1640625" customWidth="1"/>
  </cols>
  <sheetData>
    <row r="1" spans="1:88" s="2" customFormat="1" ht="60" customHeight="1" x14ac:dyDescent="0.2">
      <c r="A1" s="7" t="s">
        <v>0</v>
      </c>
      <c r="B1" s="7" t="s">
        <v>15</v>
      </c>
      <c r="C1" s="7" t="s">
        <v>1</v>
      </c>
      <c r="D1" s="7" t="s">
        <v>2</v>
      </c>
      <c r="E1" s="7" t="s">
        <v>22</v>
      </c>
      <c r="F1" s="7" t="s">
        <v>7</v>
      </c>
      <c r="G1" s="8" t="s">
        <v>78</v>
      </c>
      <c r="H1" s="7" t="s">
        <v>4</v>
      </c>
      <c r="I1" s="7" t="s">
        <v>5</v>
      </c>
      <c r="J1" s="7" t="s">
        <v>6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</row>
    <row r="2" spans="1:88" x14ac:dyDescent="0.2">
      <c r="A2">
        <v>102</v>
      </c>
      <c r="B2" t="s">
        <v>14</v>
      </c>
      <c r="C2" t="s">
        <v>59</v>
      </c>
      <c r="D2" t="s">
        <v>73</v>
      </c>
      <c r="F2" t="s">
        <v>76</v>
      </c>
      <c r="G2" s="4">
        <v>20</v>
      </c>
      <c r="H2" s="4">
        <v>20</v>
      </c>
      <c r="I2" s="4">
        <v>20</v>
      </c>
      <c r="J2" s="4">
        <v>20</v>
      </c>
    </row>
    <row r="3" spans="1:88" x14ac:dyDescent="0.2">
      <c r="A3">
        <v>103</v>
      </c>
      <c r="B3" t="s">
        <v>13</v>
      </c>
      <c r="C3" t="s">
        <v>55</v>
      </c>
      <c r="D3" t="s">
        <v>10</v>
      </c>
      <c r="F3" t="s">
        <v>8</v>
      </c>
      <c r="G3" s="4">
        <v>20.5</v>
      </c>
      <c r="H3" s="4">
        <v>20.5</v>
      </c>
      <c r="I3" s="4">
        <v>20.5</v>
      </c>
      <c r="J3" s="4">
        <v>20.5</v>
      </c>
    </row>
    <row r="4" spans="1:88" x14ac:dyDescent="0.2">
      <c r="A4">
        <v>34</v>
      </c>
      <c r="B4" t="s">
        <v>12</v>
      </c>
      <c r="C4" t="s">
        <v>56</v>
      </c>
      <c r="D4" t="s">
        <v>91</v>
      </c>
      <c r="F4" t="s">
        <v>8</v>
      </c>
      <c r="G4" s="4">
        <f>AVERAGE(J4:K4)</f>
        <v>34.337499999999999</v>
      </c>
      <c r="H4" s="4">
        <f>MAX(J4:K4)</f>
        <v>38.099999999999994</v>
      </c>
      <c r="I4" s="4">
        <f>MIN(J4:K4)</f>
        <v>30.575000000000003</v>
      </c>
      <c r="J4">
        <v>38.099999999999994</v>
      </c>
      <c r="K4">
        <v>30.575000000000003</v>
      </c>
    </row>
    <row r="5" spans="1:88" x14ac:dyDescent="0.2">
      <c r="A5">
        <v>44</v>
      </c>
      <c r="B5" t="s">
        <v>69</v>
      </c>
      <c r="C5" t="s">
        <v>61</v>
      </c>
      <c r="D5" t="s">
        <v>80</v>
      </c>
      <c r="F5" t="s">
        <v>8</v>
      </c>
      <c r="G5" s="4">
        <v>14.441068338222141</v>
      </c>
      <c r="H5" s="4">
        <v>14.441068338222141</v>
      </c>
      <c r="I5" s="4">
        <v>14.441068338222141</v>
      </c>
      <c r="J5" s="4">
        <v>14.441068338222141</v>
      </c>
    </row>
    <row r="6" spans="1:88" x14ac:dyDescent="0.2">
      <c r="A6">
        <v>44</v>
      </c>
      <c r="B6" t="s">
        <v>70</v>
      </c>
      <c r="C6" t="s">
        <v>61</v>
      </c>
      <c r="D6" t="s">
        <v>81</v>
      </c>
      <c r="F6" t="s">
        <v>8</v>
      </c>
      <c r="G6" s="4">
        <v>10.848198952253844</v>
      </c>
      <c r="H6" s="4">
        <v>10.848198952253844</v>
      </c>
      <c r="I6" s="4">
        <v>10.848198952253844</v>
      </c>
      <c r="J6">
        <v>10.848198952253844</v>
      </c>
    </row>
    <row r="7" spans="1:88" x14ac:dyDescent="0.2">
      <c r="A7">
        <v>104</v>
      </c>
      <c r="B7" t="s">
        <v>70</v>
      </c>
      <c r="C7" t="s">
        <v>54</v>
      </c>
      <c r="D7" t="s">
        <v>83</v>
      </c>
      <c r="F7" t="s">
        <v>8</v>
      </c>
      <c r="G7" s="4">
        <v>30</v>
      </c>
      <c r="H7" s="4">
        <v>30</v>
      </c>
      <c r="I7" s="4">
        <v>30</v>
      </c>
      <c r="J7" s="4">
        <v>30</v>
      </c>
    </row>
    <row r="8" spans="1:88" x14ac:dyDescent="0.2">
      <c r="A8">
        <v>106</v>
      </c>
      <c r="B8" t="s">
        <v>70</v>
      </c>
      <c r="C8" t="s">
        <v>57</v>
      </c>
      <c r="D8" t="s">
        <v>84</v>
      </c>
      <c r="F8" t="s">
        <v>8</v>
      </c>
      <c r="G8" s="4">
        <f>AVERAGE($J8:$K8)</f>
        <v>28.094510135135131</v>
      </c>
      <c r="H8" s="4">
        <f>MAX($J8:$K8)</f>
        <v>33.418749999999996</v>
      </c>
      <c r="I8" s="4">
        <f>MIN($J8:$K8)</f>
        <v>22.77027027027027</v>
      </c>
      <c r="J8">
        <v>33.418749999999996</v>
      </c>
      <c r="K8">
        <v>22.77027027027027</v>
      </c>
    </row>
    <row r="9" spans="1:88" x14ac:dyDescent="0.2">
      <c r="A9">
        <v>44</v>
      </c>
      <c r="B9" t="s">
        <v>65</v>
      </c>
      <c r="C9" t="s">
        <v>61</v>
      </c>
      <c r="D9" t="s">
        <v>80</v>
      </c>
      <c r="F9" t="s">
        <v>8</v>
      </c>
      <c r="G9" s="4">
        <v>20.631075471570355</v>
      </c>
      <c r="H9" s="4">
        <v>20.631075471570355</v>
      </c>
      <c r="I9" s="4">
        <v>20.631075471570355</v>
      </c>
      <c r="J9" s="4">
        <v>20.631075471570355</v>
      </c>
    </row>
    <row r="10" spans="1:88" x14ac:dyDescent="0.2">
      <c r="A10">
        <v>44</v>
      </c>
      <c r="B10" t="s">
        <v>62</v>
      </c>
      <c r="C10" t="s">
        <v>61</v>
      </c>
      <c r="D10" t="s">
        <v>81</v>
      </c>
      <c r="F10" t="s">
        <v>8</v>
      </c>
      <c r="G10" s="4">
        <f>AVERAGE($J10:$K10)</f>
        <v>18.749687388735907</v>
      </c>
      <c r="H10" s="4">
        <f>MAX($J10:$K10)</f>
        <v>20.110623931999054</v>
      </c>
      <c r="I10" s="4">
        <f>MIN($J10:$K10)</f>
        <v>17.38875084547276</v>
      </c>
      <c r="J10" s="4">
        <v>17.38875084547276</v>
      </c>
      <c r="K10">
        <v>20.110623931999054</v>
      </c>
    </row>
    <row r="11" spans="1:88" x14ac:dyDescent="0.2">
      <c r="A11">
        <v>33</v>
      </c>
      <c r="B11" t="s">
        <v>62</v>
      </c>
      <c r="C11" t="s">
        <v>79</v>
      </c>
      <c r="D11" t="s">
        <v>82</v>
      </c>
      <c r="F11" t="s">
        <v>8</v>
      </c>
      <c r="G11" s="4">
        <v>19.379395153478747</v>
      </c>
      <c r="H11" s="4">
        <v>19.379395153478747</v>
      </c>
      <c r="I11" s="4">
        <v>19.379395153478747</v>
      </c>
      <c r="J11" s="4">
        <v>19.379395153478747</v>
      </c>
    </row>
    <row r="12" spans="1:88" x14ac:dyDescent="0.2">
      <c r="A12">
        <v>34</v>
      </c>
      <c r="B12" t="s">
        <v>62</v>
      </c>
      <c r="C12" t="s">
        <v>56</v>
      </c>
      <c r="D12" t="s">
        <v>66</v>
      </c>
      <c r="F12" t="s">
        <v>8</v>
      </c>
      <c r="G12" s="4">
        <f>AVERAGE($J12:$L12)</f>
        <v>36.228200710108609</v>
      </c>
      <c r="H12" s="4">
        <f>MAX($J12:$L12)</f>
        <v>38.9</v>
      </c>
      <c r="I12" s="4">
        <f>MIN($J12:$L12)</f>
        <v>33.443530701754383</v>
      </c>
      <c r="J12" s="4">
        <v>36.341071428571432</v>
      </c>
      <c r="K12">
        <v>33.443530701754383</v>
      </c>
      <c r="L12">
        <v>38.9</v>
      </c>
    </row>
    <row r="13" spans="1:88" x14ac:dyDescent="0.2">
      <c r="A13">
        <v>37</v>
      </c>
      <c r="B13" t="s">
        <v>33</v>
      </c>
      <c r="C13" t="s">
        <v>35</v>
      </c>
      <c r="D13" t="s">
        <v>37</v>
      </c>
      <c r="E13" t="s">
        <v>98</v>
      </c>
      <c r="F13" t="s">
        <v>8</v>
      </c>
      <c r="G13" s="4">
        <f>AVERAGE($J13:$N13)</f>
        <v>18.016675387301586</v>
      </c>
      <c r="H13" s="4">
        <f>MAX($J13:$N13)</f>
        <v>24.028645833333332</v>
      </c>
      <c r="I13" s="4">
        <f>MIN($J13:$N13)</f>
        <v>10.963535666666667</v>
      </c>
      <c r="J13">
        <v>18.144841269841269</v>
      </c>
      <c r="K13">
        <v>17.8984375</v>
      </c>
      <c r="L13">
        <v>19.047916666666666</v>
      </c>
      <c r="M13">
        <v>10.963535666666667</v>
      </c>
      <c r="N13">
        <v>24.028645833333332</v>
      </c>
    </row>
    <row r="14" spans="1:88" x14ac:dyDescent="0.2">
      <c r="A14">
        <v>37</v>
      </c>
      <c r="B14" t="s">
        <v>34</v>
      </c>
      <c r="C14" t="s">
        <v>35</v>
      </c>
      <c r="D14" t="s">
        <v>37</v>
      </c>
      <c r="E14" t="s">
        <v>98</v>
      </c>
      <c r="F14" t="s">
        <v>8</v>
      </c>
      <c r="G14" s="4">
        <f>AVERAGE($J14:$N14)</f>
        <v>8.9614582698412697</v>
      </c>
      <c r="H14" s="4">
        <f>MAX($J14:$N14)</f>
        <v>18.564583333333335</v>
      </c>
      <c r="I14" s="4">
        <f>MIN($J14:$N14)</f>
        <v>4.3599146825396833</v>
      </c>
      <c r="J14">
        <v>4.3599146825396833</v>
      </c>
      <c r="K14">
        <v>8.9557291666666661</v>
      </c>
      <c r="L14">
        <v>18.564583333333335</v>
      </c>
      <c r="M14">
        <v>4.8213641666666671</v>
      </c>
      <c r="N14">
        <v>8.1057000000000006</v>
      </c>
    </row>
    <row r="15" spans="1:88" x14ac:dyDescent="0.2">
      <c r="A15">
        <v>36</v>
      </c>
      <c r="B15" t="s">
        <v>31</v>
      </c>
      <c r="C15" t="s">
        <v>58</v>
      </c>
      <c r="D15" t="s">
        <v>37</v>
      </c>
      <c r="F15" t="s">
        <v>8</v>
      </c>
      <c r="G15" s="4">
        <f>AVERAGE($J15:$AC15)</f>
        <v>10.30780731201928</v>
      </c>
      <c r="H15" s="4">
        <f>MAX($J15:$AC15)</f>
        <v>23.937167022957521</v>
      </c>
      <c r="I15" s="4">
        <f>MIN($J15:$AC15)</f>
        <v>1.8803751557683483</v>
      </c>
      <c r="J15">
        <v>16.586042976939208</v>
      </c>
      <c r="K15">
        <v>12.407821789046512</v>
      </c>
      <c r="L15">
        <v>18.11508523007193</v>
      </c>
      <c r="M15">
        <v>8.5362755993014776</v>
      </c>
      <c r="N15">
        <v>7.7143058062398921</v>
      </c>
      <c r="O15">
        <v>5.5893567535361992</v>
      </c>
      <c r="P15" s="3">
        <v>11.3559772969138</v>
      </c>
      <c r="Q15">
        <v>3.1080315935197795</v>
      </c>
      <c r="R15">
        <v>11.898996421556756</v>
      </c>
      <c r="S15">
        <v>8.1712106265342168</v>
      </c>
      <c r="T15">
        <v>7.8103207810320789</v>
      </c>
      <c r="U15">
        <v>4.9682581037585205</v>
      </c>
      <c r="V15">
        <v>8.9841221330601577</v>
      </c>
      <c r="W15">
        <v>12.371085627827547</v>
      </c>
      <c r="X15">
        <v>9.8586955692096332</v>
      </c>
      <c r="Y15">
        <v>23.937167022957521</v>
      </c>
      <c r="Z15">
        <v>10.906966051038395</v>
      </c>
      <c r="AA15">
        <v>13.149450399399193</v>
      </c>
      <c r="AB15">
        <v>1.8803751557683483</v>
      </c>
      <c r="AC15">
        <v>8.8066013026744301</v>
      </c>
    </row>
    <row r="16" spans="1:88" x14ac:dyDescent="0.2">
      <c r="A16">
        <v>36</v>
      </c>
      <c r="B16" t="s">
        <v>30</v>
      </c>
      <c r="C16" t="s">
        <v>58</v>
      </c>
      <c r="D16" t="s">
        <v>37</v>
      </c>
      <c r="F16" t="s">
        <v>8</v>
      </c>
      <c r="G16" s="4">
        <f>AVERAGE($J16:$AD16)</f>
        <v>15.695483102036674</v>
      </c>
      <c r="H16" s="4">
        <f>MAX($J16:$AD16)</f>
        <v>26.928911887371182</v>
      </c>
      <c r="I16" s="4">
        <f>MIN($J16:$AD16)</f>
        <v>6.6140618411062873</v>
      </c>
      <c r="J16">
        <v>19.357072469171968</v>
      </c>
      <c r="K16">
        <v>14.57979258437099</v>
      </c>
      <c r="L16">
        <v>21.854369888658983</v>
      </c>
      <c r="M16">
        <v>16.380377837752025</v>
      </c>
      <c r="N16">
        <v>14.198370096028379</v>
      </c>
      <c r="O16">
        <v>26.928911887371182</v>
      </c>
      <c r="P16">
        <v>12.836998935792836</v>
      </c>
      <c r="Q16">
        <v>6.6140618411062873</v>
      </c>
      <c r="R16">
        <v>14.689778567008366</v>
      </c>
      <c r="S16">
        <v>19.417262834744946</v>
      </c>
      <c r="T16">
        <v>15.651884649796965</v>
      </c>
      <c r="U16">
        <v>13.860627615062763</v>
      </c>
      <c r="V16">
        <v>15.52386141875966</v>
      </c>
      <c r="W16">
        <v>13.750420579363725</v>
      </c>
      <c r="X16">
        <v>11.365611049525119</v>
      </c>
      <c r="Y16">
        <v>10.493073312216158</v>
      </c>
      <c r="Z16">
        <v>12.856678129937727</v>
      </c>
      <c r="AA16">
        <v>24.733696068664266</v>
      </c>
      <c r="AB16">
        <v>11.848842766436812</v>
      </c>
      <c r="AC16">
        <v>15.869095559782256</v>
      </c>
      <c r="AD16">
        <v>16.794357051218785</v>
      </c>
    </row>
    <row r="17" spans="1:17" x14ac:dyDescent="0.2">
      <c r="A17">
        <v>35</v>
      </c>
      <c r="B17" t="s">
        <v>28</v>
      </c>
      <c r="C17" t="s">
        <v>41</v>
      </c>
      <c r="D17" t="s">
        <v>36</v>
      </c>
      <c r="F17" t="s">
        <v>8</v>
      </c>
      <c r="G17" s="4">
        <f>AVERAGE(J17:P17)</f>
        <v>29.000642857142857</v>
      </c>
      <c r="H17" s="4">
        <f>MAX(J17:P17)</f>
        <v>51.411300000000004</v>
      </c>
      <c r="I17" s="4">
        <f>MIN(J17:P17)</f>
        <v>5.0655000000000001</v>
      </c>
      <c r="J17">
        <v>27.0137</v>
      </c>
      <c r="K17">
        <v>26.628499999999999</v>
      </c>
      <c r="L17">
        <v>33.1252</v>
      </c>
      <c r="M17">
        <v>32.247</v>
      </c>
      <c r="N17">
        <v>51.411300000000004</v>
      </c>
      <c r="O17">
        <v>27.513300000000001</v>
      </c>
      <c r="P17">
        <v>5.0655000000000001</v>
      </c>
    </row>
    <row r="18" spans="1:17" x14ac:dyDescent="0.2">
      <c r="A18">
        <v>35</v>
      </c>
      <c r="B18" t="s">
        <v>29</v>
      </c>
      <c r="C18" t="s">
        <v>41</v>
      </c>
      <c r="D18" t="s">
        <v>36</v>
      </c>
      <c r="F18" t="s">
        <v>8</v>
      </c>
      <c r="G18" s="4">
        <f>AVERAGE(J18:Q18)</f>
        <v>26.580827051917304</v>
      </c>
      <c r="H18" s="4">
        <f>MAX(J18:Q18)</f>
        <v>68.502399739689281</v>
      </c>
      <c r="I18" s="4">
        <f>MIN(J18:Q18)</f>
        <v>12.330252841358428</v>
      </c>
      <c r="J18">
        <v>16.577797890760269</v>
      </c>
      <c r="K18">
        <v>16.680208937899014</v>
      </c>
      <c r="L18">
        <v>16.916184971098268</v>
      </c>
      <c r="M18">
        <v>33.831630742899925</v>
      </c>
      <c r="N18">
        <v>29.042798987787432</v>
      </c>
      <c r="O18">
        <v>12.330252841358428</v>
      </c>
      <c r="P18">
        <v>18.765342303845802</v>
      </c>
      <c r="Q18">
        <v>68.502399739689281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D431-72FC-6147-BF26-200F208F11FB}">
  <dimension ref="A1:CR19"/>
  <sheetViews>
    <sheetView workbookViewId="0">
      <selection activeCell="A20" sqref="A20"/>
    </sheetView>
  </sheetViews>
  <sheetFormatPr baseColWidth="10" defaultRowHeight="16" x14ac:dyDescent="0.2"/>
  <cols>
    <col min="1" max="2" width="19.83203125" customWidth="1"/>
    <col min="3" max="3" width="30.33203125" customWidth="1"/>
    <col min="5" max="5" width="34.33203125" customWidth="1"/>
    <col min="6" max="6" width="25.6640625" customWidth="1"/>
    <col min="7" max="7" width="18" style="4" customWidth="1"/>
    <col min="8" max="8" width="17.33203125" customWidth="1"/>
    <col min="9" max="9" width="15.5" customWidth="1"/>
  </cols>
  <sheetData>
    <row r="1" spans="1:96" s="2" customFormat="1" ht="51" x14ac:dyDescent="0.2">
      <c r="A1" s="2" t="s">
        <v>0</v>
      </c>
      <c r="B1" s="2" t="s">
        <v>15</v>
      </c>
      <c r="C1" s="2" t="s">
        <v>1</v>
      </c>
      <c r="D1" s="2" t="s">
        <v>2</v>
      </c>
      <c r="E1" s="2" t="s">
        <v>22</v>
      </c>
      <c r="F1" s="2" t="s">
        <v>7</v>
      </c>
      <c r="G1" s="13" t="s">
        <v>25</v>
      </c>
      <c r="H1" s="2" t="s">
        <v>4</v>
      </c>
      <c r="I1" s="2" t="s">
        <v>5</v>
      </c>
      <c r="J1" s="2" t="s">
        <v>6</v>
      </c>
    </row>
    <row r="2" spans="1:96" s="1" customFormat="1" x14ac:dyDescent="0.2">
      <c r="A2">
        <v>105</v>
      </c>
      <c r="B2" t="s">
        <v>11</v>
      </c>
      <c r="C2" t="s">
        <v>40</v>
      </c>
      <c r="D2" t="s">
        <v>3</v>
      </c>
      <c r="E2"/>
      <c r="F2" t="s">
        <v>8</v>
      </c>
      <c r="G2" s="4">
        <f>AVERAGE($J2:$CR2)</f>
        <v>10.512321428571427</v>
      </c>
      <c r="H2" s="4">
        <f>MAX($J2:$CR2)</f>
        <v>25.312999999999999</v>
      </c>
      <c r="I2" s="4">
        <f>MIN($J2:$CR2)</f>
        <v>-0.35699999999999998</v>
      </c>
      <c r="J2">
        <v>9.1869999999999994</v>
      </c>
      <c r="K2">
        <v>8.4499999999999993</v>
      </c>
      <c r="L2">
        <v>20.667000000000002</v>
      </c>
      <c r="M2">
        <v>20.587</v>
      </c>
      <c r="N2">
        <v>14.273</v>
      </c>
      <c r="O2">
        <v>16.593</v>
      </c>
      <c r="P2">
        <v>4.7869999999999999</v>
      </c>
      <c r="Q2">
        <v>7.37</v>
      </c>
      <c r="R2">
        <v>2.87</v>
      </c>
      <c r="S2">
        <v>9.7430000000000003</v>
      </c>
      <c r="T2">
        <v>15.637</v>
      </c>
      <c r="U2">
        <v>9.2530000000000001</v>
      </c>
      <c r="V2">
        <v>14.327</v>
      </c>
      <c r="W2">
        <v>8.1029999999999998</v>
      </c>
      <c r="X2">
        <v>9.3930000000000007</v>
      </c>
      <c r="Y2">
        <v>9.4629999999999992</v>
      </c>
      <c r="Z2">
        <v>13.907</v>
      </c>
      <c r="AA2">
        <v>7.9669999999999996</v>
      </c>
      <c r="AB2">
        <v>6.7930000000000001</v>
      </c>
      <c r="AC2">
        <v>13.323</v>
      </c>
      <c r="AD2">
        <v>11.14</v>
      </c>
      <c r="AE2">
        <v>25.106999999999999</v>
      </c>
      <c r="AF2">
        <v>7.1970000000000001</v>
      </c>
      <c r="AG2">
        <v>10.013</v>
      </c>
      <c r="AH2">
        <v>-0.35699999999999998</v>
      </c>
      <c r="AI2">
        <v>9.3230000000000004</v>
      </c>
      <c r="AJ2">
        <v>8.3529999999999998</v>
      </c>
      <c r="AK2">
        <v>12.007</v>
      </c>
      <c r="AL2">
        <v>6.8929999999999998</v>
      </c>
      <c r="AM2">
        <v>13.04</v>
      </c>
      <c r="AN2">
        <v>4.08</v>
      </c>
      <c r="AO2">
        <v>8.5869999999999997</v>
      </c>
      <c r="AP2">
        <v>12.69</v>
      </c>
      <c r="AQ2">
        <v>8.673</v>
      </c>
      <c r="AR2">
        <v>15.987</v>
      </c>
      <c r="AS2">
        <v>13.207000000000001</v>
      </c>
      <c r="AT2">
        <v>10.303000000000001</v>
      </c>
      <c r="AU2">
        <v>14.24</v>
      </c>
      <c r="AV2">
        <v>6.1130000000000004</v>
      </c>
      <c r="AW2">
        <v>8.7370000000000001</v>
      </c>
      <c r="AX2">
        <v>9.9969999999999999</v>
      </c>
      <c r="AY2">
        <v>5.1849999999999996</v>
      </c>
      <c r="AZ2">
        <v>3.4129999999999998</v>
      </c>
      <c r="BA2">
        <v>9.56</v>
      </c>
      <c r="BB2">
        <v>12.847</v>
      </c>
      <c r="BC2">
        <v>-0.1</v>
      </c>
      <c r="BD2">
        <v>1.107</v>
      </c>
      <c r="BE2">
        <v>10.18</v>
      </c>
      <c r="BF2">
        <v>21.843</v>
      </c>
      <c r="BG2">
        <v>16.056999999999999</v>
      </c>
      <c r="BH2">
        <v>6.8869999999999996</v>
      </c>
      <c r="BI2">
        <v>9.3170000000000002</v>
      </c>
      <c r="BJ2">
        <v>24.606999999999999</v>
      </c>
      <c r="BK2">
        <v>0.105</v>
      </c>
      <c r="BL2">
        <v>19.504999999999999</v>
      </c>
      <c r="BM2">
        <v>14.31</v>
      </c>
      <c r="BN2">
        <v>25.312999999999999</v>
      </c>
      <c r="BO2">
        <v>4.1369999999999996</v>
      </c>
      <c r="BP2"/>
      <c r="BQ2">
        <v>4.3499999999999996</v>
      </c>
      <c r="BR2">
        <v>24.177</v>
      </c>
      <c r="BS2">
        <v>13.24</v>
      </c>
      <c r="BT2">
        <v>8.9700000000000006</v>
      </c>
      <c r="BU2">
        <v>5.21</v>
      </c>
      <c r="BV2">
        <v>11.4</v>
      </c>
      <c r="BW2">
        <v>7.1429999999999998</v>
      </c>
      <c r="BX2">
        <v>16.805</v>
      </c>
      <c r="BY2">
        <v>5.9870000000000001</v>
      </c>
      <c r="BZ2">
        <v>13.337</v>
      </c>
      <c r="CA2">
        <v>8.8230000000000004</v>
      </c>
      <c r="CB2">
        <v>8.6430000000000007</v>
      </c>
      <c r="CC2">
        <v>16.972999999999999</v>
      </c>
      <c r="CD2">
        <v>5.6449999999999996</v>
      </c>
      <c r="CE2"/>
      <c r="CF2">
        <v>18.202999999999999</v>
      </c>
      <c r="CG2">
        <v>11.872999999999999</v>
      </c>
      <c r="CH2">
        <v>7.62</v>
      </c>
      <c r="CI2"/>
      <c r="CJ2">
        <v>10.210000000000001</v>
      </c>
      <c r="CK2">
        <v>5.7770000000000001</v>
      </c>
      <c r="CL2">
        <v>6.4</v>
      </c>
      <c r="CM2">
        <v>4.4870000000000001</v>
      </c>
      <c r="CN2">
        <v>15.577</v>
      </c>
      <c r="CO2">
        <v>0.85299999999999998</v>
      </c>
      <c r="CP2">
        <v>7.1029999999999998</v>
      </c>
      <c r="CQ2">
        <v>15.243</v>
      </c>
      <c r="CR2">
        <v>6.69</v>
      </c>
    </row>
    <row r="3" spans="1:96" x14ac:dyDescent="0.2">
      <c r="A3">
        <v>34</v>
      </c>
      <c r="B3" t="s">
        <v>12</v>
      </c>
      <c r="C3" t="s">
        <v>56</v>
      </c>
      <c r="D3" t="s">
        <v>9</v>
      </c>
      <c r="F3" t="s">
        <v>26</v>
      </c>
      <c r="G3" s="4">
        <v>14</v>
      </c>
      <c r="H3" s="4">
        <v>14</v>
      </c>
      <c r="I3" s="4">
        <v>14</v>
      </c>
      <c r="J3" s="4">
        <v>14</v>
      </c>
    </row>
    <row r="4" spans="1:96" x14ac:dyDescent="0.2">
      <c r="A4">
        <v>103</v>
      </c>
      <c r="B4" t="s">
        <v>13</v>
      </c>
      <c r="C4" t="s">
        <v>55</v>
      </c>
      <c r="D4" t="s">
        <v>10</v>
      </c>
      <c r="F4" t="s">
        <v>8</v>
      </c>
      <c r="G4" s="4">
        <v>10</v>
      </c>
      <c r="H4" s="4">
        <v>10</v>
      </c>
      <c r="I4" s="4">
        <v>10</v>
      </c>
      <c r="J4" s="4">
        <v>10</v>
      </c>
    </row>
    <row r="5" spans="1:96" s="1" customFormat="1" x14ac:dyDescent="0.2">
      <c r="A5">
        <v>106</v>
      </c>
      <c r="B5" t="s">
        <v>14</v>
      </c>
      <c r="C5" t="s">
        <v>57</v>
      </c>
      <c r="D5" t="s">
        <v>17</v>
      </c>
      <c r="E5"/>
      <c r="F5" t="s">
        <v>8</v>
      </c>
      <c r="G5" s="4">
        <f>AVERAGE(J5:L5)</f>
        <v>3</v>
      </c>
      <c r="H5" s="4">
        <v>3.5</v>
      </c>
      <c r="I5" s="4">
        <v>2.5</v>
      </c>
      <c r="J5">
        <v>2.5</v>
      </c>
      <c r="K5">
        <v>3</v>
      </c>
      <c r="L5">
        <v>3.5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96" x14ac:dyDescent="0.2">
      <c r="A6">
        <v>107</v>
      </c>
      <c r="B6" t="s">
        <v>18</v>
      </c>
      <c r="C6" t="s">
        <v>108</v>
      </c>
      <c r="D6" t="s">
        <v>21</v>
      </c>
      <c r="E6" t="s">
        <v>23</v>
      </c>
      <c r="F6" t="s">
        <v>8</v>
      </c>
      <c r="G6" s="4">
        <v>39</v>
      </c>
      <c r="H6" s="4">
        <v>39</v>
      </c>
      <c r="I6" s="4">
        <v>39</v>
      </c>
      <c r="J6" s="4">
        <v>39</v>
      </c>
    </row>
    <row r="7" spans="1:96" x14ac:dyDescent="0.2">
      <c r="A7">
        <v>107</v>
      </c>
      <c r="B7" t="s">
        <v>20</v>
      </c>
      <c r="C7" t="s">
        <v>108</v>
      </c>
      <c r="D7" t="s">
        <v>21</v>
      </c>
      <c r="E7" t="s">
        <v>23</v>
      </c>
      <c r="F7" t="s">
        <v>8</v>
      </c>
      <c r="G7" s="4">
        <v>22</v>
      </c>
      <c r="H7" s="4">
        <v>22</v>
      </c>
      <c r="I7" s="4">
        <v>22</v>
      </c>
      <c r="J7" s="4">
        <v>22</v>
      </c>
    </row>
    <row r="8" spans="1:96" s="1" customFormat="1" x14ac:dyDescent="0.2">
      <c r="A8">
        <v>34</v>
      </c>
      <c r="B8" t="s">
        <v>24</v>
      </c>
      <c r="C8" t="s">
        <v>56</v>
      </c>
      <c r="D8" t="s">
        <v>66</v>
      </c>
      <c r="E8"/>
      <c r="F8" t="s">
        <v>8</v>
      </c>
      <c r="G8" s="4">
        <f>AVERAGE($J8:$L8)</f>
        <v>10.682759398496239</v>
      </c>
      <c r="H8" s="4">
        <f>MAX($J8:$L8)</f>
        <v>12.267857142857144</v>
      </c>
      <c r="I8" s="4">
        <f>MIN($J8:$L8)</f>
        <v>9.2017543859649091</v>
      </c>
      <c r="J8">
        <v>12.267857142857144</v>
      </c>
      <c r="K8">
        <f>0.0920175438596491*100</f>
        <v>9.2017543859649091</v>
      </c>
      <c r="L8">
        <v>10.578666666666669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96" s="1" customFormat="1" x14ac:dyDescent="0.2">
      <c r="A9">
        <v>34</v>
      </c>
      <c r="B9" t="s">
        <v>27</v>
      </c>
      <c r="C9" t="s">
        <v>56</v>
      </c>
      <c r="D9" t="s">
        <v>66</v>
      </c>
      <c r="E9"/>
      <c r="F9" t="s">
        <v>8</v>
      </c>
      <c r="G9" s="4">
        <f>AVERAGE($J9:$L9)</f>
        <v>14.306623224728488</v>
      </c>
      <c r="H9" s="4">
        <f>MAX($J9:$L9)</f>
        <v>16.405333333333335</v>
      </c>
      <c r="I9" s="4">
        <f>MIN($J9:$L9)</f>
        <v>12.635964912280704</v>
      </c>
      <c r="J9">
        <v>13.87857142857143</v>
      </c>
      <c r="K9">
        <v>12.635964912280704</v>
      </c>
      <c r="L9">
        <v>16.405333333333335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96" s="1" customFormat="1" x14ac:dyDescent="0.2">
      <c r="A10">
        <v>106</v>
      </c>
      <c r="B10" t="s">
        <v>19</v>
      </c>
      <c r="C10" t="s">
        <v>57</v>
      </c>
      <c r="D10" t="s">
        <v>84</v>
      </c>
      <c r="E10"/>
      <c r="F10" t="s">
        <v>8</v>
      </c>
      <c r="G10" s="4">
        <v>7.0750000000000011</v>
      </c>
      <c r="H10" s="4">
        <v>7.0750000000000011</v>
      </c>
      <c r="I10" s="4">
        <v>7.0750000000000011</v>
      </c>
      <c r="J10">
        <v>7.0750000000000011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1:96" s="1" customFormat="1" x14ac:dyDescent="0.2">
      <c r="A11">
        <v>106</v>
      </c>
      <c r="B11" t="s">
        <v>16</v>
      </c>
      <c r="C11" t="s">
        <v>57</v>
      </c>
      <c r="D11" t="s">
        <v>84</v>
      </c>
      <c r="E11"/>
      <c r="F11" t="s">
        <v>8</v>
      </c>
      <c r="G11" s="4">
        <f>AVERAGE($J11:$K11)</f>
        <v>7.3387387387387388</v>
      </c>
      <c r="H11" s="4">
        <f>MAX($J11:$K11)</f>
        <v>10.866666666666667</v>
      </c>
      <c r="I11" s="4">
        <f>MIN($J11:$K11)</f>
        <v>3.8108108108108114</v>
      </c>
      <c r="J11">
        <v>10.866666666666667</v>
      </c>
      <c r="K11">
        <v>3.8108108108108114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96" s="1" customFormat="1" x14ac:dyDescent="0.2">
      <c r="A12">
        <v>35</v>
      </c>
      <c r="B12" t="s">
        <v>28</v>
      </c>
      <c r="C12" t="s">
        <v>41</v>
      </c>
      <c r="D12" t="s">
        <v>36</v>
      </c>
      <c r="E12"/>
      <c r="F12" t="s">
        <v>8</v>
      </c>
      <c r="G12" s="4">
        <f>AVERAGE(J12:P12)</f>
        <v>10.615946441276607</v>
      </c>
      <c r="H12" s="4">
        <f>MAX($J12:$P12)</f>
        <v>20.537634408602145</v>
      </c>
      <c r="I12" s="4">
        <f>MIN($J12:$P12)</f>
        <v>1.5001500150015004</v>
      </c>
      <c r="J12" s="14">
        <v>6.1586672209253983</v>
      </c>
      <c r="K12" s="14">
        <v>8.6067819310848659</v>
      </c>
      <c r="L12" s="14">
        <v>13.970910808895489</v>
      </c>
      <c r="M12" s="14">
        <v>11.227263223918044</v>
      </c>
      <c r="N12" s="14">
        <v>20.537634408602145</v>
      </c>
      <c r="O12" s="14">
        <v>12.310217480508824</v>
      </c>
      <c r="P12" s="14">
        <v>1.5001500150015004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96" s="1" customFormat="1" x14ac:dyDescent="0.2">
      <c r="A13">
        <v>35</v>
      </c>
      <c r="B13" t="s">
        <v>29</v>
      </c>
      <c r="C13" t="s">
        <v>41</v>
      </c>
      <c r="D13" t="s">
        <v>36</v>
      </c>
      <c r="E13"/>
      <c r="F13" t="s">
        <v>8</v>
      </c>
      <c r="G13" s="4">
        <f>AVERAGE($J13:$Q13)</f>
        <v>9.002307932118379</v>
      </c>
      <c r="H13" s="4">
        <f>MAX($J13:$Q13)</f>
        <v>20.157813389733999</v>
      </c>
      <c r="I13" s="4">
        <f>MIN($J13:$Q13)</f>
        <v>2.9112013929193266</v>
      </c>
      <c r="J13" s="15">
        <v>8.4684401070360451</v>
      </c>
      <c r="K13" s="15">
        <v>2.9112013929193266</v>
      </c>
      <c r="L13">
        <v>4.6127167630057802</v>
      </c>
      <c r="M13">
        <v>10.568540407552012</v>
      </c>
      <c r="N13">
        <v>13.981736164594563</v>
      </c>
      <c r="O13">
        <v>4.799240798065842</v>
      </c>
      <c r="P13">
        <v>6.5187744340394582</v>
      </c>
      <c r="Q13">
        <v>20.157813389733999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96" x14ac:dyDescent="0.2">
      <c r="A14">
        <v>36</v>
      </c>
      <c r="B14" t="s">
        <v>31</v>
      </c>
      <c r="C14" t="s">
        <v>58</v>
      </c>
      <c r="D14" t="s">
        <v>37</v>
      </c>
      <c r="F14" t="s">
        <v>8</v>
      </c>
      <c r="G14" s="4">
        <f>AVERAGE($J14:$AB15)</f>
        <v>3.4387391781199597</v>
      </c>
      <c r="H14" s="4">
        <f>MAX($J14:$AB15)</f>
        <v>14.362159895844826</v>
      </c>
      <c r="I14" s="4">
        <f>MIN($J14:$AB15)</f>
        <v>-4.973561192428539</v>
      </c>
      <c r="J14">
        <v>5.1653855112974663</v>
      </c>
      <c r="K14">
        <v>3.218757587319204</v>
      </c>
      <c r="L14">
        <v>4.0595132525371964</v>
      </c>
      <c r="M14">
        <v>2.6670900142879828</v>
      </c>
      <c r="N14">
        <v>1.48613487728839</v>
      </c>
      <c r="O14">
        <v>0.370721804179447</v>
      </c>
      <c r="P14" s="3">
        <v>3.2990422135509045</v>
      </c>
      <c r="Q14">
        <v>0.21882362810204684</v>
      </c>
      <c r="R14">
        <v>3.9013103021497559</v>
      </c>
      <c r="S14">
        <v>1.6426162563949618</v>
      </c>
      <c r="T14">
        <v>2.8401166476480286</v>
      </c>
      <c r="U14">
        <v>2.4735788326532679</v>
      </c>
      <c r="V14">
        <v>2.4244493768140685</v>
      </c>
      <c r="W14">
        <v>1.1330047637594749</v>
      </c>
      <c r="X14">
        <v>2.6332862649314968</v>
      </c>
      <c r="Y14">
        <v>1.5614834092387757</v>
      </c>
      <c r="Z14">
        <v>-4.973561192428539</v>
      </c>
      <c r="AA14">
        <v>4.205639380077832</v>
      </c>
      <c r="AB14">
        <v>-1.7839574998360332</v>
      </c>
      <c r="AC14">
        <v>1.411230632586598</v>
      </c>
    </row>
    <row r="15" spans="1:96" x14ac:dyDescent="0.2">
      <c r="A15">
        <v>36</v>
      </c>
      <c r="B15" t="s">
        <v>30</v>
      </c>
      <c r="C15" t="s">
        <v>58</v>
      </c>
      <c r="D15" t="s">
        <v>37</v>
      </c>
      <c r="F15" t="s">
        <v>8</v>
      </c>
      <c r="G15" s="4">
        <f>AVERAGE($J15:$AD15)</f>
        <v>5.0126373165806788</v>
      </c>
      <c r="H15" s="4">
        <f>MAX($J15:$AD15)</f>
        <v>14.362159895844826</v>
      </c>
      <c r="I15" s="4">
        <f>MIN($J15:$AD15)</f>
        <v>-2.323518978361121</v>
      </c>
      <c r="J15">
        <v>6.0528581955060767</v>
      </c>
      <c r="K15">
        <v>3.6211022857341062</v>
      </c>
      <c r="L15">
        <v>7.2913587545570993</v>
      </c>
      <c r="M15">
        <v>6.8899825369106216</v>
      </c>
      <c r="N15">
        <v>4.770946141284389</v>
      </c>
      <c r="O15">
        <v>14.362159895844826</v>
      </c>
      <c r="P15">
        <v>-2.323518978361121</v>
      </c>
      <c r="Q15">
        <v>1.7625578945188414</v>
      </c>
      <c r="R15">
        <v>4.2403207146124249</v>
      </c>
      <c r="S15">
        <v>8.8534385878354307</v>
      </c>
      <c r="T15">
        <v>4.0078918993324004</v>
      </c>
      <c r="U15">
        <v>5.122353239508052</v>
      </c>
      <c r="V15">
        <v>3.0235446181919556</v>
      </c>
      <c r="W15">
        <v>4.8517443514882475</v>
      </c>
      <c r="X15">
        <v>4.6918536716900858</v>
      </c>
      <c r="Y15">
        <v>8.7776208831049848E-2</v>
      </c>
      <c r="Z15">
        <v>4.0059485082256714</v>
      </c>
      <c r="AA15">
        <v>8.9930262855391234</v>
      </c>
      <c r="AB15">
        <v>3.823308527343483</v>
      </c>
      <c r="AC15">
        <v>5.8372138781399627</v>
      </c>
      <c r="AD15">
        <v>5.2995164314615604</v>
      </c>
    </row>
    <row r="16" spans="1:96" x14ac:dyDescent="0.2">
      <c r="A16">
        <v>27</v>
      </c>
      <c r="B16" t="s">
        <v>31</v>
      </c>
      <c r="C16" t="s">
        <v>38</v>
      </c>
      <c r="D16" t="s">
        <v>39</v>
      </c>
      <c r="F16" t="s">
        <v>8</v>
      </c>
      <c r="G16" s="4">
        <v>5</v>
      </c>
      <c r="H16" s="4">
        <v>5</v>
      </c>
      <c r="I16" s="4">
        <v>5</v>
      </c>
      <c r="J16" s="4">
        <v>5</v>
      </c>
    </row>
    <row r="17" spans="1:14" x14ac:dyDescent="0.2">
      <c r="A17">
        <v>27</v>
      </c>
      <c r="B17" t="s">
        <v>32</v>
      </c>
      <c r="C17" t="s">
        <v>38</v>
      </c>
      <c r="D17" t="s">
        <v>39</v>
      </c>
      <c r="F17" t="s">
        <v>8</v>
      </c>
      <c r="G17" s="4">
        <v>10</v>
      </c>
      <c r="H17" s="4">
        <v>10</v>
      </c>
      <c r="I17" s="4">
        <v>10</v>
      </c>
      <c r="J17" s="4">
        <v>10</v>
      </c>
    </row>
    <row r="18" spans="1:14" x14ac:dyDescent="0.2">
      <c r="A18">
        <v>37</v>
      </c>
      <c r="B18" t="s">
        <v>33</v>
      </c>
      <c r="C18" t="s">
        <v>35</v>
      </c>
      <c r="D18" t="s">
        <v>37</v>
      </c>
      <c r="E18" t="s">
        <v>98</v>
      </c>
      <c r="F18" t="s">
        <v>8</v>
      </c>
      <c r="G18" s="4">
        <f>AVERAGE($J18:$N18)</f>
        <v>8.9699603174603162</v>
      </c>
      <c r="H18" s="4">
        <f>MAX($J18:$N18)</f>
        <v>11.753968253968255</v>
      </c>
      <c r="I18" s="4">
        <f>MIN($J18:$N18)</f>
        <v>5.0166666666666666</v>
      </c>
      <c r="J18">
        <v>11.753968253968255</v>
      </c>
      <c r="K18">
        <v>10.541666666666666</v>
      </c>
      <c r="L18">
        <v>6.8083333333333327</v>
      </c>
      <c r="M18">
        <v>5.0166666666666666</v>
      </c>
      <c r="N18">
        <v>10.729166666666666</v>
      </c>
    </row>
    <row r="19" spans="1:14" x14ac:dyDescent="0.2">
      <c r="A19">
        <v>37</v>
      </c>
      <c r="B19" t="s">
        <v>34</v>
      </c>
      <c r="C19" t="s">
        <v>35</v>
      </c>
      <c r="D19" t="s">
        <v>37</v>
      </c>
      <c r="E19" t="s">
        <v>98</v>
      </c>
      <c r="F19" t="s">
        <v>8</v>
      </c>
      <c r="G19" s="4">
        <f>AVERAGE($J19:$N19)</f>
        <v>3.9649603174603181</v>
      </c>
      <c r="H19" s="4">
        <f>MAX($J19:$N19)</f>
        <v>8.5750000000000011</v>
      </c>
      <c r="I19" s="4">
        <f>MIN($J19:$N19)</f>
        <v>1.6416666666666671</v>
      </c>
      <c r="J19">
        <v>2.5873015873015879</v>
      </c>
      <c r="K19">
        <v>4.9166666666666661</v>
      </c>
      <c r="L19">
        <v>8.5750000000000011</v>
      </c>
      <c r="M19">
        <v>1.6416666666666671</v>
      </c>
      <c r="N19">
        <v>2.104166666666667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8E0-4B18-E345-9A17-0DAF2A636A30}">
  <dimension ref="A1:CJ14"/>
  <sheetViews>
    <sheetView workbookViewId="0">
      <selection activeCell="A15" sqref="A15"/>
    </sheetView>
  </sheetViews>
  <sheetFormatPr baseColWidth="10" defaultRowHeight="16" x14ac:dyDescent="0.2"/>
  <cols>
    <col min="2" max="2" width="25.33203125" customWidth="1"/>
    <col min="3" max="3" width="27.1640625" customWidth="1"/>
    <col min="5" max="5" width="25.1640625" customWidth="1"/>
    <col min="7" max="7" width="18.1640625" customWidth="1"/>
  </cols>
  <sheetData>
    <row r="1" spans="1:88" ht="51" x14ac:dyDescent="0.2">
      <c r="A1" s="7" t="s">
        <v>0</v>
      </c>
      <c r="B1" s="7" t="s">
        <v>15</v>
      </c>
      <c r="C1" s="7" t="s">
        <v>1</v>
      </c>
      <c r="D1" s="7" t="s">
        <v>2</v>
      </c>
      <c r="E1" s="7" t="s">
        <v>22</v>
      </c>
      <c r="F1" s="7" t="s">
        <v>7</v>
      </c>
      <c r="G1" s="8" t="s">
        <v>100</v>
      </c>
      <c r="H1" s="7" t="s">
        <v>4</v>
      </c>
      <c r="I1" s="7" t="s">
        <v>5</v>
      </c>
      <c r="J1" s="7" t="s">
        <v>6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</row>
    <row r="2" spans="1:88" x14ac:dyDescent="0.2">
      <c r="A2" s="9">
        <v>109</v>
      </c>
      <c r="B2" s="9" t="s">
        <v>11</v>
      </c>
      <c r="C2" s="9" t="s">
        <v>44</v>
      </c>
      <c r="D2" s="9" t="s">
        <v>45</v>
      </c>
      <c r="E2" s="9" t="s">
        <v>103</v>
      </c>
      <c r="F2" s="9" t="s">
        <v>43</v>
      </c>
      <c r="G2" s="10">
        <f>AVERAGE($J2:$CJ2)</f>
        <v>13.87357213836327</v>
      </c>
      <c r="H2" s="10">
        <f>MAX($J2:$CJ2)</f>
        <v>45.195</v>
      </c>
      <c r="I2" s="10">
        <f>MIN($J2:$CJ2)</f>
        <v>0</v>
      </c>
      <c r="J2" s="11">
        <v>0</v>
      </c>
      <c r="K2" s="11">
        <v>0</v>
      </c>
      <c r="L2" s="11">
        <v>0.53979782117970365</v>
      </c>
      <c r="M2" s="11">
        <v>0.64</v>
      </c>
      <c r="N2" s="11">
        <v>0.63120320390040041</v>
      </c>
      <c r="O2" s="11">
        <v>0.84330522315922818</v>
      </c>
      <c r="P2" s="11">
        <v>0.90000000000000013</v>
      </c>
      <c r="Q2" s="11">
        <v>0.86292834890965742</v>
      </c>
      <c r="R2" s="11">
        <v>1.0019716215779435</v>
      </c>
      <c r="S2" s="11">
        <v>1.3551355135513552</v>
      </c>
      <c r="T2" s="11">
        <v>1.5600520017333914</v>
      </c>
      <c r="U2" s="11">
        <v>1.5699999999999998</v>
      </c>
      <c r="V2" s="11">
        <v>1.7201720172017203</v>
      </c>
      <c r="W2" s="11">
        <v>2.1050526263156581</v>
      </c>
      <c r="X2" s="11">
        <v>1.693516699410609</v>
      </c>
      <c r="Y2" s="11">
        <v>2.5266666666666673</v>
      </c>
      <c r="Z2" s="11">
        <v>2.87</v>
      </c>
      <c r="AA2" s="11">
        <v>3.35</v>
      </c>
      <c r="AB2" s="11">
        <v>3.4798840038665375</v>
      </c>
      <c r="AC2" s="11">
        <v>3.7349066273343166</v>
      </c>
      <c r="AD2" s="11">
        <v>3.7128949126658402</v>
      </c>
      <c r="AE2" s="11">
        <v>4.097704885244263</v>
      </c>
      <c r="AF2" s="11">
        <v>4.3150000000000004</v>
      </c>
      <c r="AG2" s="11">
        <v>4.4733333333333327</v>
      </c>
      <c r="AH2" s="11">
        <v>4.507577603430633</v>
      </c>
      <c r="AI2" s="11">
        <v>5.0976274406860176</v>
      </c>
      <c r="AJ2" s="11">
        <v>4.9097319168066633</v>
      </c>
      <c r="AK2" s="11">
        <v>5.2068402280076</v>
      </c>
      <c r="AL2" s="11">
        <v>5.29</v>
      </c>
      <c r="AM2" s="11">
        <v>5.8049999999999997</v>
      </c>
      <c r="AN2" s="11">
        <v>6.6749999999999989</v>
      </c>
      <c r="AO2" s="11">
        <v>6.7106710671067118</v>
      </c>
      <c r="AP2" s="11">
        <v>7.0550000000000015</v>
      </c>
      <c r="AQ2" s="11">
        <v>7.2004800320021323</v>
      </c>
      <c r="AR2" s="11">
        <v>8.36</v>
      </c>
      <c r="AS2" s="11">
        <v>8.66</v>
      </c>
      <c r="AT2" s="11">
        <v>8.7399999999999984</v>
      </c>
      <c r="AU2" s="11">
        <v>9.1030298990033671</v>
      </c>
      <c r="AV2" s="11">
        <v>9.7477436935923407</v>
      </c>
      <c r="AW2" s="11">
        <v>10.600000000000001</v>
      </c>
      <c r="AX2" s="11">
        <v>10.770215404308086</v>
      </c>
      <c r="AY2" s="11">
        <v>10.826305789807005</v>
      </c>
      <c r="AZ2" s="11">
        <v>12.2</v>
      </c>
      <c r="BA2" s="11">
        <v>12.660000000000002</v>
      </c>
      <c r="BB2" s="11">
        <v>12.676666666666666</v>
      </c>
      <c r="BC2" s="11">
        <v>13.236323632363236</v>
      </c>
      <c r="BD2" s="11">
        <v>13.459999999999999</v>
      </c>
      <c r="BE2" s="11">
        <v>13.825000000000001</v>
      </c>
      <c r="BF2" s="11">
        <v>14.180000000000001</v>
      </c>
      <c r="BG2" s="11">
        <v>15.495000000000001</v>
      </c>
      <c r="BH2" s="11">
        <v>16.181618161816182</v>
      </c>
      <c r="BI2" s="11">
        <v>16.765000000000001</v>
      </c>
      <c r="BJ2" s="11">
        <v>18.73</v>
      </c>
      <c r="BK2" s="11">
        <v>18.732031699207518</v>
      </c>
      <c r="BL2" s="11">
        <v>18.85125675045003</v>
      </c>
      <c r="BM2" s="11">
        <v>19.315965798289913</v>
      </c>
      <c r="BN2" s="11">
        <v>21.113333333333333</v>
      </c>
      <c r="BO2" s="11">
        <v>21.244999999999997</v>
      </c>
      <c r="BP2" s="11">
        <v>22.311384430778467</v>
      </c>
      <c r="BQ2" s="11">
        <v>22.643333333333334</v>
      </c>
      <c r="BR2" s="11">
        <v>24.498775061246942</v>
      </c>
      <c r="BS2" s="11">
        <v>25.122495916802777</v>
      </c>
      <c r="BT2" s="11">
        <v>25.169161027965732</v>
      </c>
      <c r="BU2" s="11">
        <v>26.009349766255841</v>
      </c>
      <c r="BV2" s="11">
        <v>26.427547584919498</v>
      </c>
      <c r="BW2" s="11">
        <v>27.790554277905539</v>
      </c>
      <c r="BX2" s="11">
        <v>28.909999999999997</v>
      </c>
      <c r="BY2" s="11">
        <v>29.031397906806212</v>
      </c>
      <c r="BZ2" s="11">
        <v>29.251950130008662</v>
      </c>
      <c r="CA2" s="11">
        <v>29.805403891922154</v>
      </c>
      <c r="CB2" s="11">
        <v>31.081036034534481</v>
      </c>
      <c r="CC2" s="11">
        <v>31.78</v>
      </c>
      <c r="CD2" s="11">
        <v>32.979999999999997</v>
      </c>
      <c r="CE2" s="11">
        <v>34.216710835541789</v>
      </c>
      <c r="CF2" s="11">
        <v>38.423333333333339</v>
      </c>
      <c r="CG2" s="11">
        <v>38.47</v>
      </c>
      <c r="CH2" s="11">
        <v>41.038820776415527</v>
      </c>
      <c r="CI2" s="11">
        <v>43.94</v>
      </c>
      <c r="CJ2" s="12">
        <v>45.195</v>
      </c>
    </row>
    <row r="3" spans="1:88" x14ac:dyDescent="0.2">
      <c r="A3" s="9">
        <v>105</v>
      </c>
      <c r="B3" s="9" t="s">
        <v>11</v>
      </c>
      <c r="C3" s="9" t="s">
        <v>40</v>
      </c>
      <c r="D3" s="9" t="s">
        <v>37</v>
      </c>
      <c r="E3" s="9" t="s">
        <v>103</v>
      </c>
      <c r="F3" s="9" t="s">
        <v>43</v>
      </c>
      <c r="G3" s="10">
        <f>AVERAGE($J3:$CC3)</f>
        <v>10.184097222222222</v>
      </c>
      <c r="H3" s="10">
        <f>MAX($J3:$CC3)</f>
        <v>33.03</v>
      </c>
      <c r="I3" s="10">
        <f>MIN($J3:$CC3)</f>
        <v>0.248</v>
      </c>
      <c r="J3" s="9">
        <v>5.8129999999999997</v>
      </c>
      <c r="K3" s="9">
        <v>1.395</v>
      </c>
      <c r="L3" s="9">
        <v>2.4929999999999999</v>
      </c>
      <c r="M3" s="9">
        <v>24.475000000000001</v>
      </c>
      <c r="N3" s="9">
        <v>15.573</v>
      </c>
      <c r="O3" s="9">
        <v>1.4650000000000001</v>
      </c>
      <c r="P3" s="9">
        <v>5.38</v>
      </c>
      <c r="Q3" s="9">
        <v>24.65</v>
      </c>
      <c r="R3" s="9">
        <v>16.675000000000001</v>
      </c>
      <c r="S3" s="9">
        <v>23.117000000000001</v>
      </c>
      <c r="T3" s="9">
        <v>21.27</v>
      </c>
      <c r="U3" s="9">
        <v>4.3529999999999998</v>
      </c>
      <c r="V3" s="9">
        <v>9.2829999999999995</v>
      </c>
      <c r="W3" s="9">
        <v>3.1230000000000002</v>
      </c>
      <c r="X3" s="9">
        <v>25.343</v>
      </c>
      <c r="Y3" s="9">
        <v>6.91</v>
      </c>
      <c r="Z3" s="9">
        <v>2.6829999999999998</v>
      </c>
      <c r="AA3" s="9">
        <v>4.2679999999999998</v>
      </c>
      <c r="AB3" s="9">
        <v>1.403</v>
      </c>
      <c r="AC3" s="9">
        <v>10.662000000000001</v>
      </c>
      <c r="AD3" s="9">
        <v>1.75</v>
      </c>
      <c r="AE3" s="9">
        <v>2.3029999999999999</v>
      </c>
      <c r="AF3" s="9">
        <v>4.4429999999999996</v>
      </c>
      <c r="AG3" s="9">
        <v>2.9670000000000001</v>
      </c>
      <c r="AH3" s="9">
        <v>13.393000000000001</v>
      </c>
      <c r="AI3" s="9">
        <v>2.95</v>
      </c>
      <c r="AJ3" s="9">
        <v>14.032999999999999</v>
      </c>
      <c r="AK3" s="9">
        <v>0.248</v>
      </c>
      <c r="AL3" s="9">
        <v>4.923</v>
      </c>
      <c r="AM3" s="9">
        <v>4.4249999999999998</v>
      </c>
      <c r="AN3" s="9">
        <v>4.4800000000000004</v>
      </c>
      <c r="AO3" s="9">
        <v>17.373000000000001</v>
      </c>
      <c r="AP3" s="9">
        <v>5.69</v>
      </c>
      <c r="AQ3" s="9">
        <v>5.9420000000000002</v>
      </c>
      <c r="AR3" s="9">
        <v>11.68</v>
      </c>
      <c r="AS3" s="9">
        <v>11.417</v>
      </c>
      <c r="AT3" s="9">
        <v>7.532</v>
      </c>
      <c r="AU3" s="9">
        <v>18.77</v>
      </c>
      <c r="AV3" s="9">
        <v>10.377000000000001</v>
      </c>
      <c r="AW3" s="9">
        <v>2.9729999999999999</v>
      </c>
      <c r="AX3" s="9">
        <v>9.9269999999999996</v>
      </c>
      <c r="AY3" s="9">
        <v>0.99</v>
      </c>
      <c r="AZ3" s="9">
        <v>8.2970000000000006</v>
      </c>
      <c r="BA3" s="9">
        <v>4.41</v>
      </c>
      <c r="BB3" s="9">
        <v>14.02</v>
      </c>
      <c r="BC3" s="9">
        <v>4.8550000000000004</v>
      </c>
      <c r="BD3" s="9">
        <v>9.8070000000000004</v>
      </c>
      <c r="BE3" s="9">
        <v>3.3069999999999999</v>
      </c>
      <c r="BF3" s="9">
        <v>14.795</v>
      </c>
      <c r="BG3" s="9">
        <v>2.4630000000000001</v>
      </c>
      <c r="BH3" s="9">
        <v>32.683999999999997</v>
      </c>
      <c r="BI3" s="9">
        <v>22.966999999999999</v>
      </c>
      <c r="BJ3" s="9">
        <v>10.157</v>
      </c>
      <c r="BK3" s="9">
        <v>18.82</v>
      </c>
      <c r="BL3" s="9">
        <v>2.665</v>
      </c>
      <c r="BM3" s="9">
        <v>33.03</v>
      </c>
      <c r="BN3" s="9">
        <v>22.693000000000001</v>
      </c>
      <c r="BO3" s="9">
        <v>0.33</v>
      </c>
      <c r="BP3" s="9">
        <v>5.91</v>
      </c>
      <c r="BQ3" s="9">
        <v>5.74</v>
      </c>
      <c r="BR3" s="9">
        <v>12.137</v>
      </c>
      <c r="BS3" s="9">
        <v>31.123000000000001</v>
      </c>
      <c r="BT3" s="9">
        <v>9.19</v>
      </c>
      <c r="BU3" s="9">
        <v>2.637</v>
      </c>
      <c r="BV3" s="9">
        <v>9.81</v>
      </c>
      <c r="BW3" s="9">
        <v>25.06</v>
      </c>
      <c r="BX3" s="9">
        <v>7.01</v>
      </c>
      <c r="BY3" s="9">
        <v>17.163</v>
      </c>
      <c r="BZ3" s="9">
        <v>13.55</v>
      </c>
      <c r="CA3" s="9">
        <v>1.73</v>
      </c>
      <c r="CB3" s="9">
        <v>10.365</v>
      </c>
      <c r="CC3" s="9">
        <v>7.61</v>
      </c>
      <c r="CD3" s="9"/>
      <c r="CE3" s="9"/>
      <c r="CF3" s="9"/>
      <c r="CG3" s="9"/>
      <c r="CH3" s="9"/>
      <c r="CI3" s="9"/>
      <c r="CJ3" s="9"/>
    </row>
    <row r="4" spans="1:88" x14ac:dyDescent="0.2">
      <c r="A4" s="9">
        <v>110</v>
      </c>
      <c r="B4" s="9" t="s">
        <v>11</v>
      </c>
      <c r="C4" s="9" t="s">
        <v>46</v>
      </c>
      <c r="D4" s="9" t="s">
        <v>47</v>
      </c>
      <c r="E4" s="9" t="s">
        <v>103</v>
      </c>
      <c r="F4" s="9" t="s">
        <v>43</v>
      </c>
      <c r="G4" s="10">
        <v>28</v>
      </c>
      <c r="H4" s="10">
        <v>28</v>
      </c>
      <c r="I4" s="10">
        <v>28</v>
      </c>
      <c r="J4" s="9">
        <v>28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</row>
    <row r="5" spans="1:88" x14ac:dyDescent="0.2">
      <c r="A5" s="9">
        <v>38</v>
      </c>
      <c r="B5" s="9" t="s">
        <v>99</v>
      </c>
      <c r="C5" s="9" t="s">
        <v>42</v>
      </c>
      <c r="D5" s="9" t="s">
        <v>37</v>
      </c>
      <c r="E5" s="9"/>
      <c r="F5" s="9" t="s">
        <v>43</v>
      </c>
      <c r="G5" s="4">
        <f>J5</f>
        <v>11.926545263360119</v>
      </c>
      <c r="H5" s="10">
        <f>J5</f>
        <v>11.926545263360119</v>
      </c>
      <c r="I5" s="10">
        <f>J5</f>
        <v>11.926545263360119</v>
      </c>
      <c r="J5" s="10">
        <v>11.926545263360119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</row>
    <row r="6" spans="1:88" x14ac:dyDescent="0.2">
      <c r="A6" s="9">
        <v>38</v>
      </c>
      <c r="B6" s="9" t="s">
        <v>102</v>
      </c>
      <c r="C6" s="9" t="s">
        <v>42</v>
      </c>
      <c r="D6" s="9" t="s">
        <v>37</v>
      </c>
      <c r="E6" s="9"/>
      <c r="F6" s="9" t="s">
        <v>43</v>
      </c>
      <c r="G6" s="10">
        <v>25.337992900007734</v>
      </c>
      <c r="H6" s="10">
        <v>25.337992900007734</v>
      </c>
      <c r="I6" s="10">
        <v>25.337992900007734</v>
      </c>
      <c r="J6" s="10">
        <v>25.337992900007734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</row>
    <row r="7" spans="1:88" x14ac:dyDescent="0.2">
      <c r="A7" s="9">
        <v>38</v>
      </c>
      <c r="B7" s="9" t="s">
        <v>69</v>
      </c>
      <c r="C7" s="9" t="s">
        <v>42</v>
      </c>
      <c r="D7" s="9" t="s">
        <v>37</v>
      </c>
      <c r="E7" s="9"/>
      <c r="F7" s="9" t="s">
        <v>43</v>
      </c>
      <c r="G7" s="4">
        <f>J7</f>
        <v>89.091312281396895</v>
      </c>
      <c r="H7" s="10">
        <f>J7</f>
        <v>89.091312281396895</v>
      </c>
      <c r="I7" s="10">
        <f>J7</f>
        <v>89.091312281396895</v>
      </c>
      <c r="J7" s="10">
        <v>89.091312281396895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</row>
    <row r="8" spans="1:88" x14ac:dyDescent="0.2">
      <c r="A8" s="9">
        <v>114</v>
      </c>
      <c r="B8" s="9" t="s">
        <v>50</v>
      </c>
      <c r="C8" s="9" t="s">
        <v>48</v>
      </c>
      <c r="D8" s="9" t="s">
        <v>51</v>
      </c>
      <c r="E8" s="9" t="s">
        <v>101</v>
      </c>
      <c r="F8" s="9" t="s">
        <v>43</v>
      </c>
      <c r="G8" s="10">
        <v>12</v>
      </c>
      <c r="H8" s="10">
        <v>12</v>
      </c>
      <c r="I8" s="10">
        <v>12</v>
      </c>
      <c r="J8" s="10">
        <v>12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</row>
    <row r="9" spans="1:88" ht="35" customHeight="1" x14ac:dyDescent="0.2">
      <c r="A9" s="9">
        <v>38</v>
      </c>
      <c r="B9" s="9" t="s">
        <v>49</v>
      </c>
      <c r="C9" s="9" t="s">
        <v>42</v>
      </c>
      <c r="D9" s="9" t="s">
        <v>52</v>
      </c>
      <c r="E9" s="21" t="s">
        <v>53</v>
      </c>
      <c r="F9" s="9" t="s">
        <v>43</v>
      </c>
      <c r="G9" s="10">
        <f>AVERAGE(J9:U9)</f>
        <v>16.727547797976396</v>
      </c>
      <c r="H9" s="10">
        <f>MAX(J9:U9)</f>
        <v>48.799174746134639</v>
      </c>
      <c r="I9" s="10">
        <f>MIN(J9:U9)</f>
        <v>1.8357251583290157</v>
      </c>
      <c r="J9">
        <v>39.073162904778641</v>
      </c>
      <c r="K9">
        <v>15.297583255587192</v>
      </c>
      <c r="L9">
        <v>3.9653937982096084</v>
      </c>
      <c r="M9">
        <v>15.573587034176839</v>
      </c>
      <c r="N9">
        <v>7.6934441305204482</v>
      </c>
      <c r="O9">
        <v>4.4455439111533925</v>
      </c>
      <c r="P9">
        <v>48.799174746134639</v>
      </c>
      <c r="Q9">
        <v>43.046335403848836</v>
      </c>
      <c r="R9">
        <v>4.6050918802271479</v>
      </c>
      <c r="S9">
        <v>1.8357251583290157</v>
      </c>
      <c r="T9">
        <v>11.123601381369832</v>
      </c>
      <c r="U9">
        <v>5.2719299713811223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</row>
    <row r="10" spans="1:88" x14ac:dyDescent="0.2">
      <c r="A10" s="9">
        <v>35</v>
      </c>
      <c r="B10" s="9" t="s">
        <v>28</v>
      </c>
      <c r="C10" s="9" t="s">
        <v>41</v>
      </c>
      <c r="D10" s="9" t="s">
        <v>37</v>
      </c>
      <c r="E10" s="9"/>
      <c r="F10" s="9" t="s">
        <v>43</v>
      </c>
      <c r="G10" s="10">
        <f>AVERAGE(J10:P10)</f>
        <v>12.440871152179458</v>
      </c>
      <c r="H10" s="10">
        <f>MAX(J10:P10)</f>
        <v>25.174825174825173</v>
      </c>
      <c r="I10" s="10">
        <f>MIN(J10:P10)</f>
        <v>1.8949186641561877</v>
      </c>
      <c r="J10" s="14">
        <v>7.5581981255668662</v>
      </c>
      <c r="K10" s="14">
        <v>15.816767502160761</v>
      </c>
      <c r="L10" s="14">
        <v>14.110429447852763</v>
      </c>
      <c r="M10" s="14">
        <v>12.111604311984783</v>
      </c>
      <c r="N10" s="14">
        <v>10.419354838709676</v>
      </c>
      <c r="O10" s="14">
        <v>25.174825174825173</v>
      </c>
      <c r="P10" s="14">
        <v>1.8949186641561877</v>
      </c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</row>
    <row r="11" spans="1:88" x14ac:dyDescent="0.2">
      <c r="A11" s="9">
        <v>35</v>
      </c>
      <c r="B11" s="9" t="s">
        <v>29</v>
      </c>
      <c r="C11" s="9" t="s">
        <v>41</v>
      </c>
      <c r="D11" s="9" t="s">
        <v>37</v>
      </c>
      <c r="E11" s="9"/>
      <c r="F11" s="9" t="s">
        <v>43</v>
      </c>
      <c r="G11" s="10">
        <f>AVERAGE(J11:Q11)</f>
        <v>14.806892682937878</v>
      </c>
      <c r="H11" s="10">
        <f>MAX(J11:Q11)</f>
        <v>25.232774674115461</v>
      </c>
      <c r="I11" s="10">
        <f>MIN(J11:Q11)</f>
        <v>3.5853160218809728</v>
      </c>
      <c r="J11" s="14">
        <v>11.788964732650738</v>
      </c>
      <c r="K11" s="14">
        <v>8.4423223306345587</v>
      </c>
      <c r="L11" s="14">
        <v>22.89007092198581</v>
      </c>
      <c r="M11" s="14">
        <v>6.9456589631480323</v>
      </c>
      <c r="N11" s="14">
        <v>25.232774674115461</v>
      </c>
      <c r="O11" s="14">
        <v>18.194925028835065</v>
      </c>
      <c r="P11" s="14">
        <v>3.5853160218809728</v>
      </c>
      <c r="Q11" s="14">
        <v>21.375108790252394</v>
      </c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</row>
    <row r="12" spans="1:88" x14ac:dyDescent="0.2">
      <c r="A12" s="9">
        <v>123</v>
      </c>
      <c r="B12" s="9" t="s">
        <v>104</v>
      </c>
      <c r="C12" s="9" t="s">
        <v>89</v>
      </c>
      <c r="D12" s="9" t="s">
        <v>37</v>
      </c>
      <c r="F12" s="9" t="s">
        <v>43</v>
      </c>
      <c r="G12" s="4">
        <f>AVERAGE($J12:$BA12)</f>
        <v>9.4086191455014063</v>
      </c>
      <c r="H12" s="4">
        <f>MAX($J12:$BA12)</f>
        <v>24.259186092453575</v>
      </c>
      <c r="I12" s="4">
        <f>MIN($J12:$BA12)</f>
        <v>3.1938929379241019</v>
      </c>
      <c r="J12">
        <v>8.2025655150704324</v>
      </c>
      <c r="K12">
        <v>24.259186092453575</v>
      </c>
      <c r="L12">
        <v>3.326256192498231</v>
      </c>
      <c r="M12">
        <v>4.1470179467037278</v>
      </c>
      <c r="N12">
        <v>10.307699739155638</v>
      </c>
      <c r="O12">
        <v>5.8720341664030373</v>
      </c>
      <c r="P12">
        <v>5.9155784998481638</v>
      </c>
      <c r="Q12">
        <v>4.6196466007786761</v>
      </c>
      <c r="R12">
        <v>4.1928238451758721</v>
      </c>
      <c r="S12">
        <v>5.0911337658325602</v>
      </c>
      <c r="T12">
        <v>8.4963954685890837</v>
      </c>
      <c r="U12">
        <v>3.1938929379241019</v>
      </c>
      <c r="V12">
        <v>7.1711922141119224</v>
      </c>
      <c r="W12">
        <v>7.6163316408151926</v>
      </c>
      <c r="X12">
        <v>5.4229934924078096</v>
      </c>
      <c r="Y12">
        <v>9.5863200621815334</v>
      </c>
      <c r="Z12">
        <v>23.197514299837582</v>
      </c>
      <c r="AA12">
        <v>11.184659090909092</v>
      </c>
      <c r="AB12">
        <v>14.13611342785655</v>
      </c>
      <c r="AC12">
        <v>11.178964031307713</v>
      </c>
      <c r="AD12">
        <v>23.378980366276195</v>
      </c>
      <c r="AE12">
        <v>13.580137047254606</v>
      </c>
      <c r="AF12">
        <v>8.4422560429722484</v>
      </c>
      <c r="AG12">
        <v>18.324431256181999</v>
      </c>
      <c r="AH12">
        <v>14.402332361516038</v>
      </c>
      <c r="AI12">
        <v>17.438623133383953</v>
      </c>
      <c r="AJ12">
        <v>6.6968502836701038</v>
      </c>
      <c r="AK12">
        <v>7.6500281690140861</v>
      </c>
      <c r="AL12">
        <v>7.5199855308374</v>
      </c>
      <c r="AM12">
        <v>9.1912311471860786</v>
      </c>
      <c r="AN12">
        <v>6.9648492763086285</v>
      </c>
      <c r="AO12">
        <v>8.0027835768963111</v>
      </c>
      <c r="AP12">
        <v>6.035463365674139</v>
      </c>
      <c r="AQ12">
        <v>8.4759122346768407</v>
      </c>
      <c r="AR12">
        <v>7.9936569465245357</v>
      </c>
      <c r="AS12">
        <v>8.1068054534140419</v>
      </c>
      <c r="AT12">
        <v>6.4416221033868082</v>
      </c>
      <c r="AU12">
        <v>5.9661354581673303</v>
      </c>
      <c r="AV12">
        <v>8.8995072420486796</v>
      </c>
      <c r="AW12">
        <v>7.895353982300886</v>
      </c>
      <c r="AX12">
        <v>10.793489318413021</v>
      </c>
      <c r="AY12">
        <v>6.2889820815859716</v>
      </c>
      <c r="AZ12">
        <v>6.9582024643633726</v>
      </c>
      <c r="BA12">
        <v>11.413304530148043</v>
      </c>
    </row>
    <row r="13" spans="1:88" x14ac:dyDescent="0.2">
      <c r="A13" s="9">
        <v>123</v>
      </c>
      <c r="B13" s="9" t="s">
        <v>34</v>
      </c>
      <c r="C13" s="9" t="s">
        <v>89</v>
      </c>
      <c r="D13" s="9" t="s">
        <v>37</v>
      </c>
      <c r="E13" s="9" t="s">
        <v>105</v>
      </c>
      <c r="F13" s="9" t="s">
        <v>43</v>
      </c>
      <c r="G13" s="4">
        <f>AVERAGE($J13:$AP13)</f>
        <v>9.5486884221929724</v>
      </c>
      <c r="H13" s="4">
        <f>MAX($J13:$AP13)</f>
        <v>29.548178365452245</v>
      </c>
      <c r="I13" s="4">
        <f>MIN($J13:$AP13)</f>
        <v>2.0468429487179489</v>
      </c>
      <c r="J13">
        <v>11.107734386871293</v>
      </c>
      <c r="K13">
        <v>6.0116153235697283</v>
      </c>
      <c r="L13">
        <v>10.180107679229241</v>
      </c>
      <c r="M13">
        <v>2.0468429487179489</v>
      </c>
      <c r="N13">
        <v>6.1817666241315763</v>
      </c>
      <c r="O13">
        <v>9.5812669193286411</v>
      </c>
      <c r="P13">
        <v>4.4918290658044215</v>
      </c>
      <c r="Q13">
        <v>14.966996699669968</v>
      </c>
      <c r="R13">
        <v>4.1475968734408788</v>
      </c>
      <c r="S13">
        <v>2.8196639077000252</v>
      </c>
      <c r="T13">
        <v>12.174772568229532</v>
      </c>
      <c r="U13">
        <v>19.412331406551061</v>
      </c>
      <c r="V13">
        <v>6.0299339121420257</v>
      </c>
      <c r="W13">
        <v>5.3991166348525166</v>
      </c>
      <c r="X13">
        <v>15.402462813947814</v>
      </c>
      <c r="Y13">
        <v>13.717155202615904</v>
      </c>
      <c r="Z13">
        <v>29.548178365452245</v>
      </c>
      <c r="AA13">
        <v>3.6862453710307905</v>
      </c>
      <c r="AB13">
        <v>15.216118074264964</v>
      </c>
      <c r="AC13">
        <v>3.081990354075991</v>
      </c>
      <c r="AD13">
        <v>4.8607122982749047</v>
      </c>
      <c r="AE13">
        <v>10.554561717352417</v>
      </c>
      <c r="AF13">
        <v>12.03077136942027</v>
      </c>
      <c r="AG13">
        <v>2.95126650017838</v>
      </c>
      <c r="AH13">
        <v>12.025794564716717</v>
      </c>
      <c r="AI13">
        <v>3.7452647657841149</v>
      </c>
      <c r="AJ13">
        <v>5.678172163219676</v>
      </c>
      <c r="AK13">
        <v>10.159985288709084</v>
      </c>
      <c r="AL13">
        <v>5.7887431693989084</v>
      </c>
      <c r="AM13">
        <v>7.1051106972894686</v>
      </c>
      <c r="AN13">
        <v>25.161687137718296</v>
      </c>
      <c r="AO13">
        <v>15.336333526415064</v>
      </c>
      <c r="AP13">
        <v>4.5045896022642635</v>
      </c>
    </row>
    <row r="14" spans="1:88" x14ac:dyDescent="0.2">
      <c r="A14" s="9">
        <v>123</v>
      </c>
      <c r="B14" s="9" t="s">
        <v>106</v>
      </c>
      <c r="C14" s="9" t="s">
        <v>89</v>
      </c>
      <c r="D14" s="9" t="s">
        <v>37</v>
      </c>
      <c r="E14" s="9" t="s">
        <v>105</v>
      </c>
      <c r="F14" s="9" t="s">
        <v>43</v>
      </c>
      <c r="G14" s="4">
        <f>AVERAGE(J14:N14)</f>
        <v>16.315961505912288</v>
      </c>
      <c r="H14" s="4">
        <f>MAX(J14:N14)</f>
        <v>46.139782265436715</v>
      </c>
      <c r="I14" s="4">
        <f>MIN(J14:N14)</f>
        <v>4.948196114708602</v>
      </c>
      <c r="J14">
        <v>8.5431703102231165</v>
      </c>
      <c r="K14">
        <v>4.948196114708602</v>
      </c>
      <c r="L14">
        <v>13.772976740134158</v>
      </c>
      <c r="M14">
        <v>8.1756820990588448</v>
      </c>
      <c r="N14">
        <v>46.139782265436715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94C9-B102-A84D-B997-1365C28BBAC4}">
  <dimension ref="A1:AD14"/>
  <sheetViews>
    <sheetView workbookViewId="0">
      <selection activeCell="A9" sqref="A9"/>
    </sheetView>
  </sheetViews>
  <sheetFormatPr baseColWidth="10" defaultRowHeight="16" x14ac:dyDescent="0.2"/>
  <cols>
    <col min="1" max="1" width="14.6640625" customWidth="1"/>
    <col min="2" max="3" width="24.83203125" customWidth="1"/>
    <col min="5" max="5" width="32.83203125" style="6" customWidth="1"/>
  </cols>
  <sheetData>
    <row r="1" spans="1:30" ht="85" x14ac:dyDescent="0.2">
      <c r="A1" s="7" t="s">
        <v>0</v>
      </c>
      <c r="B1" s="7" t="s">
        <v>15</v>
      </c>
      <c r="C1" s="7" t="s">
        <v>1</v>
      </c>
      <c r="D1" s="7" t="s">
        <v>2</v>
      </c>
      <c r="E1" s="7" t="s">
        <v>22</v>
      </c>
      <c r="F1" s="7" t="s">
        <v>7</v>
      </c>
      <c r="G1" s="8" t="s">
        <v>78</v>
      </c>
      <c r="H1" s="7" t="s">
        <v>4</v>
      </c>
      <c r="I1" s="7" t="s">
        <v>5</v>
      </c>
      <c r="J1" s="7" t="s">
        <v>6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x14ac:dyDescent="0.2">
      <c r="A2">
        <v>44</v>
      </c>
      <c r="B2" t="s">
        <v>69</v>
      </c>
      <c r="C2" t="s">
        <v>61</v>
      </c>
      <c r="D2" t="s">
        <v>85</v>
      </c>
      <c r="F2" s="5" t="s">
        <v>8</v>
      </c>
      <c r="G2" s="4">
        <f>AVERAGE(J2)</f>
        <v>34.721412418925993</v>
      </c>
      <c r="H2" s="4">
        <f>MAX(J2)</f>
        <v>34.721412418925993</v>
      </c>
      <c r="I2" s="4">
        <f>MIN(J2)</f>
        <v>34.721412418925993</v>
      </c>
      <c r="J2" s="4">
        <v>34.721412418925993</v>
      </c>
    </row>
    <row r="3" spans="1:30" x14ac:dyDescent="0.2">
      <c r="A3">
        <v>44</v>
      </c>
      <c r="B3" t="s">
        <v>70</v>
      </c>
      <c r="C3" t="s">
        <v>61</v>
      </c>
      <c r="D3" t="s">
        <v>68</v>
      </c>
      <c r="F3" s="5" t="s">
        <v>8</v>
      </c>
      <c r="G3" s="4">
        <f t="shared" ref="G3:G4" si="0">AVERAGE(J3)</f>
        <v>31.521279963238619</v>
      </c>
      <c r="H3" s="4">
        <f t="shared" ref="H3:H4" si="1">MAX(J3)</f>
        <v>31.521279963238619</v>
      </c>
      <c r="I3" s="4">
        <f t="shared" ref="I3:I4" si="2">MIN(J3)</f>
        <v>31.521279963238619</v>
      </c>
      <c r="J3" s="4">
        <v>31.521279963238619</v>
      </c>
    </row>
    <row r="4" spans="1:30" x14ac:dyDescent="0.2">
      <c r="A4">
        <v>44</v>
      </c>
      <c r="B4" t="s">
        <v>65</v>
      </c>
      <c r="C4" t="s">
        <v>61</v>
      </c>
      <c r="D4" t="s">
        <v>85</v>
      </c>
      <c r="F4" s="5" t="s">
        <v>8</v>
      </c>
      <c r="G4" s="4">
        <f t="shared" si="0"/>
        <v>42.848114762659804</v>
      </c>
      <c r="H4" s="4">
        <f t="shared" si="1"/>
        <v>42.848114762659804</v>
      </c>
      <c r="I4" s="4">
        <f t="shared" si="2"/>
        <v>42.848114762659804</v>
      </c>
      <c r="J4" s="4">
        <v>42.848114762659804</v>
      </c>
    </row>
    <row r="5" spans="1:30" x14ac:dyDescent="0.2">
      <c r="A5">
        <v>44</v>
      </c>
      <c r="B5" t="s">
        <v>62</v>
      </c>
      <c r="C5" t="s">
        <v>61</v>
      </c>
      <c r="D5" t="s">
        <v>68</v>
      </c>
      <c r="F5" s="5" t="s">
        <v>8</v>
      </c>
      <c r="G5" s="4">
        <f>AVERAGE($J5:$K5)</f>
        <v>51.403275143472314</v>
      </c>
      <c r="H5" s="4">
        <f>MAX($J5:$K5)</f>
        <v>53.921037389228502</v>
      </c>
      <c r="I5" s="4">
        <f>MIN($J5:$K5)</f>
        <v>48.885512897716126</v>
      </c>
      <c r="J5">
        <v>53.921037389228502</v>
      </c>
      <c r="K5">
        <v>48.885512897716126</v>
      </c>
    </row>
    <row r="6" spans="1:30" x14ac:dyDescent="0.2">
      <c r="A6" s="5">
        <v>104</v>
      </c>
      <c r="B6" s="5" t="s">
        <v>70</v>
      </c>
      <c r="C6" s="5" t="s">
        <v>54</v>
      </c>
      <c r="D6" t="s">
        <v>71</v>
      </c>
      <c r="F6" s="5" t="s">
        <v>8</v>
      </c>
      <c r="G6" s="4">
        <f>AVERAGE(J6)</f>
        <v>25</v>
      </c>
      <c r="H6" s="4">
        <f>MAX(J6)</f>
        <v>25</v>
      </c>
      <c r="I6" s="4">
        <f>MIN(J6)</f>
        <v>25</v>
      </c>
      <c r="J6" s="4">
        <v>25</v>
      </c>
    </row>
    <row r="7" spans="1:30" x14ac:dyDescent="0.2">
      <c r="A7">
        <v>33</v>
      </c>
      <c r="B7" t="s">
        <v>86</v>
      </c>
      <c r="C7" t="s">
        <v>79</v>
      </c>
      <c r="D7" t="s">
        <v>87</v>
      </c>
      <c r="F7" s="5" t="s">
        <v>8</v>
      </c>
      <c r="G7" s="4">
        <f>AVERAGE(J7:M7)</f>
        <v>12.346200185116071</v>
      </c>
      <c r="H7" s="4">
        <f>MAX(J7:M7)</f>
        <v>15.709369676320275</v>
      </c>
      <c r="I7" s="4">
        <f>MIN(J7:M7)</f>
        <v>3.9638033648091495</v>
      </c>
      <c r="J7" s="4">
        <v>14.740896358543415</v>
      </c>
      <c r="K7">
        <v>14.970731340791449</v>
      </c>
      <c r="L7">
        <v>3.9638033648091495</v>
      </c>
      <c r="M7">
        <v>15.709369676320275</v>
      </c>
    </row>
    <row r="8" spans="1:30" x14ac:dyDescent="0.2">
      <c r="A8">
        <v>33</v>
      </c>
      <c r="B8" t="s">
        <v>30</v>
      </c>
      <c r="C8" t="s">
        <v>79</v>
      </c>
      <c r="D8" t="s">
        <v>87</v>
      </c>
      <c r="F8" s="5" t="s">
        <v>8</v>
      </c>
      <c r="G8" s="4">
        <f>AVERAGE(J8:M8)</f>
        <v>8.3122689603754729</v>
      </c>
      <c r="H8" s="4">
        <f>MAX(J8:M8)</f>
        <v>10.744039071631326</v>
      </c>
      <c r="I8" s="4">
        <f>MIN(J8:M8)</f>
        <v>5.9755759337068159</v>
      </c>
      <c r="J8">
        <v>5.9755759337068159</v>
      </c>
      <c r="K8">
        <v>10.744039071631326</v>
      </c>
      <c r="L8">
        <v>8.1555823580263311</v>
      </c>
      <c r="M8">
        <v>8.3738784781374225</v>
      </c>
    </row>
    <row r="9" spans="1:30" x14ac:dyDescent="0.2">
      <c r="G9" s="4"/>
      <c r="H9" s="4"/>
      <c r="I9" s="4"/>
      <c r="J9" s="4"/>
    </row>
    <row r="10" spans="1:30" x14ac:dyDescent="0.2">
      <c r="G10" s="4"/>
      <c r="H10" s="4"/>
      <c r="I10" s="4"/>
      <c r="J10" s="4"/>
    </row>
    <row r="11" spans="1:30" x14ac:dyDescent="0.2">
      <c r="G11" s="4"/>
      <c r="H11" s="4"/>
      <c r="I11" s="4"/>
      <c r="J11" s="4"/>
    </row>
    <row r="14" spans="1:30" x14ac:dyDescent="0.2">
      <c r="P1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C4C1-EC81-F445-AC98-460EE8A2FA79}">
  <dimension ref="A1:CJ16"/>
  <sheetViews>
    <sheetView tabSelected="1" workbookViewId="0">
      <selection activeCell="A17" sqref="A17"/>
    </sheetView>
  </sheetViews>
  <sheetFormatPr baseColWidth="10" defaultRowHeight="16" x14ac:dyDescent="0.2"/>
  <cols>
    <col min="2" max="2" width="36.1640625" customWidth="1"/>
    <col min="3" max="3" width="28.33203125" customWidth="1"/>
    <col min="7" max="7" width="16.1640625" customWidth="1"/>
  </cols>
  <sheetData>
    <row r="1" spans="1:88" s="2" customFormat="1" ht="60" customHeight="1" x14ac:dyDescent="0.2">
      <c r="A1" s="7" t="s">
        <v>0</v>
      </c>
      <c r="B1" s="7" t="s">
        <v>15</v>
      </c>
      <c r="C1" s="7" t="s">
        <v>1</v>
      </c>
      <c r="D1" s="7" t="s">
        <v>2</v>
      </c>
      <c r="E1" s="7" t="s">
        <v>22</v>
      </c>
      <c r="F1" s="7" t="s">
        <v>7</v>
      </c>
      <c r="G1" s="8" t="s">
        <v>63</v>
      </c>
      <c r="H1" s="7" t="s">
        <v>4</v>
      </c>
      <c r="I1" s="7" t="s">
        <v>5</v>
      </c>
      <c r="J1" s="7" t="s">
        <v>6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</row>
    <row r="2" spans="1:88" x14ac:dyDescent="0.2">
      <c r="A2">
        <v>103</v>
      </c>
      <c r="B2" t="s">
        <v>13</v>
      </c>
      <c r="C2" t="s">
        <v>55</v>
      </c>
      <c r="D2" t="s">
        <v>77</v>
      </c>
      <c r="F2" t="s">
        <v>8</v>
      </c>
      <c r="G2" s="4">
        <f>AVERAGE(J2)</f>
        <v>62</v>
      </c>
      <c r="H2" s="4">
        <f>MAX(J2)</f>
        <v>62</v>
      </c>
      <c r="I2" s="4">
        <f>MIN(J2)</f>
        <v>62</v>
      </c>
      <c r="J2">
        <v>62</v>
      </c>
    </row>
    <row r="3" spans="1:88" x14ac:dyDescent="0.2">
      <c r="A3">
        <v>102</v>
      </c>
      <c r="B3" t="s">
        <v>14</v>
      </c>
      <c r="C3" t="s">
        <v>59</v>
      </c>
      <c r="D3" t="s">
        <v>73</v>
      </c>
      <c r="F3" t="s">
        <v>76</v>
      </c>
      <c r="G3" s="4">
        <f>AVERAGE(J3)</f>
        <v>70</v>
      </c>
      <c r="H3" s="4">
        <f>MAX(J3)</f>
        <v>70</v>
      </c>
      <c r="I3" s="4">
        <f>MIN(J3)</f>
        <v>70</v>
      </c>
      <c r="J3" s="16">
        <v>70</v>
      </c>
    </row>
    <row r="4" spans="1:88" x14ac:dyDescent="0.2">
      <c r="A4">
        <v>34</v>
      </c>
      <c r="B4" t="s">
        <v>11</v>
      </c>
      <c r="C4" t="s">
        <v>56</v>
      </c>
      <c r="D4" t="s">
        <v>75</v>
      </c>
      <c r="F4" t="s">
        <v>8</v>
      </c>
      <c r="G4" s="4">
        <f>AVERAGE($J4:$K4)</f>
        <v>40</v>
      </c>
      <c r="H4" s="4">
        <f>MAX($J4:$K4)</f>
        <v>42</v>
      </c>
      <c r="I4" s="4">
        <f>MIN($J4:$K4)</f>
        <v>38</v>
      </c>
      <c r="J4">
        <v>42</v>
      </c>
      <c r="K4">
        <v>38</v>
      </c>
    </row>
    <row r="5" spans="1:88" x14ac:dyDescent="0.2">
      <c r="A5">
        <v>27</v>
      </c>
      <c r="B5" t="s">
        <v>11</v>
      </c>
      <c r="C5" t="s">
        <v>38</v>
      </c>
      <c r="D5" t="s">
        <v>74</v>
      </c>
      <c r="F5" t="s">
        <v>8</v>
      </c>
      <c r="G5" s="4">
        <f>AVERAGE($J5:$L5)</f>
        <v>44.666666666666664</v>
      </c>
      <c r="H5" s="4">
        <f>MAX($J5:$L5)</f>
        <v>53</v>
      </c>
      <c r="I5" s="4">
        <f>MIN($J5:$L5)</f>
        <v>38</v>
      </c>
      <c r="J5">
        <v>38</v>
      </c>
      <c r="K5">
        <v>43</v>
      </c>
      <c r="L5">
        <v>53</v>
      </c>
    </row>
    <row r="6" spans="1:88" x14ac:dyDescent="0.2">
      <c r="A6">
        <v>121</v>
      </c>
      <c r="B6" t="s">
        <v>11</v>
      </c>
      <c r="C6" t="s">
        <v>60</v>
      </c>
      <c r="D6" t="s">
        <v>73</v>
      </c>
      <c r="F6" t="s">
        <v>8</v>
      </c>
      <c r="G6" s="4">
        <f>AVERAGE(J6)</f>
        <v>57.347191761228189</v>
      </c>
      <c r="H6" s="4">
        <f>MAX(J6)</f>
        <v>57.347191761228189</v>
      </c>
      <c r="I6" s="4">
        <f>MIN(J6)</f>
        <v>57.347191761228189</v>
      </c>
      <c r="J6">
        <v>57.347191761228189</v>
      </c>
    </row>
    <row r="7" spans="1:88" x14ac:dyDescent="0.2">
      <c r="A7">
        <v>121</v>
      </c>
      <c r="B7" t="s">
        <v>72</v>
      </c>
      <c r="C7" t="s">
        <v>60</v>
      </c>
      <c r="D7" t="s">
        <v>73</v>
      </c>
      <c r="F7" t="s">
        <v>8</v>
      </c>
      <c r="G7" s="4">
        <f>AVERAGE(J7)</f>
        <v>26.948219507999312</v>
      </c>
      <c r="H7" s="4">
        <f>MAX(J7)</f>
        <v>26.948219507999312</v>
      </c>
      <c r="I7" s="4">
        <f>MIN(J7)</f>
        <v>26.948219507999312</v>
      </c>
      <c r="J7">
        <v>26.948219507999312</v>
      </c>
    </row>
    <row r="8" spans="1:88" x14ac:dyDescent="0.2">
      <c r="A8">
        <v>44</v>
      </c>
      <c r="B8" t="s">
        <v>69</v>
      </c>
      <c r="C8" t="s">
        <v>61</v>
      </c>
      <c r="D8" t="s">
        <v>67</v>
      </c>
      <c r="F8" t="s">
        <v>8</v>
      </c>
      <c r="G8" s="4">
        <f>AVERAGE(J8)</f>
        <v>16.363790799506926</v>
      </c>
      <c r="H8" s="4">
        <f>MAX(J8)</f>
        <v>16.363790799506926</v>
      </c>
      <c r="I8" s="4">
        <f>MIN(J8)</f>
        <v>16.363790799506926</v>
      </c>
      <c r="J8">
        <v>16.363790799506926</v>
      </c>
    </row>
    <row r="9" spans="1:88" x14ac:dyDescent="0.2">
      <c r="A9">
        <v>44</v>
      </c>
      <c r="B9" t="s">
        <v>70</v>
      </c>
      <c r="C9" t="s">
        <v>61</v>
      </c>
      <c r="D9" t="s">
        <v>68</v>
      </c>
      <c r="F9" t="s">
        <v>8</v>
      </c>
      <c r="G9" s="4">
        <f>AVERAGE(J9)</f>
        <v>14.731482572316304</v>
      </c>
      <c r="H9" s="4">
        <f>MAX(J9)</f>
        <v>14.731482572316304</v>
      </c>
      <c r="I9" s="4">
        <f>MIN(J9)</f>
        <v>14.731482572316304</v>
      </c>
      <c r="J9">
        <v>14.731482572316304</v>
      </c>
    </row>
    <row r="10" spans="1:88" x14ac:dyDescent="0.2">
      <c r="A10">
        <v>104</v>
      </c>
      <c r="B10" t="s">
        <v>70</v>
      </c>
      <c r="C10" t="s">
        <v>54</v>
      </c>
      <c r="D10" t="s">
        <v>71</v>
      </c>
      <c r="F10" t="s">
        <v>8</v>
      </c>
      <c r="G10" s="4">
        <v>27</v>
      </c>
      <c r="H10" s="4">
        <v>27</v>
      </c>
      <c r="I10" s="4">
        <v>27</v>
      </c>
      <c r="J10" s="4">
        <v>27</v>
      </c>
    </row>
    <row r="11" spans="1:88" x14ac:dyDescent="0.2">
      <c r="A11">
        <v>44</v>
      </c>
      <c r="B11" t="s">
        <v>65</v>
      </c>
      <c r="C11" t="s">
        <v>61</v>
      </c>
      <c r="D11" t="s">
        <v>67</v>
      </c>
      <c r="F11" t="s">
        <v>8</v>
      </c>
      <c r="G11" s="4">
        <f>AVERAGE(J11)</f>
        <v>5.1594633512960764</v>
      </c>
      <c r="H11" s="4">
        <f>MAX(J11)</f>
        <v>5.1594633512960764</v>
      </c>
      <c r="I11" s="4">
        <f>MIN(J11)</f>
        <v>5.1594633512960764</v>
      </c>
      <c r="J11" s="4">
        <v>5.1594633512960764</v>
      </c>
    </row>
    <row r="12" spans="1:88" x14ac:dyDescent="0.2">
      <c r="A12">
        <v>44</v>
      </c>
      <c r="B12" t="s">
        <v>62</v>
      </c>
      <c r="C12" t="s">
        <v>61</v>
      </c>
      <c r="D12" t="s">
        <v>68</v>
      </c>
      <c r="F12" t="s">
        <v>8</v>
      </c>
      <c r="G12" s="4">
        <f>AVERAGE($J12:$K12)</f>
        <v>7.2838591782154598</v>
      </c>
      <c r="H12" s="4">
        <f>MAX($J12:$K12)</f>
        <v>8.8626198119412685</v>
      </c>
      <c r="I12" s="4">
        <f>MIN($J12:$K12)</f>
        <v>5.705098544489652</v>
      </c>
      <c r="J12">
        <v>5.705098544489652</v>
      </c>
      <c r="K12">
        <v>8.8626198119412685</v>
      </c>
    </row>
    <row r="13" spans="1:88" x14ac:dyDescent="0.2">
      <c r="A13">
        <v>34</v>
      </c>
      <c r="B13" t="s">
        <v>65</v>
      </c>
      <c r="C13" t="s">
        <v>56</v>
      </c>
      <c r="D13" t="s">
        <v>64</v>
      </c>
      <c r="F13" t="s">
        <v>8</v>
      </c>
      <c r="G13" s="4">
        <f>AVERAGE($J13:$L13)</f>
        <v>4.8645726495726489</v>
      </c>
      <c r="H13" s="4">
        <f>MAX($J13:$L13)</f>
        <v>5.3153846153846152</v>
      </c>
      <c r="I13" s="4">
        <f>MIN($J13:$L13)</f>
        <v>4.2949999999999999</v>
      </c>
      <c r="J13">
        <v>4.9833333333333325</v>
      </c>
      <c r="K13">
        <v>5.3153846153846152</v>
      </c>
      <c r="L13">
        <v>4.2949999999999999</v>
      </c>
    </row>
    <row r="14" spans="1:88" x14ac:dyDescent="0.2">
      <c r="A14">
        <v>34</v>
      </c>
      <c r="B14" t="s">
        <v>62</v>
      </c>
      <c r="C14" t="s">
        <v>56</v>
      </c>
      <c r="D14" t="s">
        <v>64</v>
      </c>
      <c r="F14" t="s">
        <v>8</v>
      </c>
      <c r="G14" s="4">
        <f>AVERAGE($J14:$L14)</f>
        <v>5.0254273504273499</v>
      </c>
      <c r="H14" s="4">
        <f>MAX($J14:$L14)</f>
        <v>6.184615384615384</v>
      </c>
      <c r="I14" s="4">
        <f>MIN($J14:$L14)</f>
        <v>3.9416666666666669</v>
      </c>
      <c r="J14">
        <v>3.9416666666666669</v>
      </c>
      <c r="K14" s="4">
        <v>6.184615384615384</v>
      </c>
      <c r="L14" s="4">
        <v>4.9499999999999993</v>
      </c>
    </row>
    <row r="15" spans="1:88" x14ac:dyDescent="0.2">
      <c r="A15">
        <v>123</v>
      </c>
      <c r="B15" t="s">
        <v>33</v>
      </c>
      <c r="C15" t="s">
        <v>89</v>
      </c>
      <c r="D15" t="s">
        <v>90</v>
      </c>
      <c r="F15" t="s">
        <v>8</v>
      </c>
      <c r="G15" s="4">
        <f>AVERAGE(J15:P15)</f>
        <v>9.844537227019476</v>
      </c>
      <c r="H15" s="4">
        <f>MAX(J15:P15)</f>
        <v>15.607591364574121</v>
      </c>
      <c r="I15" s="4">
        <f>MIN(J15:P15)</f>
        <v>5.5528621683410622</v>
      </c>
      <c r="J15">
        <v>6.6865906051149002</v>
      </c>
      <c r="K15">
        <v>8.7268135046176454</v>
      </c>
      <c r="L15">
        <v>15.607591364574121</v>
      </c>
      <c r="M15">
        <v>15.2250885179565</v>
      </c>
      <c r="N15">
        <v>5.5528621683410622</v>
      </c>
      <c r="O15">
        <v>7.5023791655790486</v>
      </c>
      <c r="P15">
        <v>9.6104352629530592</v>
      </c>
    </row>
    <row r="16" spans="1:88" x14ac:dyDescent="0.2">
      <c r="A16">
        <v>123</v>
      </c>
      <c r="B16" t="s">
        <v>88</v>
      </c>
      <c r="C16" t="s">
        <v>89</v>
      </c>
      <c r="D16" t="s">
        <v>90</v>
      </c>
      <c r="F16" t="s">
        <v>8</v>
      </c>
      <c r="G16" s="4">
        <f>AVERAGE(J16:P16)</f>
        <v>6.5671493476949134</v>
      </c>
      <c r="H16" s="4">
        <f>MAX(J16:P16)</f>
        <v>10.647445624683865</v>
      </c>
      <c r="I16" s="4">
        <f>MIN(J16:P16)</f>
        <v>2.2463934935624632</v>
      </c>
      <c r="J16">
        <v>2.2463934935624632</v>
      </c>
      <c r="K16">
        <v>5.7617965679225396</v>
      </c>
      <c r="L16">
        <v>9.8059788944559045</v>
      </c>
      <c r="M16">
        <v>10.647445624683865</v>
      </c>
      <c r="N16">
        <v>3.2564415893869145</v>
      </c>
      <c r="O16">
        <v>3.6434748325067425</v>
      </c>
      <c r="P16">
        <v>10.608514431345965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DC547-75E0-5D4E-A728-67CB38D38B64}">
  <dimension ref="A1:I55"/>
  <sheetViews>
    <sheetView topLeftCell="A34" workbookViewId="0">
      <selection activeCell="D33" sqref="D33"/>
    </sheetView>
  </sheetViews>
  <sheetFormatPr baseColWidth="10" defaultRowHeight="16" x14ac:dyDescent="0.2"/>
  <cols>
    <col min="2" max="2" width="22.1640625" customWidth="1"/>
    <col min="5" max="5" width="25.6640625" customWidth="1"/>
    <col min="7" max="7" width="14.6640625" customWidth="1"/>
  </cols>
  <sheetData>
    <row r="1" spans="1:9" x14ac:dyDescent="0.2">
      <c r="A1" s="19" t="s">
        <v>92</v>
      </c>
    </row>
    <row r="2" spans="1:9" ht="68" x14ac:dyDescent="0.2">
      <c r="A2" s="17" t="s">
        <v>0</v>
      </c>
      <c r="B2" s="17" t="s">
        <v>15</v>
      </c>
      <c r="C2" s="17" t="s">
        <v>1</v>
      </c>
      <c r="D2" s="17" t="s">
        <v>2</v>
      </c>
      <c r="E2" s="17" t="s">
        <v>22</v>
      </c>
      <c r="F2" s="17" t="s">
        <v>7</v>
      </c>
      <c r="G2" s="18" t="s">
        <v>78</v>
      </c>
      <c r="H2" s="17" t="s">
        <v>93</v>
      </c>
      <c r="I2" s="17" t="s">
        <v>94</v>
      </c>
    </row>
    <row r="3" spans="1:9" x14ac:dyDescent="0.2">
      <c r="A3" s="5">
        <v>116</v>
      </c>
      <c r="B3" s="5" t="s">
        <v>14</v>
      </c>
      <c r="C3" s="5" t="s">
        <v>59</v>
      </c>
      <c r="D3" s="5" t="s">
        <v>73</v>
      </c>
      <c r="E3" s="5"/>
      <c r="F3" s="5" t="s">
        <v>76</v>
      </c>
      <c r="G3" s="16">
        <v>20</v>
      </c>
      <c r="H3">
        <f>_xlfn.T.TEST(G3:G5,G6:G11,2,2)</f>
        <v>0.87080966047741959</v>
      </c>
      <c r="I3">
        <f>_xlfn.T.TEST(G3:G5,G12:G15,2,2)</f>
        <v>0.5049270936092688</v>
      </c>
    </row>
    <row r="4" spans="1:9" x14ac:dyDescent="0.2">
      <c r="A4" s="5">
        <v>150</v>
      </c>
      <c r="B4" s="5" t="s">
        <v>13</v>
      </c>
      <c r="C4" s="5" t="s">
        <v>55</v>
      </c>
      <c r="D4" s="5" t="s">
        <v>10</v>
      </c>
      <c r="E4" s="5"/>
      <c r="F4" s="5" t="s">
        <v>8</v>
      </c>
      <c r="G4" s="16">
        <v>20.5</v>
      </c>
    </row>
    <row r="5" spans="1:9" x14ac:dyDescent="0.2">
      <c r="A5" s="5">
        <v>33</v>
      </c>
      <c r="B5" s="5" t="s">
        <v>12</v>
      </c>
      <c r="C5" s="5" t="s">
        <v>56</v>
      </c>
      <c r="D5" s="5" t="s">
        <v>91</v>
      </c>
      <c r="E5" s="5"/>
      <c r="F5" s="5" t="s">
        <v>8</v>
      </c>
      <c r="G5" s="16">
        <v>34.340000000000003</v>
      </c>
    </row>
    <row r="6" spans="1:9" x14ac:dyDescent="0.2">
      <c r="A6" s="5">
        <v>43</v>
      </c>
      <c r="B6" s="5" t="s">
        <v>70</v>
      </c>
      <c r="C6" s="5" t="s">
        <v>61</v>
      </c>
      <c r="D6" s="5" t="s">
        <v>81</v>
      </c>
      <c r="E6" s="5"/>
      <c r="F6" s="5" t="s">
        <v>8</v>
      </c>
      <c r="G6" s="16">
        <v>10.84819895</v>
      </c>
    </row>
    <row r="7" spans="1:9" x14ac:dyDescent="0.2">
      <c r="A7" s="5">
        <v>97</v>
      </c>
      <c r="B7" s="5" t="s">
        <v>70</v>
      </c>
      <c r="C7" s="5" t="s">
        <v>54</v>
      </c>
      <c r="D7" s="5" t="s">
        <v>83</v>
      </c>
      <c r="E7" s="5"/>
      <c r="F7" s="5" t="s">
        <v>8</v>
      </c>
      <c r="G7" s="16">
        <v>30</v>
      </c>
    </row>
    <row r="8" spans="1:9" x14ac:dyDescent="0.2">
      <c r="A8" s="5">
        <v>99</v>
      </c>
      <c r="B8" s="5" t="s">
        <v>70</v>
      </c>
      <c r="C8" s="5" t="s">
        <v>57</v>
      </c>
      <c r="D8" s="5" t="s">
        <v>84</v>
      </c>
      <c r="E8" s="5"/>
      <c r="F8" s="5" t="s">
        <v>8</v>
      </c>
      <c r="G8" s="16">
        <v>28.09</v>
      </c>
    </row>
    <row r="9" spans="1:9" x14ac:dyDescent="0.2">
      <c r="A9" s="5">
        <v>43</v>
      </c>
      <c r="B9" s="5" t="s">
        <v>62</v>
      </c>
      <c r="C9" s="5" t="s">
        <v>61</v>
      </c>
      <c r="D9" s="5" t="s">
        <v>81</v>
      </c>
      <c r="E9" s="5"/>
      <c r="F9" s="5" t="s">
        <v>8</v>
      </c>
      <c r="G9" s="16">
        <v>18.75</v>
      </c>
    </row>
    <row r="10" spans="1:9" x14ac:dyDescent="0.2">
      <c r="A10" s="5">
        <v>32</v>
      </c>
      <c r="B10" s="5" t="s">
        <v>62</v>
      </c>
      <c r="C10" s="5" t="s">
        <v>79</v>
      </c>
      <c r="D10" s="5" t="s">
        <v>82</v>
      </c>
      <c r="E10" s="5"/>
      <c r="F10" s="5" t="s">
        <v>8</v>
      </c>
      <c r="G10" s="16">
        <v>19.38</v>
      </c>
    </row>
    <row r="11" spans="1:9" x14ac:dyDescent="0.2">
      <c r="A11" s="5">
        <v>33</v>
      </c>
      <c r="B11" s="5" t="s">
        <v>62</v>
      </c>
      <c r="C11" s="5" t="s">
        <v>56</v>
      </c>
      <c r="D11" s="5" t="s">
        <v>66</v>
      </c>
      <c r="E11" s="5"/>
      <c r="F11" s="5" t="s">
        <v>8</v>
      </c>
      <c r="G11" s="16">
        <v>36.229999999999997</v>
      </c>
    </row>
    <row r="12" spans="1:9" x14ac:dyDescent="0.2">
      <c r="A12" s="5">
        <v>36</v>
      </c>
      <c r="B12" s="5" t="s">
        <v>34</v>
      </c>
      <c r="C12" s="5" t="s">
        <v>35</v>
      </c>
      <c r="D12" s="5" t="s">
        <v>37</v>
      </c>
      <c r="E12" s="5"/>
      <c r="F12" s="5" t="s">
        <v>8</v>
      </c>
      <c r="G12" s="16">
        <v>8.9614582699999996</v>
      </c>
    </row>
    <row r="13" spans="1:9" x14ac:dyDescent="0.2">
      <c r="A13" s="5">
        <v>35</v>
      </c>
      <c r="B13" s="5" t="s">
        <v>30</v>
      </c>
      <c r="C13" s="5" t="s">
        <v>58</v>
      </c>
      <c r="D13" s="5" t="s">
        <v>37</v>
      </c>
      <c r="E13" s="5"/>
      <c r="F13" s="5" t="s">
        <v>8</v>
      </c>
      <c r="G13" s="16">
        <v>15.695483100000001</v>
      </c>
    </row>
    <row r="14" spans="1:9" x14ac:dyDescent="0.2">
      <c r="A14" s="5">
        <v>34</v>
      </c>
      <c r="B14" s="5" t="s">
        <v>28</v>
      </c>
      <c r="C14" s="5" t="s">
        <v>41</v>
      </c>
      <c r="D14" s="5" t="s">
        <v>36</v>
      </c>
      <c r="E14" s="5"/>
      <c r="F14" s="5" t="s">
        <v>8</v>
      </c>
      <c r="G14" s="16">
        <v>29.000642859999999</v>
      </c>
    </row>
    <row r="15" spans="1:9" x14ac:dyDescent="0.2">
      <c r="A15" s="5">
        <v>34</v>
      </c>
      <c r="B15" s="5" t="s">
        <v>29</v>
      </c>
      <c r="C15" s="5" t="s">
        <v>41</v>
      </c>
      <c r="D15" s="5" t="s">
        <v>36</v>
      </c>
      <c r="E15" s="5"/>
      <c r="F15" s="5" t="s">
        <v>8</v>
      </c>
      <c r="G15" s="16">
        <v>26.58082705</v>
      </c>
    </row>
    <row r="18" spans="1:9" x14ac:dyDescent="0.2">
      <c r="A18" s="19" t="s">
        <v>95</v>
      </c>
    </row>
    <row r="19" spans="1:9" s="2" customFormat="1" ht="68" x14ac:dyDescent="0.2">
      <c r="A19" s="2" t="s">
        <v>0</v>
      </c>
      <c r="B19" s="2" t="s">
        <v>15</v>
      </c>
      <c r="C19" s="2" t="s">
        <v>1</v>
      </c>
      <c r="D19" s="2" t="s">
        <v>2</v>
      </c>
      <c r="E19" s="2" t="s">
        <v>22</v>
      </c>
      <c r="F19" s="2" t="s">
        <v>7</v>
      </c>
      <c r="G19" s="2" t="s">
        <v>25</v>
      </c>
      <c r="H19" s="17" t="s">
        <v>93</v>
      </c>
      <c r="I19" s="17" t="s">
        <v>94</v>
      </c>
    </row>
    <row r="20" spans="1:9" x14ac:dyDescent="0.2">
      <c r="A20">
        <v>98</v>
      </c>
      <c r="B20" t="s">
        <v>11</v>
      </c>
      <c r="C20" t="s">
        <v>40</v>
      </c>
      <c r="D20" t="s">
        <v>3</v>
      </c>
      <c r="F20" t="s">
        <v>8</v>
      </c>
      <c r="G20" s="4">
        <v>10.512321428571427</v>
      </c>
      <c r="H20">
        <f>_xlfn.T.TEST(G20:G23,G24:G25,2,2)</f>
        <v>0.74006278076712184</v>
      </c>
      <c r="I20">
        <f>_xlfn.T.TEST(G20:G23,G26:G30,2,2)</f>
        <v>0.53457036170420658</v>
      </c>
    </row>
    <row r="21" spans="1:9" x14ac:dyDescent="0.2">
      <c r="A21">
        <v>33</v>
      </c>
      <c r="B21" t="s">
        <v>12</v>
      </c>
      <c r="C21" t="s">
        <v>56</v>
      </c>
      <c r="D21" t="s">
        <v>9</v>
      </c>
      <c r="F21" t="s">
        <v>26</v>
      </c>
      <c r="G21" s="4">
        <v>14</v>
      </c>
    </row>
    <row r="22" spans="1:9" x14ac:dyDescent="0.2">
      <c r="A22">
        <v>150</v>
      </c>
      <c r="B22" t="s">
        <v>13</v>
      </c>
      <c r="C22" t="s">
        <v>55</v>
      </c>
      <c r="D22" t="s">
        <v>10</v>
      </c>
      <c r="F22" t="s">
        <v>8</v>
      </c>
      <c r="G22" s="4">
        <v>10</v>
      </c>
    </row>
    <row r="23" spans="1:9" x14ac:dyDescent="0.2">
      <c r="A23">
        <v>99</v>
      </c>
      <c r="B23" t="s">
        <v>14</v>
      </c>
      <c r="C23" t="s">
        <v>57</v>
      </c>
      <c r="D23" t="s">
        <v>17</v>
      </c>
      <c r="F23" t="s">
        <v>8</v>
      </c>
      <c r="G23" s="4">
        <v>3</v>
      </c>
    </row>
    <row r="24" spans="1:9" x14ac:dyDescent="0.2">
      <c r="A24">
        <v>33</v>
      </c>
      <c r="B24" t="s">
        <v>96</v>
      </c>
      <c r="C24" t="s">
        <v>56</v>
      </c>
      <c r="D24" t="s">
        <v>66</v>
      </c>
      <c r="F24" t="s">
        <v>8</v>
      </c>
      <c r="G24" s="4">
        <v>14.306623224728488</v>
      </c>
    </row>
    <row r="25" spans="1:9" x14ac:dyDescent="0.2">
      <c r="A25">
        <v>99</v>
      </c>
      <c r="B25" t="s">
        <v>97</v>
      </c>
      <c r="C25" t="s">
        <v>57</v>
      </c>
      <c r="D25" t="s">
        <v>84</v>
      </c>
      <c r="F25" t="s">
        <v>8</v>
      </c>
      <c r="G25" s="4">
        <v>7.3387387387387388</v>
      </c>
    </row>
    <row r="26" spans="1:9" x14ac:dyDescent="0.2">
      <c r="A26">
        <v>34</v>
      </c>
      <c r="B26" t="s">
        <v>28</v>
      </c>
      <c r="C26" t="s">
        <v>41</v>
      </c>
      <c r="D26" t="s">
        <v>36</v>
      </c>
      <c r="F26" t="s">
        <v>8</v>
      </c>
      <c r="G26" s="4">
        <v>10.615946441276607</v>
      </c>
    </row>
    <row r="27" spans="1:9" x14ac:dyDescent="0.2">
      <c r="A27">
        <v>34</v>
      </c>
      <c r="B27" t="s">
        <v>29</v>
      </c>
      <c r="C27" t="s">
        <v>41</v>
      </c>
      <c r="D27" t="s">
        <v>36</v>
      </c>
      <c r="F27" t="s">
        <v>8</v>
      </c>
      <c r="G27" s="4">
        <v>9.002307932118379</v>
      </c>
    </row>
    <row r="28" spans="1:9" x14ac:dyDescent="0.2">
      <c r="A28">
        <v>35</v>
      </c>
      <c r="B28" t="s">
        <v>30</v>
      </c>
      <c r="C28" t="s">
        <v>58</v>
      </c>
      <c r="D28" t="s">
        <v>37</v>
      </c>
      <c r="F28" t="s">
        <v>8</v>
      </c>
      <c r="G28" s="4">
        <v>5.0126373165806788</v>
      </c>
    </row>
    <row r="29" spans="1:9" x14ac:dyDescent="0.2">
      <c r="A29">
        <v>27</v>
      </c>
      <c r="B29" t="s">
        <v>32</v>
      </c>
      <c r="C29" t="s">
        <v>38</v>
      </c>
      <c r="D29" t="s">
        <v>39</v>
      </c>
      <c r="F29" t="s">
        <v>8</v>
      </c>
      <c r="G29" s="4">
        <v>10</v>
      </c>
    </row>
    <row r="30" spans="1:9" x14ac:dyDescent="0.2">
      <c r="A30">
        <v>36</v>
      </c>
      <c r="B30" t="s">
        <v>34</v>
      </c>
      <c r="C30" t="s">
        <v>35</v>
      </c>
      <c r="D30" t="s">
        <v>37</v>
      </c>
      <c r="F30" t="s">
        <v>8</v>
      </c>
      <c r="G30" s="4">
        <v>3.9649603174603181</v>
      </c>
    </row>
    <row r="33" spans="1:9" x14ac:dyDescent="0.2">
      <c r="A33" s="19" t="s">
        <v>107</v>
      </c>
    </row>
    <row r="34" spans="1:9" ht="85" x14ac:dyDescent="0.2">
      <c r="A34" s="7" t="s">
        <v>0</v>
      </c>
      <c r="B34" s="7" t="s">
        <v>15</v>
      </c>
      <c r="C34" s="7" t="s">
        <v>1</v>
      </c>
      <c r="D34" s="7" t="s">
        <v>2</v>
      </c>
      <c r="E34" s="7" t="s">
        <v>22</v>
      </c>
      <c r="F34" s="7" t="s">
        <v>7</v>
      </c>
      <c r="G34" s="8" t="s">
        <v>100</v>
      </c>
      <c r="I34" s="17" t="s">
        <v>94</v>
      </c>
    </row>
    <row r="35" spans="1:9" x14ac:dyDescent="0.2">
      <c r="A35" s="9">
        <v>102</v>
      </c>
      <c r="B35" s="9" t="s">
        <v>11</v>
      </c>
      <c r="C35" s="9" t="s">
        <v>44</v>
      </c>
      <c r="D35" s="9" t="s">
        <v>45</v>
      </c>
      <c r="E35" s="9" t="s">
        <v>103</v>
      </c>
      <c r="F35" s="9" t="s">
        <v>43</v>
      </c>
      <c r="G35" s="10">
        <v>13.87357213836327</v>
      </c>
      <c r="I35">
        <f>_xlfn.T.TEST(G35:G37,G39:G43,2,2)</f>
        <v>0.46577189584620182</v>
      </c>
    </row>
    <row r="36" spans="1:9" x14ac:dyDescent="0.2">
      <c r="A36" s="9">
        <v>98</v>
      </c>
      <c r="B36" s="9" t="s">
        <v>11</v>
      </c>
      <c r="C36" s="9" t="s">
        <v>40</v>
      </c>
      <c r="D36" s="9" t="s">
        <v>37</v>
      </c>
      <c r="E36" s="9" t="s">
        <v>103</v>
      </c>
      <c r="F36" s="9" t="s">
        <v>43</v>
      </c>
      <c r="G36" s="10">
        <v>10.184097222222222</v>
      </c>
      <c r="I36" s="4"/>
    </row>
    <row r="37" spans="1:9" x14ac:dyDescent="0.2">
      <c r="A37" s="9">
        <v>103</v>
      </c>
      <c r="B37" s="9" t="s">
        <v>11</v>
      </c>
      <c r="C37" s="9" t="s">
        <v>46</v>
      </c>
      <c r="D37" s="9" t="s">
        <v>47</v>
      </c>
      <c r="E37" s="9" t="s">
        <v>103</v>
      </c>
      <c r="F37" s="9" t="s">
        <v>43</v>
      </c>
      <c r="G37" s="10">
        <v>28</v>
      </c>
      <c r="I37" s="4"/>
    </row>
    <row r="38" spans="1:9" x14ac:dyDescent="0.2">
      <c r="A38" s="9">
        <v>107</v>
      </c>
      <c r="B38" s="9" t="s">
        <v>50</v>
      </c>
      <c r="C38" s="9" t="s">
        <v>48</v>
      </c>
      <c r="D38" s="9" t="s">
        <v>51</v>
      </c>
      <c r="E38" s="9" t="s">
        <v>101</v>
      </c>
      <c r="F38" s="9" t="s">
        <v>43</v>
      </c>
      <c r="G38" s="10">
        <v>12</v>
      </c>
    </row>
    <row r="39" spans="1:9" ht="64" customHeight="1" x14ac:dyDescent="0.2">
      <c r="A39" s="9">
        <v>37</v>
      </c>
      <c r="B39" s="9" t="s">
        <v>49</v>
      </c>
      <c r="C39" s="9" t="s">
        <v>42</v>
      </c>
      <c r="D39" s="9" t="s">
        <v>52</v>
      </c>
      <c r="E39" s="21" t="s">
        <v>53</v>
      </c>
      <c r="F39" s="9" t="s">
        <v>43</v>
      </c>
      <c r="G39" s="10">
        <v>16.727547797976396</v>
      </c>
    </row>
    <row r="40" spans="1:9" x14ac:dyDescent="0.2">
      <c r="A40" s="9">
        <v>34</v>
      </c>
      <c r="B40" s="9" t="s">
        <v>28</v>
      </c>
      <c r="C40" s="9" t="s">
        <v>41</v>
      </c>
      <c r="D40" s="9" t="s">
        <v>37</v>
      </c>
      <c r="E40" s="9"/>
      <c r="F40" s="9" t="s">
        <v>43</v>
      </c>
      <c r="G40" s="10">
        <v>12.440871152179458</v>
      </c>
    </row>
    <row r="41" spans="1:9" x14ac:dyDescent="0.2">
      <c r="A41" s="9">
        <v>34</v>
      </c>
      <c r="B41" s="9" t="s">
        <v>29</v>
      </c>
      <c r="C41" s="9" t="s">
        <v>41</v>
      </c>
      <c r="D41" s="9" t="s">
        <v>37</v>
      </c>
      <c r="E41" s="9"/>
      <c r="F41" s="9" t="s">
        <v>43</v>
      </c>
      <c r="G41" s="10">
        <v>14.806892682937878</v>
      </c>
    </row>
    <row r="42" spans="1:9" x14ac:dyDescent="0.2">
      <c r="A42" s="9">
        <v>117</v>
      </c>
      <c r="B42" s="9" t="s">
        <v>34</v>
      </c>
      <c r="C42" s="9" t="s">
        <v>89</v>
      </c>
      <c r="D42" s="9" t="s">
        <v>37</v>
      </c>
      <c r="E42" s="9" t="s">
        <v>105</v>
      </c>
      <c r="F42" s="9" t="s">
        <v>43</v>
      </c>
      <c r="G42" s="4">
        <v>9.5486884221929724</v>
      </c>
    </row>
    <row r="43" spans="1:9" x14ac:dyDescent="0.2">
      <c r="A43" s="9">
        <v>117</v>
      </c>
      <c r="B43" s="9" t="s">
        <v>106</v>
      </c>
      <c r="C43" s="9" t="s">
        <v>89</v>
      </c>
      <c r="D43" s="9" t="s">
        <v>37</v>
      </c>
      <c r="E43" s="9" t="s">
        <v>105</v>
      </c>
      <c r="F43" s="9" t="s">
        <v>43</v>
      </c>
      <c r="G43" s="4">
        <v>16.315961505912288</v>
      </c>
    </row>
    <row r="46" spans="1:9" s="20" customFormat="1" ht="68" x14ac:dyDescent="0.2">
      <c r="B46" s="20" t="s">
        <v>15</v>
      </c>
      <c r="C46" s="20" t="s">
        <v>1</v>
      </c>
      <c r="D46" s="20" t="s">
        <v>2</v>
      </c>
      <c r="E46" s="20" t="s">
        <v>22</v>
      </c>
      <c r="F46" s="20" t="s">
        <v>7</v>
      </c>
      <c r="G46" s="20" t="s">
        <v>63</v>
      </c>
      <c r="H46" s="17" t="s">
        <v>93</v>
      </c>
    </row>
    <row r="47" spans="1:9" x14ac:dyDescent="0.2">
      <c r="A47">
        <v>150</v>
      </c>
      <c r="B47" t="s">
        <v>13</v>
      </c>
      <c r="C47" t="s">
        <v>55</v>
      </c>
      <c r="D47" t="s">
        <v>77</v>
      </c>
      <c r="F47" t="s">
        <v>8</v>
      </c>
      <c r="G47" s="4">
        <v>62</v>
      </c>
      <c r="H47">
        <f>_xlfn.T.TEST(G47:G51,G52:G55,2,2)</f>
        <v>9.9484956125752365E-4</v>
      </c>
    </row>
    <row r="48" spans="1:9" x14ac:dyDescent="0.2">
      <c r="A48">
        <v>116</v>
      </c>
      <c r="B48" t="s">
        <v>14</v>
      </c>
      <c r="C48" t="s">
        <v>59</v>
      </c>
      <c r="D48" t="s">
        <v>73</v>
      </c>
      <c r="F48" t="s">
        <v>76</v>
      </c>
      <c r="G48" s="4">
        <v>70</v>
      </c>
    </row>
    <row r="49" spans="1:7" x14ac:dyDescent="0.2">
      <c r="A49">
        <v>33</v>
      </c>
      <c r="B49" t="s">
        <v>11</v>
      </c>
      <c r="C49" t="s">
        <v>56</v>
      </c>
      <c r="D49" t="s">
        <v>75</v>
      </c>
      <c r="F49" t="s">
        <v>8</v>
      </c>
      <c r="G49" s="4">
        <v>40</v>
      </c>
    </row>
    <row r="50" spans="1:7" x14ac:dyDescent="0.2">
      <c r="A50">
        <v>27</v>
      </c>
      <c r="B50" t="s">
        <v>11</v>
      </c>
      <c r="C50" t="s">
        <v>38</v>
      </c>
      <c r="D50" t="s">
        <v>74</v>
      </c>
      <c r="F50" t="s">
        <v>8</v>
      </c>
      <c r="G50" s="4">
        <v>44.666666666666664</v>
      </c>
    </row>
    <row r="51" spans="1:7" x14ac:dyDescent="0.2">
      <c r="A51">
        <v>114</v>
      </c>
      <c r="B51" t="s">
        <v>11</v>
      </c>
      <c r="C51" t="s">
        <v>60</v>
      </c>
      <c r="D51" t="s">
        <v>73</v>
      </c>
      <c r="F51" t="s">
        <v>8</v>
      </c>
      <c r="G51" s="4">
        <v>57.347191761228189</v>
      </c>
    </row>
    <row r="52" spans="1:7" x14ac:dyDescent="0.2">
      <c r="A52">
        <v>43</v>
      </c>
      <c r="B52" t="s">
        <v>70</v>
      </c>
      <c r="C52" t="s">
        <v>61</v>
      </c>
      <c r="D52" t="s">
        <v>68</v>
      </c>
      <c r="F52" t="s">
        <v>8</v>
      </c>
      <c r="G52" s="4">
        <v>14.731482572316304</v>
      </c>
    </row>
    <row r="53" spans="1:7" x14ac:dyDescent="0.2">
      <c r="A53">
        <v>97</v>
      </c>
      <c r="B53" t="s">
        <v>70</v>
      </c>
      <c r="C53" t="s">
        <v>54</v>
      </c>
      <c r="D53" t="s">
        <v>71</v>
      </c>
      <c r="F53" t="s">
        <v>8</v>
      </c>
      <c r="G53" s="4">
        <v>27</v>
      </c>
    </row>
    <row r="54" spans="1:7" x14ac:dyDescent="0.2">
      <c r="A54">
        <v>43</v>
      </c>
      <c r="B54" t="s">
        <v>62</v>
      </c>
      <c r="C54" t="s">
        <v>61</v>
      </c>
      <c r="D54" t="s">
        <v>68</v>
      </c>
      <c r="F54" t="s">
        <v>8</v>
      </c>
      <c r="G54" s="4">
        <v>7.2838591782154598</v>
      </c>
    </row>
    <row r="55" spans="1:7" x14ac:dyDescent="0.2">
      <c r="A55">
        <v>33</v>
      </c>
      <c r="B55" t="s">
        <v>62</v>
      </c>
      <c r="C55" t="s">
        <v>56</v>
      </c>
      <c r="D55" t="s">
        <v>64</v>
      </c>
      <c r="F55" t="s">
        <v>8</v>
      </c>
      <c r="G55" s="4">
        <v>5.0254273504273499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glucose contribution</vt:lpstr>
      <vt:lpstr>pyruvate carboxylase</vt:lpstr>
      <vt:lpstr>de novo serine</vt:lpstr>
      <vt:lpstr>lactate contribution</vt:lpstr>
      <vt:lpstr>glutamine contribution</vt:lpstr>
      <vt:lpstr>statistical 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Bartman</dc:creator>
  <cp:lastModifiedBy>Caroline Bartman</cp:lastModifiedBy>
  <dcterms:created xsi:type="dcterms:W3CDTF">2023-02-14T13:34:29Z</dcterms:created>
  <dcterms:modified xsi:type="dcterms:W3CDTF">2023-08-10T17:31:22Z</dcterms:modified>
</cp:coreProperties>
</file>