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3860"/>
  </bookViews>
  <sheets>
    <sheet name="Fig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D5" i="1" l="1"/>
  <c r="G5" i="1"/>
  <c r="I5" i="1"/>
  <c r="B6" i="1"/>
  <c r="C6" i="1"/>
  <c r="D6" i="1"/>
  <c r="H6" i="1" s="1"/>
  <c r="G6" i="1"/>
  <c r="I6" i="1"/>
  <c r="J6" i="1"/>
  <c r="B7" i="1"/>
  <c r="D7" i="1" s="1"/>
  <c r="C7" i="1"/>
  <c r="G7" i="1"/>
  <c r="I7" i="1"/>
  <c r="B8" i="1"/>
  <c r="D8" i="1" s="1"/>
  <c r="H8" i="1" s="1"/>
  <c r="C8" i="1"/>
  <c r="G8" i="1"/>
  <c r="I8" i="1"/>
  <c r="B9" i="1"/>
  <c r="C9" i="1"/>
  <c r="D9" i="1"/>
  <c r="H9" i="1" s="1"/>
  <c r="G9" i="1"/>
  <c r="I9" i="1"/>
  <c r="J9" i="1" s="1"/>
  <c r="B10" i="1"/>
  <c r="C10" i="1"/>
  <c r="D10" i="1"/>
  <c r="H10" i="1" s="1"/>
  <c r="G10" i="1"/>
  <c r="I10" i="1"/>
  <c r="J10" i="1"/>
  <c r="B11" i="1"/>
  <c r="D11" i="1" s="1"/>
  <c r="C11" i="1"/>
  <c r="G11" i="1"/>
  <c r="I11" i="1"/>
  <c r="J7" i="1" l="1"/>
  <c r="H7" i="1"/>
  <c r="F4" i="1"/>
  <c r="J11" i="1"/>
  <c r="H11" i="1"/>
  <c r="J8" i="1"/>
</calcChain>
</file>

<file path=xl/sharedStrings.xml><?xml version="1.0" encoding="utf-8"?>
<sst xmlns="http://schemas.openxmlformats.org/spreadsheetml/2006/main" count="19" uniqueCount="19">
  <si>
    <t>Beef Brazil Cardoso  Syst. 1
(30 kg CW/ha/yr)</t>
  </si>
  <si>
    <t>Beef Brazil Cardoso  Syst. 2
(75 kg CW/ha/yr)</t>
  </si>
  <si>
    <t>Beef Brazil Cardoso  Syst. 3
(140 kg CW/ha/yr)</t>
  </si>
  <si>
    <t>Beef Brazil Cardoso  Syst. 4
(200 kg CW/ha/yr)</t>
  </si>
  <si>
    <t>Beef Brazil Cardoso  Syst. 5
(220 kg CW/ha/yr)</t>
  </si>
  <si>
    <t>Soybean Brazil</t>
  </si>
  <si>
    <t>Sugarcane ethanol Brazil</t>
  </si>
  <si>
    <t>Reforestation tropical
rainforest (5 ton C/ha/yr)</t>
  </si>
  <si>
    <t>Pos diff</t>
  </si>
  <si>
    <t>Max</t>
  </si>
  <si>
    <t>Neg. diff</t>
  </si>
  <si>
    <t>Min</t>
  </si>
  <si>
    <t>Net GHG benefit - co-product</t>
  </si>
  <si>
    <t>Net GHG benefit - main product</t>
  </si>
  <si>
    <t>Net avoided emissions</t>
  </si>
  <si>
    <t>Carbon benefit</t>
  </si>
  <si>
    <t>Error bars</t>
  </si>
  <si>
    <t>Main data</t>
  </si>
  <si>
    <t>Net GHG benefit (Mg CO2eq/ ha/ 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</si>
</sst>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 applyFill="1"/>
    <xf numFmtId="164" fontId="2" fillId="0" borderId="0" xfId="0" applyNumberFormat="1" applyFont="1"/>
    <xf numFmtId="164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164" fontId="3" fillId="0" borderId="0" xfId="0" applyNumberFormat="1" applyFont="1" applyFill="1"/>
    <xf numFmtId="9" fontId="3" fillId="0" borderId="0" xfId="1" applyFont="1"/>
    <xf numFmtId="0" fontId="2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7" fillId="0" borderId="0" xfId="0" applyFont="1" applyFill="1"/>
    <xf numFmtId="0" fontId="6" fillId="0" borderId="0" xfId="0" applyFont="1" applyFill="1"/>
    <xf numFmtId="0" fontId="8" fillId="0" borderId="0" xfId="0" applyFont="1"/>
    <xf numFmtId="0" fontId="5" fillId="0" borderId="0" xfId="0" applyFont="1" applyAlignment="1">
      <alignment horizontal="left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64" fontId="11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799017743533402"/>
          <c:y val="4.0072859744990891E-2"/>
          <c:w val="0.65489592870658608"/>
          <c:h val="0.8163813949485822"/>
        </c:manualLayout>
      </c:layout>
      <c:barChart>
        <c:barDir val="bar"/>
        <c:grouping val="stacked"/>
        <c:varyColors val="0"/>
        <c:ser>
          <c:idx val="0"/>
          <c:order val="0"/>
          <c:tx>
            <c:v>Carbon benefit</c:v>
          </c:tx>
          <c:spPr>
            <a:solidFill>
              <a:srgbClr val="83BC5C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D4C-460D-B2B0-41C1D213357F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260A-48F3-9D95-7CEDA2FB37FD}"/>
              </c:ext>
            </c:extLst>
          </c:dPt>
          <c:errBars>
            <c:errBarType val="both"/>
            <c:errValType val="cust"/>
            <c:noEndCap val="0"/>
            <c:plus>
              <c:numRef>
                <c:f>'Figs 1'!$J$4:$J$11</c:f>
                <c:numCache>
                  <c:formatCode>General</c:formatCode>
                  <c:ptCount val="8"/>
                  <c:pt idx="2">
                    <c:v>5.7149385426548953</c:v>
                  </c:pt>
                  <c:pt idx="3">
                    <c:v>11.041231039283289</c:v>
                  </c:pt>
                  <c:pt idx="4">
                    <c:v>10.058790879057995</c:v>
                  </c:pt>
                  <c:pt idx="5">
                    <c:v>6.9818082452559196</c:v>
                  </c:pt>
                  <c:pt idx="6">
                    <c:v>3.7252933994329798</c:v>
                  </c:pt>
                  <c:pt idx="7">
                    <c:v>1.5559458375141761</c:v>
                  </c:pt>
                </c:numCache>
              </c:numRef>
            </c:plus>
            <c:minus>
              <c:numRef>
                <c:f>'Figs 1'!$H$4:$H$11</c:f>
                <c:numCache>
                  <c:formatCode>General</c:formatCode>
                  <c:ptCount val="8"/>
                  <c:pt idx="2">
                    <c:v>5.8051761919354039</c:v>
                  </c:pt>
                  <c:pt idx="3">
                    <c:v>11.107780376709119</c:v>
                  </c:pt>
                  <c:pt idx="4">
                    <c:v>10.119418708140149</c:v>
                  </c:pt>
                  <c:pt idx="5">
                    <c:v>7.0238900304393734</c:v>
                  </c:pt>
                  <c:pt idx="6">
                    <c:v>3.74774703767015</c:v>
                  </c:pt>
                  <c:pt idx="7">
                    <c:v>1.565324063926488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'Figs 1'!$A$4:$A$11</c:f>
              <c:strCache>
                <c:ptCount val="8"/>
                <c:pt idx="0">
                  <c:v>Reforestation tropical
rainforest (5 ton C/ha/yr)</c:v>
                </c:pt>
                <c:pt idx="1">
                  <c:v>Sugarcane ethanol Brazil</c:v>
                </c:pt>
                <c:pt idx="2">
                  <c:v>Soybean Brazil</c:v>
                </c:pt>
                <c:pt idx="3">
                  <c:v>Beef Brazil Cardoso  Syst. 5
(220 kg CW/ha/yr)</c:v>
                </c:pt>
                <c:pt idx="4">
                  <c:v>Beef Brazil Cardoso  Syst. 4
(200 kg CW/ha/yr)</c:v>
                </c:pt>
                <c:pt idx="5">
                  <c:v>Beef Brazil Cardoso  Syst. 3
(140 kg CW/ha/yr)</c:v>
                </c:pt>
                <c:pt idx="6">
                  <c:v>Beef Brazil Cardoso  Syst. 2
(75 kg CW/ha/yr)</c:v>
                </c:pt>
                <c:pt idx="7">
                  <c:v>Beef Brazil Cardoso  Syst. 1
(30 kg CW/ha/yr)</c:v>
                </c:pt>
              </c:strCache>
            </c:strRef>
          </c:cat>
          <c:val>
            <c:numRef>
              <c:f>('Figs 1'!$D$4,'Figs 1'!$D$5,'Figs 1'!$B$6,'Figs 1'!$B$7,'Figs 1'!$B$8,'Figs 1'!$B$9,'Figs 1'!$B$10,'Figs 1'!$B$11)</c:f>
              <c:numCache>
                <c:formatCode>0.0</c:formatCode>
                <c:ptCount val="8"/>
                <c:pt idx="0">
                  <c:v>18.3</c:v>
                </c:pt>
                <c:pt idx="1">
                  <c:v>9.6337638936000012</c:v>
                </c:pt>
                <c:pt idx="2">
                  <c:v>16.389257694875461</c:v>
                </c:pt>
                <c:pt idx="3">
                  <c:v>31.863018845545177</c:v>
                </c:pt>
                <c:pt idx="4">
                  <c:v>29.027872182233342</c:v>
                </c:pt>
                <c:pt idx="5">
                  <c:v>20.148250399170394</c:v>
                </c:pt>
                <c:pt idx="6">
                  <c:v>10.750530748700204</c:v>
                </c:pt>
                <c:pt idx="7">
                  <c:v>4.4901815175294013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1D4C-460D-B2B0-41C1D213357F}"/>
            </c:ext>
          </c:extLst>
        </c:ser>
        <c:ser>
          <c:idx val="1"/>
          <c:order val="1"/>
          <c:tx>
            <c:v>Net avoided production emissions</c:v>
          </c:tx>
          <c:spPr>
            <a:solidFill>
              <a:srgbClr val="D09E00"/>
            </a:solidFill>
            <a:ln>
              <a:noFill/>
            </a:ln>
            <a:effectLst/>
          </c:spPr>
          <c:invertIfNegative val="0"/>
          <c:val>
            <c:numRef>
              <c:f>'Figs 1'!$C$4:$C$11</c:f>
              <c:numCache>
                <c:formatCode>General</c:formatCode>
                <c:ptCount val="8"/>
                <c:pt idx="2" formatCode="0.0">
                  <c:v>-0.10986560311999995</c:v>
                </c:pt>
                <c:pt idx="3" formatCode="0.0">
                  <c:v>1.8011417633009841</c:v>
                </c:pt>
                <c:pt idx="4" formatCode="0.0">
                  <c:v>0.85424756846345329</c:v>
                </c:pt>
                <c:pt idx="5" formatCode="0.0">
                  <c:v>0.8029333643276324</c:v>
                </c:pt>
                <c:pt idx="6" formatCode="0.0">
                  <c:v>-0.75930769774804174</c:v>
                </c:pt>
                <c:pt idx="7" formatCode="0.0">
                  <c:v>-1.0534605645212705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2280-47DE-9F65-29DD4475E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200808320"/>
        <c:axId val="200809856"/>
      </c:barChart>
      <c:catAx>
        <c:axId val="200808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809856"/>
        <c:crosses val="autoZero"/>
        <c:auto val="1"/>
        <c:lblAlgn val="ctr"/>
        <c:lblOffset val="100"/>
        <c:noMultiLvlLbl val="0"/>
      </c:catAx>
      <c:valAx>
        <c:axId val="200809856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b="1"/>
                  <a:t>Mg</a:t>
                </a:r>
                <a:r>
                  <a:rPr lang="sv-SE" b="1" baseline="0"/>
                  <a:t> CO2 eq per ha per year</a:t>
                </a:r>
                <a:endParaRPr lang="sv-SE" b="1"/>
              </a:p>
            </c:rich>
          </c:tx>
          <c:layout>
            <c:manualLayout>
              <c:xMode val="edge"/>
              <c:yMode val="edge"/>
              <c:x val="0.49053450017868516"/>
              <c:y val="0.923671987115437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8083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1965195527029"/>
          <c:y val="3.8683975313896564E-2"/>
          <c:w val="0.28787630957894966"/>
          <c:h val="0.2225233737674682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12</xdr:row>
      <xdr:rowOff>66675</xdr:rowOff>
    </xdr:from>
    <xdr:to>
      <xdr:col>6</xdr:col>
      <xdr:colOff>428625</xdr:colOff>
      <xdr:row>35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BASE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LO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HIG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DISC%202%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DISC%206%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G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Allometrics &amp; Decay rates"/>
      <sheetName val="Discounting metrics"/>
      <sheetName val="Main Table DISCOUNTED"/>
      <sheetName val="Main Table AMORTIZED"/>
      <sheetName val="Table S3 - Food COC DISCOUNTED"/>
      <sheetName val="Table S3 - Food COC DISC p KCAL"/>
      <sheetName val="Table S3 - Export"/>
      <sheetName val="Summary DISCOUNTED"/>
      <sheetName val="Table SX - Food COC p DM DISC."/>
      <sheetName val="Table S3 - Food COC AMORTIZED"/>
      <sheetName val="Table S4 - Fuels COC DISCOUNTED"/>
      <sheetName val="Table S4 - Fuels COC AMORTIZ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0">
          <cell r="F10">
            <v>2.001327652627177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D5">
            <v>33.66416060884616</v>
          </cell>
        </row>
        <row r="6">
          <cell r="D6">
            <v>29.882119750696795</v>
          </cell>
        </row>
        <row r="7">
          <cell r="D7">
            <v>20.951183763498026</v>
          </cell>
        </row>
        <row r="8">
          <cell r="D8">
            <v>9.9912230509521613</v>
          </cell>
        </row>
        <row r="9">
          <cell r="D9">
            <v>3.4367209530081309</v>
          </cell>
        </row>
        <row r="10">
          <cell r="D10">
            <v>9.6337638936000012</v>
          </cell>
        </row>
        <row r="11">
          <cell r="D11">
            <v>16.279392091755462</v>
          </cell>
        </row>
      </sheetData>
      <sheetData sheetId="21"/>
      <sheetData sheetId="22">
        <row r="10">
          <cell r="M10">
            <v>23.799895025211224</v>
          </cell>
        </row>
        <row r="39">
          <cell r="K39">
            <v>16.389257694875461</v>
          </cell>
          <cell r="L39">
            <v>-0.10986560311999995</v>
          </cell>
        </row>
      </sheetData>
      <sheetData sheetId="23">
        <row r="10">
          <cell r="J10">
            <v>4.4901815175294013</v>
          </cell>
          <cell r="K10">
            <v>-1.0534605645212705</v>
          </cell>
        </row>
        <row r="13">
          <cell r="J13">
            <v>10.750530748700204</v>
          </cell>
          <cell r="K13">
            <v>-0.75930769774804174</v>
          </cell>
        </row>
        <row r="17">
          <cell r="J17">
            <v>20.148250399170394</v>
          </cell>
          <cell r="K17">
            <v>0.8029333643276324</v>
          </cell>
        </row>
        <row r="20">
          <cell r="J20">
            <v>29.027872182233342</v>
          </cell>
          <cell r="K20">
            <v>0.85424756846345329</v>
          </cell>
        </row>
        <row r="23">
          <cell r="J23">
            <v>31.863018845545177</v>
          </cell>
          <cell r="K23">
            <v>1.8011417633009841</v>
          </cell>
        </row>
      </sheetData>
      <sheetData sheetId="24">
        <row r="12">
          <cell r="Q12">
            <v>9.6337638936000012</v>
          </cell>
        </row>
      </sheetData>
      <sheetData sheetId="25">
        <row r="14">
          <cell r="Z14">
            <v>1.316239316239316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4">
          <cell r="AC14">
            <v>8.4800264550264561</v>
          </cell>
        </row>
      </sheetData>
      <sheetData sheetId="37">
        <row r="14">
          <cell r="AC14">
            <v>42.31931216931217</v>
          </cell>
        </row>
      </sheetData>
      <sheetData sheetId="38">
        <row r="14">
          <cell r="AC14">
            <v>28.480026455026454</v>
          </cell>
        </row>
      </sheetData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Crop;pasture DISC.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26.891367745153481</v>
          </cell>
        </row>
        <row r="6">
          <cell r="D6">
            <v>23.711964734405861</v>
          </cell>
        </row>
        <row r="7">
          <cell r="D7">
            <v>16.668478248967876</v>
          </cell>
        </row>
        <row r="8">
          <cell r="D8">
            <v>7.7060937514135741</v>
          </cell>
        </row>
        <row r="9">
          <cell r="D9">
            <v>2.4822894383414122</v>
          </cell>
        </row>
        <row r="10">
          <cell r="D10">
            <v>9.6337638936000012</v>
          </cell>
        </row>
        <row r="11">
          <cell r="D11">
            <v>12.664960204735131</v>
          </cell>
        </row>
      </sheetData>
      <sheetData sheetId="20"/>
      <sheetData sheetId="21">
        <row r="10">
          <cell r="M10">
            <v>18.582740788454398</v>
          </cell>
        </row>
      </sheetData>
      <sheetData sheetId="22"/>
      <sheetData sheetId="23"/>
      <sheetData sheetId="24">
        <row r="17">
          <cell r="AC17">
            <v>509.88054152476758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Crop;pasture DISC.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40.436953472538875</v>
          </cell>
        </row>
        <row r="6">
          <cell r="D6">
            <v>36.052274766987765</v>
          </cell>
        </row>
        <row r="7">
          <cell r="D7">
            <v>25.233889278028197</v>
          </cell>
        </row>
        <row r="8">
          <cell r="D8">
            <v>12.276352350490757</v>
          </cell>
        </row>
        <row r="9">
          <cell r="D9">
            <v>4.3911524676748552</v>
          </cell>
        </row>
        <row r="10">
          <cell r="D10">
            <v>9.6337638936000012</v>
          </cell>
        </row>
        <row r="11">
          <cell r="D11">
            <v>19.893823978775785</v>
          </cell>
        </row>
      </sheetData>
      <sheetData sheetId="20"/>
      <sheetData sheetId="21">
        <row r="10">
          <cell r="M10">
            <v>29.017049261968062</v>
          </cell>
        </row>
      </sheetData>
      <sheetData sheetId="22"/>
      <sheetData sheetId="23"/>
      <sheetData sheetId="24">
        <row r="17">
          <cell r="AC17">
            <v>767.6072116935153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22.556380232137041</v>
          </cell>
        </row>
        <row r="6">
          <cell r="D6">
            <v>19.762701042556646</v>
          </cell>
        </row>
        <row r="7">
          <cell r="D7">
            <v>13.927293733058653</v>
          </cell>
        </row>
        <row r="8">
          <cell r="D8">
            <v>6.2434760132820113</v>
          </cell>
        </row>
        <row r="9">
          <cell r="D9">
            <v>1.8713968890816428</v>
          </cell>
        </row>
        <row r="10">
          <cell r="D10">
            <v>9.6337638936000012</v>
          </cell>
        </row>
        <row r="11">
          <cell r="D11">
            <v>10.474215899820058</v>
          </cell>
        </row>
      </sheetData>
      <sheetData sheetId="20"/>
      <sheetData sheetId="21">
        <row r="10">
          <cell r="M10">
            <v>15.486608915183442</v>
          </cell>
        </row>
      </sheetData>
      <sheetData sheetId="22"/>
      <sheetData sheetId="23"/>
      <sheetData sheetId="24">
        <row r="17">
          <cell r="AC17">
            <v>431.7751500627682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44.705391648129449</v>
          </cell>
        </row>
        <row r="6">
          <cell r="D6">
            <v>39.940910629754789</v>
          </cell>
        </row>
        <row r="7">
          <cell r="D7">
            <v>27.932992008753946</v>
          </cell>
        </row>
        <row r="8">
          <cell r="D8">
            <v>13.716516450385141</v>
          </cell>
        </row>
        <row r="9">
          <cell r="D9">
            <v>4.992666790522307</v>
          </cell>
        </row>
        <row r="10">
          <cell r="D10">
            <v>9.6337638936000012</v>
          </cell>
        </row>
        <row r="11">
          <cell r="D11">
            <v>21.994330634410357</v>
          </cell>
        </row>
      </sheetData>
      <sheetData sheetId="20"/>
      <sheetData sheetId="21">
        <row r="10">
          <cell r="M10">
            <v>32.089297213763437</v>
          </cell>
        </row>
      </sheetData>
      <sheetData sheetId="22"/>
      <sheetData sheetId="23"/>
      <sheetData sheetId="24">
        <row r="17">
          <cell r="AC17">
            <v>842.49541030199373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ounting metrics"/>
      <sheetName val="Amortization metrics"/>
      <sheetName val="Allom. &amp; decay"/>
      <sheetName val="Main Table DISCOUNTED"/>
      <sheetName val="Main Table AMORTIZED"/>
      <sheetName val="Table S3 - Food COC DISCOUNTED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D5">
            <v>38.698893053317782</v>
          </cell>
        </row>
        <row r="6">
          <cell r="D6">
            <v>34.468865613614263</v>
          </cell>
        </row>
        <row r="7">
          <cell r="D7">
            <v>24.134844749162102</v>
          </cell>
        </row>
        <row r="8">
          <cell r="D8">
            <v>11.689933591160067</v>
          </cell>
        </row>
        <row r="9">
          <cell r="D9">
            <v>4.1462225440989826</v>
          </cell>
        </row>
        <row r="10">
          <cell r="D10">
            <v>9.6337638936000012</v>
          </cell>
        </row>
        <row r="11">
          <cell r="D11">
            <v>15.195351900033673</v>
          </cell>
        </row>
      </sheetData>
      <sheetData sheetId="18"/>
      <sheetData sheetId="19">
        <row r="10">
          <cell r="M10">
            <v>27.30609525225487</v>
          </cell>
        </row>
      </sheetData>
      <sheetData sheetId="20"/>
      <sheetData sheetId="21"/>
      <sheetData sheetId="22">
        <row r="17">
          <cell r="AC17">
            <v>600.09519298823238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J16" sqref="J16"/>
    </sheetView>
  </sheetViews>
  <sheetFormatPr defaultColWidth="9.140625" defaultRowHeight="12" x14ac:dyDescent="0.2"/>
  <cols>
    <col min="1" max="1" width="20.28515625" style="1" customWidth="1"/>
    <col min="2" max="2" width="7.140625" style="1" customWidth="1"/>
    <col min="3" max="3" width="8.7109375" style="1" customWidth="1"/>
    <col min="4" max="4" width="6.5703125" style="1" customWidth="1"/>
    <col min="5" max="5" width="8.140625" style="1" customWidth="1"/>
    <col min="6" max="6" width="6" style="2" customWidth="1"/>
    <col min="7" max="7" width="7.5703125" style="1" customWidth="1"/>
    <col min="8" max="8" width="6.42578125" style="2" customWidth="1"/>
    <col min="9" max="9" width="4.28515625" style="1" customWidth="1"/>
    <col min="10" max="10" width="6.140625" style="2" customWidth="1"/>
    <col min="11" max="16384" width="9.140625" style="1"/>
  </cols>
  <sheetData>
    <row r="1" spans="1:10" s="23" customFormat="1" ht="15.75" x14ac:dyDescent="0.25">
      <c r="B1" s="26" t="s">
        <v>18</v>
      </c>
      <c r="F1" s="2"/>
      <c r="G1" s="25"/>
      <c r="H1" s="24"/>
      <c r="I1" s="1"/>
      <c r="J1" s="2"/>
    </row>
    <row r="2" spans="1:10" s="18" customFormat="1" ht="12.75" x14ac:dyDescent="0.2">
      <c r="B2" s="22" t="s">
        <v>17</v>
      </c>
      <c r="E2" s="21"/>
      <c r="F2" s="21"/>
      <c r="G2" s="20" t="s">
        <v>16</v>
      </c>
      <c r="H2" s="19"/>
    </row>
    <row r="3" spans="1:10" ht="84" x14ac:dyDescent="0.2">
      <c r="B3" s="17" t="s">
        <v>15</v>
      </c>
      <c r="C3" s="7" t="s">
        <v>14</v>
      </c>
      <c r="D3" s="7" t="s">
        <v>13</v>
      </c>
      <c r="E3" s="7" t="s">
        <v>12</v>
      </c>
      <c r="F3" s="1"/>
      <c r="G3" s="8" t="s">
        <v>11</v>
      </c>
      <c r="H3" s="16" t="s">
        <v>10</v>
      </c>
      <c r="I3" s="8" t="s">
        <v>9</v>
      </c>
      <c r="J3" s="16" t="s">
        <v>8</v>
      </c>
    </row>
    <row r="4" spans="1:10" ht="36" x14ac:dyDescent="0.2">
      <c r="A4" s="11" t="s">
        <v>7</v>
      </c>
      <c r="B4" s="11"/>
      <c r="C4" s="11"/>
      <c r="D4" s="5">
        <v>18.3</v>
      </c>
      <c r="F4" s="3">
        <f>D4/D$11</f>
        <v>5.3248431427003622</v>
      </c>
      <c r="J4" s="3"/>
    </row>
    <row r="5" spans="1:10" x14ac:dyDescent="0.2">
      <c r="A5" s="1" t="s">
        <v>6</v>
      </c>
      <c r="D5" s="6">
        <f>'[1]Ex - Fuels DISC.'!Q12</f>
        <v>9.6337638936000012</v>
      </c>
      <c r="E5" s="12"/>
      <c r="F5" s="3"/>
      <c r="G5" s="4">
        <f>MIN('[1]Ex - LU options sites DISC.'!$D10,'[2]Ex - LU options sites DISC.'!$D10,'[3]Ex - LU options sites DISC.'!$D10,'[4]Ex - LU options sites DISC.'!$D10,'[5]Ex - LU options sites DISC.'!$D10,'[6]Ex - LU options sites DISC.'!$D10)</f>
        <v>9.6337638936000012</v>
      </c>
      <c r="H5" s="9"/>
      <c r="I5" s="4">
        <f>MAX('[1]Ex - LU options sites DISC.'!$D10,'[2]Ex - LU options sites DISC.'!$D10,'[3]Ex - LU options sites DISC.'!$D10,'[4]Ex - LU options sites DISC.'!$D10,'[5]Ex - LU options sites DISC.'!$D10,'[6]Ex - LU options sites DISC.'!$D10)</f>
        <v>9.6337638936000012</v>
      </c>
      <c r="J5" s="3"/>
    </row>
    <row r="6" spans="1:10" x14ac:dyDescent="0.2">
      <c r="A6" s="1" t="s">
        <v>5</v>
      </c>
      <c r="B6" s="6">
        <f>'[1]Ex - Crops DISC.'!K39</f>
        <v>16.389257694875461</v>
      </c>
      <c r="C6" s="6">
        <f>'[1]Ex - Crops DISC.'!L39</f>
        <v>-0.10986560311999995</v>
      </c>
      <c r="D6" s="5">
        <f>B6+C6</f>
        <v>16.279392091755462</v>
      </c>
      <c r="E6" s="12"/>
      <c r="F6" s="3"/>
      <c r="G6" s="4">
        <f>MIN('[1]Ex - LU options sites DISC.'!$D11,'[2]Ex - LU options sites DISC.'!$D11,'[3]Ex - LU options sites DISC.'!$D11,'[4]Ex - LU options sites DISC.'!$D11,'[5]Ex - LU options sites DISC.'!$D11,'[6]Ex - LU options sites DISC.'!$D11)</f>
        <v>10.474215899820058</v>
      </c>
      <c r="H6" s="9">
        <f>D6-G6</f>
        <v>5.8051761919354039</v>
      </c>
      <c r="I6" s="4">
        <f>MAX('[1]Ex - LU options sites DISC.'!$D11,'[2]Ex - LU options sites DISC.'!$D11,'[3]Ex - LU options sites DISC.'!$D11,'[4]Ex - LU options sites DISC.'!$D11,'[5]Ex - LU options sites DISC.'!$D11,'[6]Ex - LU options sites DISC.'!$D11)</f>
        <v>21.994330634410357</v>
      </c>
      <c r="J6" s="3">
        <f>I6-D6</f>
        <v>5.7149385426548953</v>
      </c>
    </row>
    <row r="7" spans="1:10" ht="36" x14ac:dyDescent="0.2">
      <c r="A7" s="11" t="s">
        <v>4</v>
      </c>
      <c r="B7" s="6">
        <f>'[1]Ex - Livestock DISC.'!J23</f>
        <v>31.863018845545177</v>
      </c>
      <c r="C7" s="6">
        <f>'[1]Ex - Livestock DISC.'!K23</f>
        <v>1.8011417633009841</v>
      </c>
      <c r="D7" s="5">
        <f>B7+C7</f>
        <v>33.66416060884616</v>
      </c>
      <c r="E7" s="12"/>
      <c r="F7" s="3"/>
      <c r="G7" s="4">
        <f>MIN('[1]Ex - LU options sites DISC.'!$D5,'[2]Ex - LU options sites DISC.'!$D5,'[3]Ex - LU options sites DISC.'!$D5,'[4]Ex - LU options sites DISC.'!$D5,'[5]Ex - LU options sites DISC.'!$D5,'[6]Ex - LU options sites DISC.'!$D5)</f>
        <v>22.556380232137041</v>
      </c>
      <c r="H7" s="3">
        <f>D7-G7</f>
        <v>11.107780376709119</v>
      </c>
      <c r="I7" s="4">
        <f>MAX('[1]Ex - LU options sites DISC.'!$D5,'[2]Ex - LU options sites DISC.'!$D5,'[3]Ex - LU options sites DISC.'!$D5,'[4]Ex - LU options sites DISC.'!$D5,'[5]Ex - LU options sites DISC.'!$D5,'[6]Ex - LU options sites DISC.'!$D5)</f>
        <v>44.705391648129449</v>
      </c>
      <c r="J7" s="3">
        <f>I7-D7</f>
        <v>11.041231039283289</v>
      </c>
    </row>
    <row r="8" spans="1:10" ht="36" x14ac:dyDescent="0.2">
      <c r="A8" s="11" t="s">
        <v>3</v>
      </c>
      <c r="B8" s="6">
        <f>'[1]Ex - Livestock DISC.'!J20</f>
        <v>29.027872182233342</v>
      </c>
      <c r="C8" s="6">
        <f>'[1]Ex - Livestock DISC.'!K20</f>
        <v>0.85424756846345329</v>
      </c>
      <c r="D8" s="5">
        <f>B8+C8</f>
        <v>29.882119750696795</v>
      </c>
      <c r="E8" s="12"/>
      <c r="F8" s="3"/>
      <c r="G8" s="4">
        <f>MIN('[1]Ex - LU options sites DISC.'!$D6,'[2]Ex - LU options sites DISC.'!$D6,'[3]Ex - LU options sites DISC.'!$D6,'[4]Ex - LU options sites DISC.'!$D6,'[5]Ex - LU options sites DISC.'!$D6,'[6]Ex - LU options sites DISC.'!$D6)</f>
        <v>19.762701042556646</v>
      </c>
      <c r="H8" s="3">
        <f>D8-G8</f>
        <v>10.119418708140149</v>
      </c>
      <c r="I8" s="4">
        <f>MAX('[1]Ex - LU options sites DISC.'!$D6,'[2]Ex - LU options sites DISC.'!$D6,'[3]Ex - LU options sites DISC.'!$D6,'[4]Ex - LU options sites DISC.'!$D6,'[5]Ex - LU options sites DISC.'!$D6,'[6]Ex - LU options sites DISC.'!$D6)</f>
        <v>39.940910629754789</v>
      </c>
      <c r="J8" s="3">
        <f>I8-D8</f>
        <v>10.058790879057995</v>
      </c>
    </row>
    <row r="9" spans="1:10" ht="36" x14ac:dyDescent="0.2">
      <c r="A9" s="11" t="s">
        <v>2</v>
      </c>
      <c r="B9" s="6">
        <f>'[1]Ex - Livestock DISC.'!J17</f>
        <v>20.148250399170394</v>
      </c>
      <c r="C9" s="6">
        <f>'[1]Ex - Livestock DISC.'!K17</f>
        <v>0.8029333643276324</v>
      </c>
      <c r="D9" s="5">
        <f>B9+C9</f>
        <v>20.951183763498026</v>
      </c>
      <c r="E9" s="12"/>
      <c r="F9" s="3"/>
      <c r="G9" s="4">
        <f>MIN('[1]Ex - LU options sites DISC.'!$D7,'[2]Ex - LU options sites DISC.'!$D7,'[3]Ex - LU options sites DISC.'!$D7,'[4]Ex - LU options sites DISC.'!$D7,'[5]Ex - LU options sites DISC.'!$D7,'[6]Ex - LU options sites DISC.'!$D7)</f>
        <v>13.927293733058653</v>
      </c>
      <c r="H9" s="3">
        <f>D9-G9</f>
        <v>7.0238900304393734</v>
      </c>
      <c r="I9" s="4">
        <f>MAX('[1]Ex - LU options sites DISC.'!$D7,'[2]Ex - LU options sites DISC.'!$D7,'[3]Ex - LU options sites DISC.'!$D7,'[4]Ex - LU options sites DISC.'!$D7,'[5]Ex - LU options sites DISC.'!$D7,'[6]Ex - LU options sites DISC.'!$D7)</f>
        <v>27.932992008753946</v>
      </c>
      <c r="J9" s="3">
        <f>I9-D9</f>
        <v>6.9818082452559196</v>
      </c>
    </row>
    <row r="10" spans="1:10" ht="36" x14ac:dyDescent="0.2">
      <c r="A10" s="11" t="s">
        <v>1</v>
      </c>
      <c r="B10" s="6">
        <f>'[1]Ex - Livestock DISC.'!J13</f>
        <v>10.750530748700204</v>
      </c>
      <c r="C10" s="6">
        <f>'[1]Ex - Livestock DISC.'!K13</f>
        <v>-0.75930769774804174</v>
      </c>
      <c r="D10" s="5">
        <f>B10+C10</f>
        <v>9.9912230509521613</v>
      </c>
      <c r="E10" s="12"/>
      <c r="F10" s="3"/>
      <c r="G10" s="4">
        <f>MIN('[1]Ex - LU options sites DISC.'!$D8,'[2]Ex - LU options sites DISC.'!$D8,'[3]Ex - LU options sites DISC.'!$D8,'[4]Ex - LU options sites DISC.'!$D8,'[5]Ex - LU options sites DISC.'!$D8,'[6]Ex - LU options sites DISC.'!$D8)</f>
        <v>6.2434760132820113</v>
      </c>
      <c r="H10" s="3">
        <f>D10-G10</f>
        <v>3.74774703767015</v>
      </c>
      <c r="I10" s="4">
        <f>MAX('[1]Ex - LU options sites DISC.'!$D8,'[2]Ex - LU options sites DISC.'!$D8,'[3]Ex - LU options sites DISC.'!$D8,'[4]Ex - LU options sites DISC.'!$D8,'[5]Ex - LU options sites DISC.'!$D8,'[6]Ex - LU options sites DISC.'!$D8)</f>
        <v>13.716516450385141</v>
      </c>
      <c r="J10" s="3">
        <f>I10-D10</f>
        <v>3.7252933994329798</v>
      </c>
    </row>
    <row r="11" spans="1:10" ht="36" x14ac:dyDescent="0.2">
      <c r="A11" s="11" t="s">
        <v>0</v>
      </c>
      <c r="B11" s="6">
        <f>'[1]Ex - Livestock DISC.'!J10</f>
        <v>4.4901815175294013</v>
      </c>
      <c r="C11" s="6">
        <f>'[1]Ex - Livestock DISC.'!K10</f>
        <v>-1.0534605645212705</v>
      </c>
      <c r="D11" s="5">
        <f>B11+C11</f>
        <v>3.4367209530081309</v>
      </c>
      <c r="E11" s="12"/>
      <c r="G11" s="4">
        <f>MIN('[1]Ex - LU options sites DISC.'!$D9,'[2]Ex - LU options sites DISC.'!$D9,'[3]Ex - LU options sites DISC.'!$D9,'[4]Ex - LU options sites DISC.'!$D9,'[5]Ex - LU options sites DISC.'!$D9,'[6]Ex - LU options sites DISC.'!$D9)</f>
        <v>1.8713968890816428</v>
      </c>
      <c r="H11" s="3">
        <f>D11-G11</f>
        <v>1.565324063926488</v>
      </c>
      <c r="I11" s="4">
        <f>MAX('[1]Ex - LU options sites DISC.'!$D9,'[2]Ex - LU options sites DISC.'!$D9,'[3]Ex - LU options sites DISC.'!$D9,'[4]Ex - LU options sites DISC.'!$D9,'[5]Ex - LU options sites DISC.'!$D9,'[6]Ex - LU options sites DISC.'!$D9)</f>
        <v>4.992666790522307</v>
      </c>
      <c r="J11" s="3">
        <f>I11-D11</f>
        <v>1.5559458375141761</v>
      </c>
    </row>
    <row r="12" spans="1:10" x14ac:dyDescent="0.2">
      <c r="D12" s="6"/>
      <c r="E12" s="12"/>
      <c r="G12" s="14"/>
      <c r="H12" s="15"/>
      <c r="I12" s="14"/>
      <c r="J12" s="13"/>
    </row>
    <row r="13" spans="1:10" x14ac:dyDescent="0.2">
      <c r="A13" s="11"/>
      <c r="B13" s="11"/>
      <c r="C13" s="11"/>
      <c r="D13" s="6"/>
      <c r="E13" s="12"/>
      <c r="F13" s="10"/>
      <c r="G13" s="4"/>
      <c r="H13" s="3"/>
      <c r="I13" s="4"/>
      <c r="J13" s="3"/>
    </row>
    <row r="14" spans="1:10" x14ac:dyDescent="0.2">
      <c r="A14" s="11"/>
      <c r="B14" s="11"/>
      <c r="C14" s="11"/>
      <c r="D14" s="6"/>
      <c r="E14" s="6"/>
      <c r="F14" s="10"/>
      <c r="G14" s="4"/>
      <c r="H14" s="9"/>
      <c r="I14" s="4"/>
      <c r="J14" s="3"/>
    </row>
    <row r="15" spans="1:10" x14ac:dyDescent="0.2">
      <c r="A15" s="8"/>
      <c r="B15" s="6"/>
      <c r="C15" s="6"/>
      <c r="D15" s="6"/>
      <c r="G15" s="4"/>
      <c r="H15" s="3"/>
      <c r="I15" s="4"/>
      <c r="J15" s="3"/>
    </row>
    <row r="16" spans="1:10" x14ac:dyDescent="0.2">
      <c r="D16" s="5"/>
    </row>
    <row r="17" spans="1:10" x14ac:dyDescent="0.2">
      <c r="A17" s="7"/>
      <c r="D17" s="5"/>
    </row>
    <row r="18" spans="1:10" x14ac:dyDescent="0.2">
      <c r="A18" s="7"/>
      <c r="B18" s="6"/>
      <c r="C18" s="6"/>
      <c r="D18" s="5"/>
      <c r="G18" s="4"/>
      <c r="H18" s="3"/>
      <c r="I18" s="4"/>
      <c r="J18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 1</vt:lpstr>
    </vt:vector>
  </TitlesOfParts>
  <Company>Macmillan Publishing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Richards, Mark</dc:creator>
  <cp:lastModifiedBy>Richards, Mark</cp:lastModifiedBy>
  <dcterms:created xsi:type="dcterms:W3CDTF">2018-08-16T14:51:29Z</dcterms:created>
  <dcterms:modified xsi:type="dcterms:W3CDTF">2018-08-16T14:51:57Z</dcterms:modified>
</cp:coreProperties>
</file>