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Volumes/Data/百度云同步盘/presentation/LIF manuscript/"/>
    </mc:Choice>
  </mc:AlternateContent>
  <bookViews>
    <workbookView xWindow="2200" yWindow="1460" windowWidth="23500" windowHeight="16080" tabRatio="500"/>
  </bookViews>
  <sheets>
    <sheet name="EDfig4a" sheetId="12" r:id="rId1"/>
    <sheet name="EDfig4b" sheetId="15" r:id="rId2"/>
    <sheet name="EDfig4c" sheetId="13" r:id="rId3"/>
    <sheet name="EDfig4j" sheetId="16" r:id="rId4"/>
    <sheet name="EDfig4k" sheetId="19" r:id="rId5"/>
    <sheet name="EDfig4l" sheetId="17" r:id="rId6"/>
    <sheet name="EDfig4m" sheetId="18" r:id="rId7"/>
    <sheet name="EDfig4n" sheetId="20" r:id="rId8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69" i="20" l="1"/>
  <c r="C69" i="20"/>
  <c r="C68" i="20"/>
  <c r="D68" i="20"/>
  <c r="B69" i="20"/>
  <c r="B68" i="20"/>
  <c r="D15" i="18"/>
  <c r="F16" i="19"/>
  <c r="E16" i="19"/>
  <c r="D16" i="19"/>
  <c r="C16" i="19"/>
  <c r="B16" i="19"/>
  <c r="F15" i="19"/>
  <c r="E15" i="19"/>
  <c r="D15" i="19"/>
  <c r="C15" i="19"/>
  <c r="B15" i="19"/>
  <c r="D14" i="18"/>
  <c r="C14" i="18"/>
  <c r="C15" i="18"/>
  <c r="B15" i="18"/>
  <c r="B14" i="18"/>
  <c r="E10" i="17"/>
  <c r="D10" i="17"/>
  <c r="C10" i="17"/>
  <c r="E9" i="17"/>
  <c r="D9" i="17"/>
  <c r="C9" i="17"/>
  <c r="E10" i="16"/>
  <c r="D9" i="16"/>
  <c r="D10" i="16"/>
  <c r="C10" i="16"/>
  <c r="C9" i="16"/>
  <c r="E9" i="16"/>
  <c r="C15" i="15"/>
  <c r="D13" i="15"/>
  <c r="D14" i="15"/>
  <c r="C14" i="15"/>
  <c r="C13" i="15"/>
  <c r="F15" i="15"/>
  <c r="G14" i="15"/>
  <c r="F14" i="15"/>
  <c r="G13" i="15"/>
  <c r="F13" i="15"/>
  <c r="F15" i="12"/>
  <c r="C15" i="12"/>
  <c r="D13" i="12"/>
  <c r="F13" i="12"/>
  <c r="G13" i="12"/>
  <c r="C13" i="12"/>
  <c r="G14" i="12"/>
  <c r="F14" i="12"/>
  <c r="D14" i="12"/>
  <c r="C14" i="12"/>
  <c r="J5" i="13"/>
  <c r="J6" i="13"/>
  <c r="J7" i="13"/>
  <c r="J8" i="13"/>
  <c r="J9" i="13"/>
  <c r="J10" i="13"/>
  <c r="J11" i="13"/>
  <c r="J12" i="13"/>
  <c r="J14" i="13"/>
  <c r="J15" i="13"/>
  <c r="F6" i="13"/>
  <c r="F7" i="13"/>
  <c r="F8" i="13"/>
  <c r="F9" i="13"/>
  <c r="F10" i="13"/>
  <c r="F11" i="13"/>
  <c r="F12" i="13"/>
  <c r="F13" i="13"/>
  <c r="F5" i="13"/>
  <c r="F14" i="13"/>
  <c r="F15" i="13"/>
  <c r="F16" i="13"/>
</calcChain>
</file>

<file path=xl/sharedStrings.xml><?xml version="1.0" encoding="utf-8"?>
<sst xmlns="http://schemas.openxmlformats.org/spreadsheetml/2006/main" count="170" uniqueCount="75">
  <si>
    <t>P value</t>
  </si>
  <si>
    <t>PDAC</t>
  </si>
  <si>
    <t>Mean Diff.</t>
  </si>
  <si>
    <t>95.00% CI of diff.</t>
  </si>
  <si>
    <t>Significant?</t>
  </si>
  <si>
    <t>Summary</t>
  </si>
  <si>
    <t>Adjusted P Value</t>
  </si>
  <si>
    <t>Yes</t>
  </si>
  <si>
    <t>No</t>
  </si>
  <si>
    <t>ns</t>
  </si>
  <si>
    <t>&gt;0.9999</t>
  </si>
  <si>
    <t>P value summary</t>
  </si>
  <si>
    <t>&lt;0.001</t>
  </si>
  <si>
    <t>***</t>
  </si>
  <si>
    <t>Genotype:</t>
  </si>
  <si>
    <t>n</t>
  </si>
  <si>
    <t>mean</t>
  </si>
  <si>
    <t>SEM</t>
  </si>
  <si>
    <t>technical replicates</t>
  </si>
  <si>
    <r>
      <t>KPLC;Lifr</t>
    </r>
    <r>
      <rPr>
        <b/>
        <vertAlign val="superscript"/>
        <sz val="11"/>
        <rFont val="Arial"/>
      </rPr>
      <t>WT</t>
    </r>
  </si>
  <si>
    <r>
      <t>KPLC;Lifr</t>
    </r>
    <r>
      <rPr>
        <b/>
        <vertAlign val="superscript"/>
        <sz val="11"/>
        <rFont val="Arial"/>
      </rPr>
      <t>cKO</t>
    </r>
  </si>
  <si>
    <t>Sphere formation assay</t>
  </si>
  <si>
    <t>flow cytometry staining</t>
  </si>
  <si>
    <r>
      <t>EpCAM</t>
    </r>
    <r>
      <rPr>
        <b/>
        <vertAlign val="superscript"/>
        <sz val="11"/>
        <color theme="1"/>
        <rFont val="Calibri (Body)"/>
      </rPr>
      <t>+</t>
    </r>
    <r>
      <rPr>
        <b/>
        <sz val="11"/>
        <color theme="1"/>
        <rFont val="Calibri"/>
        <family val="2"/>
        <scheme val="minor"/>
      </rPr>
      <t>/CD133</t>
    </r>
    <r>
      <rPr>
        <b/>
        <vertAlign val="superscript"/>
        <sz val="11"/>
        <color theme="1"/>
        <rFont val="Calibri (Body)"/>
      </rPr>
      <t>+</t>
    </r>
  </si>
  <si>
    <t>Tumour-initiating cell count by flow cytometry analysis</t>
  </si>
  <si>
    <r>
      <t>EpCAM</t>
    </r>
    <r>
      <rPr>
        <b/>
        <vertAlign val="superscript"/>
        <sz val="11"/>
        <color theme="1"/>
        <rFont val="Calibri (Body)"/>
      </rPr>
      <t>+</t>
    </r>
    <r>
      <rPr>
        <b/>
        <sz val="11"/>
        <color theme="1"/>
        <rFont val="Calibri"/>
        <family val="2"/>
        <scheme val="minor"/>
      </rPr>
      <t>/CD133</t>
    </r>
    <r>
      <rPr>
        <b/>
        <vertAlign val="superscript"/>
        <sz val="11"/>
        <color theme="1"/>
        <rFont val="Calibri (Body)"/>
      </rPr>
      <t>+</t>
    </r>
    <r>
      <rPr>
        <b/>
        <sz val="11"/>
        <color theme="1"/>
        <rFont val="Calibri (Body)"/>
      </rPr>
      <t>/CD24</t>
    </r>
    <r>
      <rPr>
        <b/>
        <vertAlign val="superscript"/>
        <sz val="11"/>
        <color theme="1"/>
        <rFont val="Calibri (Body)"/>
      </rPr>
      <t>+</t>
    </r>
  </si>
  <si>
    <t>Tumour-initiating cell frequency (%) by flow cytometry analysis</t>
  </si>
  <si>
    <t>Cell Type</t>
  </si>
  <si>
    <t>PCCs</t>
  </si>
  <si>
    <t>CAFs</t>
  </si>
  <si>
    <t>TILs</t>
  </si>
  <si>
    <t>Gm-csf mRNA expression by RNA-seq</t>
  </si>
  <si>
    <t>Ccl11 mRNA expression by RNA-seq</t>
  </si>
  <si>
    <t>ANOVA summary</t>
  </si>
  <si>
    <t>F</t>
  </si>
  <si>
    <t>Significant diff. among means (P &lt; 0.05)?</t>
  </si>
  <si>
    <t>R square</t>
  </si>
  <si>
    <t>Tukey's multiple comparisons test</t>
  </si>
  <si>
    <t>NT</t>
  </si>
  <si>
    <t>CP</t>
  </si>
  <si>
    <t>5w</t>
  </si>
  <si>
    <t>7w</t>
  </si>
  <si>
    <t>3w</t>
  </si>
  <si>
    <t>Dunnett's multiple comparisons test</t>
  </si>
  <si>
    <t>NT vs. pancreatitis</t>
  </si>
  <si>
    <t>-479.1 to 485.0</t>
  </si>
  <si>
    <t>NT vs. 3w</t>
  </si>
  <si>
    <t>-1177 to -36.55</t>
  </si>
  <si>
    <t>*</t>
  </si>
  <si>
    <t>NT vs. 5w</t>
  </si>
  <si>
    <t>-1825 to -683.9</t>
  </si>
  <si>
    <t>NT vs. 7w</t>
  </si>
  <si>
    <t>-1588 to -447.2</t>
  </si>
  <si>
    <t>****</t>
  </si>
  <si>
    <t>&lt;0.0001</t>
  </si>
  <si>
    <t>Ccl11 quantification (pg/mg protein) in mouse pancreatic tissue lysates by Luminex ELISA</t>
  </si>
  <si>
    <t>NT vs. CP</t>
  </si>
  <si>
    <t>-921.5 to -499.6</t>
  </si>
  <si>
    <t>A-B</t>
  </si>
  <si>
    <t>NT vs. PDAC</t>
  </si>
  <si>
    <t>-1208 to -736.2</t>
  </si>
  <si>
    <t>A-C</t>
  </si>
  <si>
    <t>CP vs. PDAC</t>
  </si>
  <si>
    <t>-497.3 to -25.61</t>
  </si>
  <si>
    <t>B-C</t>
  </si>
  <si>
    <t>CCL11 quantification (pg/mg protein) in human pancreatic tissue lysates by Luminex ELISA</t>
  </si>
  <si>
    <t>Gm-csf quantification (pg/mg protein) in mouse pancreatic tissue lysates by Luminex ELISA</t>
  </si>
  <si>
    <t>Kruskal-Wallis test</t>
  </si>
  <si>
    <t>Exact or approximate P value?</t>
  </si>
  <si>
    <t>Approximate</t>
  </si>
  <si>
    <t>Do the medians vary signif. (P &lt; 0.05)?</t>
  </si>
  <si>
    <t>Number of groups</t>
  </si>
  <si>
    <t>Kruskal-Wallis statistic</t>
  </si>
  <si>
    <t>Dunn's multiple comparisons test</t>
  </si>
  <si>
    <t>Mean rank diff.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</si>
</sst>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0"/>
    <numFmt numFmtId="166" formatCode="0.000"/>
    <numFmt numFmtId="167" formatCode="mm/dd/yy;@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宋体"/>
      <charset val="134"/>
    </font>
    <font>
      <sz val="11"/>
      <name val="Arial"/>
    </font>
    <font>
      <b/>
      <sz val="11"/>
      <name val="Arial"/>
    </font>
    <font>
      <b/>
      <vertAlign val="superscript"/>
      <sz val="11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theme="1"/>
      <name val="Calibri (Body)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 (Body)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9">
    <xf numFmtId="0" fontId="0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4" xfId="0" applyFont="1" applyBorder="1" applyAlignment="1">
      <alignment horizontal="center"/>
    </xf>
    <xf numFmtId="0" fontId="4" fillId="0" borderId="0" xfId="0" applyFont="1" applyBorder="1"/>
    <xf numFmtId="0" fontId="4" fillId="0" borderId="3" xfId="0" applyFont="1" applyBorder="1"/>
    <xf numFmtId="0" fontId="0" fillId="0" borderId="0" xfId="0" applyAlignment="1">
      <alignment horizontal="left"/>
    </xf>
    <xf numFmtId="0" fontId="2" fillId="0" borderId="0" xfId="0" applyFont="1"/>
    <xf numFmtId="2" fontId="4" fillId="0" borderId="0" xfId="0" applyNumberFormat="1" applyFont="1"/>
    <xf numFmtId="0" fontId="5" fillId="0" borderId="0" xfId="0" applyFont="1"/>
    <xf numFmtId="0" fontId="5" fillId="0" borderId="4" xfId="0" applyFont="1" applyBorder="1" applyAlignment="1"/>
    <xf numFmtId="0" fontId="0" fillId="0" borderId="0" xfId="0" applyAlignment="1">
      <alignment horizontal="right"/>
    </xf>
    <xf numFmtId="167" fontId="7" fillId="0" borderId="0" xfId="0" applyNumberFormat="1" applyFont="1"/>
    <xf numFmtId="0" fontId="0" fillId="0" borderId="0" xfId="0" applyFill="1"/>
    <xf numFmtId="0" fontId="7" fillId="0" borderId="0" xfId="0" applyFont="1"/>
    <xf numFmtId="0" fontId="4" fillId="0" borderId="0" xfId="0" applyFont="1" applyAlignment="1">
      <alignment horizontal="right"/>
    </xf>
    <xf numFmtId="0" fontId="8" fillId="0" borderId="0" xfId="0" applyFont="1"/>
    <xf numFmtId="0" fontId="7" fillId="0" borderId="10" xfId="0" applyFont="1" applyBorder="1" applyAlignment="1">
      <alignment horizontal="right"/>
    </xf>
    <xf numFmtId="0" fontId="7" fillId="0" borderId="0" xfId="0" applyFont="1" applyAlignment="1">
      <alignment horizontal="right"/>
    </xf>
    <xf numFmtId="1" fontId="10" fillId="0" borderId="10" xfId="0" applyNumberFormat="1" applyFont="1" applyBorder="1" applyAlignment="1">
      <alignment horizontal="center"/>
    </xf>
    <xf numFmtId="164" fontId="10" fillId="0" borderId="10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0" xfId="0" applyFont="1" applyAlignment="1">
      <alignment horizontal="right"/>
    </xf>
    <xf numFmtId="164" fontId="2" fillId="0" borderId="0" xfId="0" applyNumberFormat="1" applyFont="1"/>
    <xf numFmtId="164" fontId="5" fillId="0" borderId="1" xfId="0" applyNumberFormat="1" applyFont="1" applyBorder="1"/>
    <xf numFmtId="164" fontId="5" fillId="0" borderId="2" xfId="0" applyNumberFormat="1" applyFont="1" applyBorder="1"/>
    <xf numFmtId="0" fontId="5" fillId="0" borderId="12" xfId="0" applyFont="1" applyBorder="1" applyAlignment="1"/>
    <xf numFmtId="0" fontId="8" fillId="0" borderId="0" xfId="1" applyFont="1"/>
    <xf numFmtId="0" fontId="11" fillId="0" borderId="0" xfId="1" applyAlignment="1">
      <alignment horizontal="right"/>
    </xf>
    <xf numFmtId="167" fontId="7" fillId="0" borderId="0" xfId="1" applyNumberFormat="1" applyFont="1"/>
    <xf numFmtId="0" fontId="11" fillId="0" borderId="0" xfId="1"/>
    <xf numFmtId="0" fontId="11" fillId="0" borderId="0" xfId="1" applyAlignment="1">
      <alignment horizontal="left"/>
    </xf>
    <xf numFmtId="0" fontId="7" fillId="0" borderId="0" xfId="1" applyFont="1" applyFill="1"/>
    <xf numFmtId="0" fontId="11" fillId="0" borderId="0" xfId="1" applyFill="1"/>
    <xf numFmtId="0" fontId="7" fillId="0" borderId="10" xfId="1" applyFont="1" applyBorder="1" applyAlignment="1">
      <alignment horizontal="right"/>
    </xf>
    <xf numFmtId="1" fontId="10" fillId="0" borderId="10" xfId="1" applyNumberFormat="1" applyFont="1" applyBorder="1" applyAlignment="1">
      <alignment horizontal="center"/>
    </xf>
    <xf numFmtId="11" fontId="10" fillId="0" borderId="10" xfId="1" applyNumberFormat="1" applyFont="1" applyBorder="1" applyAlignment="1">
      <alignment horizontal="center"/>
    </xf>
    <xf numFmtId="0" fontId="11" fillId="0" borderId="9" xfId="1" applyFill="1" applyBorder="1"/>
    <xf numFmtId="0" fontId="7" fillId="0" borderId="12" xfId="1" applyFont="1" applyBorder="1" applyAlignment="1">
      <alignment horizontal="right"/>
    </xf>
    <xf numFmtId="0" fontId="11" fillId="0" borderId="3" xfId="1" applyBorder="1" applyAlignment="1">
      <alignment horizontal="left"/>
    </xf>
    <xf numFmtId="0" fontId="11" fillId="0" borderId="0" xfId="1" applyBorder="1" applyAlignment="1">
      <alignment horizontal="right"/>
    </xf>
    <xf numFmtId="0" fontId="11" fillId="0" borderId="0" xfId="1" applyBorder="1" applyAlignment="1">
      <alignment horizontal="left"/>
    </xf>
    <xf numFmtId="0" fontId="11" fillId="0" borderId="0" xfId="1" applyBorder="1"/>
    <xf numFmtId="0" fontId="7" fillId="0" borderId="0" xfId="1" applyFont="1" applyBorder="1" applyAlignment="1">
      <alignment horizontal="right"/>
    </xf>
    <xf numFmtId="0" fontId="7" fillId="0" borderId="3" xfId="1" applyFont="1" applyBorder="1" applyAlignment="1">
      <alignment horizontal="right"/>
    </xf>
    <xf numFmtId="0" fontId="2" fillId="0" borderId="0" xfId="0" applyFont="1" applyAlignment="1">
      <alignment horizontal="left"/>
    </xf>
    <xf numFmtId="0" fontId="5" fillId="0" borderId="12" xfId="0" applyFont="1" applyBorder="1" applyAlignment="1">
      <alignment horizontal="center"/>
    </xf>
    <xf numFmtId="2" fontId="10" fillId="0" borderId="10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5" fillId="0" borderId="0" xfId="0" applyFont="1" applyAlignment="1">
      <alignment horizontal="right"/>
    </xf>
    <xf numFmtId="0" fontId="7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4" fillId="0" borderId="7" xfId="0" applyFont="1" applyBorder="1"/>
    <xf numFmtId="1" fontId="4" fillId="0" borderId="0" xfId="0" applyNumberFormat="1" applyFont="1" applyBorder="1"/>
    <xf numFmtId="1" fontId="4" fillId="0" borderId="7" xfId="0" applyNumberFormat="1" applyFont="1" applyBorder="1"/>
    <xf numFmtId="0" fontId="7" fillId="0" borderId="10" xfId="1" applyFont="1" applyBorder="1" applyAlignment="1">
      <alignment horizontal="center"/>
    </xf>
    <xf numFmtId="166" fontId="5" fillId="0" borderId="6" xfId="1" applyNumberFormat="1" applyFont="1" applyBorder="1" applyAlignment="1">
      <alignment horizontal="center"/>
    </xf>
    <xf numFmtId="166" fontId="5" fillId="0" borderId="5" xfId="1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</cellXfs>
  <cellStyles count="9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haredStrings" Target="sharedStrings.xm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C2" sqref="C2"/>
    </sheetView>
  </sheetViews>
  <sheetFormatPr baseColWidth="10" defaultRowHeight="16" x14ac:dyDescent="0.2"/>
  <cols>
    <col min="1" max="1" width="10.83203125" style="33"/>
    <col min="2" max="2" width="9.6640625" style="31" customWidth="1"/>
    <col min="3" max="3" width="9.83203125" style="33" customWidth="1"/>
    <col min="4" max="4" width="9.33203125" style="33" customWidth="1"/>
    <col min="5" max="5" width="3.5" style="34" customWidth="1"/>
    <col min="6" max="7" width="9.6640625" style="36" customWidth="1"/>
    <col min="8" max="9" width="6.6640625" style="36" customWidth="1"/>
  </cols>
  <sheetData>
    <row r="1" spans="1:9" x14ac:dyDescent="0.2">
      <c r="A1" s="30"/>
      <c r="B1" s="30"/>
      <c r="C1" s="30"/>
      <c r="D1" s="30"/>
      <c r="E1" s="30"/>
      <c r="F1" s="30"/>
      <c r="G1" s="30"/>
      <c r="H1" s="30"/>
      <c r="I1" s="30"/>
    </row>
    <row r="2" spans="1:9" x14ac:dyDescent="0.2">
      <c r="A2" s="34"/>
      <c r="C2" s="32" t="s">
        <v>24</v>
      </c>
      <c r="F2" s="35"/>
    </row>
    <row r="3" spans="1:9" ht="17" x14ac:dyDescent="0.2">
      <c r="A3" s="34"/>
      <c r="B3" s="37" t="s">
        <v>22</v>
      </c>
      <c r="C3" s="61" t="s">
        <v>23</v>
      </c>
      <c r="D3" s="61"/>
      <c r="E3" s="40"/>
      <c r="F3" s="61" t="s">
        <v>25</v>
      </c>
      <c r="G3" s="61"/>
    </row>
    <row r="4" spans="1:9" ht="17" thickBot="1" x14ac:dyDescent="0.25">
      <c r="A4" s="34"/>
      <c r="B4" s="41" t="s">
        <v>14</v>
      </c>
      <c r="C4" s="12" t="s">
        <v>19</v>
      </c>
      <c r="D4" s="29" t="s">
        <v>20</v>
      </c>
      <c r="E4" s="42"/>
      <c r="F4" s="12" t="s">
        <v>19</v>
      </c>
      <c r="G4" s="29" t="s">
        <v>20</v>
      </c>
    </row>
    <row r="5" spans="1:9" x14ac:dyDescent="0.2">
      <c r="A5" s="34"/>
      <c r="B5" s="43"/>
      <c r="C5" s="6">
        <v>398831</v>
      </c>
      <c r="D5" s="6">
        <v>44802</v>
      </c>
      <c r="E5" s="44"/>
      <c r="F5" s="6">
        <v>379158</v>
      </c>
      <c r="G5" s="6">
        <v>36768</v>
      </c>
    </row>
    <row r="6" spans="1:9" x14ac:dyDescent="0.2">
      <c r="A6" s="34"/>
      <c r="B6" s="43"/>
      <c r="C6" s="6">
        <v>114444</v>
      </c>
      <c r="D6" s="6">
        <v>88722</v>
      </c>
      <c r="E6" s="44"/>
      <c r="F6" s="6">
        <v>98221</v>
      </c>
      <c r="G6" s="6">
        <v>82474</v>
      </c>
    </row>
    <row r="7" spans="1:9" x14ac:dyDescent="0.2">
      <c r="A7" s="34"/>
      <c r="B7" s="43"/>
      <c r="C7" s="6">
        <v>127202</v>
      </c>
      <c r="D7" s="6">
        <v>171144</v>
      </c>
      <c r="E7" s="44"/>
      <c r="F7" s="6">
        <v>244203</v>
      </c>
      <c r="G7" s="6">
        <v>176198</v>
      </c>
    </row>
    <row r="8" spans="1:9" x14ac:dyDescent="0.2">
      <c r="A8" s="34"/>
      <c r="B8" s="43"/>
      <c r="C8" s="6">
        <v>308011</v>
      </c>
      <c r="D8" s="6">
        <v>155166</v>
      </c>
      <c r="E8" s="44"/>
      <c r="F8" s="6">
        <v>147571</v>
      </c>
      <c r="G8" s="6">
        <v>45095</v>
      </c>
    </row>
    <row r="9" spans="1:9" x14ac:dyDescent="0.2">
      <c r="A9" s="34"/>
      <c r="B9" s="43"/>
      <c r="C9" s="6">
        <v>217242</v>
      </c>
      <c r="D9" s="6">
        <v>241886</v>
      </c>
      <c r="E9" s="44"/>
      <c r="F9" s="6">
        <v>386913</v>
      </c>
      <c r="G9" s="6">
        <v>131288</v>
      </c>
    </row>
    <row r="10" spans="1:9" x14ac:dyDescent="0.2">
      <c r="A10" s="34"/>
      <c r="B10" s="43"/>
      <c r="C10" s="6">
        <v>330541</v>
      </c>
      <c r="D10" s="6">
        <v>53294</v>
      </c>
      <c r="E10" s="44"/>
      <c r="F10" s="6"/>
      <c r="G10" s="6"/>
    </row>
    <row r="11" spans="1:9" x14ac:dyDescent="0.2">
      <c r="A11" s="34"/>
      <c r="B11" s="44"/>
      <c r="C11" s="45"/>
      <c r="D11" s="6">
        <v>168085</v>
      </c>
      <c r="E11" s="44"/>
      <c r="F11" s="6"/>
      <c r="G11" s="6"/>
    </row>
    <row r="12" spans="1:9" x14ac:dyDescent="0.2">
      <c r="A12" s="34"/>
      <c r="B12" s="46" t="s">
        <v>15</v>
      </c>
      <c r="C12" s="38">
        <v>6</v>
      </c>
      <c r="D12" s="38">
        <v>7</v>
      </c>
      <c r="E12" s="44"/>
      <c r="F12" s="38">
        <v>5</v>
      </c>
      <c r="G12" s="38">
        <v>5</v>
      </c>
      <c r="I12" s="34"/>
    </row>
    <row r="13" spans="1:9" x14ac:dyDescent="0.2">
      <c r="B13" s="46" t="s">
        <v>16</v>
      </c>
      <c r="C13" s="39">
        <f>AVERAGE(C5:C11)</f>
        <v>249378.5</v>
      </c>
      <c r="D13" s="39">
        <f t="shared" ref="D13:G13" si="0">AVERAGE(D5:D11)</f>
        <v>131871.28571428571</v>
      </c>
      <c r="E13" s="44"/>
      <c r="F13" s="39">
        <f t="shared" si="0"/>
        <v>251213.2</v>
      </c>
      <c r="G13" s="39">
        <f t="shared" si="0"/>
        <v>94364.6</v>
      </c>
    </row>
    <row r="14" spans="1:9" x14ac:dyDescent="0.2">
      <c r="B14" s="46" t="s">
        <v>17</v>
      </c>
      <c r="C14" s="39">
        <f>STDEV(C5:C11)/6^0.5</f>
        <v>47091.521633764751</v>
      </c>
      <c r="D14" s="39">
        <f>STDEV(D5:D11)/7^0.5</f>
        <v>27219.115947921502</v>
      </c>
      <c r="E14" s="44"/>
      <c r="F14" s="39">
        <f>STDEV(F5:F11)/5^0.5</f>
        <v>58728.940631004058</v>
      </c>
      <c r="G14" s="39">
        <f>STDEV(G5:G11)/5^0.5</f>
        <v>26406.714115163966</v>
      </c>
    </row>
    <row r="15" spans="1:9" ht="17" thickBot="1" x14ac:dyDescent="0.25">
      <c r="B15" s="47" t="s">
        <v>0</v>
      </c>
      <c r="C15" s="62">
        <f>TTEST(C5:C11,D5:D11,2,2)</f>
        <v>4.6557885838389046E-2</v>
      </c>
      <c r="D15" s="63"/>
      <c r="E15" s="42"/>
      <c r="F15" s="62">
        <f>TTEST(F5:F11,G5:G11,2,2)</f>
        <v>4.0829969139014981E-2</v>
      </c>
      <c r="G15" s="63"/>
    </row>
  </sheetData>
  <mergeCells count="4">
    <mergeCell ref="C3:D3"/>
    <mergeCell ref="F3:G3"/>
    <mergeCell ref="C15:D15"/>
    <mergeCell ref="F15:G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C3" sqref="C3:G3"/>
    </sheetView>
  </sheetViews>
  <sheetFormatPr baseColWidth="10" defaultColWidth="8.83203125" defaultRowHeight="15" x14ac:dyDescent="0.2"/>
  <cols>
    <col min="1" max="1" width="8.83203125" style="33"/>
    <col min="2" max="2" width="9.6640625" style="31" customWidth="1"/>
    <col min="3" max="3" width="9.83203125" style="33" customWidth="1"/>
    <col min="4" max="4" width="9.33203125" style="33" customWidth="1"/>
    <col min="5" max="5" width="3.5" style="34" customWidth="1"/>
    <col min="6" max="7" width="9.6640625" style="36" customWidth="1"/>
    <col min="8" max="9" width="6.6640625" style="36" customWidth="1"/>
    <col min="10" max="21" width="8.83203125" style="36"/>
    <col min="22" max="16384" width="8.83203125" style="33"/>
  </cols>
  <sheetData>
    <row r="1" spans="1:22" s="30" customFormat="1" ht="7.5" customHeight="1" x14ac:dyDescent="0.2"/>
    <row r="2" spans="1:22" s="34" customFormat="1" ht="15" customHeight="1" x14ac:dyDescent="0.2">
      <c r="B2" s="31"/>
      <c r="C2" s="32" t="s">
        <v>26</v>
      </c>
      <c r="D2" s="33"/>
      <c r="F2" s="35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3"/>
    </row>
    <row r="3" spans="1:22" s="34" customFormat="1" ht="15" customHeight="1" x14ac:dyDescent="0.2">
      <c r="B3" s="37" t="s">
        <v>22</v>
      </c>
      <c r="C3" s="61" t="s">
        <v>23</v>
      </c>
      <c r="D3" s="61"/>
      <c r="E3" s="40"/>
      <c r="F3" s="61" t="s">
        <v>25</v>
      </c>
      <c r="G3" s="61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3"/>
    </row>
    <row r="4" spans="1:22" s="34" customFormat="1" ht="17" thickBot="1" x14ac:dyDescent="0.25">
      <c r="B4" s="41" t="s">
        <v>14</v>
      </c>
      <c r="C4" s="12" t="s">
        <v>19</v>
      </c>
      <c r="D4" s="29" t="s">
        <v>20</v>
      </c>
      <c r="E4" s="42"/>
      <c r="F4" s="12" t="s">
        <v>19</v>
      </c>
      <c r="G4" s="29" t="s">
        <v>20</v>
      </c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3"/>
    </row>
    <row r="5" spans="1:22" s="34" customFormat="1" x14ac:dyDescent="0.2">
      <c r="B5" s="43"/>
      <c r="C5" s="1">
        <v>2.41</v>
      </c>
      <c r="D5" s="1">
        <v>0.46</v>
      </c>
      <c r="E5" s="44"/>
      <c r="F5" s="1">
        <v>2.29</v>
      </c>
      <c r="G5" s="1">
        <v>0.37</v>
      </c>
      <c r="H5" s="36"/>
      <c r="I5" s="1"/>
      <c r="J5" s="1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3"/>
    </row>
    <row r="6" spans="1:22" s="34" customFormat="1" x14ac:dyDescent="0.2">
      <c r="B6" s="43"/>
      <c r="C6" s="1">
        <v>1.32</v>
      </c>
      <c r="D6" s="1">
        <v>1.01</v>
      </c>
      <c r="E6" s="44"/>
      <c r="F6" s="1">
        <v>1.1299999999999999</v>
      </c>
      <c r="G6" s="1">
        <v>0.94</v>
      </c>
      <c r="H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3"/>
    </row>
    <row r="7" spans="1:22" s="34" customFormat="1" x14ac:dyDescent="0.2">
      <c r="B7" s="43"/>
      <c r="C7" s="1">
        <v>1.36</v>
      </c>
      <c r="D7" s="1">
        <v>1.35</v>
      </c>
      <c r="E7" s="44"/>
      <c r="F7" s="1">
        <v>1.62</v>
      </c>
      <c r="G7" s="1">
        <v>0.96</v>
      </c>
      <c r="H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3"/>
    </row>
    <row r="8" spans="1:22" s="34" customFormat="1" x14ac:dyDescent="0.2">
      <c r="B8" s="43"/>
      <c r="C8" s="1">
        <v>2.04</v>
      </c>
      <c r="D8" s="1">
        <v>1.34</v>
      </c>
      <c r="E8" s="44"/>
      <c r="F8" s="1">
        <v>1.24</v>
      </c>
      <c r="G8" s="1">
        <v>0.5</v>
      </c>
      <c r="H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3"/>
    </row>
    <row r="9" spans="1:22" s="34" customFormat="1" x14ac:dyDescent="0.2">
      <c r="B9" s="43"/>
      <c r="C9" s="1">
        <v>1.83</v>
      </c>
      <c r="D9" s="1">
        <v>1.31</v>
      </c>
      <c r="E9" s="44"/>
      <c r="F9" s="1">
        <v>2.62</v>
      </c>
      <c r="G9" s="1">
        <v>1.47</v>
      </c>
      <c r="H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3"/>
    </row>
    <row r="10" spans="1:22" s="34" customFormat="1" x14ac:dyDescent="0.2">
      <c r="B10" s="43"/>
      <c r="C10" s="1">
        <v>2.2400000000000002</v>
      </c>
      <c r="D10" s="1">
        <v>0.59</v>
      </c>
      <c r="E10" s="44"/>
      <c r="F10" s="6"/>
      <c r="G10" s="6"/>
      <c r="H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3"/>
    </row>
    <row r="11" spans="1:22" s="34" customFormat="1" x14ac:dyDescent="0.2">
      <c r="B11" s="44"/>
      <c r="C11" s="1"/>
      <c r="D11" s="1">
        <v>1.88</v>
      </c>
      <c r="E11" s="44"/>
      <c r="F11" s="6"/>
      <c r="G11" s="6"/>
      <c r="H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3"/>
    </row>
    <row r="12" spans="1:22" s="34" customFormat="1" x14ac:dyDescent="0.2">
      <c r="B12" s="46" t="s">
        <v>15</v>
      </c>
      <c r="C12" s="38">
        <v>6</v>
      </c>
      <c r="D12" s="38">
        <v>7</v>
      </c>
      <c r="E12" s="44"/>
      <c r="F12" s="38">
        <v>5</v>
      </c>
      <c r="G12" s="38">
        <v>5</v>
      </c>
      <c r="H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3"/>
    </row>
    <row r="13" spans="1:22" s="34" customFormat="1" x14ac:dyDescent="0.2">
      <c r="A13" s="33"/>
      <c r="B13" s="46" t="s">
        <v>16</v>
      </c>
      <c r="C13" s="39">
        <f t="shared" ref="C13" si="0">AVERAGE(C5:C11)</f>
        <v>1.8666666666666669</v>
      </c>
      <c r="D13" s="39">
        <f>AVERAGE(D5:D11)</f>
        <v>1.1342857142857143</v>
      </c>
      <c r="E13" s="44"/>
      <c r="F13" s="39">
        <f t="shared" ref="F13:G13" si="1">AVERAGE(F5:F11)</f>
        <v>1.78</v>
      </c>
      <c r="G13" s="39">
        <f t="shared" si="1"/>
        <v>0.84800000000000009</v>
      </c>
      <c r="H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3"/>
    </row>
    <row r="14" spans="1:22" s="34" customFormat="1" x14ac:dyDescent="0.2">
      <c r="A14" s="33"/>
      <c r="B14" s="46" t="s">
        <v>17</v>
      </c>
      <c r="C14" s="39">
        <f>STDEV(C5:C11)/6^0.5</f>
        <v>0.18452943155797977</v>
      </c>
      <c r="D14" s="39">
        <f>STDEV(D5:D11)/7^0.5</f>
        <v>0.18530357515705506</v>
      </c>
      <c r="E14" s="44"/>
      <c r="F14" s="39">
        <f>STDEV(F5:F11)/5^0.5</f>
        <v>0.29201027379186484</v>
      </c>
      <c r="G14" s="39">
        <f>STDEV(G5:G11)/5^0.5</f>
        <v>0.19461243536834935</v>
      </c>
      <c r="H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3"/>
    </row>
    <row r="15" spans="1:22" ht="16" thickBot="1" x14ac:dyDescent="0.25">
      <c r="B15" s="47" t="s">
        <v>0</v>
      </c>
      <c r="C15" s="62">
        <f>TTEST(C5:C11,D5:D11,2,2)</f>
        <v>1.7853294386100591E-2</v>
      </c>
      <c r="D15" s="63"/>
      <c r="E15" s="42"/>
      <c r="F15" s="62">
        <f>TTEST(F5:F11,G5:G11,2,2)</f>
        <v>2.8989916001950361E-2</v>
      </c>
      <c r="G15" s="63"/>
    </row>
    <row r="17" spans="1:24" s="34" customFormat="1" x14ac:dyDescent="0.2">
      <c r="A17" s="33"/>
      <c r="B17" s="31"/>
      <c r="C17" s="33"/>
      <c r="D17" s="33"/>
      <c r="F17" s="36"/>
      <c r="G17" s="36"/>
      <c r="H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3"/>
      <c r="W17" s="33"/>
      <c r="X17" s="33"/>
    </row>
  </sheetData>
  <mergeCells count="4">
    <mergeCell ref="C3:D3"/>
    <mergeCell ref="F3:G3"/>
    <mergeCell ref="C15:D15"/>
    <mergeCell ref="F15:G15"/>
  </mergeCells>
  <pageMargins left="0.7" right="0.7" top="0.65" bottom="0.35" header="0.3" footer="0.3"/>
  <pageSetup paperSize="1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16"/>
  <sheetViews>
    <sheetView workbookViewId="0">
      <selection activeCell="H26" sqref="H26"/>
    </sheetView>
  </sheetViews>
  <sheetFormatPr baseColWidth="10" defaultRowHeight="16" x14ac:dyDescent="0.2"/>
  <cols>
    <col min="3" max="9" width="6" customWidth="1"/>
    <col min="10" max="10" width="6.1640625" customWidth="1"/>
  </cols>
  <sheetData>
    <row r="2" spans="3:10" s="9" customFormat="1" x14ac:dyDescent="0.2">
      <c r="C2" s="9" t="s">
        <v>21</v>
      </c>
    </row>
    <row r="3" spans="3:10" x14ac:dyDescent="0.2">
      <c r="C3" s="66" t="s">
        <v>19</v>
      </c>
      <c r="D3" s="66"/>
      <c r="E3" s="66"/>
      <c r="F3" s="67"/>
      <c r="G3" s="66" t="s">
        <v>20</v>
      </c>
      <c r="H3" s="66"/>
      <c r="I3" s="66"/>
      <c r="J3" s="66"/>
    </row>
    <row r="4" spans="3:10" ht="17" thickBot="1" x14ac:dyDescent="0.25">
      <c r="C4" s="65" t="s">
        <v>18</v>
      </c>
      <c r="D4" s="65"/>
      <c r="E4" s="65"/>
      <c r="F4" s="24" t="s">
        <v>16</v>
      </c>
      <c r="G4" s="65" t="s">
        <v>18</v>
      </c>
      <c r="H4" s="65"/>
      <c r="I4" s="65"/>
      <c r="J4" s="23" t="s">
        <v>16</v>
      </c>
    </row>
    <row r="5" spans="3:10" x14ac:dyDescent="0.2">
      <c r="C5" s="6">
        <v>6</v>
      </c>
      <c r="D5" s="6">
        <v>13</v>
      </c>
      <c r="E5" s="6">
        <v>15</v>
      </c>
      <c r="F5" s="27">
        <f>AVERAGE(C5:E5)</f>
        <v>11.333333333333334</v>
      </c>
      <c r="G5" s="6">
        <v>6</v>
      </c>
      <c r="H5" s="6">
        <v>4</v>
      </c>
      <c r="I5" s="6">
        <v>13</v>
      </c>
      <c r="J5" s="27">
        <f>AVERAGE(G5:I5)</f>
        <v>7.666666666666667</v>
      </c>
    </row>
    <row r="6" spans="3:10" x14ac:dyDescent="0.2">
      <c r="C6" s="6">
        <v>5</v>
      </c>
      <c r="D6" s="6">
        <v>9</v>
      </c>
      <c r="E6" s="6">
        <v>9</v>
      </c>
      <c r="F6" s="27">
        <f t="shared" ref="F6:F13" si="0">AVERAGE(C6:E6)</f>
        <v>7.666666666666667</v>
      </c>
      <c r="G6" s="6">
        <v>3</v>
      </c>
      <c r="H6" s="6">
        <v>5</v>
      </c>
      <c r="I6" s="6">
        <v>2</v>
      </c>
      <c r="J6" s="27">
        <f t="shared" ref="J6:J12" si="1">AVERAGE(G6:I6)</f>
        <v>3.3333333333333335</v>
      </c>
    </row>
    <row r="7" spans="3:10" x14ac:dyDescent="0.2">
      <c r="C7" s="6">
        <v>16</v>
      </c>
      <c r="D7" s="6">
        <v>18</v>
      </c>
      <c r="E7" s="6">
        <v>12</v>
      </c>
      <c r="F7" s="27">
        <f t="shared" si="0"/>
        <v>15.333333333333334</v>
      </c>
      <c r="G7" s="6">
        <v>12</v>
      </c>
      <c r="H7" s="6">
        <v>8</v>
      </c>
      <c r="I7" s="6">
        <v>6</v>
      </c>
      <c r="J7" s="27">
        <f t="shared" si="1"/>
        <v>8.6666666666666661</v>
      </c>
    </row>
    <row r="8" spans="3:10" x14ac:dyDescent="0.2">
      <c r="C8" s="6">
        <v>4</v>
      </c>
      <c r="D8" s="6">
        <v>7</v>
      </c>
      <c r="E8" s="6">
        <v>12</v>
      </c>
      <c r="F8" s="27">
        <f t="shared" si="0"/>
        <v>7.666666666666667</v>
      </c>
      <c r="G8" s="6">
        <v>2</v>
      </c>
      <c r="H8" s="6">
        <v>7</v>
      </c>
      <c r="I8" s="6">
        <v>3</v>
      </c>
      <c r="J8" s="27">
        <f t="shared" si="1"/>
        <v>4</v>
      </c>
    </row>
    <row r="9" spans="3:10" x14ac:dyDescent="0.2">
      <c r="C9" s="6">
        <v>16</v>
      </c>
      <c r="D9" s="6">
        <v>12</v>
      </c>
      <c r="E9" s="6">
        <v>6</v>
      </c>
      <c r="F9" s="27">
        <f t="shared" si="0"/>
        <v>11.333333333333334</v>
      </c>
      <c r="G9" s="6">
        <v>0</v>
      </c>
      <c r="H9" s="6">
        <v>1</v>
      </c>
      <c r="I9" s="6">
        <v>5</v>
      </c>
      <c r="J9" s="27">
        <f t="shared" si="1"/>
        <v>2</v>
      </c>
    </row>
    <row r="10" spans="3:10" x14ac:dyDescent="0.2">
      <c r="C10" s="6">
        <v>8</v>
      </c>
      <c r="D10" s="6">
        <v>2</v>
      </c>
      <c r="E10" s="6">
        <v>12</v>
      </c>
      <c r="F10" s="27">
        <f t="shared" si="0"/>
        <v>7.333333333333333</v>
      </c>
      <c r="G10" s="6">
        <v>0</v>
      </c>
      <c r="H10" s="6">
        <v>1</v>
      </c>
      <c r="I10" s="6">
        <v>3</v>
      </c>
      <c r="J10" s="27">
        <f t="shared" si="1"/>
        <v>1.3333333333333333</v>
      </c>
    </row>
    <row r="11" spans="3:10" x14ac:dyDescent="0.2">
      <c r="C11" s="6">
        <v>2</v>
      </c>
      <c r="D11" s="6">
        <v>7</v>
      </c>
      <c r="E11" s="6">
        <v>9</v>
      </c>
      <c r="F11" s="27">
        <f t="shared" si="0"/>
        <v>6</v>
      </c>
      <c r="G11" s="6">
        <v>8</v>
      </c>
      <c r="H11" s="6">
        <v>11</v>
      </c>
      <c r="I11" s="6">
        <v>7</v>
      </c>
      <c r="J11" s="27">
        <f t="shared" si="1"/>
        <v>8.6666666666666661</v>
      </c>
    </row>
    <row r="12" spans="3:10" x14ac:dyDescent="0.2">
      <c r="C12" s="6">
        <v>6</v>
      </c>
      <c r="D12" s="6">
        <v>10</v>
      </c>
      <c r="E12" s="6">
        <v>5</v>
      </c>
      <c r="F12" s="27">
        <f t="shared" si="0"/>
        <v>7</v>
      </c>
      <c r="G12" s="6">
        <v>2</v>
      </c>
      <c r="H12" s="6">
        <v>2</v>
      </c>
      <c r="I12" s="6">
        <v>1</v>
      </c>
      <c r="J12" s="27">
        <f t="shared" si="1"/>
        <v>1.6666666666666667</v>
      </c>
    </row>
    <row r="13" spans="3:10" ht="17" thickBot="1" x14ac:dyDescent="0.25">
      <c r="C13" s="7">
        <v>10</v>
      </c>
      <c r="D13" s="7">
        <v>10</v>
      </c>
      <c r="E13" s="7">
        <v>9</v>
      </c>
      <c r="F13" s="28">
        <f t="shared" si="0"/>
        <v>9.6666666666666661</v>
      </c>
      <c r="G13" s="7"/>
      <c r="H13" s="7"/>
      <c r="I13" s="7"/>
      <c r="J13" s="28"/>
    </row>
    <row r="14" spans="3:10" x14ac:dyDescent="0.2">
      <c r="E14" s="25" t="s">
        <v>16</v>
      </c>
      <c r="F14" s="26">
        <f>AVERAGE(F5:F13)</f>
        <v>9.2592592592592595</v>
      </c>
      <c r="J14" s="26">
        <f>AVERAGE(J5:J13)</f>
        <v>4.6666666666666661</v>
      </c>
    </row>
    <row r="15" spans="3:10" x14ac:dyDescent="0.2">
      <c r="E15" s="25" t="s">
        <v>17</v>
      </c>
      <c r="F15" s="26">
        <f>STDEV(F6:F14)/9^0.5</f>
        <v>0.95301480928158577</v>
      </c>
      <c r="J15" s="26">
        <f>STDEV(J6:J14)/9^0.5</f>
        <v>0.97849450643228708</v>
      </c>
    </row>
    <row r="16" spans="3:10" x14ac:dyDescent="0.2">
      <c r="E16" s="25" t="s">
        <v>0</v>
      </c>
      <c r="F16" s="64">
        <f>TTEST(F5:F13,J5:J13,2,2)</f>
        <v>7.5152652177633361E-3</v>
      </c>
      <c r="G16" s="64"/>
      <c r="H16" s="64"/>
      <c r="I16" s="64"/>
      <c r="J16" s="64"/>
    </row>
  </sheetData>
  <mergeCells count="5">
    <mergeCell ref="F16:J16"/>
    <mergeCell ref="C4:E4"/>
    <mergeCell ref="C3:F3"/>
    <mergeCell ref="G4:I4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"/>
  <sheetViews>
    <sheetView workbookViewId="0">
      <selection activeCell="F18" sqref="F18"/>
    </sheetView>
  </sheetViews>
  <sheetFormatPr baseColWidth="10" defaultRowHeight="16" x14ac:dyDescent="0.2"/>
  <cols>
    <col min="2" max="2" width="9.6640625" style="13" customWidth="1"/>
    <col min="3" max="3" width="8.33203125" customWidth="1"/>
    <col min="4" max="4" width="11.1640625" customWidth="1"/>
    <col min="5" max="5" width="9.1640625" style="15" customWidth="1"/>
  </cols>
  <sheetData>
    <row r="1" spans="2:6" x14ac:dyDescent="0.2">
      <c r="B1" s="18"/>
      <c r="C1" s="18"/>
      <c r="D1" s="18"/>
      <c r="E1" s="18"/>
    </row>
    <row r="2" spans="2:6" s="9" customFormat="1" x14ac:dyDescent="0.2">
      <c r="B2" s="48" t="s">
        <v>31</v>
      </c>
      <c r="C2" s="14"/>
      <c r="D2"/>
      <c r="E2" s="15"/>
    </row>
    <row r="3" spans="2:6" ht="16" customHeight="1" thickBot="1" x14ac:dyDescent="0.25">
      <c r="B3" s="19" t="s">
        <v>27</v>
      </c>
      <c r="C3" s="5" t="s">
        <v>28</v>
      </c>
      <c r="D3" s="49" t="s">
        <v>29</v>
      </c>
      <c r="E3" s="49" t="s">
        <v>30</v>
      </c>
    </row>
    <row r="4" spans="2:6" x14ac:dyDescent="0.2">
      <c r="C4" s="2">
        <v>37.1</v>
      </c>
      <c r="D4" s="2">
        <v>0</v>
      </c>
      <c r="E4" s="2">
        <v>0.3</v>
      </c>
    </row>
    <row r="5" spans="2:6" x14ac:dyDescent="0.2">
      <c r="C5" s="2">
        <v>53.8</v>
      </c>
      <c r="D5" s="2">
        <v>0.3</v>
      </c>
      <c r="E5" s="2">
        <v>0.1</v>
      </c>
    </row>
    <row r="6" spans="2:6" x14ac:dyDescent="0.2">
      <c r="C6" s="2">
        <v>43.8</v>
      </c>
      <c r="D6" s="2">
        <v>0.1</v>
      </c>
      <c r="E6" s="2">
        <v>0.3</v>
      </c>
    </row>
    <row r="7" spans="2:6" x14ac:dyDescent="0.2">
      <c r="C7" s="2">
        <v>43.8</v>
      </c>
      <c r="D7" s="2"/>
      <c r="E7" s="2"/>
    </row>
    <row r="8" spans="2:6" x14ac:dyDescent="0.2">
      <c r="B8" s="20" t="s">
        <v>15</v>
      </c>
      <c r="C8" s="21">
        <v>4</v>
      </c>
      <c r="D8" s="21">
        <v>3</v>
      </c>
      <c r="E8" s="21">
        <v>3</v>
      </c>
    </row>
    <row r="9" spans="2:6" x14ac:dyDescent="0.2">
      <c r="B9" s="20" t="s">
        <v>16</v>
      </c>
      <c r="C9" s="22">
        <f>AVERAGE(C4:C7)</f>
        <v>44.625</v>
      </c>
      <c r="D9" s="22">
        <f>AVERAGE(D4:D7)</f>
        <v>0.13333333333333333</v>
      </c>
      <c r="E9" s="22">
        <f>AVERAGE(E4:E7)</f>
        <v>0.23333333333333331</v>
      </c>
    </row>
    <row r="10" spans="2:6" x14ac:dyDescent="0.2">
      <c r="B10" s="20" t="s">
        <v>17</v>
      </c>
      <c r="C10" s="22">
        <f>STDEV(C4:C7)/4^0.5</f>
        <v>3.4419894925270409</v>
      </c>
      <c r="D10" s="50">
        <f>STDEV(D4:D7)/3^0.5</f>
        <v>8.819171036881969E-2</v>
      </c>
      <c r="E10" s="50">
        <f>STDEV(E4:E7)/3^0.5</f>
        <v>6.6666666666666707E-2</v>
      </c>
    </row>
    <row r="11" spans="2:6" x14ac:dyDescent="0.2">
      <c r="C11" s="1"/>
      <c r="D11" s="1"/>
    </row>
    <row r="12" spans="2:6" x14ac:dyDescent="0.2">
      <c r="C12" s="1"/>
      <c r="D12" s="1"/>
    </row>
    <row r="13" spans="2:6" x14ac:dyDescent="0.2">
      <c r="D13" s="1"/>
      <c r="E13" s="1"/>
      <c r="F13" s="1"/>
    </row>
    <row r="14" spans="2:6" x14ac:dyDescent="0.2">
      <c r="D14" s="1"/>
      <c r="E14" s="1"/>
      <c r="F14" s="1"/>
    </row>
    <row r="15" spans="2:6" x14ac:dyDescent="0.2">
      <c r="D15" s="1"/>
      <c r="E15" s="1"/>
      <c r="F15" s="1"/>
    </row>
    <row r="16" spans="2:6" x14ac:dyDescent="0.2">
      <c r="D1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B3" sqref="B3:B4"/>
    </sheetView>
  </sheetViews>
  <sheetFormatPr baseColWidth="10" defaultRowHeight="16" x14ac:dyDescent="0.2"/>
  <cols>
    <col min="1" max="1" width="35.83203125" style="13" customWidth="1"/>
    <col min="2" max="4" width="8.33203125" customWidth="1"/>
    <col min="5" max="5" width="8.33203125" style="15" customWidth="1"/>
    <col min="6" max="6" width="8.33203125" style="8" customWidth="1"/>
  </cols>
  <sheetData>
    <row r="1" spans="1:6" x14ac:dyDescent="0.2">
      <c r="A1" s="18"/>
      <c r="B1" s="18"/>
      <c r="C1" s="18"/>
      <c r="D1" s="51"/>
      <c r="E1" s="52"/>
      <c r="F1" s="18"/>
    </row>
    <row r="2" spans="1:6" ht="15" customHeight="1" x14ac:dyDescent="0.2">
      <c r="A2"/>
      <c r="B2" s="16" t="s">
        <v>66</v>
      </c>
      <c r="E2"/>
      <c r="F2"/>
    </row>
    <row r="3" spans="1:6" ht="14" customHeight="1" x14ac:dyDescent="0.2">
      <c r="A3"/>
      <c r="B3" s="68" t="s">
        <v>38</v>
      </c>
      <c r="C3" s="68" t="s">
        <v>39</v>
      </c>
      <c r="D3" s="70" t="s">
        <v>1</v>
      </c>
      <c r="E3" s="70"/>
      <c r="F3" s="70"/>
    </row>
    <row r="4" spans="1:6" ht="14" customHeight="1" thickBot="1" x14ac:dyDescent="0.25">
      <c r="B4" s="69"/>
      <c r="C4" s="69"/>
      <c r="D4" s="54" t="s">
        <v>42</v>
      </c>
      <c r="E4" s="54" t="s">
        <v>40</v>
      </c>
      <c r="F4" s="55" t="s">
        <v>41</v>
      </c>
    </row>
    <row r="5" spans="1:6" x14ac:dyDescent="0.2">
      <c r="B5" s="1">
        <v>20</v>
      </c>
      <c r="C5" s="1">
        <v>11</v>
      </c>
      <c r="D5" s="1">
        <v>135</v>
      </c>
      <c r="E5" s="1">
        <v>1910</v>
      </c>
      <c r="F5" s="1">
        <v>1464</v>
      </c>
    </row>
    <row r="6" spans="1:6" x14ac:dyDescent="0.2">
      <c r="B6" s="1">
        <v>12</v>
      </c>
      <c r="C6" s="1">
        <v>12</v>
      </c>
      <c r="D6" s="1">
        <v>310</v>
      </c>
      <c r="E6" s="1">
        <v>611</v>
      </c>
      <c r="F6" s="1">
        <v>969</v>
      </c>
    </row>
    <row r="7" spans="1:6" x14ac:dyDescent="0.2">
      <c r="B7" s="1">
        <v>21</v>
      </c>
      <c r="C7" s="1">
        <v>19</v>
      </c>
      <c r="D7" s="1">
        <v>1357</v>
      </c>
      <c r="E7" s="1">
        <v>284</v>
      </c>
      <c r="F7" s="1">
        <v>686</v>
      </c>
    </row>
    <row r="8" spans="1:6" x14ac:dyDescent="0.2">
      <c r="B8" s="1">
        <v>6.3</v>
      </c>
      <c r="C8" s="1">
        <v>0</v>
      </c>
      <c r="D8" s="1">
        <v>330</v>
      </c>
      <c r="E8" s="1">
        <v>2227</v>
      </c>
      <c r="F8" s="1">
        <v>714</v>
      </c>
    </row>
    <row r="9" spans="1:6" x14ac:dyDescent="0.2">
      <c r="B9" s="1">
        <v>0</v>
      </c>
      <c r="C9" s="1">
        <v>0</v>
      </c>
      <c r="D9" s="1">
        <v>948.22</v>
      </c>
      <c r="E9" s="1">
        <v>1285.1400000000001</v>
      </c>
      <c r="F9" s="1">
        <v>1300.31</v>
      </c>
    </row>
    <row r="10" spans="1:6" x14ac:dyDescent="0.2">
      <c r="B10" s="1">
        <v>14</v>
      </c>
      <c r="C10" s="1">
        <v>14</v>
      </c>
      <c r="D10" s="1"/>
      <c r="E10" s="1"/>
      <c r="F10" s="1"/>
    </row>
    <row r="11" spans="1:6" x14ac:dyDescent="0.2">
      <c r="B11" s="1">
        <v>9</v>
      </c>
      <c r="C11" s="1">
        <v>0</v>
      </c>
      <c r="D11" s="1"/>
      <c r="E11" s="1"/>
      <c r="F11" s="1"/>
    </row>
    <row r="12" spans="1:6" x14ac:dyDescent="0.2">
      <c r="B12" s="1">
        <v>0</v>
      </c>
      <c r="C12" s="1">
        <v>0</v>
      </c>
      <c r="D12" s="1"/>
      <c r="E12" s="1"/>
      <c r="F12" s="1"/>
    </row>
    <row r="13" spans="1:6" x14ac:dyDescent="0.2">
      <c r="B13" s="1">
        <v>0</v>
      </c>
      <c r="C13" s="1">
        <v>0</v>
      </c>
      <c r="D13" s="1"/>
      <c r="E13" s="1"/>
      <c r="F13" s="1"/>
    </row>
    <row r="14" spans="1:6" x14ac:dyDescent="0.2">
      <c r="A14" s="20" t="s">
        <v>15</v>
      </c>
      <c r="B14" s="21">
        <v>9</v>
      </c>
      <c r="C14" s="21">
        <v>9</v>
      </c>
      <c r="D14" s="21">
        <v>5</v>
      </c>
      <c r="E14" s="21">
        <v>5</v>
      </c>
      <c r="F14" s="21">
        <v>5</v>
      </c>
    </row>
    <row r="15" spans="1:6" x14ac:dyDescent="0.2">
      <c r="A15" s="20" t="s">
        <v>16</v>
      </c>
      <c r="B15" s="22">
        <f>AVERAGE(B5:B13)</f>
        <v>9.1444444444444439</v>
      </c>
      <c r="C15" s="22">
        <f>AVERAGE(C5:C13)</f>
        <v>6.2222222222222223</v>
      </c>
      <c r="D15" s="22">
        <f>AVERAGE(D5:D13)</f>
        <v>616.0440000000001</v>
      </c>
      <c r="E15" s="22">
        <f t="shared" ref="E15:F15" si="0">AVERAGE(E5:E13)</f>
        <v>1263.4280000000001</v>
      </c>
      <c r="F15" s="22">
        <f t="shared" si="0"/>
        <v>1026.6619999999998</v>
      </c>
    </row>
    <row r="16" spans="1:6" x14ac:dyDescent="0.2">
      <c r="A16" s="20" t="s">
        <v>17</v>
      </c>
      <c r="B16" s="50">
        <f>STDEV(B5:B13)/9^0.5</f>
        <v>2.7615973191409391</v>
      </c>
      <c r="C16" s="50">
        <f>STDEV(C5:C13)/9^0.5</f>
        <v>2.5645975305741757</v>
      </c>
      <c r="D16" s="50">
        <f>STDEV(D5:D13)/5^0.5</f>
        <v>230.89436098787684</v>
      </c>
      <c r="E16" s="50">
        <f t="shared" ref="E16:F16" si="1">STDEV(E5:E13)/5^0.5</f>
        <v>369.59026391938414</v>
      </c>
      <c r="F16" s="50">
        <f t="shared" si="1"/>
        <v>155.44786664345062</v>
      </c>
    </row>
    <row r="19" spans="1:9" x14ac:dyDescent="0.2">
      <c r="A19" s="3" t="s">
        <v>33</v>
      </c>
      <c r="B19" s="1"/>
      <c r="C19" s="1"/>
      <c r="D19" s="1"/>
      <c r="E19" s="1"/>
      <c r="F19" s="1"/>
    </row>
    <row r="20" spans="1:9" x14ac:dyDescent="0.2">
      <c r="A20" s="3" t="s">
        <v>34</v>
      </c>
      <c r="B20" s="1">
        <v>14.11</v>
      </c>
      <c r="C20" s="1"/>
      <c r="D20" s="1"/>
      <c r="E20" s="1"/>
      <c r="F20" s="1"/>
    </row>
    <row r="21" spans="1:9" x14ac:dyDescent="0.2">
      <c r="A21" s="3" t="s">
        <v>0</v>
      </c>
      <c r="B21" s="53" t="s">
        <v>12</v>
      </c>
      <c r="C21" s="1"/>
      <c r="D21" s="1"/>
      <c r="E21" s="1"/>
      <c r="F21" s="1"/>
    </row>
    <row r="22" spans="1:9" x14ac:dyDescent="0.2">
      <c r="A22" s="3" t="s">
        <v>11</v>
      </c>
      <c r="B22" s="53" t="s">
        <v>13</v>
      </c>
      <c r="C22" s="1"/>
      <c r="D22" s="1"/>
      <c r="E22" s="1"/>
      <c r="F22" s="1"/>
    </row>
    <row r="23" spans="1:9" x14ac:dyDescent="0.2">
      <c r="A23" s="3" t="s">
        <v>35</v>
      </c>
      <c r="B23" s="17" t="s">
        <v>7</v>
      </c>
      <c r="C23" s="1"/>
      <c r="D23" s="1"/>
      <c r="E23" s="1"/>
      <c r="F23" s="1"/>
    </row>
    <row r="24" spans="1:9" x14ac:dyDescent="0.2">
      <c r="A24" s="3" t="s">
        <v>36</v>
      </c>
      <c r="B24" s="1">
        <v>0.66830000000000001</v>
      </c>
      <c r="C24" s="1"/>
      <c r="D24" s="1"/>
      <c r="E24" s="1"/>
      <c r="F24" s="1"/>
    </row>
    <row r="25" spans="1:9" x14ac:dyDescent="0.2">
      <c r="A25" s="3"/>
      <c r="B25" s="1"/>
      <c r="C25" s="1"/>
      <c r="D25" s="1"/>
      <c r="E25" s="1"/>
      <c r="F25" s="1"/>
    </row>
    <row r="26" spans="1:9" s="9" customFormat="1" x14ac:dyDescent="0.2">
      <c r="A26" s="4" t="s">
        <v>43</v>
      </c>
      <c r="B26" s="11" t="s">
        <v>2</v>
      </c>
      <c r="C26" s="11" t="s">
        <v>3</v>
      </c>
      <c r="D26" s="11" t="s">
        <v>4</v>
      </c>
      <c r="E26" s="11" t="s">
        <v>5</v>
      </c>
      <c r="F26" s="11" t="s">
        <v>6</v>
      </c>
      <c r="G26" s="11"/>
      <c r="H26" s="11"/>
      <c r="I26" s="11"/>
    </row>
    <row r="27" spans="1:9" x14ac:dyDescent="0.2">
      <c r="A27" s="3" t="s">
        <v>44</v>
      </c>
      <c r="B27" s="1">
        <v>2.9220000000000002</v>
      </c>
      <c r="C27" s="1" t="s">
        <v>45</v>
      </c>
      <c r="D27" s="1" t="s">
        <v>8</v>
      </c>
      <c r="E27" s="1" t="s">
        <v>9</v>
      </c>
      <c r="F27" s="1" t="s">
        <v>10</v>
      </c>
      <c r="G27" s="1"/>
      <c r="H27" s="1"/>
      <c r="I27" s="1"/>
    </row>
    <row r="28" spans="1:9" x14ac:dyDescent="0.2">
      <c r="A28" s="3" t="s">
        <v>46</v>
      </c>
      <c r="B28" s="1">
        <v>-606.9</v>
      </c>
      <c r="C28" s="1" t="s">
        <v>47</v>
      </c>
      <c r="D28" s="1" t="s">
        <v>7</v>
      </c>
      <c r="E28" s="4" t="s">
        <v>48</v>
      </c>
      <c r="F28" s="53">
        <v>3.4200000000000001E-2</v>
      </c>
      <c r="G28" s="1"/>
      <c r="H28" s="1"/>
      <c r="I28" s="1"/>
    </row>
    <row r="29" spans="1:9" x14ac:dyDescent="0.2">
      <c r="A29" s="3" t="s">
        <v>49</v>
      </c>
      <c r="B29" s="1">
        <v>-1254</v>
      </c>
      <c r="C29" s="1" t="s">
        <v>50</v>
      </c>
      <c r="D29" s="1" t="s">
        <v>7</v>
      </c>
      <c r="E29" s="4" t="s">
        <v>53</v>
      </c>
      <c r="F29" s="53" t="s">
        <v>54</v>
      </c>
      <c r="G29" s="1"/>
      <c r="H29" s="1"/>
      <c r="I29" s="1"/>
    </row>
    <row r="30" spans="1:9" x14ac:dyDescent="0.2">
      <c r="A30" s="3" t="s">
        <v>51</v>
      </c>
      <c r="B30" s="1">
        <v>-1018</v>
      </c>
      <c r="C30" s="1" t="s">
        <v>52</v>
      </c>
      <c r="D30" s="1" t="s">
        <v>7</v>
      </c>
      <c r="E30" s="4" t="s">
        <v>13</v>
      </c>
      <c r="F30" s="53">
        <v>2.9999999999999997E-4</v>
      </c>
      <c r="G30" s="1"/>
      <c r="H30" s="1"/>
      <c r="I30" s="1"/>
    </row>
    <row r="31" spans="1:9" x14ac:dyDescent="0.2">
      <c r="A31" s="3"/>
      <c r="B31" s="10"/>
      <c r="C31" s="1"/>
      <c r="D31" s="1"/>
      <c r="E31" s="11"/>
      <c r="F31" s="11"/>
    </row>
    <row r="32" spans="1:9" x14ac:dyDescent="0.2">
      <c r="A32" s="3"/>
      <c r="B32" s="10"/>
      <c r="C32" s="1"/>
      <c r="D32" s="1"/>
      <c r="E32" s="11"/>
      <c r="F32" s="11"/>
    </row>
  </sheetData>
  <mergeCells count="3">
    <mergeCell ref="B3:B4"/>
    <mergeCell ref="C3:C4"/>
    <mergeCell ref="D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0"/>
  <sheetViews>
    <sheetView workbookViewId="0">
      <selection activeCell="G28" sqref="G28"/>
    </sheetView>
  </sheetViews>
  <sheetFormatPr baseColWidth="10" defaultRowHeight="16" x14ac:dyDescent="0.2"/>
  <cols>
    <col min="2" max="2" width="9.6640625" style="13" customWidth="1"/>
    <col min="3" max="3" width="8.33203125" customWidth="1"/>
    <col min="4" max="4" width="11.1640625" customWidth="1"/>
    <col min="5" max="5" width="9.1640625" style="15" customWidth="1"/>
  </cols>
  <sheetData>
    <row r="1" spans="2:6" x14ac:dyDescent="0.2">
      <c r="B1" s="18"/>
      <c r="C1" s="18"/>
      <c r="D1" s="18"/>
      <c r="E1" s="18"/>
    </row>
    <row r="2" spans="2:6" s="9" customFormat="1" x14ac:dyDescent="0.2">
      <c r="B2" s="48" t="s">
        <v>32</v>
      </c>
      <c r="C2" s="14"/>
      <c r="D2"/>
      <c r="E2" s="15"/>
    </row>
    <row r="3" spans="2:6" ht="16" customHeight="1" thickBot="1" x14ac:dyDescent="0.25">
      <c r="B3" s="19" t="s">
        <v>27</v>
      </c>
      <c r="C3" s="5" t="s">
        <v>28</v>
      </c>
      <c r="D3" s="49" t="s">
        <v>29</v>
      </c>
      <c r="E3" s="49" t="s">
        <v>30</v>
      </c>
    </row>
    <row r="4" spans="2:6" x14ac:dyDescent="0.2">
      <c r="C4" s="2">
        <v>0.2</v>
      </c>
      <c r="D4" s="2">
        <v>104</v>
      </c>
      <c r="E4" s="2">
        <v>1</v>
      </c>
    </row>
    <row r="5" spans="2:6" x14ac:dyDescent="0.2">
      <c r="C5" s="2">
        <v>0</v>
      </c>
      <c r="D5" s="2">
        <v>123.7</v>
      </c>
      <c r="E5" s="2">
        <v>0.2</v>
      </c>
    </row>
    <row r="6" spans="2:6" x14ac:dyDescent="0.2">
      <c r="C6" s="2">
        <v>0.6</v>
      </c>
      <c r="D6" s="2">
        <v>93.4</v>
      </c>
      <c r="E6" s="2">
        <v>0.4</v>
      </c>
    </row>
    <row r="7" spans="2:6" x14ac:dyDescent="0.2">
      <c r="C7" s="2">
        <v>0.1</v>
      </c>
      <c r="D7" s="2"/>
      <c r="E7" s="2"/>
    </row>
    <row r="8" spans="2:6" x14ac:dyDescent="0.2">
      <c r="B8" s="20" t="s">
        <v>15</v>
      </c>
      <c r="C8" s="21">
        <v>4</v>
      </c>
      <c r="D8" s="21">
        <v>3</v>
      </c>
      <c r="E8" s="21">
        <v>3</v>
      </c>
    </row>
    <row r="9" spans="2:6" x14ac:dyDescent="0.2">
      <c r="B9" s="20" t="s">
        <v>16</v>
      </c>
      <c r="C9" s="22">
        <f>AVERAGE(C4:C7)</f>
        <v>0.22500000000000001</v>
      </c>
      <c r="D9" s="22">
        <f>AVERAGE(D4:D7)</f>
        <v>107.03333333333335</v>
      </c>
      <c r="E9" s="22">
        <f>AVERAGE(E4:E7)</f>
        <v>0.53333333333333333</v>
      </c>
    </row>
    <row r="10" spans="2:6" x14ac:dyDescent="0.2">
      <c r="B10" s="20" t="s">
        <v>17</v>
      </c>
      <c r="C10" s="22">
        <f>STDEV(C4:C7)/4^0.5</f>
        <v>0.13149778198382917</v>
      </c>
      <c r="D10" s="50">
        <f>STDEV(D4:D7)/3^0.5</f>
        <v>8.8773744867374056</v>
      </c>
      <c r="E10" s="50">
        <f>STDEV(E4:E7)/3^0.5</f>
        <v>0.24037008503093263</v>
      </c>
    </row>
    <row r="11" spans="2:6" x14ac:dyDescent="0.2">
      <c r="C11" s="1"/>
      <c r="D11" s="1"/>
    </row>
    <row r="12" spans="2:6" x14ac:dyDescent="0.2">
      <c r="C12" s="1"/>
      <c r="D12" s="1"/>
    </row>
    <row r="13" spans="2:6" x14ac:dyDescent="0.2">
      <c r="D13" s="1"/>
      <c r="E13" s="1"/>
      <c r="F13" s="1"/>
    </row>
    <row r="14" spans="2:6" x14ac:dyDescent="0.2">
      <c r="D14" s="1"/>
      <c r="E14" s="1"/>
      <c r="F14" s="1"/>
    </row>
    <row r="15" spans="2:6" x14ac:dyDescent="0.2">
      <c r="D15" s="1"/>
      <c r="E15" s="1"/>
      <c r="F15" s="1"/>
    </row>
    <row r="16" spans="2:6" x14ac:dyDescent="0.2">
      <c r="D16" s="1"/>
    </row>
    <row r="17" spans="3:14" x14ac:dyDescent="0.2">
      <c r="C17" s="1"/>
      <c r="D17" s="1"/>
      <c r="E17" s="1"/>
      <c r="J17" s="1"/>
      <c r="N17" s="1"/>
    </row>
    <row r="18" spans="3:14" x14ac:dyDescent="0.2">
      <c r="C18" s="1"/>
      <c r="D18" s="1"/>
      <c r="E18" s="1"/>
    </row>
    <row r="19" spans="3:14" x14ac:dyDescent="0.2">
      <c r="C19" s="1"/>
      <c r="D19" s="1"/>
      <c r="E19" s="1"/>
    </row>
    <row r="20" spans="3:14" x14ac:dyDescent="0.2">
      <c r="C20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E13" sqref="E13"/>
    </sheetView>
  </sheetViews>
  <sheetFormatPr baseColWidth="10" defaultRowHeight="16" x14ac:dyDescent="0.2"/>
  <cols>
    <col min="1" max="1" width="35.83203125" style="13" customWidth="1"/>
    <col min="2" max="4" width="8.33203125" customWidth="1"/>
  </cols>
  <sheetData>
    <row r="1" spans="1:4" x14ac:dyDescent="0.2">
      <c r="A1" s="18"/>
      <c r="B1" s="18"/>
      <c r="C1" s="18"/>
      <c r="D1" s="51"/>
    </row>
    <row r="2" spans="1:4" ht="15" customHeight="1" x14ac:dyDescent="0.2">
      <c r="A2"/>
      <c r="B2" s="16" t="s">
        <v>55</v>
      </c>
    </row>
    <row r="3" spans="1:4" ht="14" customHeight="1" thickBot="1" x14ac:dyDescent="0.25">
      <c r="B3" s="56" t="s">
        <v>38</v>
      </c>
      <c r="C3" s="56" t="s">
        <v>39</v>
      </c>
      <c r="D3" s="57" t="s">
        <v>1</v>
      </c>
    </row>
    <row r="4" spans="1:4" x14ac:dyDescent="0.2">
      <c r="B4" s="6">
        <v>853</v>
      </c>
      <c r="C4" s="6">
        <v>1244</v>
      </c>
      <c r="D4" s="6">
        <v>1542</v>
      </c>
    </row>
    <row r="5" spans="1:4" x14ac:dyDescent="0.2">
      <c r="B5" s="6">
        <v>723</v>
      </c>
      <c r="C5" s="6">
        <v>1110</v>
      </c>
      <c r="D5" s="6">
        <v>1556</v>
      </c>
    </row>
    <row r="6" spans="1:4" x14ac:dyDescent="0.2">
      <c r="B6" s="6">
        <v>835</v>
      </c>
      <c r="C6" s="6">
        <v>1425</v>
      </c>
      <c r="D6" s="6">
        <v>1860</v>
      </c>
    </row>
    <row r="7" spans="1:4" x14ac:dyDescent="0.2">
      <c r="B7" s="6">
        <v>526</v>
      </c>
      <c r="C7" s="6">
        <v>1342</v>
      </c>
      <c r="D7" s="6">
        <v>1920</v>
      </c>
    </row>
    <row r="8" spans="1:4" x14ac:dyDescent="0.2">
      <c r="B8" s="6">
        <v>711</v>
      </c>
      <c r="C8" s="6">
        <v>1461</v>
      </c>
      <c r="D8" s="6">
        <v>1700</v>
      </c>
    </row>
    <row r="9" spans="1:4" x14ac:dyDescent="0.2">
      <c r="B9" s="6">
        <v>640</v>
      </c>
      <c r="C9" s="59">
        <v>1330.9</v>
      </c>
      <c r="D9" s="59">
        <v>1277.97</v>
      </c>
    </row>
    <row r="10" spans="1:4" x14ac:dyDescent="0.2">
      <c r="B10" s="6">
        <v>788</v>
      </c>
      <c r="C10" s="59">
        <v>1456.72</v>
      </c>
      <c r="D10" s="59"/>
    </row>
    <row r="11" spans="1:4" x14ac:dyDescent="0.2">
      <c r="B11" s="6">
        <v>522</v>
      </c>
      <c r="C11" s="59">
        <v>1369.33</v>
      </c>
      <c r="D11" s="59"/>
    </row>
    <row r="12" spans="1:4" x14ac:dyDescent="0.2">
      <c r="B12" s="58">
        <v>438</v>
      </c>
      <c r="C12" s="60">
        <v>1692.06</v>
      </c>
      <c r="D12" s="60"/>
    </row>
    <row r="13" spans="1:4" x14ac:dyDescent="0.2">
      <c r="A13" s="20" t="s">
        <v>15</v>
      </c>
      <c r="B13" s="21">
        <v>9</v>
      </c>
      <c r="C13" s="21">
        <v>9</v>
      </c>
      <c r="D13" s="21">
        <v>6</v>
      </c>
    </row>
    <row r="14" spans="1:4" x14ac:dyDescent="0.2">
      <c r="A14" s="20" t="s">
        <v>16</v>
      </c>
      <c r="B14" s="22">
        <f>AVERAGE(B4:B12)</f>
        <v>670.66666666666663</v>
      </c>
      <c r="C14" s="22">
        <f>AVERAGE(C4:C12)</f>
        <v>1381.2233333333331</v>
      </c>
      <c r="D14" s="22">
        <f>AVERAGE(D4:D12)</f>
        <v>1642.6616666666666</v>
      </c>
    </row>
    <row r="15" spans="1:4" x14ac:dyDescent="0.2">
      <c r="A15" s="20" t="s">
        <v>17</v>
      </c>
      <c r="B15" s="50">
        <f>STDEV(B4:B12)/9^0.5</f>
        <v>49.509819452531055</v>
      </c>
      <c r="C15" s="50">
        <f>STDEV(C4:C12)/9^0.5</f>
        <v>53.645517571886749</v>
      </c>
      <c r="D15" s="50">
        <f>STDEV(D4:D12)/6^0.5</f>
        <v>96.277933450217674</v>
      </c>
    </row>
    <row r="18" spans="1:9" s="9" customFormat="1" x14ac:dyDescent="0.2">
      <c r="A18" s="4" t="s">
        <v>33</v>
      </c>
      <c r="B18" s="11"/>
      <c r="C18" s="11"/>
      <c r="D18" s="11"/>
      <c r="E18" s="11"/>
      <c r="F18" s="11"/>
    </row>
    <row r="19" spans="1:9" x14ac:dyDescent="0.2">
      <c r="A19" s="3" t="s">
        <v>34</v>
      </c>
      <c r="B19" s="1">
        <v>63.2</v>
      </c>
      <c r="C19" s="1"/>
      <c r="D19" s="1"/>
      <c r="E19" s="1"/>
      <c r="F19" s="1"/>
    </row>
    <row r="20" spans="1:9" x14ac:dyDescent="0.2">
      <c r="A20" s="3" t="s">
        <v>0</v>
      </c>
      <c r="B20" s="53" t="s">
        <v>12</v>
      </c>
      <c r="C20" s="1"/>
      <c r="D20" s="1"/>
      <c r="E20" s="1"/>
      <c r="F20" s="1"/>
    </row>
    <row r="21" spans="1:9" x14ac:dyDescent="0.2">
      <c r="A21" s="3" t="s">
        <v>11</v>
      </c>
      <c r="B21" s="53" t="s">
        <v>13</v>
      </c>
      <c r="C21" s="1"/>
      <c r="D21" s="1"/>
      <c r="E21" s="1"/>
      <c r="F21" s="1"/>
    </row>
    <row r="22" spans="1:9" x14ac:dyDescent="0.2">
      <c r="A22" s="3" t="s">
        <v>35</v>
      </c>
      <c r="B22" s="17" t="s">
        <v>7</v>
      </c>
      <c r="C22" s="1"/>
      <c r="D22" s="1"/>
      <c r="E22" s="1"/>
      <c r="F22" s="1"/>
    </row>
    <row r="23" spans="1:9" x14ac:dyDescent="0.2">
      <c r="A23" s="3" t="s">
        <v>36</v>
      </c>
      <c r="B23" s="1">
        <v>0.85750000000000004</v>
      </c>
      <c r="C23" s="1"/>
      <c r="D23" s="1"/>
      <c r="E23" s="1"/>
      <c r="F23" s="1"/>
    </row>
    <row r="24" spans="1:9" x14ac:dyDescent="0.2">
      <c r="A24" s="3"/>
      <c r="B24" s="1"/>
      <c r="C24" s="1"/>
      <c r="D24" s="1"/>
    </row>
    <row r="25" spans="1:9" s="9" customFormat="1" x14ac:dyDescent="0.2">
      <c r="A25" s="4" t="s">
        <v>37</v>
      </c>
      <c r="B25" s="11" t="s">
        <v>2</v>
      </c>
      <c r="C25" s="11" t="s">
        <v>3</v>
      </c>
      <c r="D25" s="11" t="s">
        <v>4</v>
      </c>
      <c r="E25" s="11" t="s">
        <v>5</v>
      </c>
      <c r="F25" s="11" t="s">
        <v>6</v>
      </c>
      <c r="G25" s="11"/>
      <c r="H25" s="11"/>
      <c r="I25" s="11"/>
    </row>
    <row r="26" spans="1:9" x14ac:dyDescent="0.2">
      <c r="A26" s="3" t="s">
        <v>56</v>
      </c>
      <c r="B26" s="1">
        <v>-710.6</v>
      </c>
      <c r="C26" s="1" t="s">
        <v>57</v>
      </c>
      <c r="D26" s="1" t="s">
        <v>7</v>
      </c>
      <c r="E26" s="11" t="s">
        <v>13</v>
      </c>
      <c r="F26" s="53" t="s">
        <v>54</v>
      </c>
      <c r="G26" s="1" t="s">
        <v>58</v>
      </c>
      <c r="H26" s="1"/>
      <c r="I26" s="1"/>
    </row>
    <row r="27" spans="1:9" x14ac:dyDescent="0.2">
      <c r="A27" s="3" t="s">
        <v>59</v>
      </c>
      <c r="B27" s="1">
        <v>-972</v>
      </c>
      <c r="C27" s="1" t="s">
        <v>60</v>
      </c>
      <c r="D27" s="1" t="s">
        <v>7</v>
      </c>
      <c r="E27" s="11" t="s">
        <v>13</v>
      </c>
      <c r="F27" s="53" t="s">
        <v>54</v>
      </c>
      <c r="G27" s="1" t="s">
        <v>61</v>
      </c>
      <c r="H27" s="1"/>
      <c r="I27" s="1"/>
    </row>
    <row r="28" spans="1:9" x14ac:dyDescent="0.2">
      <c r="A28" s="3" t="s">
        <v>62</v>
      </c>
      <c r="B28" s="1">
        <v>-261.39999999999998</v>
      </c>
      <c r="C28" s="1" t="s">
        <v>63</v>
      </c>
      <c r="D28" s="1" t="s">
        <v>7</v>
      </c>
      <c r="E28" s="11" t="s">
        <v>48</v>
      </c>
      <c r="F28" s="11">
        <v>2.81E-2</v>
      </c>
      <c r="G28" s="1" t="s">
        <v>64</v>
      </c>
      <c r="H28" s="1"/>
      <c r="I28" s="1"/>
    </row>
    <row r="29" spans="1:9" x14ac:dyDescent="0.2">
      <c r="A29" s="3"/>
      <c r="B29" s="1"/>
      <c r="C29" s="1"/>
      <c r="D29" s="1"/>
      <c r="E29" s="1"/>
      <c r="F29" s="1"/>
      <c r="G29" s="1"/>
    </row>
    <row r="30" spans="1:9" x14ac:dyDescent="0.2">
      <c r="A30" s="3"/>
      <c r="B30" s="10"/>
      <c r="C30" s="1"/>
      <c r="D30" s="1"/>
    </row>
    <row r="31" spans="1:9" x14ac:dyDescent="0.2">
      <c r="A31" s="3"/>
      <c r="B31" s="10"/>
      <c r="C31" s="1"/>
      <c r="D31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workbookViewId="0">
      <selection activeCell="G29" sqref="G29"/>
    </sheetView>
  </sheetViews>
  <sheetFormatPr baseColWidth="10" defaultRowHeight="16" x14ac:dyDescent="0.2"/>
  <cols>
    <col min="1" max="1" width="35.83203125" style="13" customWidth="1"/>
    <col min="2" max="4" width="8.33203125" customWidth="1"/>
  </cols>
  <sheetData>
    <row r="1" spans="1:4" x14ac:dyDescent="0.2">
      <c r="A1" s="18"/>
      <c r="B1" s="18"/>
      <c r="C1" s="18"/>
      <c r="D1" s="51"/>
    </row>
    <row r="2" spans="1:4" ht="15" customHeight="1" x14ac:dyDescent="0.2">
      <c r="A2"/>
      <c r="B2" s="16" t="s">
        <v>65</v>
      </c>
    </row>
    <row r="3" spans="1:4" ht="14" customHeight="1" thickBot="1" x14ac:dyDescent="0.25">
      <c r="B3" s="57" t="s">
        <v>38</v>
      </c>
      <c r="C3" s="57" t="s">
        <v>39</v>
      </c>
      <c r="D3" s="57" t="s">
        <v>1</v>
      </c>
    </row>
    <row r="4" spans="1:4" x14ac:dyDescent="0.2">
      <c r="B4" s="1">
        <v>10</v>
      </c>
      <c r="C4" s="1">
        <v>39</v>
      </c>
      <c r="D4" s="1">
        <v>31</v>
      </c>
    </row>
    <row r="5" spans="1:4" x14ac:dyDescent="0.2">
      <c r="B5" s="1">
        <v>2</v>
      </c>
      <c r="C5" s="1">
        <v>27</v>
      </c>
      <c r="D5" s="1">
        <v>48</v>
      </c>
    </row>
    <row r="6" spans="1:4" x14ac:dyDescent="0.2">
      <c r="B6" s="1">
        <v>7</v>
      </c>
      <c r="C6" s="1">
        <v>20</v>
      </c>
      <c r="D6" s="1">
        <v>19</v>
      </c>
    </row>
    <row r="7" spans="1:4" x14ac:dyDescent="0.2">
      <c r="B7" s="1">
        <v>2</v>
      </c>
      <c r="C7" s="1">
        <v>47</v>
      </c>
      <c r="D7" s="1">
        <v>41</v>
      </c>
    </row>
    <row r="8" spans="1:4" x14ac:dyDescent="0.2">
      <c r="B8" s="1">
        <v>0</v>
      </c>
      <c r="C8" s="1">
        <v>7</v>
      </c>
      <c r="D8" s="1">
        <v>40</v>
      </c>
    </row>
    <row r="9" spans="1:4" x14ac:dyDescent="0.2">
      <c r="B9" s="1">
        <v>9</v>
      </c>
      <c r="C9" s="1"/>
      <c r="D9" s="1">
        <v>74</v>
      </c>
    </row>
    <row r="10" spans="1:4" x14ac:dyDescent="0.2">
      <c r="B10" s="1">
        <v>2</v>
      </c>
      <c r="C10" s="1"/>
      <c r="D10" s="1">
        <v>97</v>
      </c>
    </row>
    <row r="11" spans="1:4" x14ac:dyDescent="0.2">
      <c r="B11" s="1">
        <v>5</v>
      </c>
      <c r="C11" s="1"/>
      <c r="D11" s="1">
        <v>25</v>
      </c>
    </row>
    <row r="12" spans="1:4" x14ac:dyDescent="0.2">
      <c r="B12" s="1"/>
      <c r="C12" s="1"/>
      <c r="D12" s="1">
        <v>235</v>
      </c>
    </row>
    <row r="13" spans="1:4" x14ac:dyDescent="0.2">
      <c r="A13"/>
      <c r="B13" s="1"/>
      <c r="C13" s="1"/>
      <c r="D13" s="1">
        <v>125</v>
      </c>
    </row>
    <row r="14" spans="1:4" x14ac:dyDescent="0.2">
      <c r="A14"/>
      <c r="B14" s="1"/>
      <c r="C14" s="1"/>
      <c r="D14" s="1">
        <v>173</v>
      </c>
    </row>
    <row r="15" spans="1:4" x14ac:dyDescent="0.2">
      <c r="A15"/>
      <c r="B15" s="1"/>
      <c r="C15" s="1"/>
      <c r="D15" s="1">
        <v>105</v>
      </c>
    </row>
    <row r="16" spans="1:4" x14ac:dyDescent="0.2">
      <c r="A16"/>
      <c r="B16" s="1"/>
      <c r="C16" s="1"/>
      <c r="D16" s="1">
        <v>122</v>
      </c>
    </row>
    <row r="17" spans="1:4" x14ac:dyDescent="0.2">
      <c r="A17"/>
      <c r="B17" s="1"/>
      <c r="C17" s="1"/>
      <c r="D17" s="1">
        <v>17</v>
      </c>
    </row>
    <row r="18" spans="1:4" x14ac:dyDescent="0.2">
      <c r="A18"/>
      <c r="B18" s="1"/>
      <c r="C18" s="1"/>
      <c r="D18" s="1">
        <v>63</v>
      </c>
    </row>
    <row r="19" spans="1:4" x14ac:dyDescent="0.2">
      <c r="A19"/>
      <c r="B19" s="1"/>
      <c r="C19" s="1"/>
      <c r="D19" s="1">
        <v>57</v>
      </c>
    </row>
    <row r="20" spans="1:4" x14ac:dyDescent="0.2">
      <c r="A20"/>
      <c r="B20" s="1"/>
      <c r="C20" s="1"/>
      <c r="D20" s="1">
        <v>25</v>
      </c>
    </row>
    <row r="21" spans="1:4" x14ac:dyDescent="0.2">
      <c r="A21"/>
      <c r="B21" s="1"/>
      <c r="C21" s="1"/>
      <c r="D21" s="1">
        <v>259</v>
      </c>
    </row>
    <row r="22" spans="1:4" x14ac:dyDescent="0.2">
      <c r="A22"/>
      <c r="B22" s="1"/>
      <c r="C22" s="1"/>
      <c r="D22" s="1">
        <v>124</v>
      </c>
    </row>
    <row r="23" spans="1:4" x14ac:dyDescent="0.2">
      <c r="A23"/>
      <c r="B23" s="1"/>
      <c r="C23" s="1"/>
      <c r="D23" s="1">
        <v>462</v>
      </c>
    </row>
    <row r="24" spans="1:4" x14ac:dyDescent="0.2">
      <c r="A24"/>
      <c r="B24" s="1"/>
      <c r="C24" s="1"/>
      <c r="D24" s="1">
        <v>38</v>
      </c>
    </row>
    <row r="25" spans="1:4" x14ac:dyDescent="0.2">
      <c r="A25"/>
      <c r="B25" s="1"/>
      <c r="C25" s="1"/>
      <c r="D25" s="1">
        <v>41</v>
      </c>
    </row>
    <row r="26" spans="1:4" x14ac:dyDescent="0.2">
      <c r="A26"/>
      <c r="B26" s="1"/>
      <c r="C26" s="1"/>
      <c r="D26" s="1">
        <v>27</v>
      </c>
    </row>
    <row r="27" spans="1:4" x14ac:dyDescent="0.2">
      <c r="A27"/>
      <c r="B27" s="1"/>
      <c r="C27" s="1"/>
      <c r="D27" s="1">
        <v>60</v>
      </c>
    </row>
    <row r="28" spans="1:4" x14ac:dyDescent="0.2">
      <c r="A28"/>
      <c r="B28" s="1"/>
      <c r="C28" s="1"/>
      <c r="D28" s="1">
        <v>183</v>
      </c>
    </row>
    <row r="29" spans="1:4" x14ac:dyDescent="0.2">
      <c r="A29"/>
      <c r="B29" s="1"/>
      <c r="C29" s="1"/>
      <c r="D29" s="1">
        <v>36</v>
      </c>
    </row>
    <row r="30" spans="1:4" x14ac:dyDescent="0.2">
      <c r="A30"/>
      <c r="B30" s="1"/>
      <c r="C30" s="1"/>
      <c r="D30" s="1">
        <v>248</v>
      </c>
    </row>
    <row r="31" spans="1:4" x14ac:dyDescent="0.2">
      <c r="A31"/>
      <c r="B31" s="1"/>
      <c r="C31" s="1"/>
      <c r="D31" s="1">
        <v>74</v>
      </c>
    </row>
    <row r="32" spans="1:4" x14ac:dyDescent="0.2">
      <c r="A32"/>
      <c r="B32" s="1"/>
      <c r="C32" s="1"/>
      <c r="D32" s="1">
        <v>9</v>
      </c>
    </row>
    <row r="33" spans="1:4" x14ac:dyDescent="0.2">
      <c r="A33"/>
      <c r="B33" s="1"/>
      <c r="C33" s="1"/>
      <c r="D33" s="1">
        <v>58</v>
      </c>
    </row>
    <row r="34" spans="1:4" x14ac:dyDescent="0.2">
      <c r="A34"/>
      <c r="B34" s="1"/>
      <c r="C34" s="1"/>
      <c r="D34" s="1">
        <v>93</v>
      </c>
    </row>
    <row r="35" spans="1:4" x14ac:dyDescent="0.2">
      <c r="A35"/>
      <c r="B35" s="1"/>
      <c r="C35" s="1"/>
      <c r="D35" s="1">
        <v>157</v>
      </c>
    </row>
    <row r="36" spans="1:4" x14ac:dyDescent="0.2">
      <c r="A36"/>
      <c r="B36" s="1"/>
      <c r="C36" s="1"/>
      <c r="D36" s="1">
        <v>112</v>
      </c>
    </row>
    <row r="37" spans="1:4" x14ac:dyDescent="0.2">
      <c r="A37"/>
      <c r="B37" s="1"/>
      <c r="C37" s="1"/>
      <c r="D37" s="1">
        <v>84</v>
      </c>
    </row>
    <row r="38" spans="1:4" x14ac:dyDescent="0.2">
      <c r="A38"/>
      <c r="B38" s="1"/>
      <c r="C38" s="1"/>
      <c r="D38" s="1">
        <v>31</v>
      </c>
    </row>
    <row r="39" spans="1:4" x14ac:dyDescent="0.2">
      <c r="A39"/>
      <c r="B39" s="1"/>
      <c r="C39" s="1"/>
      <c r="D39" s="1">
        <v>308</v>
      </c>
    </row>
    <row r="40" spans="1:4" x14ac:dyDescent="0.2">
      <c r="A40"/>
      <c r="B40" s="1"/>
      <c r="C40" s="1"/>
      <c r="D40" s="1">
        <v>213</v>
      </c>
    </row>
    <row r="41" spans="1:4" x14ac:dyDescent="0.2">
      <c r="A41"/>
      <c r="B41" s="1"/>
      <c r="C41" s="1"/>
      <c r="D41" s="1">
        <v>46</v>
      </c>
    </row>
    <row r="42" spans="1:4" x14ac:dyDescent="0.2">
      <c r="A42"/>
      <c r="B42" s="1"/>
      <c r="C42" s="1"/>
      <c r="D42" s="1">
        <v>32</v>
      </c>
    </row>
    <row r="43" spans="1:4" x14ac:dyDescent="0.2">
      <c r="A43"/>
      <c r="B43" s="1"/>
      <c r="C43" s="1"/>
      <c r="D43" s="1">
        <v>102</v>
      </c>
    </row>
    <row r="44" spans="1:4" x14ac:dyDescent="0.2">
      <c r="A44"/>
      <c r="B44" s="1"/>
      <c r="C44" s="1"/>
      <c r="D44" s="1">
        <v>66</v>
      </c>
    </row>
    <row r="45" spans="1:4" x14ac:dyDescent="0.2">
      <c r="A45"/>
      <c r="B45" s="1"/>
      <c r="C45" s="1"/>
      <c r="D45" s="1">
        <v>101</v>
      </c>
    </row>
    <row r="46" spans="1:4" x14ac:dyDescent="0.2">
      <c r="A46"/>
      <c r="B46" s="1"/>
      <c r="C46" s="1"/>
      <c r="D46" s="1">
        <v>23</v>
      </c>
    </row>
    <row r="47" spans="1:4" x14ac:dyDescent="0.2">
      <c r="A47"/>
      <c r="B47" s="1"/>
      <c r="C47" s="1"/>
      <c r="D47" s="1">
        <v>66</v>
      </c>
    </row>
    <row r="48" spans="1:4" x14ac:dyDescent="0.2">
      <c r="A48"/>
      <c r="B48" s="1"/>
      <c r="C48" s="1"/>
      <c r="D48" s="1">
        <v>10</v>
      </c>
    </row>
    <row r="49" spans="1:4" x14ac:dyDescent="0.2">
      <c r="A49"/>
      <c r="B49" s="1"/>
      <c r="C49" s="1"/>
      <c r="D49" s="1">
        <v>91</v>
      </c>
    </row>
    <row r="50" spans="1:4" x14ac:dyDescent="0.2">
      <c r="A50"/>
      <c r="B50" s="1"/>
      <c r="C50" s="1"/>
      <c r="D50" s="1">
        <v>15</v>
      </c>
    </row>
    <row r="51" spans="1:4" x14ac:dyDescent="0.2">
      <c r="A51"/>
      <c r="B51" s="1"/>
      <c r="C51" s="1"/>
      <c r="D51" s="1">
        <v>492</v>
      </c>
    </row>
    <row r="52" spans="1:4" x14ac:dyDescent="0.2">
      <c r="A52"/>
      <c r="B52" s="1"/>
      <c r="C52" s="1"/>
      <c r="D52" s="1">
        <v>20</v>
      </c>
    </row>
    <row r="53" spans="1:4" x14ac:dyDescent="0.2">
      <c r="A53"/>
      <c r="B53" s="1"/>
      <c r="C53" s="1"/>
      <c r="D53" s="1">
        <v>58</v>
      </c>
    </row>
    <row r="54" spans="1:4" x14ac:dyDescent="0.2">
      <c r="A54"/>
      <c r="B54" s="1"/>
      <c r="C54" s="1"/>
      <c r="D54" s="1">
        <v>25</v>
      </c>
    </row>
    <row r="55" spans="1:4" x14ac:dyDescent="0.2">
      <c r="A55"/>
      <c r="B55" s="1"/>
      <c r="C55" s="1"/>
      <c r="D55" s="1">
        <v>6</v>
      </c>
    </row>
    <row r="56" spans="1:4" x14ac:dyDescent="0.2">
      <c r="A56"/>
      <c r="B56" s="1"/>
      <c r="C56" s="1"/>
      <c r="D56" s="1">
        <v>93</v>
      </c>
    </row>
    <row r="57" spans="1:4" x14ac:dyDescent="0.2">
      <c r="A57"/>
      <c r="B57" s="1"/>
      <c r="C57" s="1"/>
      <c r="D57" s="1">
        <v>87</v>
      </c>
    </row>
    <row r="58" spans="1:4" x14ac:dyDescent="0.2">
      <c r="A58"/>
      <c r="B58" s="1"/>
      <c r="C58" s="1"/>
      <c r="D58" s="1">
        <v>5</v>
      </c>
    </row>
    <row r="59" spans="1:4" x14ac:dyDescent="0.2">
      <c r="A59"/>
      <c r="B59" s="1"/>
      <c r="C59" s="1"/>
      <c r="D59" s="1">
        <v>37</v>
      </c>
    </row>
    <row r="60" spans="1:4" x14ac:dyDescent="0.2">
      <c r="A60"/>
      <c r="B60" s="1"/>
      <c r="C60" s="1"/>
      <c r="D60" s="1">
        <v>31</v>
      </c>
    </row>
    <row r="61" spans="1:4" x14ac:dyDescent="0.2">
      <c r="A61"/>
      <c r="B61" s="1"/>
      <c r="C61" s="1"/>
      <c r="D61" s="1">
        <v>50</v>
      </c>
    </row>
    <row r="62" spans="1:4" x14ac:dyDescent="0.2">
      <c r="A62"/>
      <c r="B62" s="1"/>
      <c r="C62" s="1"/>
      <c r="D62" s="1">
        <v>193</v>
      </c>
    </row>
    <row r="63" spans="1:4" x14ac:dyDescent="0.2">
      <c r="A63"/>
      <c r="B63" s="1"/>
      <c r="C63" s="1"/>
      <c r="D63" s="1">
        <v>42</v>
      </c>
    </row>
    <row r="64" spans="1:4" x14ac:dyDescent="0.2">
      <c r="A64"/>
      <c r="B64" s="1"/>
      <c r="C64" s="1"/>
      <c r="D64" s="1">
        <v>11</v>
      </c>
    </row>
    <row r="65" spans="1:9" x14ac:dyDescent="0.2">
      <c r="A65"/>
      <c r="B65" s="1"/>
      <c r="C65" s="1"/>
      <c r="D65" s="1">
        <v>14</v>
      </c>
    </row>
    <row r="66" spans="1:9" x14ac:dyDescent="0.2">
      <c r="A66"/>
      <c r="B66" s="1"/>
      <c r="C66" s="1"/>
      <c r="D66" s="1">
        <v>42</v>
      </c>
    </row>
    <row r="67" spans="1:9" x14ac:dyDescent="0.2">
      <c r="A67" s="20" t="s">
        <v>15</v>
      </c>
      <c r="B67" s="21">
        <v>8</v>
      </c>
      <c r="C67" s="21">
        <v>5</v>
      </c>
      <c r="D67" s="21">
        <v>63</v>
      </c>
    </row>
    <row r="68" spans="1:9" x14ac:dyDescent="0.2">
      <c r="A68" s="20" t="s">
        <v>16</v>
      </c>
      <c r="B68" s="22">
        <f>AVERAGE(B4:B66)</f>
        <v>4.625</v>
      </c>
      <c r="C68" s="22">
        <f t="shared" ref="C68:D68" si="0">AVERAGE(C4:C66)</f>
        <v>28</v>
      </c>
      <c r="D68" s="22">
        <f t="shared" si="0"/>
        <v>90.031746031746039</v>
      </c>
    </row>
    <row r="69" spans="1:9" x14ac:dyDescent="0.2">
      <c r="A69" s="20" t="s">
        <v>17</v>
      </c>
      <c r="B69" s="50">
        <f>STDEV(B4:B66)/8^0.5</f>
        <v>1.3084546501230263</v>
      </c>
      <c r="C69" s="50">
        <f>STDEV(C4:C66)/5^0.5</f>
        <v>7.0285133563222315</v>
      </c>
      <c r="D69" s="50">
        <f>STDEV(D4:D66)/63^0.5</f>
        <v>12.388591456930126</v>
      </c>
    </row>
    <row r="72" spans="1:9" s="9" customFormat="1" x14ac:dyDescent="0.2">
      <c r="A72" s="4" t="s">
        <v>67</v>
      </c>
      <c r="B72" s="11"/>
      <c r="D72" s="11"/>
      <c r="E72" s="11"/>
      <c r="F72" s="11"/>
    </row>
    <row r="73" spans="1:9" x14ac:dyDescent="0.2">
      <c r="A73" s="3" t="s">
        <v>0</v>
      </c>
      <c r="B73" s="1" t="s">
        <v>54</v>
      </c>
      <c r="D73" s="1"/>
      <c r="E73" s="1"/>
      <c r="F73" s="1"/>
    </row>
    <row r="74" spans="1:9" x14ac:dyDescent="0.2">
      <c r="A74" s="3" t="s">
        <v>68</v>
      </c>
      <c r="B74" s="1" t="s">
        <v>69</v>
      </c>
      <c r="D74" s="1"/>
      <c r="E74" s="1"/>
      <c r="F74" s="1"/>
    </row>
    <row r="75" spans="1:9" x14ac:dyDescent="0.2">
      <c r="A75" s="3" t="s">
        <v>11</v>
      </c>
      <c r="B75" s="1" t="s">
        <v>53</v>
      </c>
      <c r="D75" s="1"/>
      <c r="E75" s="1"/>
      <c r="F75" s="1"/>
    </row>
    <row r="76" spans="1:9" x14ac:dyDescent="0.2">
      <c r="A76" s="3" t="s">
        <v>70</v>
      </c>
      <c r="B76" s="1" t="s">
        <v>7</v>
      </c>
      <c r="D76" s="1"/>
      <c r="E76" s="1"/>
      <c r="F76" s="1"/>
    </row>
    <row r="77" spans="1:9" x14ac:dyDescent="0.2">
      <c r="A77" s="3" t="s">
        <v>71</v>
      </c>
      <c r="B77" s="1">
        <v>3</v>
      </c>
      <c r="D77" s="1"/>
      <c r="E77" s="1"/>
      <c r="F77" s="1"/>
    </row>
    <row r="78" spans="1:9" x14ac:dyDescent="0.2">
      <c r="A78" s="3" t="s">
        <v>72</v>
      </c>
      <c r="B78" s="1">
        <v>22.59</v>
      </c>
      <c r="D78" s="1"/>
    </row>
    <row r="79" spans="1:9" s="9" customFormat="1" x14ac:dyDescent="0.2">
      <c r="A79" s="4"/>
      <c r="B79" s="11"/>
      <c r="C79" s="11"/>
      <c r="D79" s="11"/>
      <c r="E79" s="11"/>
      <c r="F79" s="11"/>
      <c r="G79" s="11"/>
      <c r="H79" s="11"/>
      <c r="I79" s="11"/>
    </row>
    <row r="80" spans="1:9" s="9" customFormat="1" x14ac:dyDescent="0.2">
      <c r="A80" s="4" t="s">
        <v>73</v>
      </c>
      <c r="B80" s="11" t="s">
        <v>74</v>
      </c>
      <c r="C80" s="11" t="s">
        <v>4</v>
      </c>
      <c r="D80" s="11" t="s">
        <v>5</v>
      </c>
      <c r="E80" s="11" t="s">
        <v>6</v>
      </c>
      <c r="F80" s="11"/>
      <c r="G80" s="11"/>
      <c r="I80" s="11"/>
    </row>
    <row r="81" spans="1:9" x14ac:dyDescent="0.2">
      <c r="A81" s="3" t="s">
        <v>56</v>
      </c>
      <c r="B81" s="1">
        <v>-19.829999999999998</v>
      </c>
      <c r="C81" s="1" t="s">
        <v>8</v>
      </c>
      <c r="D81" s="1" t="s">
        <v>9</v>
      </c>
      <c r="E81" s="1">
        <v>0.3458</v>
      </c>
      <c r="F81" s="1" t="s">
        <v>58</v>
      </c>
      <c r="G81" s="1"/>
      <c r="I81" s="1"/>
    </row>
    <row r="82" spans="1:9" x14ac:dyDescent="0.2">
      <c r="A82" s="3" t="s">
        <v>59</v>
      </c>
      <c r="B82" s="1">
        <v>-37.78</v>
      </c>
      <c r="C82" s="1" t="s">
        <v>7</v>
      </c>
      <c r="D82" s="11" t="s">
        <v>53</v>
      </c>
      <c r="E82" s="53" t="s">
        <v>54</v>
      </c>
      <c r="F82" s="1" t="s">
        <v>61</v>
      </c>
      <c r="G82" s="1"/>
      <c r="I82" s="1"/>
    </row>
    <row r="83" spans="1:9" x14ac:dyDescent="0.2">
      <c r="A83" s="3" t="s">
        <v>62</v>
      </c>
      <c r="B83" s="1">
        <v>-17.96</v>
      </c>
      <c r="C83" s="1" t="s">
        <v>8</v>
      </c>
      <c r="D83" s="1" t="s">
        <v>9</v>
      </c>
      <c r="E83" s="1">
        <v>0.24</v>
      </c>
      <c r="F83" s="1" t="s">
        <v>64</v>
      </c>
      <c r="G83" s="1"/>
    </row>
    <row r="84" spans="1:9" x14ac:dyDescent="0.2">
      <c r="A84" s="3"/>
      <c r="B84" s="10"/>
      <c r="C84" s="1"/>
      <c r="D84" s="1"/>
    </row>
    <row r="85" spans="1:9" x14ac:dyDescent="0.2">
      <c r="A85" s="3"/>
      <c r="B85" s="10"/>
      <c r="C85" s="1"/>
      <c r="D8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EDfig4a</vt:lpstr>
      <vt:lpstr>EDfig4b</vt:lpstr>
      <vt:lpstr>EDfig4c</vt:lpstr>
      <vt:lpstr>EDfig4j</vt:lpstr>
      <vt:lpstr>EDfig4k</vt:lpstr>
      <vt:lpstr>EDfig4l</vt:lpstr>
      <vt:lpstr>EDfig4m</vt:lpstr>
      <vt:lpstr>EDfig4n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2018-12-20T17:39:38Z</dcterms:created>
  <dcterms:modified xsi:type="dcterms:W3CDTF">2019-02-07T01:55:06Z</dcterms:modified>
</cp:coreProperties>
</file>