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Volumes/Data/百度云同步盘/presentation/LIF manuscript/"/>
    </mc:Choice>
  </mc:AlternateContent>
  <bookViews>
    <workbookView xWindow="2620" yWindow="1380" windowWidth="24820" windowHeight="16180" tabRatio="500"/>
  </bookViews>
  <sheets>
    <sheet name="EDfig8a" sheetId="39" r:id="rId1"/>
    <sheet name="EDfig8d" sheetId="41" r:id="rId2"/>
    <sheet name="EDfig8g" sheetId="36" r:id="rId3"/>
    <sheet name="EDfig8h" sheetId="43" r:id="rId4"/>
    <sheet name="EDfig8i" sheetId="40" r:id="rId5"/>
    <sheet name="Pathological info for EDfig8i" sheetId="48" r:id="rId6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3" i="40" l="1"/>
  <c r="F74" i="40"/>
  <c r="G73" i="40"/>
  <c r="G74" i="40"/>
  <c r="E73" i="40"/>
  <c r="E74" i="40"/>
  <c r="D73" i="40"/>
  <c r="D74" i="40"/>
  <c r="C74" i="40"/>
  <c r="C73" i="40"/>
  <c r="G55" i="43"/>
  <c r="F55" i="43"/>
  <c r="G54" i="43"/>
  <c r="F54" i="43"/>
  <c r="G53" i="43"/>
  <c r="F53" i="43"/>
  <c r="G52" i="43"/>
  <c r="F52" i="43"/>
  <c r="G51" i="43"/>
  <c r="G50" i="43"/>
  <c r="F50" i="43"/>
  <c r="G49" i="43"/>
  <c r="F49" i="43"/>
  <c r="G48" i="43"/>
  <c r="G47" i="43"/>
  <c r="G46" i="43"/>
  <c r="F46" i="43"/>
  <c r="G45" i="43"/>
  <c r="G44" i="43"/>
  <c r="F44" i="43"/>
  <c r="G43" i="43"/>
  <c r="F43" i="43"/>
  <c r="G42" i="43"/>
  <c r="F42" i="43"/>
  <c r="G41" i="43"/>
  <c r="F41" i="43"/>
  <c r="G40" i="43"/>
  <c r="F40" i="43"/>
  <c r="G39" i="43"/>
  <c r="F39" i="43"/>
  <c r="G38" i="43"/>
  <c r="F38" i="43"/>
  <c r="G37" i="43"/>
  <c r="G36" i="43"/>
  <c r="F36" i="43"/>
  <c r="G35" i="43"/>
  <c r="F35" i="43"/>
  <c r="G34" i="43"/>
  <c r="G33" i="43"/>
  <c r="F33" i="43"/>
  <c r="G32" i="43"/>
  <c r="F32" i="43"/>
  <c r="G31" i="43"/>
  <c r="G30" i="43"/>
  <c r="F30" i="43"/>
  <c r="G28" i="43"/>
  <c r="F28" i="43"/>
  <c r="G27" i="43"/>
  <c r="F27" i="43"/>
  <c r="G26" i="43"/>
  <c r="F26" i="43"/>
  <c r="G25" i="43"/>
  <c r="F25" i="43"/>
  <c r="G24" i="43"/>
  <c r="F24" i="43"/>
  <c r="G23" i="43"/>
  <c r="F23" i="43"/>
  <c r="G22" i="43"/>
  <c r="F22" i="43"/>
  <c r="G21" i="43"/>
  <c r="F21" i="43"/>
  <c r="G20" i="43"/>
  <c r="F20" i="43"/>
  <c r="G19" i="43"/>
  <c r="G18" i="43"/>
  <c r="F18" i="43"/>
  <c r="G17" i="43"/>
  <c r="F17" i="43"/>
  <c r="G16" i="43"/>
  <c r="F16" i="43"/>
  <c r="G15" i="43"/>
  <c r="F15" i="43"/>
  <c r="G14" i="43"/>
  <c r="F14" i="43"/>
  <c r="G13" i="43"/>
  <c r="F13" i="43"/>
  <c r="G12" i="43"/>
  <c r="F12" i="43"/>
  <c r="G11" i="43"/>
  <c r="F11" i="43"/>
  <c r="G10" i="43"/>
  <c r="F10" i="43"/>
  <c r="G9" i="43"/>
  <c r="F9" i="43"/>
  <c r="G8" i="43"/>
  <c r="F8" i="43"/>
  <c r="G7" i="43"/>
  <c r="F7" i="43"/>
  <c r="G6" i="43"/>
  <c r="F6" i="43"/>
  <c r="G5" i="43"/>
  <c r="F5" i="43"/>
  <c r="G4" i="43"/>
  <c r="F4" i="43"/>
  <c r="G15" i="41"/>
  <c r="F15" i="41"/>
  <c r="E15" i="41"/>
  <c r="D15" i="41"/>
  <c r="C15" i="41"/>
  <c r="C14" i="41"/>
  <c r="G14" i="41"/>
  <c r="F14" i="41"/>
  <c r="E14" i="41"/>
  <c r="D14" i="41"/>
  <c r="H73" i="40"/>
  <c r="H74" i="40"/>
  <c r="F16" i="39"/>
  <c r="E16" i="39"/>
  <c r="D16" i="39"/>
  <c r="C16" i="39"/>
  <c r="B16" i="39"/>
  <c r="F15" i="39"/>
  <c r="E15" i="39"/>
  <c r="D15" i="39"/>
  <c r="C15" i="39"/>
  <c r="B15" i="39"/>
</calcChain>
</file>

<file path=xl/sharedStrings.xml><?xml version="1.0" encoding="utf-8"?>
<sst xmlns="http://schemas.openxmlformats.org/spreadsheetml/2006/main" count="507" uniqueCount="241">
  <si>
    <t>Mean</t>
  </si>
  <si>
    <t>P value</t>
  </si>
  <si>
    <t>PDAC</t>
  </si>
  <si>
    <t>Mean Diff.</t>
  </si>
  <si>
    <t>95.00% CI of diff.</t>
  </si>
  <si>
    <t>Significant?</t>
  </si>
  <si>
    <t>Summary</t>
  </si>
  <si>
    <t>Adjusted P Value</t>
  </si>
  <si>
    <t>Yes</t>
  </si>
  <si>
    <t>No</t>
  </si>
  <si>
    <t>ns</t>
  </si>
  <si>
    <t>&gt;0.99</t>
  </si>
  <si>
    <t>P value summary</t>
  </si>
  <si>
    <t>&lt;0.001</t>
  </si>
  <si>
    <t>***</t>
  </si>
  <si>
    <t>n</t>
  </si>
  <si>
    <t>mean</t>
  </si>
  <si>
    <t>SEM</t>
  </si>
  <si>
    <t>ANOVA summary</t>
  </si>
  <si>
    <t>F</t>
  </si>
  <si>
    <t>Significant diff. among means (P &lt; 0.05)?</t>
  </si>
  <si>
    <t>R square</t>
  </si>
  <si>
    <t>Tukey's multiple comparisons test</t>
  </si>
  <si>
    <t>NT</t>
  </si>
  <si>
    <t>CP</t>
  </si>
  <si>
    <t>5w</t>
  </si>
  <si>
    <t>7w</t>
  </si>
  <si>
    <t>3w</t>
  </si>
  <si>
    <t>NT vs. pancreatitis</t>
  </si>
  <si>
    <t>NT vs. 3w</t>
  </si>
  <si>
    <t>*</t>
  </si>
  <si>
    <t>NT vs. 5w</t>
  </si>
  <si>
    <t>NT vs. 7w</t>
  </si>
  <si>
    <t>&lt;0.0001</t>
  </si>
  <si>
    <t>Kruskal-Wallis test</t>
  </si>
  <si>
    <t>Exact or approximate P value?</t>
  </si>
  <si>
    <t>Approximate</t>
  </si>
  <si>
    <t>Do the medians vary signif. (P &lt; 0.05)?</t>
  </si>
  <si>
    <t>Number of groups</t>
  </si>
  <si>
    <t>Kruskal-Wallis statistic</t>
  </si>
  <si>
    <t>Dunn's multiple comparisons test</t>
  </si>
  <si>
    <t>Mean rank diff.</t>
  </si>
  <si>
    <t>**</t>
  </si>
  <si>
    <t>IL6 mRNA low</t>
  </si>
  <si>
    <t>IL6 mRNA high</t>
  </si>
  <si>
    <t>TCGA-HV-A5A3</t>
  </si>
  <si>
    <t>TCGA-FB-AAPU</t>
  </si>
  <si>
    <t>TCGA-FB-AAQ6</t>
  </si>
  <si>
    <t>TCGA-HV-A5A4</t>
  </si>
  <si>
    <t>TCGA-F2-A8YN</t>
  </si>
  <si>
    <t>TCGA-IB-AAUN</t>
  </si>
  <si>
    <t>TCGA-XD-AAUL</t>
  </si>
  <si>
    <t>TCGA-2J-AABH</t>
  </si>
  <si>
    <t>TCGA-IB-7890</t>
  </si>
  <si>
    <t>TCGA-M8-A5N4</t>
  </si>
  <si>
    <t>TCGA-H8-A6C1</t>
  </si>
  <si>
    <t>TCGA-OE-A75W</t>
  </si>
  <si>
    <t>TCGA-HZ-7924</t>
  </si>
  <si>
    <t>TCGA-IB-A5SP</t>
  </si>
  <si>
    <t>TCGA-HV-A7OL</t>
  </si>
  <si>
    <t>TCGA-3A-A9IH</t>
  </si>
  <si>
    <t>TCGA-F2-A44H</t>
  </si>
  <si>
    <t>TCGA-2J-AABI</t>
  </si>
  <si>
    <t>TCGA-3A-A9I9</t>
  </si>
  <si>
    <t>TCGA-Q3-AA2A</t>
  </si>
  <si>
    <t>TCGA-US-A776</t>
  </si>
  <si>
    <t>TCGA-2J-AAB6</t>
  </si>
  <si>
    <t>TCGA-FB-A7DR</t>
  </si>
  <si>
    <t>TCGA-IB-A5SQ</t>
  </si>
  <si>
    <t>TCGA-2J-AABE</t>
  </si>
  <si>
    <t>TCGA-LB-A8F3</t>
  </si>
  <si>
    <t>TCGA-FB-AAQ0</t>
  </si>
  <si>
    <t>TCGA-HZ-8315</t>
  </si>
  <si>
    <t>TCGA-HZ-7920</t>
  </si>
  <si>
    <t>TCGA-HZ-8519</t>
  </si>
  <si>
    <t>TCGA-HZ-7923</t>
  </si>
  <si>
    <t>TCGA-IB-7888</t>
  </si>
  <si>
    <t>TCGA-FB-A5VM</t>
  </si>
  <si>
    <t>TCGA-2J-AABR</t>
  </si>
  <si>
    <t>TCGA-XN-A8T5</t>
  </si>
  <si>
    <t>TCGA-Z5-AAPL</t>
  </si>
  <si>
    <t>DFS(months)</t>
  </si>
  <si>
    <t>Log-rank (Mantel-Cox) test</t>
  </si>
  <si>
    <t>Chi square</t>
  </si>
  <si>
    <t>df</t>
  </si>
  <si>
    <t>Are the survival curves sig different?</t>
  </si>
  <si>
    <t>Patient ID</t>
  </si>
  <si>
    <t>breast cancer</t>
  </si>
  <si>
    <t>colon cancer</t>
  </si>
  <si>
    <t>liver cancer</t>
  </si>
  <si>
    <t>lung cancer</t>
  </si>
  <si>
    <t>Pancreatic cancer</t>
  </si>
  <si>
    <t>normal vs. breast cancer</t>
  </si>
  <si>
    <t>normal vs. colon cancer</t>
  </si>
  <si>
    <t>normal vs. liver cancer</t>
  </si>
  <si>
    <t>normal vs. lung cancer</t>
  </si>
  <si>
    <t>normal vs. pancreatic cancer</t>
  </si>
  <si>
    <t>-77.72 to 35.92</t>
  </si>
  <si>
    <t>-159.2 to -24.71</t>
  </si>
  <si>
    <t>-299.8 to -165.3</t>
  </si>
  <si>
    <t>-412.6 to -278.1</t>
  </si>
  <si>
    <t>pancreatitis vs. 3w</t>
  </si>
  <si>
    <t>-138.3 to -3.812</t>
  </si>
  <si>
    <t>pancreatitis vs. 5w</t>
  </si>
  <si>
    <t>-278.9 to -144.4</t>
  </si>
  <si>
    <t>pancreatitis vs. 7w</t>
  </si>
  <si>
    <t>-391.7 to -257.2</t>
  </si>
  <si>
    <t>3w vs. 5w</t>
  </si>
  <si>
    <t>-216.8 to -64.37</t>
  </si>
  <si>
    <t>3w vs. 7w</t>
  </si>
  <si>
    <t>-329.6 to -177.2</t>
  </si>
  <si>
    <t>5w vs. 7w</t>
  </si>
  <si>
    <t>-189.0 to -36.57</t>
  </si>
  <si>
    <t>LIF quantification (pg/mg protein) in mouse pancreatic tissue lysates by Luminex ELISA</t>
  </si>
  <si>
    <t>Serum LIF quantification (pg/mL) in mouse by Luminex ELISA</t>
  </si>
  <si>
    <t>Baseline</t>
  </si>
  <si>
    <t>Response code</t>
  </si>
  <si>
    <t>01-010</t>
  </si>
  <si>
    <t>01-011</t>
  </si>
  <si>
    <t>01-012</t>
  </si>
  <si>
    <t>01-015</t>
  </si>
  <si>
    <t>01-016</t>
  </si>
  <si>
    <t>01-017</t>
  </si>
  <si>
    <t>01-018</t>
  </si>
  <si>
    <t>X</t>
  </si>
  <si>
    <t>Y1</t>
  </si>
  <si>
    <t>Y2</t>
  </si>
  <si>
    <t>timepoint (Cycle/Day)</t>
  </si>
  <si>
    <t>CA19-9 (U/mL)</t>
  </si>
  <si>
    <t>COI (pg/mL)</t>
  </si>
  <si>
    <t>CA19-9 changes(folds)</t>
  </si>
  <si>
    <t>COI changes (folds)</t>
  </si>
  <si>
    <t>RECIST status              at timepoint</t>
  </si>
  <si>
    <t>C6D1</t>
  </si>
  <si>
    <t>Partial response</t>
  </si>
  <si>
    <t>C7D1</t>
  </si>
  <si>
    <t>C8D1</t>
  </si>
  <si>
    <t>C9D1</t>
  </si>
  <si>
    <t>C10D1</t>
  </si>
  <si>
    <t>Disease progression</t>
  </si>
  <si>
    <t>C4D1</t>
  </si>
  <si>
    <t>C5D1</t>
  </si>
  <si>
    <t>Stable disease</t>
  </si>
  <si>
    <t>C2D1</t>
  </si>
  <si>
    <t>C3D1</t>
  </si>
  <si>
    <t>End of Treatment</t>
  </si>
  <si>
    <t>N/A</t>
  </si>
  <si>
    <t>C1D1</t>
  </si>
  <si>
    <t>Disease Progression</t>
  </si>
  <si>
    <t>FU 1</t>
  </si>
  <si>
    <t>Pre-op</t>
  </si>
  <si>
    <t>Poor response</t>
  </si>
  <si>
    <t>FU3</t>
  </si>
  <si>
    <t>FU4</t>
  </si>
  <si>
    <t>stable disease</t>
  </si>
  <si>
    <t>FU 2</t>
  </si>
  <si>
    <t>FU 3</t>
  </si>
  <si>
    <t>FU 4</t>
  </si>
  <si>
    <t>FU 5</t>
  </si>
  <si>
    <t>0 = response</t>
  </si>
  <si>
    <t>1 = progression</t>
  </si>
  <si>
    <t>n=</t>
  </si>
  <si>
    <t>Breast</t>
  </si>
  <si>
    <t>Colon</t>
  </si>
  <si>
    <t>Liver</t>
  </si>
  <si>
    <t>Pancreas</t>
  </si>
  <si>
    <t>Serum LIF levels in various cancer patients quantified by Simoa ELISA</t>
  </si>
  <si>
    <t>Site</t>
  </si>
  <si>
    <t>Diagonosis</t>
  </si>
  <si>
    <t>Poorly differentiated pancreatic ductal adenocarcinoma</t>
  </si>
  <si>
    <t>Metastatic adenocarcinoma.</t>
  </si>
  <si>
    <t>Adenocarcinoma</t>
  </si>
  <si>
    <t>Metastatic adenocarcinoma</t>
  </si>
  <si>
    <t>Adenocarcinoma, ductal type, moderately to poorly differentiated, pT3N1MX</t>
  </si>
  <si>
    <t>Adenocarcinoma, ductal type, moderately-to-poorly differentiated</t>
  </si>
  <si>
    <t>Invasive moderately differentiated adenocarcinoma</t>
  </si>
  <si>
    <t>Invasive pancreatic ductal carcinoma, poorly differentiated,  T2N1MX/Stage IIB,</t>
  </si>
  <si>
    <t>Pancreatic ductal adenocarcinoma, poorly differentiated</t>
  </si>
  <si>
    <t>Invasive adenosquamous carcinoma, moderately differentiated</t>
  </si>
  <si>
    <t>Ductal adenocarcinoma, moderately differentiated, c/w pT3N1</t>
  </si>
  <si>
    <t>Ductal adenocarcinoma, moderately differentiated</t>
  </si>
  <si>
    <t>Invasive moderately-differentiated adenocarcinoma, ductal type</t>
  </si>
  <si>
    <t>Invasive moderately-differentiated ductal adenocarcinoma</t>
  </si>
  <si>
    <t>Moderately to poorly differentiated adenocarcinoma</t>
  </si>
  <si>
    <t>Poorly differentiated ductal adenocarcinoma. pT3N1</t>
  </si>
  <si>
    <t>Ductal adenocarcinoma, poorly differentiated</t>
  </si>
  <si>
    <t>Invasive moderately differentiated ductal adenocarcinoma</t>
  </si>
  <si>
    <t>Moderately differentiated ductal adenocarcinoma</t>
  </si>
  <si>
    <t>Moderately differentiated adenocarcinoma.</t>
  </si>
  <si>
    <t>Invasive adenocarcinoma, moderately differentiated, ypT2N1</t>
  </si>
  <si>
    <t>Moderately-differentiated adenocarcinoma</t>
  </si>
  <si>
    <t xml:space="preserve">poorly differentiated adenocarcinoma </t>
  </si>
  <si>
    <t>moderately to poorly differentiated adenocarcinoma of the pancreas - T3 N1 pancreas cancer</t>
  </si>
  <si>
    <t>Lung</t>
  </si>
  <si>
    <t>SQUAMOUS CELL CARCINOMA POORLY DIFFERENTIATED, pT3N0</t>
  </si>
  <si>
    <t>WELL-DIFFERENTIATED NEUROENDOCRINE TUMOR ARISING IN A BACKGROUND OF NEUROENDOCRINE HYPERPLASIA + TUMORLETS</t>
  </si>
  <si>
    <t>Benign fibrous tissue with scar and mild chronic inflammation</t>
  </si>
  <si>
    <t>Moderately differentiated hepatocellular carcinoma, mpT2 NO</t>
  </si>
  <si>
    <t>Hepatocellular arcinoma, moderately differentiated, pT1Nx</t>
  </si>
  <si>
    <t>HEPATOCELLULAR CARCINOMA MODERATELY DIFFERENTIATED, mpT2NX</t>
  </si>
  <si>
    <t>HEPATOCELLULAR CARCINOMA, MODERATELY DIFFERENTIATED</t>
  </si>
  <si>
    <t>MODERATELY DIFFERENTIATED HEPATOCELLULAR CARCINOMA</t>
  </si>
  <si>
    <t>Invasive ductal carcinoma (nst), mBR grade 2, consistent with pT1aN0MX, stage I, ER+PR-Her2-</t>
  </si>
  <si>
    <t>Invasive ductal carcinoma, no special type, mBR grade 3, pT2N0</t>
  </si>
  <si>
    <t>INVASIVE DUCTAL CARCINOMA, mBR GRADE 3, pT2N1a</t>
  </si>
  <si>
    <t>Invasive ductal carcinoma, no special type, mBR grade 2, pT1cN0</t>
  </si>
  <si>
    <t>Metastatic moderately-differentiated adenocarcinoma with mucinous features.</t>
  </si>
  <si>
    <t>Invasive mucinous adenocarcinoma, poorly differentiated, pathologic stage pT4aN2b.</t>
  </si>
  <si>
    <t>10PMET COLONModerately differentiated adenocarcinoma</t>
  </si>
  <si>
    <t xml:space="preserve">Pathological info for patients from who the serum specimens were collected. </t>
  </si>
  <si>
    <t>Invasive adenocarcinoma, moderately to poorly differentiated, pT2aN0</t>
  </si>
  <si>
    <t>Metastatic adenocarcinoma, poorly differentiated extending into the jejunal mucosa.</t>
  </si>
  <si>
    <t>Invasive adenocarcinoma, moderate to poorly differentiated, pT4aN2bM1b</t>
  </si>
  <si>
    <t>Invasive ductal adenocarcinoma of the pancreas, moderately to poorly differentiated, T3N1MX</t>
  </si>
  <si>
    <t>Invasive moderately differentiated colon adenocarcinoma with mucinous features</t>
  </si>
  <si>
    <t>Moderately to poorly differentiated colon adenocarcinoma</t>
  </si>
  <si>
    <t xml:space="preserve">Malignant neoplasm of colon, unspecified part of colon </t>
  </si>
  <si>
    <t>Cholangiocarcinoma, poorly differentiated</t>
  </si>
  <si>
    <t>Well-differentiated hepatocellular neoplasm</t>
  </si>
  <si>
    <t>Poorly differentiated hepatocellular carcinoma</t>
  </si>
  <si>
    <t>Cholangiocarcinoma, well to moderately-differentiated</t>
  </si>
  <si>
    <t>Moderately differentiated adenocarcinoma</t>
  </si>
  <si>
    <t>Adenocarcinoma, pT1aN0,</t>
  </si>
  <si>
    <t>Minimally invasive adenocarcinoma</t>
  </si>
  <si>
    <t xml:space="preserve">Well-differentiated neuroendocrine tumor </t>
  </si>
  <si>
    <t>Multiple foci of adenocarcinoma, moderately differentiated</t>
  </si>
  <si>
    <t>Adenocarcinoma, predominantly lepidic and glandular patterns</t>
  </si>
  <si>
    <t>Invasive ductal carcinoma</t>
  </si>
  <si>
    <t>Invasive micropapillary carcinoma</t>
  </si>
  <si>
    <t>Invasive lobular carcinoma</t>
  </si>
  <si>
    <t>Invasive ductal carcinoma,</t>
  </si>
  <si>
    <t>normal</t>
  </si>
  <si>
    <t>pancreatic cancer</t>
  </si>
  <si>
    <t>IIB pT3pN1b, pooly differentiated</t>
  </si>
  <si>
    <t>IV, pooly differentiated</t>
  </si>
  <si>
    <t>IV, moderate-pooly differentiated</t>
  </si>
  <si>
    <t>IV, moderately differentiated</t>
  </si>
  <si>
    <t>IIB pT3pN1, moderately differentiated</t>
  </si>
  <si>
    <t>Age</t>
  </si>
  <si>
    <t>Sex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</si>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</sst>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</font>
    <font>
      <b/>
      <sz val="11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sz val="11"/>
      <color theme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8"/>
      <name val="Arial"/>
    </font>
    <font>
      <sz val="11"/>
      <color theme="1"/>
      <name val="Arial"/>
    </font>
    <font>
      <sz val="11"/>
      <color rgb="FF9C0006"/>
      <name val="Calibri"/>
      <family val="2"/>
      <scheme val="minor"/>
    </font>
    <font>
      <b/>
      <sz val="11"/>
      <color theme="8"/>
      <name val="Arial"/>
    </font>
    <font>
      <b/>
      <sz val="11"/>
      <color theme="1"/>
      <name val="Arial"/>
    </font>
    <font>
      <b/>
      <sz val="11"/>
      <color theme="8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2">
    <xf numFmtId="0" fontId="0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2" borderId="0" applyNumberFormat="0" applyBorder="0" applyAlignment="0" applyProtection="0"/>
  </cellStyleXfs>
  <cellXfs count="1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1" xfId="0" applyFont="1" applyBorder="1"/>
    <xf numFmtId="0" fontId="0" fillId="0" borderId="0" xfId="0" applyAlignment="1">
      <alignment horizontal="left"/>
    </xf>
    <xf numFmtId="0" fontId="3" fillId="0" borderId="0" xfId="0" applyFont="1"/>
    <xf numFmtId="2" fontId="4" fillId="0" borderId="0" xfId="0" applyNumberFormat="1" applyFont="1"/>
    <xf numFmtId="0" fontId="5" fillId="0" borderId="0" xfId="0" applyFont="1"/>
    <xf numFmtId="0" fontId="0" fillId="0" borderId="0" xfId="0" applyAlignment="1">
      <alignment horizontal="right"/>
    </xf>
    <xf numFmtId="0" fontId="0" fillId="0" borderId="0" xfId="0" applyFill="1"/>
    <xf numFmtId="0" fontId="6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right"/>
    </xf>
    <xf numFmtId="1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9" fillId="0" borderId="0" xfId="1"/>
    <xf numFmtId="2" fontId="8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9" fillId="0" borderId="0" xfId="1" applyAlignment="1">
      <alignment vertical="center"/>
    </xf>
    <xf numFmtId="0" fontId="9" fillId="3" borderId="0" xfId="1" applyFill="1"/>
    <xf numFmtId="0" fontId="9" fillId="3" borderId="0" xfId="1" applyFont="1" applyFill="1"/>
    <xf numFmtId="0" fontId="9" fillId="3" borderId="0" xfId="1" applyFont="1" applyFill="1" applyAlignment="1"/>
    <xf numFmtId="0" fontId="9" fillId="3" borderId="0" xfId="1" applyFont="1" applyFill="1" applyAlignment="1">
      <alignment horizontal="center"/>
    </xf>
    <xf numFmtId="0" fontId="11" fillId="3" borderId="0" xfId="1" applyFont="1" applyFill="1" applyAlignment="1">
      <alignment horizontal="center"/>
    </xf>
    <xf numFmtId="0" fontId="12" fillId="3" borderId="0" xfId="1" applyFont="1" applyFill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9" fillId="3" borderId="0" xfId="1" applyFill="1" applyAlignment="1">
      <alignment vertical="center"/>
    </xf>
    <xf numFmtId="0" fontId="15" fillId="4" borderId="5" xfId="1" applyFont="1" applyFill="1" applyBorder="1" applyAlignment="1">
      <alignment horizontal="left" vertical="center"/>
    </xf>
    <xf numFmtId="1" fontId="15" fillId="4" borderId="5" xfId="0" applyNumberFormat="1" applyFont="1" applyFill="1" applyBorder="1" applyAlignment="1">
      <alignment vertical="center"/>
    </xf>
    <xf numFmtId="164" fontId="15" fillId="4" borderId="5" xfId="1" applyNumberFormat="1" applyFont="1" applyFill="1" applyBorder="1" applyAlignment="1">
      <alignment horizontal="right" vertical="center"/>
    </xf>
    <xf numFmtId="0" fontId="15" fillId="4" borderId="5" xfId="0" applyFont="1" applyFill="1" applyBorder="1" applyAlignment="1">
      <alignment vertical="center"/>
    </xf>
    <xf numFmtId="0" fontId="15" fillId="0" borderId="5" xfId="1" applyFont="1" applyBorder="1" applyAlignment="1">
      <alignment horizontal="left" vertical="center"/>
    </xf>
    <xf numFmtId="1" fontId="15" fillId="0" borderId="5" xfId="0" applyNumberFormat="1" applyFont="1" applyFill="1" applyBorder="1" applyAlignment="1">
      <alignment vertical="center"/>
    </xf>
    <xf numFmtId="164" fontId="15" fillId="0" borderId="5" xfId="1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1" fontId="15" fillId="0" borderId="5" xfId="0" applyNumberFormat="1" applyFont="1" applyBorder="1" applyAlignment="1">
      <alignment vertical="center"/>
    </xf>
    <xf numFmtId="1" fontId="15" fillId="0" borderId="5" xfId="0" applyNumberFormat="1" applyFont="1" applyBorder="1" applyAlignment="1">
      <alignment horizontal="center" vertical="center"/>
    </xf>
    <xf numFmtId="2" fontId="15" fillId="4" borderId="5" xfId="1" applyNumberFormat="1" applyFont="1" applyFill="1" applyBorder="1" applyAlignment="1">
      <alignment horizontal="right" vertical="center"/>
    </xf>
    <xf numFmtId="0" fontId="9" fillId="3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15" fillId="0" borderId="5" xfId="1" applyFont="1" applyFill="1" applyBorder="1" applyAlignment="1">
      <alignment vertical="center"/>
    </xf>
    <xf numFmtId="164" fontId="15" fillId="0" borderId="5" xfId="0" applyNumberFormat="1" applyFont="1" applyFill="1" applyBorder="1" applyAlignment="1">
      <alignment vertical="center"/>
    </xf>
    <xf numFmtId="0" fontId="15" fillId="4" borderId="5" xfId="1" applyFont="1" applyFill="1" applyBorder="1" applyAlignment="1">
      <alignment vertical="center"/>
    </xf>
    <xf numFmtId="164" fontId="15" fillId="4" borderId="5" xfId="0" applyNumberFormat="1" applyFont="1" applyFill="1" applyBorder="1" applyAlignment="1">
      <alignment vertical="center"/>
    </xf>
    <xf numFmtId="0" fontId="15" fillId="3" borderId="5" xfId="1" applyFont="1" applyFill="1" applyBorder="1" applyAlignment="1">
      <alignment vertical="center"/>
    </xf>
    <xf numFmtId="164" fontId="15" fillId="3" borderId="5" xfId="0" applyNumberFormat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/>
    <xf numFmtId="2" fontId="17" fillId="4" borderId="5" xfId="0" applyNumberFormat="1" applyFont="1" applyFill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2" fontId="17" fillId="0" borderId="5" xfId="0" applyNumberFormat="1" applyFont="1" applyFill="1" applyBorder="1" applyAlignment="1">
      <alignment vertical="center"/>
    </xf>
    <xf numFmtId="2" fontId="17" fillId="0" borderId="5" xfId="1" applyNumberFormat="1" applyFont="1" applyFill="1" applyBorder="1" applyAlignment="1">
      <alignment horizontal="right" vertical="center"/>
    </xf>
    <xf numFmtId="2" fontId="17" fillId="4" borderId="5" xfId="1" applyNumberFormat="1" applyFont="1" applyFill="1" applyBorder="1" applyAlignment="1">
      <alignment horizontal="right" vertical="center"/>
    </xf>
    <xf numFmtId="1" fontId="17" fillId="0" borderId="5" xfId="0" applyNumberFormat="1" applyFont="1" applyBorder="1" applyAlignment="1">
      <alignment horizontal="center" vertical="center"/>
    </xf>
    <xf numFmtId="2" fontId="17" fillId="0" borderId="5" xfId="0" applyNumberFormat="1" applyFont="1" applyBorder="1" applyAlignment="1">
      <alignment vertical="center"/>
    </xf>
    <xf numFmtId="2" fontId="19" fillId="3" borderId="0" xfId="1" applyNumberFormat="1" applyFont="1" applyFill="1" applyAlignment="1">
      <alignment vertical="center"/>
    </xf>
    <xf numFmtId="0" fontId="6" fillId="3" borderId="0" xfId="1" applyFont="1" applyFill="1" applyAlignment="1">
      <alignment vertical="center"/>
    </xf>
    <xf numFmtId="0" fontId="5" fillId="0" borderId="0" xfId="0" quotePrefix="1" applyFont="1" applyAlignment="1">
      <alignment horizontal="right"/>
    </xf>
    <xf numFmtId="0" fontId="9" fillId="0" borderId="0" xfId="1" applyAlignment="1">
      <alignment horizontal="center"/>
    </xf>
    <xf numFmtId="0" fontId="9" fillId="0" borderId="0" xfId="1" applyAlignment="1">
      <alignment vertical="top" wrapText="1"/>
    </xf>
    <xf numFmtId="0" fontId="9" fillId="0" borderId="5" xfId="1" applyBorder="1" applyAlignment="1">
      <alignment horizontal="center"/>
    </xf>
    <xf numFmtId="0" fontId="9" fillId="0" borderId="0" xfId="1" applyAlignment="1">
      <alignment horizontal="left" wrapText="1"/>
    </xf>
    <xf numFmtId="0" fontId="6" fillId="0" borderId="0" xfId="1" applyFont="1" applyAlignment="1">
      <alignment horizontal="left"/>
    </xf>
    <xf numFmtId="0" fontId="9" fillId="3" borderId="5" xfId="1" applyFill="1" applyBorder="1" applyAlignment="1">
      <alignment horizontal="center"/>
    </xf>
    <xf numFmtId="0" fontId="9" fillId="0" borderId="6" xfId="1" applyBorder="1" applyAlignment="1">
      <alignment horizontal="center"/>
    </xf>
    <xf numFmtId="0" fontId="9" fillId="0" borderId="9" xfId="1" applyBorder="1" applyAlignment="1">
      <alignment horizontal="center"/>
    </xf>
    <xf numFmtId="0" fontId="9" fillId="0" borderId="0" xfId="1" applyAlignment="1">
      <alignment horizontal="left" vertical="top" wrapText="1"/>
    </xf>
    <xf numFmtId="0" fontId="9" fillId="0" borderId="9" xfId="1" applyBorder="1" applyAlignment="1">
      <alignment horizontal="left" vertical="top" wrapText="1"/>
    </xf>
    <xf numFmtId="0" fontId="9" fillId="0" borderId="6" xfId="1" applyBorder="1" applyAlignment="1">
      <alignment horizontal="left" vertical="top" wrapText="1"/>
    </xf>
    <xf numFmtId="0" fontId="9" fillId="0" borderId="5" xfId="1" applyBorder="1" applyAlignment="1">
      <alignment horizontal="left" vertical="top" wrapText="1"/>
    </xf>
    <xf numFmtId="0" fontId="7" fillId="0" borderId="5" xfId="1" applyFont="1" applyFill="1" applyBorder="1" applyAlignment="1">
      <alignment horizontal="left" vertical="top" wrapText="1"/>
    </xf>
    <xf numFmtId="0" fontId="20" fillId="0" borderId="5" xfId="11" applyFont="1" applyFill="1" applyBorder="1" applyAlignment="1">
      <alignment horizontal="left" vertical="top" wrapText="1"/>
    </xf>
    <xf numFmtId="0" fontId="9" fillId="3" borderId="5" xfId="1" applyFill="1" applyBorder="1" applyAlignment="1">
      <alignment horizontal="left" vertical="top" wrapText="1"/>
    </xf>
    <xf numFmtId="0" fontId="9" fillId="0" borderId="5" xfId="1" applyFont="1" applyFill="1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3" borderId="5" xfId="0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164" fontId="4" fillId="0" borderId="0" xfId="0" applyNumberFormat="1" applyFont="1"/>
    <xf numFmtId="1" fontId="3" fillId="0" borderId="0" xfId="0" applyNumberFormat="1" applyFont="1"/>
    <xf numFmtId="0" fontId="6" fillId="0" borderId="7" xfId="1" applyFont="1" applyBorder="1" applyAlignment="1">
      <alignment horizontal="center" vertical="top" wrapText="1"/>
    </xf>
    <xf numFmtId="0" fontId="9" fillId="0" borderId="5" xfId="1" applyBorder="1" applyAlignment="1">
      <alignment horizontal="left" wrapText="1"/>
    </xf>
  </cellXfs>
  <cellStyles count="12">
    <cellStyle name="Bad 2" xfId="11"/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6 2" xfId="10"/>
    <cellStyle name="Normal 7" xfId="6"/>
    <cellStyle name="Normal 8" xfId="7"/>
    <cellStyle name="Normal 9" xfId="8"/>
    <cellStyle name="Normal 9 2" xfId="9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E8" sqref="E8"/>
    </sheetView>
  </sheetViews>
  <sheetFormatPr baseColWidth="10" defaultRowHeight="16" x14ac:dyDescent="0.2"/>
  <cols>
    <col min="1" max="1" width="34.83203125" style="10" customWidth="1"/>
    <col min="2" max="4" width="8.33203125" customWidth="1"/>
    <col min="5" max="5" width="8.33203125" style="11" customWidth="1"/>
    <col min="6" max="6" width="8.33203125" style="6" customWidth="1"/>
  </cols>
  <sheetData>
    <row r="1" spans="1:6" x14ac:dyDescent="0.2">
      <c r="A1" s="14"/>
      <c r="B1" s="14"/>
      <c r="C1" s="14"/>
      <c r="D1" s="22"/>
      <c r="E1" s="23"/>
      <c r="F1" s="14"/>
    </row>
    <row r="2" spans="1:6" ht="15" customHeight="1" x14ac:dyDescent="0.2">
      <c r="A2"/>
      <c r="B2" s="12" t="s">
        <v>113</v>
      </c>
      <c r="E2"/>
      <c r="F2"/>
    </row>
    <row r="3" spans="1:6" ht="14" customHeight="1" x14ac:dyDescent="0.2">
      <c r="A3"/>
      <c r="B3" s="97" t="s">
        <v>23</v>
      </c>
      <c r="C3" s="97" t="s">
        <v>24</v>
      </c>
      <c r="D3" s="99" t="s">
        <v>2</v>
      </c>
      <c r="E3" s="99"/>
      <c r="F3" s="99"/>
    </row>
    <row r="4" spans="1:6" ht="14" customHeight="1" thickBot="1" x14ac:dyDescent="0.25">
      <c r="B4" s="98"/>
      <c r="C4" s="98"/>
      <c r="D4" s="26" t="s">
        <v>27</v>
      </c>
      <c r="E4" s="26" t="s">
        <v>25</v>
      </c>
      <c r="F4" s="25" t="s">
        <v>26</v>
      </c>
    </row>
    <row r="5" spans="1:6" x14ac:dyDescent="0.2">
      <c r="B5" s="1">
        <v>0</v>
      </c>
      <c r="C5" s="1">
        <v>11</v>
      </c>
      <c r="D5" s="1">
        <v>37</v>
      </c>
      <c r="E5" s="1">
        <v>277</v>
      </c>
      <c r="F5" s="1">
        <v>409</v>
      </c>
    </row>
    <row r="6" spans="1:6" x14ac:dyDescent="0.2">
      <c r="B6" s="1">
        <v>1.8</v>
      </c>
      <c r="C6" s="1">
        <v>39</v>
      </c>
      <c r="D6" s="1">
        <v>52</v>
      </c>
      <c r="E6" s="1">
        <v>241</v>
      </c>
      <c r="F6" s="1">
        <v>296</v>
      </c>
    </row>
    <row r="7" spans="1:6" x14ac:dyDescent="0.2">
      <c r="B7" s="1">
        <v>1.7</v>
      </c>
      <c r="C7" s="1">
        <v>21</v>
      </c>
      <c r="D7" s="1">
        <v>144</v>
      </c>
      <c r="E7" s="1">
        <v>103</v>
      </c>
      <c r="F7" s="1">
        <v>368</v>
      </c>
    </row>
    <row r="8" spans="1:6" x14ac:dyDescent="0.2">
      <c r="B8" s="1">
        <v>1.7</v>
      </c>
      <c r="C8" s="1">
        <v>10</v>
      </c>
      <c r="D8" s="1">
        <v>79</v>
      </c>
      <c r="E8" s="1">
        <v>284</v>
      </c>
      <c r="F8" s="1">
        <v>383</v>
      </c>
    </row>
    <row r="9" spans="1:6" x14ac:dyDescent="0.2">
      <c r="B9" s="1">
        <v>2.1</v>
      </c>
      <c r="C9" s="1">
        <v>39</v>
      </c>
      <c r="D9" s="1">
        <v>156</v>
      </c>
      <c r="E9" s="1">
        <v>266</v>
      </c>
      <c r="F9" s="1">
        <v>279</v>
      </c>
    </row>
    <row r="10" spans="1:6" x14ac:dyDescent="0.2">
      <c r="B10" s="1">
        <v>4.4000000000000004</v>
      </c>
      <c r="C10" s="1">
        <v>26</v>
      </c>
      <c r="D10" s="1"/>
      <c r="E10" s="1"/>
      <c r="F10" s="1"/>
    </row>
    <row r="11" spans="1:6" x14ac:dyDescent="0.2">
      <c r="B11" s="1">
        <v>2.6</v>
      </c>
      <c r="C11" s="1">
        <v>21</v>
      </c>
      <c r="D11" s="1"/>
      <c r="E11" s="1"/>
      <c r="F11" s="1"/>
    </row>
    <row r="12" spans="1:6" x14ac:dyDescent="0.2">
      <c r="B12" s="1">
        <v>0.6</v>
      </c>
      <c r="C12" s="1">
        <v>13</v>
      </c>
      <c r="D12" s="1"/>
      <c r="E12" s="1"/>
      <c r="F12" s="1"/>
    </row>
    <row r="13" spans="1:6" x14ac:dyDescent="0.2">
      <c r="B13" s="1">
        <v>0</v>
      </c>
      <c r="C13" s="1">
        <v>23</v>
      </c>
      <c r="D13" s="1"/>
      <c r="E13" s="1"/>
      <c r="F13" s="1"/>
    </row>
    <row r="14" spans="1:6" x14ac:dyDescent="0.2">
      <c r="A14" s="15" t="s">
        <v>15</v>
      </c>
      <c r="B14" s="16">
        <v>9</v>
      </c>
      <c r="C14" s="16">
        <v>9</v>
      </c>
      <c r="D14" s="16">
        <v>5</v>
      </c>
      <c r="E14" s="16">
        <v>5</v>
      </c>
      <c r="F14" s="16">
        <v>5</v>
      </c>
    </row>
    <row r="15" spans="1:6" x14ac:dyDescent="0.2">
      <c r="A15" s="15" t="s">
        <v>16</v>
      </c>
      <c r="B15" s="17">
        <f>AVERAGE(B5:B13)</f>
        <v>1.6555555555555557</v>
      </c>
      <c r="C15" s="17">
        <f>AVERAGE(C5:C13)</f>
        <v>22.555555555555557</v>
      </c>
      <c r="D15" s="17">
        <f>AVERAGE(D5:D13)</f>
        <v>93.6</v>
      </c>
      <c r="E15" s="17">
        <f>AVERAGE(E5:E13)</f>
        <v>234.2</v>
      </c>
      <c r="F15" s="17">
        <f>AVERAGE(F5:F13)</f>
        <v>347</v>
      </c>
    </row>
    <row r="16" spans="1:6" x14ac:dyDescent="0.2">
      <c r="A16" s="15" t="s">
        <v>17</v>
      </c>
      <c r="B16" s="21">
        <f>STDEV(B5:B13)/9^0.5</f>
        <v>0.46010599959595999</v>
      </c>
      <c r="C16" s="21">
        <f>STDEV(C5:C13)/9^0.5</f>
        <v>3.6136743039887596</v>
      </c>
      <c r="D16" s="21">
        <f>STDEV(D5:D13)/5^0.5</f>
        <v>24.063665556186567</v>
      </c>
      <c r="E16" s="21">
        <f>STDEV(E5:E13)/5^0.5</f>
        <v>33.602678464670035</v>
      </c>
      <c r="F16" s="21">
        <f>STDEV(F5:F13)/5^0.5</f>
        <v>25.304149857286252</v>
      </c>
    </row>
    <row r="19" spans="1:9" x14ac:dyDescent="0.2">
      <c r="A19" s="2" t="s">
        <v>18</v>
      </c>
      <c r="B19" s="1"/>
      <c r="C19" s="1"/>
      <c r="D19" s="1"/>
      <c r="E19" s="1"/>
      <c r="F19" s="1"/>
    </row>
    <row r="20" spans="1:9" x14ac:dyDescent="0.2">
      <c r="A20" s="2" t="s">
        <v>19</v>
      </c>
      <c r="B20" s="1">
        <v>77.959999999999994</v>
      </c>
      <c r="C20" s="1"/>
      <c r="D20" s="1"/>
      <c r="E20" s="1"/>
      <c r="F20" s="1"/>
    </row>
    <row r="21" spans="1:9" x14ac:dyDescent="0.2">
      <c r="A21" s="2" t="s">
        <v>1</v>
      </c>
      <c r="B21" s="24" t="s">
        <v>13</v>
      </c>
      <c r="C21" s="1"/>
      <c r="D21" s="1"/>
      <c r="E21" s="1"/>
      <c r="F21" s="1"/>
    </row>
    <row r="22" spans="1:9" x14ac:dyDescent="0.2">
      <c r="A22" s="2" t="s">
        <v>12</v>
      </c>
      <c r="B22" s="24" t="s">
        <v>14</v>
      </c>
      <c r="C22" s="1"/>
      <c r="D22" s="1"/>
      <c r="E22" s="1"/>
      <c r="F22" s="1"/>
    </row>
    <row r="23" spans="1:9" x14ac:dyDescent="0.2">
      <c r="A23" s="2" t="s">
        <v>20</v>
      </c>
      <c r="B23" s="13" t="s">
        <v>8</v>
      </c>
      <c r="C23" s="1"/>
      <c r="D23" s="1"/>
      <c r="E23" s="1"/>
      <c r="F23" s="1"/>
    </row>
    <row r="24" spans="1:9" x14ac:dyDescent="0.2">
      <c r="A24" s="2" t="s">
        <v>21</v>
      </c>
      <c r="B24" s="1">
        <v>0.91759999999999997</v>
      </c>
      <c r="C24" s="1"/>
      <c r="D24" s="1"/>
      <c r="E24" s="1"/>
      <c r="F24" s="1"/>
    </row>
    <row r="25" spans="1:9" x14ac:dyDescent="0.2">
      <c r="A25" s="2"/>
      <c r="B25" s="1"/>
      <c r="C25" s="1"/>
      <c r="D25" s="1"/>
      <c r="E25" s="1"/>
      <c r="F25" s="1"/>
    </row>
    <row r="26" spans="1:9" s="7" customFormat="1" x14ac:dyDescent="0.2">
      <c r="A26" s="3" t="s">
        <v>22</v>
      </c>
      <c r="B26" s="9" t="s">
        <v>3</v>
      </c>
      <c r="C26" s="9" t="s">
        <v>4</v>
      </c>
      <c r="D26" s="9" t="s">
        <v>5</v>
      </c>
      <c r="E26" s="9" t="s">
        <v>6</v>
      </c>
      <c r="F26" s="9" t="s">
        <v>7</v>
      </c>
      <c r="G26" s="9"/>
      <c r="H26" s="9"/>
      <c r="I26" s="9"/>
    </row>
    <row r="27" spans="1:9" x14ac:dyDescent="0.2">
      <c r="A27" s="2" t="s">
        <v>28</v>
      </c>
      <c r="B27" s="1">
        <v>-20.9</v>
      </c>
      <c r="C27" s="1" t="s">
        <v>97</v>
      </c>
      <c r="D27" s="1" t="s">
        <v>9</v>
      </c>
      <c r="E27" s="1" t="s">
        <v>10</v>
      </c>
      <c r="F27" s="1">
        <v>0.81930000000000003</v>
      </c>
      <c r="G27" s="1"/>
      <c r="H27" s="1"/>
      <c r="I27" s="1"/>
    </row>
    <row r="28" spans="1:9" x14ac:dyDescent="0.2">
      <c r="A28" s="2" t="s">
        <v>29</v>
      </c>
      <c r="B28" s="1">
        <v>-91.94</v>
      </c>
      <c r="C28" s="1" t="s">
        <v>98</v>
      </c>
      <c r="D28" s="1" t="s">
        <v>8</v>
      </c>
      <c r="E28" s="3" t="s">
        <v>42</v>
      </c>
      <c r="F28" s="24">
        <v>3.7000000000000002E-3</v>
      </c>
      <c r="G28" s="1"/>
      <c r="H28" s="1"/>
      <c r="I28" s="1"/>
    </row>
    <row r="29" spans="1:9" x14ac:dyDescent="0.2">
      <c r="A29" s="2" t="s">
        <v>31</v>
      </c>
      <c r="B29" s="1">
        <v>-232.5</v>
      </c>
      <c r="C29" s="1" t="s">
        <v>99</v>
      </c>
      <c r="D29" s="1" t="s">
        <v>8</v>
      </c>
      <c r="E29" s="3" t="s">
        <v>14</v>
      </c>
      <c r="F29" s="24" t="s">
        <v>33</v>
      </c>
      <c r="G29" s="1"/>
      <c r="H29" s="1"/>
      <c r="I29" s="1"/>
    </row>
    <row r="30" spans="1:9" x14ac:dyDescent="0.2">
      <c r="A30" s="2" t="s">
        <v>32</v>
      </c>
      <c r="B30" s="1">
        <v>-345.3</v>
      </c>
      <c r="C30" s="1" t="s">
        <v>100</v>
      </c>
      <c r="D30" s="1" t="s">
        <v>8</v>
      </c>
      <c r="E30" s="3" t="s">
        <v>14</v>
      </c>
      <c r="F30" s="24" t="s">
        <v>33</v>
      </c>
      <c r="G30" s="1"/>
      <c r="H30" s="1"/>
      <c r="I30" s="1"/>
    </row>
    <row r="31" spans="1:9" x14ac:dyDescent="0.2">
      <c r="A31" s="2" t="s">
        <v>101</v>
      </c>
      <c r="B31" s="8">
        <v>-71.040000000000006</v>
      </c>
      <c r="C31" s="1" t="s">
        <v>102</v>
      </c>
      <c r="D31" s="1" t="s">
        <v>8</v>
      </c>
      <c r="E31" s="9" t="s">
        <v>30</v>
      </c>
      <c r="F31" s="9">
        <v>3.44E-2</v>
      </c>
    </row>
    <row r="32" spans="1:9" x14ac:dyDescent="0.2">
      <c r="A32" s="2" t="s">
        <v>103</v>
      </c>
      <c r="B32" s="8">
        <v>-211.6</v>
      </c>
      <c r="C32" s="1" t="s">
        <v>104</v>
      </c>
      <c r="D32" s="1" t="s">
        <v>8</v>
      </c>
      <c r="E32" s="9" t="s">
        <v>14</v>
      </c>
      <c r="F32" s="24" t="s">
        <v>33</v>
      </c>
    </row>
    <row r="33" spans="1:6" x14ac:dyDescent="0.2">
      <c r="A33" s="6" t="s">
        <v>105</v>
      </c>
      <c r="B33">
        <v>-324.39999999999998</v>
      </c>
      <c r="C33" t="s">
        <v>106</v>
      </c>
      <c r="D33" t="s">
        <v>8</v>
      </c>
      <c r="E33" s="11" t="s">
        <v>14</v>
      </c>
      <c r="F33" s="18" t="s">
        <v>33</v>
      </c>
    </row>
    <row r="34" spans="1:6" x14ac:dyDescent="0.2">
      <c r="A34" s="6" t="s">
        <v>107</v>
      </c>
      <c r="B34">
        <v>-140.6</v>
      </c>
      <c r="C34" t="s">
        <v>108</v>
      </c>
      <c r="D34" t="s">
        <v>8</v>
      </c>
      <c r="E34" s="11" t="s">
        <v>14</v>
      </c>
      <c r="F34" s="18" t="s">
        <v>33</v>
      </c>
    </row>
    <row r="35" spans="1:6" x14ac:dyDescent="0.2">
      <c r="A35" s="6" t="s">
        <v>109</v>
      </c>
      <c r="B35">
        <v>-253.4</v>
      </c>
      <c r="C35" t="s">
        <v>110</v>
      </c>
      <c r="D35" t="s">
        <v>8</v>
      </c>
      <c r="E35" s="11" t="s">
        <v>14</v>
      </c>
      <c r="F35" s="18" t="s">
        <v>33</v>
      </c>
    </row>
    <row r="36" spans="1:6" x14ac:dyDescent="0.2">
      <c r="A36" s="6" t="s">
        <v>111</v>
      </c>
      <c r="B36">
        <v>-112.8</v>
      </c>
      <c r="C36" t="s">
        <v>112</v>
      </c>
      <c r="D36" t="s">
        <v>8</v>
      </c>
      <c r="E36" s="11" t="s">
        <v>42</v>
      </c>
      <c r="F36" s="18">
        <v>1.6000000000000001E-3</v>
      </c>
    </row>
  </sheetData>
  <mergeCells count="3">
    <mergeCell ref="B3:B4"/>
    <mergeCell ref="C3:C4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workbookViewId="0">
      <selection activeCell="C30" sqref="C30"/>
    </sheetView>
  </sheetViews>
  <sheetFormatPr baseColWidth="10" defaultRowHeight="16" x14ac:dyDescent="0.2"/>
  <cols>
    <col min="2" max="2" width="32.5" style="10" customWidth="1"/>
    <col min="3" max="5" width="8.33203125" customWidth="1"/>
    <col min="6" max="6" width="8.33203125" style="11" customWidth="1"/>
    <col min="7" max="7" width="8.33203125" style="6" customWidth="1"/>
  </cols>
  <sheetData>
    <row r="1" spans="2:7" x14ac:dyDescent="0.2">
      <c r="B1" s="14"/>
      <c r="C1" s="14"/>
      <c r="D1" s="14"/>
      <c r="E1" s="22"/>
      <c r="F1" s="23"/>
      <c r="G1" s="14"/>
    </row>
    <row r="2" spans="2:7" ht="15" customHeight="1" x14ac:dyDescent="0.2">
      <c r="B2"/>
      <c r="C2" s="12" t="s">
        <v>114</v>
      </c>
      <c r="F2"/>
      <c r="G2"/>
    </row>
    <row r="3" spans="2:7" ht="14" customHeight="1" x14ac:dyDescent="0.2">
      <c r="B3"/>
      <c r="C3" s="97" t="s">
        <v>23</v>
      </c>
      <c r="D3" s="97" t="s">
        <v>24</v>
      </c>
      <c r="E3" s="99" t="s">
        <v>2</v>
      </c>
      <c r="F3" s="99"/>
      <c r="G3" s="99"/>
    </row>
    <row r="4" spans="2:7" ht="14" customHeight="1" thickBot="1" x14ac:dyDescent="0.25">
      <c r="C4" s="98"/>
      <c r="D4" s="98"/>
      <c r="E4" s="26" t="s">
        <v>27</v>
      </c>
      <c r="F4" s="26" t="s">
        <v>25</v>
      </c>
      <c r="G4" s="25" t="s">
        <v>26</v>
      </c>
    </row>
    <row r="5" spans="2:7" x14ac:dyDescent="0.2">
      <c r="C5" s="1">
        <v>0</v>
      </c>
      <c r="D5" s="1">
        <v>0</v>
      </c>
      <c r="E5" s="1">
        <v>0</v>
      </c>
      <c r="F5" s="1">
        <v>5</v>
      </c>
      <c r="G5" s="1">
        <v>9</v>
      </c>
    </row>
    <row r="6" spans="2:7" x14ac:dyDescent="0.2">
      <c r="C6" s="1">
        <v>0</v>
      </c>
      <c r="D6" s="1">
        <v>0.37</v>
      </c>
      <c r="E6" s="1">
        <v>0</v>
      </c>
      <c r="F6" s="1">
        <v>11</v>
      </c>
      <c r="G6" s="1">
        <v>5</v>
      </c>
    </row>
    <row r="7" spans="2:7" x14ac:dyDescent="0.2">
      <c r="C7" s="1">
        <v>0</v>
      </c>
      <c r="D7" s="1">
        <v>0</v>
      </c>
      <c r="E7" s="1">
        <v>0.9</v>
      </c>
      <c r="F7" s="1">
        <v>1</v>
      </c>
      <c r="G7" s="1">
        <v>43</v>
      </c>
    </row>
    <row r="8" spans="2:7" x14ac:dyDescent="0.2">
      <c r="C8" s="1">
        <v>0</v>
      </c>
      <c r="D8" s="1"/>
      <c r="E8" s="1">
        <v>0.7</v>
      </c>
      <c r="F8" s="1">
        <v>4</v>
      </c>
      <c r="G8" s="1">
        <v>13</v>
      </c>
    </row>
    <row r="9" spans="2:7" x14ac:dyDescent="0.2">
      <c r="C9" s="1">
        <v>0</v>
      </c>
      <c r="D9" s="1"/>
      <c r="E9" s="1"/>
      <c r="F9" s="1">
        <v>97</v>
      </c>
      <c r="G9" s="1">
        <v>112</v>
      </c>
    </row>
    <row r="10" spans="2:7" x14ac:dyDescent="0.2">
      <c r="C10" s="1"/>
      <c r="D10" s="1"/>
      <c r="E10" s="1"/>
      <c r="F10" s="1">
        <v>80</v>
      </c>
      <c r="G10" s="1">
        <v>78</v>
      </c>
    </row>
    <row r="11" spans="2:7" x14ac:dyDescent="0.2">
      <c r="C11" s="1"/>
      <c r="D11" s="1"/>
      <c r="E11" s="1"/>
      <c r="F11" s="1">
        <v>26</v>
      </c>
      <c r="G11" s="1">
        <v>98</v>
      </c>
    </row>
    <row r="12" spans="2:7" x14ac:dyDescent="0.2">
      <c r="C12" s="1"/>
      <c r="D12" s="1"/>
      <c r="E12" s="1"/>
      <c r="F12" s="1"/>
      <c r="G12" s="1">
        <v>70</v>
      </c>
    </row>
    <row r="13" spans="2:7" x14ac:dyDescent="0.2">
      <c r="B13" s="15" t="s">
        <v>15</v>
      </c>
      <c r="C13" s="16">
        <v>5</v>
      </c>
      <c r="D13" s="16">
        <v>3</v>
      </c>
      <c r="E13" s="16">
        <v>4</v>
      </c>
      <c r="F13" s="16">
        <v>7</v>
      </c>
      <c r="G13" s="16">
        <v>8</v>
      </c>
    </row>
    <row r="14" spans="2:7" x14ac:dyDescent="0.2">
      <c r="B14" s="15" t="s">
        <v>16</v>
      </c>
      <c r="C14" s="17">
        <f>AVERAGE(C5:C12)</f>
        <v>0</v>
      </c>
      <c r="D14" s="17">
        <f>AVERAGE(D5:D12)</f>
        <v>0.12333333333333334</v>
      </c>
      <c r="E14" s="17">
        <f>AVERAGE(E5:E12)</f>
        <v>0.4</v>
      </c>
      <c r="F14" s="17">
        <f>AVERAGE(F5:F12)</f>
        <v>32</v>
      </c>
      <c r="G14" s="17">
        <f>AVERAGE(G5:G12)</f>
        <v>53.5</v>
      </c>
    </row>
    <row r="15" spans="2:7" x14ac:dyDescent="0.2">
      <c r="B15" s="15" t="s">
        <v>17</v>
      </c>
      <c r="C15" s="21">
        <f>STDEV(C5:C12)/5^0.5</f>
        <v>0</v>
      </c>
      <c r="D15" s="21">
        <f>STDEV(D5:D12)/3^0.5</f>
        <v>0.12333333333333334</v>
      </c>
      <c r="E15" s="21">
        <f>STDEV(E5:E12)/4^0.5</f>
        <v>0.23452078799117146</v>
      </c>
      <c r="F15" s="21">
        <f>STDEV(F5:F12)/7^0.5</f>
        <v>15.023790657297036</v>
      </c>
      <c r="G15" s="21">
        <f>STDEV(G5:G12)/8^0.5</f>
        <v>14.855254000809659</v>
      </c>
    </row>
    <row r="18" spans="2:10" x14ac:dyDescent="0.2">
      <c r="B18" s="2" t="s">
        <v>34</v>
      </c>
      <c r="C18" s="1"/>
      <c r="D18" s="1"/>
      <c r="E18" s="1"/>
      <c r="F18" s="1"/>
      <c r="G18" s="1"/>
    </row>
    <row r="19" spans="2:10" x14ac:dyDescent="0.2">
      <c r="B19" s="2" t="s">
        <v>1</v>
      </c>
      <c r="C19" s="1" t="s">
        <v>13</v>
      </c>
      <c r="D19" s="1"/>
      <c r="E19" s="1"/>
      <c r="F19" s="1"/>
      <c r="G19" s="1"/>
    </row>
    <row r="20" spans="2:10" x14ac:dyDescent="0.2">
      <c r="B20" s="2" t="s">
        <v>35</v>
      </c>
      <c r="C20" s="24" t="s">
        <v>36</v>
      </c>
      <c r="D20" s="1"/>
      <c r="E20" s="1"/>
      <c r="F20" s="1"/>
      <c r="G20" s="1"/>
    </row>
    <row r="21" spans="2:10" x14ac:dyDescent="0.2">
      <c r="B21" s="2" t="s">
        <v>12</v>
      </c>
      <c r="C21" s="24" t="s">
        <v>14</v>
      </c>
      <c r="D21" s="1"/>
      <c r="E21" s="1"/>
      <c r="F21" s="1"/>
      <c r="G21" s="1"/>
    </row>
    <row r="22" spans="2:10" x14ac:dyDescent="0.2">
      <c r="B22" s="2" t="s">
        <v>37</v>
      </c>
      <c r="C22" s="13" t="s">
        <v>8</v>
      </c>
      <c r="D22" s="1"/>
      <c r="E22" s="1"/>
      <c r="F22" s="1"/>
      <c r="G22" s="1"/>
    </row>
    <row r="23" spans="2:10" x14ac:dyDescent="0.2">
      <c r="B23" s="2" t="s">
        <v>38</v>
      </c>
      <c r="C23" s="1">
        <v>5</v>
      </c>
      <c r="D23" s="1"/>
      <c r="E23" s="1"/>
      <c r="F23" s="1"/>
      <c r="G23" s="1"/>
    </row>
    <row r="24" spans="2:10" x14ac:dyDescent="0.2">
      <c r="B24" s="2" t="s">
        <v>39</v>
      </c>
      <c r="C24" s="1">
        <v>20.9</v>
      </c>
      <c r="D24" s="1"/>
      <c r="E24" s="1"/>
      <c r="F24" s="1"/>
      <c r="G24" s="1"/>
    </row>
    <row r="25" spans="2:10" x14ac:dyDescent="0.2">
      <c r="B25" s="2"/>
      <c r="C25" s="1"/>
      <c r="D25" s="1"/>
      <c r="E25" s="1"/>
      <c r="F25" s="1"/>
      <c r="G25" s="1"/>
    </row>
    <row r="26" spans="2:10" s="7" customFormat="1" x14ac:dyDescent="0.2">
      <c r="B26" s="3" t="s">
        <v>40</v>
      </c>
      <c r="C26" s="9" t="s">
        <v>41</v>
      </c>
      <c r="D26" s="9" t="s">
        <v>5</v>
      </c>
      <c r="E26" s="9" t="s">
        <v>6</v>
      </c>
      <c r="F26" s="9" t="s">
        <v>7</v>
      </c>
      <c r="G26" s="9"/>
      <c r="H26" s="9"/>
      <c r="I26" s="9"/>
      <c r="J26" s="9"/>
    </row>
    <row r="27" spans="2:10" x14ac:dyDescent="0.2">
      <c r="B27" s="2" t="s">
        <v>28</v>
      </c>
      <c r="C27" s="1">
        <v>-1.667</v>
      </c>
      <c r="D27" s="1" t="s">
        <v>9</v>
      </c>
      <c r="E27" s="1" t="s">
        <v>10</v>
      </c>
      <c r="F27" s="13" t="s">
        <v>11</v>
      </c>
      <c r="G27" s="13"/>
      <c r="H27" s="1"/>
      <c r="I27" s="1"/>
      <c r="J27" s="1"/>
    </row>
    <row r="28" spans="2:10" x14ac:dyDescent="0.2">
      <c r="B28" s="2" t="s">
        <v>29</v>
      </c>
      <c r="C28" s="1">
        <v>-3.25</v>
      </c>
      <c r="D28" s="1" t="s">
        <v>9</v>
      </c>
      <c r="E28" s="1" t="s">
        <v>10</v>
      </c>
      <c r="F28" s="13" t="s">
        <v>11</v>
      </c>
      <c r="G28" s="13"/>
      <c r="H28" s="1"/>
      <c r="I28" s="1"/>
      <c r="J28" s="1"/>
    </row>
    <row r="29" spans="2:10" x14ac:dyDescent="0.2">
      <c r="B29" s="2" t="s">
        <v>31</v>
      </c>
      <c r="C29" s="1">
        <v>-13.5</v>
      </c>
      <c r="D29" s="1" t="s">
        <v>8</v>
      </c>
      <c r="E29" s="9" t="s">
        <v>30</v>
      </c>
      <c r="F29" s="24">
        <v>0.03</v>
      </c>
      <c r="G29" s="13"/>
      <c r="H29" s="1"/>
      <c r="I29" s="1"/>
      <c r="J29" s="1"/>
    </row>
    <row r="30" spans="2:10" x14ac:dyDescent="0.2">
      <c r="B30" s="2" t="s">
        <v>32</v>
      </c>
      <c r="C30" s="1">
        <v>-16.309999999999999</v>
      </c>
      <c r="D30" s="1" t="s">
        <v>8</v>
      </c>
      <c r="E30" s="9" t="s">
        <v>42</v>
      </c>
      <c r="F30" s="24">
        <v>2E-3</v>
      </c>
      <c r="G30" s="30"/>
      <c r="H30" s="1"/>
      <c r="I30" s="1"/>
      <c r="J30" s="1"/>
    </row>
    <row r="31" spans="2:10" x14ac:dyDescent="0.2">
      <c r="B31" s="2" t="s">
        <v>101</v>
      </c>
      <c r="C31" s="8">
        <v>-1.583</v>
      </c>
      <c r="D31" s="1" t="s">
        <v>9</v>
      </c>
      <c r="E31" s="1" t="s">
        <v>10</v>
      </c>
      <c r="F31" s="13" t="s">
        <v>11</v>
      </c>
      <c r="G31" s="13"/>
    </row>
    <row r="32" spans="2:10" x14ac:dyDescent="0.2">
      <c r="B32" s="2" t="s">
        <v>103</v>
      </c>
      <c r="C32" s="8">
        <v>-11.83</v>
      </c>
      <c r="D32" s="1" t="s">
        <v>9</v>
      </c>
      <c r="E32" s="1" t="s">
        <v>10</v>
      </c>
      <c r="F32" s="13">
        <v>0.28000000000000003</v>
      </c>
      <c r="G32" s="13"/>
    </row>
    <row r="33" spans="2:7" x14ac:dyDescent="0.2">
      <c r="B33" s="6" t="s">
        <v>105</v>
      </c>
      <c r="C33">
        <v>-14.65</v>
      </c>
      <c r="D33" t="s">
        <v>9</v>
      </c>
      <c r="E33" t="s">
        <v>10</v>
      </c>
      <c r="F33" s="32">
        <v>0.05</v>
      </c>
      <c r="G33" s="29"/>
    </row>
    <row r="34" spans="2:7" x14ac:dyDescent="0.2">
      <c r="B34" s="6" t="s">
        <v>107</v>
      </c>
      <c r="C34">
        <v>-10.25</v>
      </c>
      <c r="D34" t="s">
        <v>9</v>
      </c>
      <c r="E34" t="s">
        <v>10</v>
      </c>
      <c r="F34" s="31">
        <v>0.36</v>
      </c>
      <c r="G34" s="29"/>
    </row>
    <row r="35" spans="2:7" x14ac:dyDescent="0.2">
      <c r="B35" s="6" t="s">
        <v>109</v>
      </c>
      <c r="C35">
        <v>-13.06</v>
      </c>
      <c r="D35" t="s">
        <v>9</v>
      </c>
      <c r="E35" t="s">
        <v>10</v>
      </c>
      <c r="F35" s="31">
        <v>0.06</v>
      </c>
      <c r="G35" s="29"/>
    </row>
    <row r="36" spans="2:7" x14ac:dyDescent="0.2">
      <c r="B36" s="6" t="s">
        <v>111</v>
      </c>
      <c r="C36">
        <v>-2.8130000000000002</v>
      </c>
      <c r="D36" t="s">
        <v>9</v>
      </c>
      <c r="E36" t="s">
        <v>10</v>
      </c>
      <c r="F36" s="31" t="s">
        <v>11</v>
      </c>
      <c r="G36" s="29"/>
    </row>
  </sheetData>
  <mergeCells count="3">
    <mergeCell ref="C3:C4"/>
    <mergeCell ref="D3:D4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workbookViewId="0">
      <selection activeCell="C39" sqref="C39:E39"/>
    </sheetView>
  </sheetViews>
  <sheetFormatPr baseColWidth="10" defaultRowHeight="16" x14ac:dyDescent="0.2"/>
  <cols>
    <col min="2" max="2" width="32" customWidth="1"/>
    <col min="3" max="3" width="12.6640625" customWidth="1"/>
    <col min="4" max="5" width="13.1640625" customWidth="1"/>
  </cols>
  <sheetData>
    <row r="2" spans="2:5" ht="17" thickBot="1" x14ac:dyDescent="0.25">
      <c r="B2" s="27" t="s">
        <v>86</v>
      </c>
      <c r="C2" s="27" t="s">
        <v>81</v>
      </c>
      <c r="D2" s="27" t="s">
        <v>43</v>
      </c>
      <c r="E2" s="27" t="s">
        <v>44</v>
      </c>
    </row>
    <row r="3" spans="2:5" x14ac:dyDescent="0.2">
      <c r="B3" s="2" t="s">
        <v>65</v>
      </c>
      <c r="C3" s="1">
        <v>39.950000000000003</v>
      </c>
      <c r="D3" s="1">
        <v>1</v>
      </c>
      <c r="E3" s="1"/>
    </row>
    <row r="4" spans="2:5" x14ac:dyDescent="0.2">
      <c r="B4" s="2" t="s">
        <v>57</v>
      </c>
      <c r="C4" s="1">
        <v>27.3</v>
      </c>
      <c r="D4" s="1">
        <v>1</v>
      </c>
      <c r="E4" s="1"/>
    </row>
    <row r="5" spans="2:5" x14ac:dyDescent="0.2">
      <c r="B5" s="2" t="s">
        <v>63</v>
      </c>
      <c r="C5" s="1">
        <v>16.850000000000001</v>
      </c>
      <c r="D5" s="1">
        <v>1</v>
      </c>
      <c r="E5" s="1"/>
    </row>
    <row r="6" spans="2:5" x14ac:dyDescent="0.2">
      <c r="B6" s="2" t="s">
        <v>61</v>
      </c>
      <c r="C6" s="1">
        <v>19.25</v>
      </c>
      <c r="D6" s="1">
        <v>1</v>
      </c>
      <c r="E6" s="1"/>
    </row>
    <row r="7" spans="2:5" x14ac:dyDescent="0.2">
      <c r="B7" s="2" t="s">
        <v>58</v>
      </c>
      <c r="C7" s="1">
        <v>9.86</v>
      </c>
      <c r="D7" s="1">
        <v>1</v>
      </c>
      <c r="E7" s="1"/>
    </row>
    <row r="8" spans="2:5" x14ac:dyDescent="0.2">
      <c r="B8" s="2" t="s">
        <v>80</v>
      </c>
      <c r="C8" s="1">
        <v>15.34</v>
      </c>
      <c r="D8" s="1">
        <v>1</v>
      </c>
      <c r="E8" s="1"/>
    </row>
    <row r="9" spans="2:5" x14ac:dyDescent="0.2">
      <c r="B9" s="2" t="s">
        <v>45</v>
      </c>
      <c r="C9" s="1"/>
      <c r="D9" s="1">
        <v>1</v>
      </c>
      <c r="E9" s="1"/>
    </row>
    <row r="10" spans="2:5" x14ac:dyDescent="0.2">
      <c r="B10" s="2" t="s">
        <v>71</v>
      </c>
      <c r="C10" s="1"/>
      <c r="D10" s="1">
        <v>1</v>
      </c>
      <c r="E10" s="1"/>
    </row>
    <row r="11" spans="2:5" x14ac:dyDescent="0.2">
      <c r="B11" s="2" t="s">
        <v>53</v>
      </c>
      <c r="C11" s="1">
        <v>17.05</v>
      </c>
      <c r="D11" s="1">
        <v>1</v>
      </c>
      <c r="E11" s="1"/>
    </row>
    <row r="12" spans="2:5" x14ac:dyDescent="0.2">
      <c r="B12" s="2" t="s">
        <v>74</v>
      </c>
      <c r="C12" s="1">
        <v>14.91</v>
      </c>
      <c r="D12" s="1">
        <v>1</v>
      </c>
      <c r="E12" s="1"/>
    </row>
    <row r="13" spans="2:5" x14ac:dyDescent="0.2">
      <c r="B13" s="2" t="s">
        <v>55</v>
      </c>
      <c r="C13" s="1">
        <v>14.95</v>
      </c>
      <c r="D13" s="1">
        <v>1</v>
      </c>
      <c r="E13" s="1"/>
    </row>
    <row r="14" spans="2:5" x14ac:dyDescent="0.2">
      <c r="B14" s="2" t="s">
        <v>52</v>
      </c>
      <c r="C14" s="1">
        <v>42.28</v>
      </c>
      <c r="D14" s="1">
        <v>1</v>
      </c>
      <c r="E14" s="1"/>
    </row>
    <row r="15" spans="2:5" x14ac:dyDescent="0.2">
      <c r="B15" s="2" t="s">
        <v>76</v>
      </c>
      <c r="C15" s="1">
        <v>14.03</v>
      </c>
      <c r="D15" s="1">
        <v>1</v>
      </c>
      <c r="E15" s="1"/>
    </row>
    <row r="16" spans="2:5" x14ac:dyDescent="0.2">
      <c r="B16" s="2" t="s">
        <v>50</v>
      </c>
      <c r="C16" s="1">
        <v>4.3</v>
      </c>
      <c r="D16" s="1">
        <v>1</v>
      </c>
      <c r="E16" s="1"/>
    </row>
    <row r="17" spans="2:5" x14ac:dyDescent="0.2">
      <c r="B17" s="2" t="s">
        <v>49</v>
      </c>
      <c r="C17" s="1">
        <v>16.98</v>
      </c>
      <c r="D17" s="1">
        <v>1</v>
      </c>
      <c r="E17" s="1"/>
    </row>
    <row r="18" spans="2:5" x14ac:dyDescent="0.2">
      <c r="B18" s="2" t="s">
        <v>51</v>
      </c>
      <c r="C18" s="1">
        <v>16.36</v>
      </c>
      <c r="D18" s="1">
        <v>1</v>
      </c>
      <c r="E18" s="1"/>
    </row>
    <row r="19" spans="2:5" x14ac:dyDescent="0.2">
      <c r="B19" s="2" t="s">
        <v>59</v>
      </c>
      <c r="C19" s="1">
        <v>4.04</v>
      </c>
      <c r="D19" s="1">
        <v>1</v>
      </c>
      <c r="E19" s="1"/>
    </row>
    <row r="20" spans="2:5" x14ac:dyDescent="0.2">
      <c r="B20" s="2" t="s">
        <v>62</v>
      </c>
      <c r="C20" s="1">
        <v>25.89</v>
      </c>
      <c r="D20" s="1">
        <v>1</v>
      </c>
      <c r="E20" s="1"/>
    </row>
    <row r="21" spans="2:5" x14ac:dyDescent="0.2">
      <c r="B21" s="2" t="s">
        <v>75</v>
      </c>
      <c r="C21" s="1">
        <v>10.32</v>
      </c>
      <c r="D21" s="1"/>
      <c r="E21" s="1">
        <v>1</v>
      </c>
    </row>
    <row r="22" spans="2:5" x14ac:dyDescent="0.2">
      <c r="B22" s="2" t="s">
        <v>67</v>
      </c>
      <c r="C22" s="1"/>
      <c r="D22" s="1"/>
      <c r="E22" s="1">
        <v>1</v>
      </c>
    </row>
    <row r="23" spans="2:5" x14ac:dyDescent="0.2">
      <c r="B23" s="2" t="s">
        <v>68</v>
      </c>
      <c r="C23" s="1">
        <v>6.47</v>
      </c>
      <c r="D23" s="1"/>
      <c r="E23" s="1">
        <v>1</v>
      </c>
    </row>
    <row r="24" spans="2:5" x14ac:dyDescent="0.2">
      <c r="B24" s="2" t="s">
        <v>47</v>
      </c>
      <c r="C24" s="1">
        <v>7</v>
      </c>
      <c r="D24" s="1"/>
      <c r="E24" s="1">
        <v>1</v>
      </c>
    </row>
    <row r="25" spans="2:5" x14ac:dyDescent="0.2">
      <c r="B25" s="2" t="s">
        <v>73</v>
      </c>
      <c r="C25" s="1"/>
      <c r="D25" s="1"/>
      <c r="E25" s="1">
        <v>1</v>
      </c>
    </row>
    <row r="26" spans="2:5" x14ac:dyDescent="0.2">
      <c r="B26" s="2" t="s">
        <v>78</v>
      </c>
      <c r="C26" s="1">
        <v>13.53</v>
      </c>
      <c r="D26" s="1"/>
      <c r="E26" s="1">
        <v>1</v>
      </c>
    </row>
    <row r="27" spans="2:5" x14ac:dyDescent="0.2">
      <c r="B27" s="2" t="s">
        <v>54</v>
      </c>
      <c r="C27" s="1">
        <v>13.67</v>
      </c>
      <c r="D27" s="1"/>
      <c r="E27" s="1">
        <v>1</v>
      </c>
    </row>
    <row r="28" spans="2:5" x14ac:dyDescent="0.2">
      <c r="B28" s="2" t="s">
        <v>66</v>
      </c>
      <c r="C28" s="1">
        <v>5.55</v>
      </c>
      <c r="D28" s="1"/>
      <c r="E28" s="1">
        <v>1</v>
      </c>
    </row>
    <row r="29" spans="2:5" x14ac:dyDescent="0.2">
      <c r="B29" s="2" t="s">
        <v>56</v>
      </c>
      <c r="C29" s="1">
        <v>4.8</v>
      </c>
      <c r="D29" s="1"/>
      <c r="E29" s="1">
        <v>1</v>
      </c>
    </row>
    <row r="30" spans="2:5" x14ac:dyDescent="0.2">
      <c r="B30" s="2" t="s">
        <v>64</v>
      </c>
      <c r="C30" s="1">
        <v>3.12</v>
      </c>
      <c r="D30" s="1"/>
      <c r="E30" s="1">
        <v>1</v>
      </c>
    </row>
    <row r="31" spans="2:5" x14ac:dyDescent="0.2">
      <c r="B31" s="2" t="s">
        <v>46</v>
      </c>
      <c r="C31" s="1"/>
      <c r="D31" s="1"/>
      <c r="E31" s="1">
        <v>1</v>
      </c>
    </row>
    <row r="32" spans="2:5" x14ac:dyDescent="0.2">
      <c r="B32" s="2" t="s">
        <v>72</v>
      </c>
      <c r="C32" s="1"/>
      <c r="D32" s="1"/>
      <c r="E32" s="1">
        <v>1</v>
      </c>
    </row>
    <row r="33" spans="2:6" x14ac:dyDescent="0.2">
      <c r="B33" s="2" t="s">
        <v>48</v>
      </c>
      <c r="C33" s="1">
        <v>7.62</v>
      </c>
      <c r="D33" s="1"/>
      <c r="E33" s="1">
        <v>1</v>
      </c>
    </row>
    <row r="34" spans="2:6" x14ac:dyDescent="0.2">
      <c r="B34" s="2" t="s">
        <v>77</v>
      </c>
      <c r="C34" s="1">
        <v>5.81</v>
      </c>
      <c r="D34" s="1"/>
      <c r="E34" s="1">
        <v>1</v>
      </c>
    </row>
    <row r="35" spans="2:6" x14ac:dyDescent="0.2">
      <c r="B35" s="2" t="s">
        <v>69</v>
      </c>
      <c r="C35" s="1">
        <v>22.21</v>
      </c>
      <c r="D35" s="1"/>
      <c r="E35" s="1">
        <v>1</v>
      </c>
    </row>
    <row r="36" spans="2:6" x14ac:dyDescent="0.2">
      <c r="B36" s="2" t="s">
        <v>79</v>
      </c>
      <c r="C36" s="1">
        <v>7.95</v>
      </c>
      <c r="D36" s="1"/>
      <c r="E36" s="1">
        <v>1</v>
      </c>
    </row>
    <row r="37" spans="2:6" x14ac:dyDescent="0.2">
      <c r="B37" s="2" t="s">
        <v>60</v>
      </c>
      <c r="C37" s="1">
        <v>25.07</v>
      </c>
      <c r="D37" s="1"/>
      <c r="E37" s="1">
        <v>1</v>
      </c>
    </row>
    <row r="38" spans="2:6" ht="17" thickBot="1" x14ac:dyDescent="0.25">
      <c r="B38" s="28" t="s">
        <v>70</v>
      </c>
      <c r="C38" s="5">
        <v>12.45</v>
      </c>
      <c r="D38" s="5"/>
      <c r="E38" s="5">
        <v>1</v>
      </c>
    </row>
    <row r="39" spans="2:6" x14ac:dyDescent="0.2">
      <c r="C39" s="76" t="s">
        <v>161</v>
      </c>
      <c r="D39" s="9">
        <v>16</v>
      </c>
      <c r="E39" s="9">
        <v>15</v>
      </c>
      <c r="F39" s="1"/>
    </row>
    <row r="40" spans="2:6" x14ac:dyDescent="0.2">
      <c r="C40" s="2"/>
      <c r="D40" s="1"/>
      <c r="E40" s="1"/>
      <c r="F40" s="1"/>
    </row>
    <row r="41" spans="2:6" x14ac:dyDescent="0.2">
      <c r="B41" s="3" t="s">
        <v>82</v>
      </c>
      <c r="C41" s="1"/>
      <c r="D41" s="1"/>
      <c r="F41" s="1"/>
    </row>
    <row r="42" spans="2:6" x14ac:dyDescent="0.2">
      <c r="B42" s="2" t="s">
        <v>83</v>
      </c>
      <c r="C42" s="1">
        <v>7.3419999999999996</v>
      </c>
      <c r="D42" s="1"/>
      <c r="F42" s="1"/>
    </row>
    <row r="43" spans="2:6" x14ac:dyDescent="0.2">
      <c r="B43" s="2" t="s">
        <v>84</v>
      </c>
      <c r="C43" s="1">
        <v>1</v>
      </c>
      <c r="D43" s="1"/>
      <c r="F43" s="1"/>
    </row>
    <row r="44" spans="2:6" x14ac:dyDescent="0.2">
      <c r="B44" s="2" t="s">
        <v>1</v>
      </c>
      <c r="C44" s="9">
        <v>6.7000000000000002E-3</v>
      </c>
      <c r="D44" s="1"/>
      <c r="F44" s="1"/>
    </row>
    <row r="45" spans="2:6" x14ac:dyDescent="0.2">
      <c r="B45" s="2" t="s">
        <v>12</v>
      </c>
      <c r="C45" s="24" t="s">
        <v>42</v>
      </c>
      <c r="D45" s="1"/>
      <c r="F45" s="1"/>
    </row>
    <row r="46" spans="2:6" x14ac:dyDescent="0.2">
      <c r="B46" s="2" t="s">
        <v>85</v>
      </c>
      <c r="C46" s="13" t="s">
        <v>8</v>
      </c>
      <c r="D46" s="1"/>
      <c r="F46" s="1"/>
    </row>
    <row r="47" spans="2:6" x14ac:dyDescent="0.2">
      <c r="C47" s="2"/>
      <c r="D47" s="1"/>
      <c r="E47" s="1"/>
      <c r="F47" s="1"/>
    </row>
    <row r="48" spans="2:6" x14ac:dyDescent="0.2">
      <c r="C48" s="2"/>
      <c r="D48" s="1"/>
      <c r="E48" s="1"/>
      <c r="F48" s="1"/>
    </row>
    <row r="49" spans="2:6" x14ac:dyDescent="0.2">
      <c r="C49" s="2"/>
      <c r="D49" s="1"/>
      <c r="E49" s="1"/>
      <c r="F49" s="1"/>
    </row>
    <row r="50" spans="2:6" x14ac:dyDescent="0.2">
      <c r="B50" s="2"/>
      <c r="C50" s="1"/>
      <c r="D50" s="1"/>
      <c r="E50" s="1"/>
    </row>
    <row r="51" spans="2:6" x14ac:dyDescent="0.2">
      <c r="B51" s="2"/>
      <c r="C51" s="1"/>
      <c r="D51" s="1"/>
      <c r="E51" s="1"/>
    </row>
    <row r="52" spans="2:6" x14ac:dyDescent="0.2">
      <c r="B52" s="2"/>
      <c r="C52" s="1"/>
      <c r="D52" s="1"/>
      <c r="E52" s="1"/>
    </row>
    <row r="53" spans="2:6" x14ac:dyDescent="0.2">
      <c r="B53" s="2"/>
      <c r="C53" s="1"/>
      <c r="D53" s="1"/>
      <c r="E53" s="1"/>
    </row>
    <row r="54" spans="2:6" x14ac:dyDescent="0.2">
      <c r="B54" s="2"/>
      <c r="C54" s="1"/>
      <c r="D54" s="1"/>
      <c r="E5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zoomScale="150" zoomScaleNormal="150" zoomScalePageLayoutView="150" workbookViewId="0">
      <selection activeCell="I18" sqref="I18"/>
    </sheetView>
  </sheetViews>
  <sheetFormatPr baseColWidth="10" defaultColWidth="8.83203125" defaultRowHeight="15" x14ac:dyDescent="0.2"/>
  <cols>
    <col min="1" max="1" width="1.33203125" style="20" customWidth="1"/>
    <col min="2" max="2" width="6.5" style="66" customWidth="1"/>
    <col min="3" max="3" width="9.1640625" style="66" customWidth="1"/>
    <col min="4" max="5" width="6.5" style="66" customWidth="1"/>
    <col min="6" max="7" width="7" style="66" customWidth="1"/>
    <col min="8" max="8" width="8.33203125" style="66" customWidth="1"/>
    <col min="9" max="9" width="17.83203125" style="66" customWidth="1"/>
    <col min="10" max="10" width="1.6640625" style="20" customWidth="1"/>
    <col min="11" max="16384" width="8.83203125" style="20"/>
  </cols>
  <sheetData>
    <row r="1" spans="1:10" ht="5" customHeight="1" x14ac:dyDescent="0.2">
      <c r="A1" s="34"/>
      <c r="B1" s="35"/>
      <c r="C1" s="35"/>
      <c r="D1" s="36"/>
      <c r="E1" s="36"/>
      <c r="F1" s="36"/>
      <c r="G1" s="36"/>
      <c r="H1" s="35"/>
      <c r="I1" s="35"/>
      <c r="J1" s="34"/>
    </row>
    <row r="2" spans="1:10" ht="12" customHeight="1" x14ac:dyDescent="0.2">
      <c r="A2" s="34"/>
      <c r="B2" s="35"/>
      <c r="C2" s="35"/>
      <c r="D2" s="37" t="s">
        <v>125</v>
      </c>
      <c r="E2" s="37" t="s">
        <v>126</v>
      </c>
      <c r="F2" s="38" t="s">
        <v>125</v>
      </c>
      <c r="G2" s="38" t="s">
        <v>126</v>
      </c>
      <c r="H2" s="37" t="s">
        <v>124</v>
      </c>
      <c r="I2" s="35"/>
      <c r="J2" s="34"/>
    </row>
    <row r="3" spans="1:10" s="43" customFormat="1" ht="40" customHeight="1" x14ac:dyDescent="0.2">
      <c r="A3" s="39"/>
      <c r="B3" s="40" t="s">
        <v>86</v>
      </c>
      <c r="C3" s="40" t="s">
        <v>127</v>
      </c>
      <c r="D3" s="41" t="s">
        <v>128</v>
      </c>
      <c r="E3" s="41" t="s">
        <v>129</v>
      </c>
      <c r="F3" s="42" t="s">
        <v>130</v>
      </c>
      <c r="G3" s="42" t="s">
        <v>131</v>
      </c>
      <c r="H3" s="41" t="s">
        <v>116</v>
      </c>
      <c r="I3" s="41" t="s">
        <v>132</v>
      </c>
      <c r="J3" s="39"/>
    </row>
    <row r="4" spans="1:10" s="33" customFormat="1" ht="12" customHeight="1" x14ac:dyDescent="0.2">
      <c r="A4" s="44"/>
      <c r="B4" s="103" t="s">
        <v>117</v>
      </c>
      <c r="C4" s="45" t="s">
        <v>133</v>
      </c>
      <c r="D4" s="46">
        <v>471.5</v>
      </c>
      <c r="E4" s="47">
        <v>7.2962606278880999</v>
      </c>
      <c r="F4" s="67">
        <f>D4/$D$4</f>
        <v>1</v>
      </c>
      <c r="G4" s="67">
        <f>E4/$E$4</f>
        <v>1</v>
      </c>
      <c r="H4" s="68">
        <v>0</v>
      </c>
      <c r="I4" s="48" t="s">
        <v>134</v>
      </c>
      <c r="J4" s="44"/>
    </row>
    <row r="5" spans="1:10" s="33" customFormat="1" ht="12" customHeight="1" x14ac:dyDescent="0.2">
      <c r="A5" s="44"/>
      <c r="B5" s="104"/>
      <c r="C5" s="45" t="s">
        <v>135</v>
      </c>
      <c r="D5" s="46">
        <v>807.1</v>
      </c>
      <c r="E5" s="47">
        <v>4.7959247412784194</v>
      </c>
      <c r="F5" s="67">
        <f>D5/$D$4</f>
        <v>1.7117709437963946</v>
      </c>
      <c r="G5" s="67">
        <f>E5/$E$4</f>
        <v>0.65731269562208583</v>
      </c>
      <c r="H5" s="68">
        <v>0</v>
      </c>
      <c r="I5" s="48" t="s">
        <v>134</v>
      </c>
      <c r="J5" s="44"/>
    </row>
    <row r="6" spans="1:10" s="33" customFormat="1" ht="12" customHeight="1" x14ac:dyDescent="0.2">
      <c r="A6" s="44"/>
      <c r="B6" s="104"/>
      <c r="C6" s="45" t="s">
        <v>136</v>
      </c>
      <c r="D6" s="46">
        <v>937.1</v>
      </c>
      <c r="E6" s="47">
        <v>8.3583709172833593</v>
      </c>
      <c r="F6" s="67">
        <f>D6/$D$4</f>
        <v>1.9874867444326618</v>
      </c>
      <c r="G6" s="67">
        <f>E6/$E$4</f>
        <v>1.1455691269217567</v>
      </c>
      <c r="H6" s="68">
        <v>0</v>
      </c>
      <c r="I6" s="48" t="s">
        <v>134</v>
      </c>
      <c r="J6" s="44"/>
    </row>
    <row r="7" spans="1:10" s="33" customFormat="1" ht="12" customHeight="1" x14ac:dyDescent="0.2">
      <c r="A7" s="44"/>
      <c r="B7" s="104"/>
      <c r="C7" s="45" t="s">
        <v>137</v>
      </c>
      <c r="D7" s="46">
        <v>1115.9000000000001</v>
      </c>
      <c r="E7" s="47">
        <v>8.1092379674896797</v>
      </c>
      <c r="F7" s="67">
        <f>D7/$D$4</f>
        <v>2.3667020148462354</v>
      </c>
      <c r="G7" s="67">
        <f>E7/$E$4</f>
        <v>1.1114238349017003</v>
      </c>
      <c r="H7" s="68">
        <v>0</v>
      </c>
      <c r="I7" s="48" t="s">
        <v>134</v>
      </c>
      <c r="J7" s="44"/>
    </row>
    <row r="8" spans="1:10" s="33" customFormat="1" ht="12" customHeight="1" x14ac:dyDescent="0.2">
      <c r="A8" s="44"/>
      <c r="B8" s="105"/>
      <c r="C8" s="45" t="s">
        <v>138</v>
      </c>
      <c r="D8" s="46">
        <v>1918</v>
      </c>
      <c r="E8" s="47">
        <v>10.477828258268721</v>
      </c>
      <c r="F8" s="67">
        <f>D8/$D$4</f>
        <v>4.0678685047720045</v>
      </c>
      <c r="G8" s="67">
        <f>E8/$E$4</f>
        <v>1.4360545480269562</v>
      </c>
      <c r="H8" s="68">
        <v>1</v>
      </c>
      <c r="I8" s="48" t="s">
        <v>139</v>
      </c>
      <c r="J8" s="44"/>
    </row>
    <row r="9" spans="1:10" s="33" customFormat="1" ht="12" customHeight="1" x14ac:dyDescent="0.2">
      <c r="A9" s="44"/>
      <c r="B9" s="100" t="s">
        <v>118</v>
      </c>
      <c r="C9" s="49" t="s">
        <v>140</v>
      </c>
      <c r="D9" s="50">
        <v>1619.4</v>
      </c>
      <c r="E9" s="51">
        <v>4.9093175835808198</v>
      </c>
      <c r="F9" s="69">
        <f>D9/$D$9</f>
        <v>1</v>
      </c>
      <c r="G9" s="70">
        <f>E9/$E$9</f>
        <v>1</v>
      </c>
      <c r="H9" s="68">
        <v>0</v>
      </c>
      <c r="I9" s="52" t="s">
        <v>134</v>
      </c>
      <c r="J9" s="44"/>
    </row>
    <row r="10" spans="1:10" s="33" customFormat="1" ht="12" customHeight="1" x14ac:dyDescent="0.2">
      <c r="A10" s="44"/>
      <c r="B10" s="101"/>
      <c r="C10" s="49" t="s">
        <v>141</v>
      </c>
      <c r="D10" s="50">
        <v>9717</v>
      </c>
      <c r="E10" s="51">
        <v>4.7958224212369807</v>
      </c>
      <c r="F10" s="69">
        <f>D10/$D$9</f>
        <v>6.000370507595405</v>
      </c>
      <c r="G10" s="70">
        <f>E10/$E$9</f>
        <v>0.97688168255330987</v>
      </c>
      <c r="H10" s="68">
        <v>0</v>
      </c>
      <c r="I10" s="53"/>
      <c r="J10" s="44"/>
    </row>
    <row r="11" spans="1:10" s="33" customFormat="1" ht="12" customHeight="1" x14ac:dyDescent="0.2">
      <c r="A11" s="44"/>
      <c r="B11" s="101"/>
      <c r="C11" s="49" t="s">
        <v>133</v>
      </c>
      <c r="D11" s="50">
        <v>2469</v>
      </c>
      <c r="E11" s="51">
        <v>6.4502342248739</v>
      </c>
      <c r="F11" s="69">
        <f>D11/$D$9</f>
        <v>1.5246387550944793</v>
      </c>
      <c r="G11" s="70">
        <f>E11/$E$9</f>
        <v>1.3138759338867516</v>
      </c>
      <c r="H11" s="68">
        <v>1</v>
      </c>
      <c r="I11" s="52" t="s">
        <v>139</v>
      </c>
      <c r="J11" s="44"/>
    </row>
    <row r="12" spans="1:10" s="33" customFormat="1" ht="12" customHeight="1" x14ac:dyDescent="0.2">
      <c r="A12" s="44"/>
      <c r="B12" s="102"/>
      <c r="C12" s="49" t="s">
        <v>135</v>
      </c>
      <c r="D12" s="50">
        <v>6600</v>
      </c>
      <c r="E12" s="51">
        <v>11.977549420640861</v>
      </c>
      <c r="F12" s="69">
        <f>D12/$D$9</f>
        <v>4.0755835494627641</v>
      </c>
      <c r="G12" s="70">
        <f>E12/$E$9</f>
        <v>2.4397585238118826</v>
      </c>
      <c r="H12" s="68">
        <v>1</v>
      </c>
      <c r="I12" s="53"/>
      <c r="J12" s="44"/>
    </row>
    <row r="13" spans="1:10" s="33" customFormat="1" ht="12" customHeight="1" x14ac:dyDescent="0.2">
      <c r="A13" s="44"/>
      <c r="B13" s="103" t="s">
        <v>119</v>
      </c>
      <c r="C13" s="45" t="s">
        <v>140</v>
      </c>
      <c r="D13" s="46">
        <v>103.7</v>
      </c>
      <c r="E13" s="47">
        <v>9.9585371099476205</v>
      </c>
      <c r="F13" s="67">
        <f>D13/$D$13</f>
        <v>1</v>
      </c>
      <c r="G13" s="71">
        <f>E13/$E$13</f>
        <v>1</v>
      </c>
      <c r="H13" s="68">
        <v>0</v>
      </c>
      <c r="I13" s="48" t="s">
        <v>142</v>
      </c>
      <c r="J13" s="44"/>
    </row>
    <row r="14" spans="1:10" s="33" customFormat="1" ht="12" customHeight="1" x14ac:dyDescent="0.2">
      <c r="A14" s="44"/>
      <c r="B14" s="104"/>
      <c r="C14" s="45" t="s">
        <v>141</v>
      </c>
      <c r="D14" s="46">
        <v>47.3</v>
      </c>
      <c r="E14" s="47">
        <v>3.5971073449934781</v>
      </c>
      <c r="F14" s="67">
        <f>D14/$D$13</f>
        <v>0.45612343297974922</v>
      </c>
      <c r="G14" s="71">
        <f>E14/$E$13</f>
        <v>0.36120840895399325</v>
      </c>
      <c r="H14" s="68">
        <v>0</v>
      </c>
      <c r="I14" s="48"/>
      <c r="J14" s="44"/>
    </row>
    <row r="15" spans="1:10" s="33" customFormat="1" ht="12" customHeight="1" x14ac:dyDescent="0.2">
      <c r="A15" s="44"/>
      <c r="B15" s="104"/>
      <c r="C15" s="45" t="s">
        <v>133</v>
      </c>
      <c r="D15" s="46">
        <v>28.1</v>
      </c>
      <c r="E15" s="47">
        <v>9.0555293202453804</v>
      </c>
      <c r="F15" s="67">
        <f>D15/$D$13</f>
        <v>0.27097396335583412</v>
      </c>
      <c r="G15" s="71">
        <f>E15/$E$13</f>
        <v>0.90932324901413253</v>
      </c>
      <c r="H15" s="68">
        <v>0</v>
      </c>
      <c r="I15" s="48"/>
      <c r="J15" s="44"/>
    </row>
    <row r="16" spans="1:10" s="33" customFormat="1" ht="12" customHeight="1" x14ac:dyDescent="0.2">
      <c r="A16" s="44"/>
      <c r="B16" s="105"/>
      <c r="C16" s="45" t="s">
        <v>135</v>
      </c>
      <c r="D16" s="46">
        <v>14.3</v>
      </c>
      <c r="E16" s="47">
        <v>4.4391938457430395</v>
      </c>
      <c r="F16" s="67">
        <f>D16/$D$13</f>
        <v>0.13789778206364514</v>
      </c>
      <c r="G16" s="71">
        <f>E16/$E$13</f>
        <v>0.44576766614734126</v>
      </c>
      <c r="H16" s="68">
        <v>0</v>
      </c>
      <c r="I16" s="48" t="s">
        <v>134</v>
      </c>
      <c r="J16" s="44"/>
    </row>
    <row r="17" spans="1:10" s="33" customFormat="1" ht="12" customHeight="1" x14ac:dyDescent="0.2">
      <c r="A17" s="44"/>
      <c r="B17" s="100" t="s">
        <v>120</v>
      </c>
      <c r="C17" s="49" t="s">
        <v>143</v>
      </c>
      <c r="D17" s="50">
        <v>26670</v>
      </c>
      <c r="E17" s="51">
        <v>4.4461225652710805</v>
      </c>
      <c r="F17" s="69">
        <f>D17/$D$17</f>
        <v>1</v>
      </c>
      <c r="G17" s="70">
        <f>E17/$E$17</f>
        <v>1</v>
      </c>
      <c r="H17" s="68">
        <v>0</v>
      </c>
      <c r="I17" s="53" t="s">
        <v>134</v>
      </c>
      <c r="J17" s="44"/>
    </row>
    <row r="18" spans="1:10" s="33" customFormat="1" ht="12" customHeight="1" x14ac:dyDescent="0.2">
      <c r="A18" s="44"/>
      <c r="B18" s="101"/>
      <c r="C18" s="49" t="s">
        <v>144</v>
      </c>
      <c r="D18" s="54">
        <v>3667</v>
      </c>
      <c r="E18" s="51">
        <v>9.8635364533470415</v>
      </c>
      <c r="F18" s="69">
        <f>D18/$D$17</f>
        <v>0.13749531308586427</v>
      </c>
      <c r="G18" s="70">
        <f>E18/$E$17</f>
        <v>2.2184580628504693</v>
      </c>
      <c r="H18" s="68">
        <v>1</v>
      </c>
      <c r="I18" s="53" t="s">
        <v>139</v>
      </c>
      <c r="J18" s="44"/>
    </row>
    <row r="19" spans="1:10" s="33" customFormat="1" ht="12" customHeight="1" x14ac:dyDescent="0.2">
      <c r="A19" s="44"/>
      <c r="B19" s="102"/>
      <c r="C19" s="49" t="s">
        <v>145</v>
      </c>
      <c r="D19" s="55" t="s">
        <v>146</v>
      </c>
      <c r="E19" s="51">
        <v>9.9283217116770999</v>
      </c>
      <c r="F19" s="72" t="s">
        <v>146</v>
      </c>
      <c r="G19" s="70">
        <f>E19/$E$17</f>
        <v>2.2330292442290713</v>
      </c>
      <c r="H19" s="68">
        <v>1</v>
      </c>
      <c r="I19" s="53"/>
      <c r="J19" s="44"/>
    </row>
    <row r="20" spans="1:10" s="33" customFormat="1" ht="12" customHeight="1" x14ac:dyDescent="0.2">
      <c r="A20" s="44"/>
      <c r="B20" s="103" t="s">
        <v>121</v>
      </c>
      <c r="C20" s="45" t="s">
        <v>147</v>
      </c>
      <c r="D20" s="46">
        <v>588.70000000000005</v>
      </c>
      <c r="E20" s="47">
        <v>9.950794172077039</v>
      </c>
      <c r="F20" s="67">
        <f>D20/$D$20</f>
        <v>1</v>
      </c>
      <c r="G20" s="71">
        <f>E20/$E$20</f>
        <v>1</v>
      </c>
      <c r="H20" s="68">
        <v>0</v>
      </c>
      <c r="I20" s="48"/>
      <c r="J20" s="44"/>
    </row>
    <row r="21" spans="1:10" s="33" customFormat="1" ht="12" customHeight="1" x14ac:dyDescent="0.2">
      <c r="A21" s="44"/>
      <c r="B21" s="104"/>
      <c r="C21" s="45" t="s">
        <v>143</v>
      </c>
      <c r="D21" s="46">
        <v>445.3</v>
      </c>
      <c r="E21" s="47">
        <v>4.2030797304465501</v>
      </c>
      <c r="F21" s="67">
        <f>D21/$D$20</f>
        <v>0.7564124341770001</v>
      </c>
      <c r="G21" s="71">
        <f>E21/$E$20</f>
        <v>0.42238636009986297</v>
      </c>
      <c r="H21" s="68">
        <v>0</v>
      </c>
      <c r="I21" s="48"/>
      <c r="J21" s="44"/>
    </row>
    <row r="22" spans="1:10" s="33" customFormat="1" ht="12" customHeight="1" x14ac:dyDescent="0.2">
      <c r="A22" s="44"/>
      <c r="B22" s="105"/>
      <c r="C22" s="45" t="s">
        <v>144</v>
      </c>
      <c r="D22" s="46">
        <v>148.19999999999999</v>
      </c>
      <c r="E22" s="47">
        <v>2.6413442821263482</v>
      </c>
      <c r="F22" s="67">
        <f>D22/$D$20</f>
        <v>0.25174112451163577</v>
      </c>
      <c r="G22" s="71">
        <f>E22/$E$20</f>
        <v>0.26544055041739628</v>
      </c>
      <c r="H22" s="68">
        <v>0</v>
      </c>
      <c r="I22" s="48" t="s">
        <v>134</v>
      </c>
      <c r="J22" s="44"/>
    </row>
    <row r="23" spans="1:10" s="33" customFormat="1" ht="12" customHeight="1" x14ac:dyDescent="0.2">
      <c r="A23" s="44"/>
      <c r="B23" s="100" t="s">
        <v>122</v>
      </c>
      <c r="C23" s="49" t="s">
        <v>147</v>
      </c>
      <c r="D23" s="54">
        <v>36330</v>
      </c>
      <c r="E23" s="51">
        <v>79.167918487819207</v>
      </c>
      <c r="F23" s="73">
        <f>D23/$D$23</f>
        <v>1</v>
      </c>
      <c r="G23" s="70">
        <f>E23/$E$23</f>
        <v>1</v>
      </c>
      <c r="H23" s="68">
        <v>1</v>
      </c>
      <c r="I23" s="53"/>
      <c r="J23" s="44"/>
    </row>
    <row r="24" spans="1:10" s="33" customFormat="1" ht="12" customHeight="1" x14ac:dyDescent="0.2">
      <c r="A24" s="44"/>
      <c r="B24" s="101"/>
      <c r="C24" s="49" t="s">
        <v>143</v>
      </c>
      <c r="D24" s="54">
        <v>46500</v>
      </c>
      <c r="E24" s="51">
        <v>45.0986822543884</v>
      </c>
      <c r="F24" s="73">
        <f>D24/$D$23</f>
        <v>1.2799339388934765</v>
      </c>
      <c r="G24" s="70">
        <f>E24/$E$23</f>
        <v>0.56965855760534223</v>
      </c>
      <c r="H24" s="68">
        <v>1</v>
      </c>
      <c r="I24" s="53" t="s">
        <v>148</v>
      </c>
      <c r="J24" s="44"/>
    </row>
    <row r="25" spans="1:10" s="33" customFormat="1" ht="12" customHeight="1" x14ac:dyDescent="0.2">
      <c r="A25" s="44"/>
      <c r="B25" s="102"/>
      <c r="C25" s="49" t="s">
        <v>145</v>
      </c>
      <c r="D25" s="54">
        <v>72745</v>
      </c>
      <c r="E25" s="51">
        <v>41.199460852412599</v>
      </c>
      <c r="F25" s="73">
        <f>D25/$D$23</f>
        <v>2.0023396641893751</v>
      </c>
      <c r="G25" s="70">
        <f>E25/$E$23</f>
        <v>0.52040601343777348</v>
      </c>
      <c r="H25" s="68">
        <v>1</v>
      </c>
      <c r="I25" s="53" t="s">
        <v>148</v>
      </c>
      <c r="J25" s="44"/>
    </row>
    <row r="26" spans="1:10" s="33" customFormat="1" ht="12" customHeight="1" x14ac:dyDescent="0.2">
      <c r="A26" s="44"/>
      <c r="B26" s="103" t="s">
        <v>123</v>
      </c>
      <c r="C26" s="45" t="s">
        <v>147</v>
      </c>
      <c r="D26" s="46">
        <v>18690</v>
      </c>
      <c r="E26" s="47">
        <v>4.6904560724168256</v>
      </c>
      <c r="F26" s="67">
        <f>D26/$D$26</f>
        <v>1</v>
      </c>
      <c r="G26" s="71">
        <f>E26/$E$26</f>
        <v>1</v>
      </c>
      <c r="H26" s="68">
        <v>0</v>
      </c>
      <c r="I26" s="48"/>
      <c r="J26" s="44"/>
    </row>
    <row r="27" spans="1:10" s="33" customFormat="1" ht="12" customHeight="1" x14ac:dyDescent="0.2">
      <c r="A27" s="44"/>
      <c r="B27" s="104"/>
      <c r="C27" s="45" t="s">
        <v>143</v>
      </c>
      <c r="D27" s="46">
        <v>10041</v>
      </c>
      <c r="E27" s="56">
        <v>2.9903681994632381</v>
      </c>
      <c r="F27" s="67">
        <f>D27/$D$26</f>
        <v>0.53723916532905291</v>
      </c>
      <c r="G27" s="71">
        <f>E27/$E$26</f>
        <v>0.63754316281708767</v>
      </c>
      <c r="H27" s="68">
        <v>0</v>
      </c>
      <c r="I27" s="48" t="s">
        <v>134</v>
      </c>
      <c r="J27" s="44"/>
    </row>
    <row r="28" spans="1:10" s="33" customFormat="1" ht="12" customHeight="1" x14ac:dyDescent="0.2">
      <c r="A28" s="44"/>
      <c r="B28" s="105"/>
      <c r="C28" s="45" t="s">
        <v>144</v>
      </c>
      <c r="D28" s="46">
        <v>200.7</v>
      </c>
      <c r="E28" s="56">
        <v>2.9824708418296901</v>
      </c>
      <c r="F28" s="67">
        <f>D28/$D$26</f>
        <v>1.0738362760834671E-2</v>
      </c>
      <c r="G28" s="71">
        <f>E28/$E$26</f>
        <v>0.6358594549832185</v>
      </c>
      <c r="H28" s="68">
        <v>0</v>
      </c>
      <c r="I28" s="48" t="s">
        <v>134</v>
      </c>
      <c r="J28" s="44"/>
    </row>
    <row r="29" spans="1:10" s="58" customFormat="1" ht="4" customHeight="1" x14ac:dyDescent="0.2">
      <c r="A29" s="44"/>
      <c r="B29" s="57"/>
      <c r="C29" s="57"/>
      <c r="D29" s="57"/>
      <c r="E29" s="57"/>
      <c r="F29" s="74"/>
      <c r="G29" s="74"/>
      <c r="H29" s="75"/>
      <c r="I29" s="57"/>
      <c r="J29" s="44"/>
    </row>
    <row r="30" spans="1:10" s="33" customFormat="1" ht="12" customHeight="1" x14ac:dyDescent="0.2">
      <c r="A30" s="44"/>
      <c r="B30" s="106">
        <v>3</v>
      </c>
      <c r="C30" s="59" t="s">
        <v>115</v>
      </c>
      <c r="D30" s="60">
        <v>18.899999999999999</v>
      </c>
      <c r="E30" s="60">
        <v>616.79999999999995</v>
      </c>
      <c r="F30" s="73">
        <f>D30/$D$30</f>
        <v>1</v>
      </c>
      <c r="G30" s="70">
        <f>E30/$E$30</f>
        <v>1</v>
      </c>
      <c r="H30" s="68">
        <v>0</v>
      </c>
      <c r="I30" s="107" t="s">
        <v>134</v>
      </c>
      <c r="J30" s="44"/>
    </row>
    <row r="31" spans="1:10" s="33" customFormat="1" ht="12" customHeight="1" x14ac:dyDescent="0.2">
      <c r="A31" s="44"/>
      <c r="B31" s="106"/>
      <c r="C31" s="59" t="s">
        <v>149</v>
      </c>
      <c r="D31" s="60"/>
      <c r="E31" s="60">
        <v>346.1</v>
      </c>
      <c r="F31" s="73"/>
      <c r="G31" s="70">
        <f>E31/$E$30</f>
        <v>0.56112191958495472</v>
      </c>
      <c r="H31" s="68">
        <v>0</v>
      </c>
      <c r="I31" s="107"/>
      <c r="J31" s="44"/>
    </row>
    <row r="32" spans="1:10" s="33" customFormat="1" ht="12" customHeight="1" x14ac:dyDescent="0.2">
      <c r="A32" s="44"/>
      <c r="B32" s="106"/>
      <c r="C32" s="59" t="s">
        <v>150</v>
      </c>
      <c r="D32" s="60">
        <v>7.7</v>
      </c>
      <c r="E32" s="60">
        <v>341</v>
      </c>
      <c r="F32" s="73">
        <f>D32/$D$30</f>
        <v>0.40740740740740744</v>
      </c>
      <c r="G32" s="70">
        <f>E32/$E$30</f>
        <v>0.55285343709468227</v>
      </c>
      <c r="H32" s="68">
        <v>0</v>
      </c>
      <c r="I32" s="107"/>
      <c r="J32" s="44"/>
    </row>
    <row r="33" spans="1:17" s="33" customFormat="1" ht="12" customHeight="1" x14ac:dyDescent="0.2">
      <c r="A33" s="44"/>
      <c r="B33" s="108">
        <v>7</v>
      </c>
      <c r="C33" s="61" t="s">
        <v>115</v>
      </c>
      <c r="D33" s="62">
        <v>1320.9</v>
      </c>
      <c r="E33" s="62">
        <v>2</v>
      </c>
      <c r="F33" s="67">
        <f>D33/$D$33</f>
        <v>1</v>
      </c>
      <c r="G33" s="71">
        <f>E33/$E$33</f>
        <v>1</v>
      </c>
      <c r="H33" s="68">
        <v>1</v>
      </c>
      <c r="I33" s="109" t="s">
        <v>151</v>
      </c>
      <c r="J33" s="44"/>
    </row>
    <row r="34" spans="1:17" s="33" customFormat="1" ht="12" customHeight="1" x14ac:dyDescent="0.2">
      <c r="A34" s="44"/>
      <c r="B34" s="108"/>
      <c r="C34" s="61" t="s">
        <v>149</v>
      </c>
      <c r="D34" s="62"/>
      <c r="E34" s="62">
        <v>38.799999999999997</v>
      </c>
      <c r="F34" s="67"/>
      <c r="G34" s="71">
        <f>E34/$E$33</f>
        <v>19.399999999999999</v>
      </c>
      <c r="H34" s="68">
        <v>1</v>
      </c>
      <c r="I34" s="109"/>
      <c r="J34" s="44"/>
    </row>
    <row r="35" spans="1:17" s="33" customFormat="1" ht="12" customHeight="1" x14ac:dyDescent="0.2">
      <c r="A35" s="44"/>
      <c r="B35" s="108"/>
      <c r="C35" s="61" t="s">
        <v>150</v>
      </c>
      <c r="D35" s="62">
        <v>353.8</v>
      </c>
      <c r="E35" s="62">
        <v>28.6</v>
      </c>
      <c r="F35" s="67">
        <f>D35/$D$33</f>
        <v>0.26784767961238548</v>
      </c>
      <c r="G35" s="71">
        <f>E35/$E$33</f>
        <v>14.3</v>
      </c>
      <c r="H35" s="68">
        <v>1</v>
      </c>
      <c r="I35" s="109"/>
      <c r="J35" s="44"/>
    </row>
    <row r="36" spans="1:17" s="33" customFormat="1" ht="12" customHeight="1" x14ac:dyDescent="0.2">
      <c r="A36" s="44"/>
      <c r="B36" s="106">
        <v>10</v>
      </c>
      <c r="C36" s="59" t="s">
        <v>152</v>
      </c>
      <c r="D36" s="60">
        <v>113</v>
      </c>
      <c r="E36" s="60">
        <v>19.3</v>
      </c>
      <c r="F36" s="73">
        <f>D36/$D$36</f>
        <v>1</v>
      </c>
      <c r="G36" s="70">
        <f>E36/$E$36</f>
        <v>1</v>
      </c>
      <c r="H36" s="68">
        <v>1</v>
      </c>
      <c r="I36" s="107" t="s">
        <v>151</v>
      </c>
      <c r="J36" s="44"/>
    </row>
    <row r="37" spans="1:17" s="33" customFormat="1" ht="12" customHeight="1" x14ac:dyDescent="0.2">
      <c r="A37" s="44"/>
      <c r="B37" s="106"/>
      <c r="C37" s="59" t="s">
        <v>153</v>
      </c>
      <c r="D37" s="60"/>
      <c r="E37" s="60">
        <v>17.8</v>
      </c>
      <c r="F37" s="73"/>
      <c r="G37" s="70">
        <f>E37/$E$36</f>
        <v>0.92227979274611405</v>
      </c>
      <c r="H37" s="68">
        <v>1</v>
      </c>
      <c r="I37" s="107"/>
      <c r="J37" s="44"/>
    </row>
    <row r="38" spans="1:17" s="33" customFormat="1" ht="12" customHeight="1" x14ac:dyDescent="0.2">
      <c r="A38" s="44"/>
      <c r="B38" s="106"/>
      <c r="C38" s="59" t="s">
        <v>150</v>
      </c>
      <c r="D38" s="60">
        <v>14.3</v>
      </c>
      <c r="E38" s="60">
        <v>25.5</v>
      </c>
      <c r="F38" s="73">
        <f>D38/$D$36</f>
        <v>0.1265486725663717</v>
      </c>
      <c r="G38" s="70">
        <f>E38/$E$36</f>
        <v>1.3212435233160622</v>
      </c>
      <c r="H38" s="68">
        <v>1</v>
      </c>
      <c r="I38" s="107"/>
      <c r="J38" s="44"/>
    </row>
    <row r="39" spans="1:17" s="33" customFormat="1" ht="12" customHeight="1" x14ac:dyDescent="0.2">
      <c r="A39" s="44"/>
      <c r="B39" s="108">
        <v>11</v>
      </c>
      <c r="C39" s="61" t="s">
        <v>115</v>
      </c>
      <c r="D39" s="62">
        <v>2165.8000000000002</v>
      </c>
      <c r="E39" s="62">
        <v>541.9</v>
      </c>
      <c r="F39" s="67">
        <f>D39/$D$39</f>
        <v>1</v>
      </c>
      <c r="G39" s="71">
        <f>E39/$E$39</f>
        <v>1</v>
      </c>
      <c r="H39" s="68">
        <v>0</v>
      </c>
      <c r="I39" s="109" t="s">
        <v>154</v>
      </c>
      <c r="J39" s="44"/>
    </row>
    <row r="40" spans="1:17" s="33" customFormat="1" ht="12" customHeight="1" x14ac:dyDescent="0.2">
      <c r="A40" s="44"/>
      <c r="B40" s="108"/>
      <c r="C40" s="61" t="s">
        <v>149</v>
      </c>
      <c r="D40" s="62">
        <v>481.5</v>
      </c>
      <c r="E40" s="62">
        <v>73.5</v>
      </c>
      <c r="F40" s="67">
        <f>D40/$D$39</f>
        <v>0.22231969710961305</v>
      </c>
      <c r="G40" s="71">
        <f>E40/$E$39</f>
        <v>0.13563388078981362</v>
      </c>
      <c r="H40" s="68">
        <v>0</v>
      </c>
      <c r="I40" s="109"/>
      <c r="J40" s="44"/>
    </row>
    <row r="41" spans="1:17" s="33" customFormat="1" ht="12" customHeight="1" x14ac:dyDescent="0.2">
      <c r="A41" s="44"/>
      <c r="B41" s="108"/>
      <c r="C41" s="61" t="s">
        <v>155</v>
      </c>
      <c r="D41" s="62">
        <v>86.8</v>
      </c>
      <c r="E41" s="62">
        <v>47.5</v>
      </c>
      <c r="F41" s="67">
        <f>D41/$D$39</f>
        <v>4.0077569489334192E-2</v>
      </c>
      <c r="G41" s="71">
        <f>E41/$E$39</f>
        <v>8.7654548809743493E-2</v>
      </c>
      <c r="H41" s="68">
        <v>0</v>
      </c>
      <c r="I41" s="109"/>
      <c r="J41" s="44"/>
    </row>
    <row r="42" spans="1:17" s="33" customFormat="1" ht="12" customHeight="1" x14ac:dyDescent="0.2">
      <c r="A42" s="44"/>
      <c r="B42" s="108"/>
      <c r="C42" s="61" t="s">
        <v>150</v>
      </c>
      <c r="D42" s="62">
        <v>80.900000000000006</v>
      </c>
      <c r="E42" s="62">
        <v>35.5</v>
      </c>
      <c r="F42" s="67">
        <f>D42/$D$39</f>
        <v>3.7353402899621385E-2</v>
      </c>
      <c r="G42" s="71">
        <f>E42/$E$39</f>
        <v>6.5510241742018832E-2</v>
      </c>
      <c r="H42" s="68">
        <v>0</v>
      </c>
      <c r="I42" s="109"/>
      <c r="J42" s="44"/>
    </row>
    <row r="43" spans="1:17" s="44" customFormat="1" ht="12" customHeight="1" x14ac:dyDescent="0.2">
      <c r="B43" s="110">
        <v>13</v>
      </c>
      <c r="C43" s="63" t="s">
        <v>115</v>
      </c>
      <c r="D43" s="64">
        <v>175.7</v>
      </c>
      <c r="E43" s="64">
        <v>6.1</v>
      </c>
      <c r="F43" s="73">
        <f>D43/$D$43</f>
        <v>1</v>
      </c>
      <c r="G43" s="70">
        <f t="shared" ref="G43:G48" si="0">E43/$E$43</f>
        <v>1</v>
      </c>
      <c r="H43" s="68">
        <v>0</v>
      </c>
      <c r="I43" s="111" t="s">
        <v>134</v>
      </c>
      <c r="K43" s="33"/>
      <c r="L43" s="33"/>
      <c r="M43" s="33"/>
      <c r="N43" s="33"/>
      <c r="O43" s="33"/>
      <c r="P43" s="33"/>
      <c r="Q43" s="33"/>
    </row>
    <row r="44" spans="1:17" s="44" customFormat="1" ht="12" customHeight="1" x14ac:dyDescent="0.2">
      <c r="B44" s="110"/>
      <c r="C44" s="63" t="s">
        <v>149</v>
      </c>
      <c r="D44" s="64">
        <v>80.7</v>
      </c>
      <c r="E44" s="64">
        <v>3.1</v>
      </c>
      <c r="F44" s="73">
        <f>D44/$D$43</f>
        <v>0.45930563460443941</v>
      </c>
      <c r="G44" s="70">
        <f t="shared" si="0"/>
        <v>0.50819672131147542</v>
      </c>
      <c r="H44" s="68">
        <v>0</v>
      </c>
      <c r="I44" s="111"/>
      <c r="K44" s="33"/>
      <c r="L44" s="33"/>
      <c r="M44" s="33"/>
      <c r="N44" s="33"/>
      <c r="O44" s="33"/>
      <c r="P44" s="33"/>
      <c r="Q44" s="33"/>
    </row>
    <row r="45" spans="1:17" s="44" customFormat="1" ht="12" customHeight="1" x14ac:dyDescent="0.2">
      <c r="B45" s="110"/>
      <c r="C45" s="63" t="s">
        <v>155</v>
      </c>
      <c r="D45" s="64"/>
      <c r="E45" s="64">
        <v>2.5</v>
      </c>
      <c r="F45" s="73"/>
      <c r="G45" s="70">
        <f t="shared" si="0"/>
        <v>0.4098360655737705</v>
      </c>
      <c r="H45" s="68">
        <v>0</v>
      </c>
      <c r="I45" s="111"/>
      <c r="K45" s="33"/>
      <c r="L45" s="33"/>
      <c r="M45" s="33"/>
      <c r="N45" s="33"/>
      <c r="O45" s="33"/>
      <c r="P45" s="33"/>
      <c r="Q45" s="33"/>
    </row>
    <row r="46" spans="1:17" s="44" customFormat="1" ht="12" customHeight="1" x14ac:dyDescent="0.2">
      <c r="B46" s="110"/>
      <c r="C46" s="63" t="s">
        <v>156</v>
      </c>
      <c r="D46" s="64">
        <v>46.3</v>
      </c>
      <c r="E46" s="64">
        <v>1.7</v>
      </c>
      <c r="F46" s="73">
        <f>D46/$D$43</f>
        <v>0.263517359134889</v>
      </c>
      <c r="G46" s="70">
        <f t="shared" si="0"/>
        <v>0.27868852459016397</v>
      </c>
      <c r="H46" s="68">
        <v>0</v>
      </c>
      <c r="I46" s="111"/>
      <c r="K46" s="33"/>
      <c r="L46" s="33"/>
      <c r="M46" s="33"/>
      <c r="N46" s="33"/>
      <c r="O46" s="33"/>
      <c r="P46" s="33"/>
      <c r="Q46" s="33"/>
    </row>
    <row r="47" spans="1:17" s="44" customFormat="1" ht="12" customHeight="1" x14ac:dyDescent="0.2">
      <c r="B47" s="110"/>
      <c r="C47" s="63" t="s">
        <v>157</v>
      </c>
      <c r="D47" s="64"/>
      <c r="E47" s="64">
        <v>3.95190869854946</v>
      </c>
      <c r="F47" s="73"/>
      <c r="G47" s="70">
        <f t="shared" si="0"/>
        <v>0.64785388500810825</v>
      </c>
      <c r="H47" s="68">
        <v>0</v>
      </c>
      <c r="I47" s="111"/>
      <c r="K47" s="33"/>
      <c r="L47" s="33"/>
      <c r="M47" s="33"/>
      <c r="N47" s="33"/>
      <c r="O47" s="33"/>
      <c r="P47" s="33"/>
      <c r="Q47" s="33"/>
    </row>
    <row r="48" spans="1:17" s="44" customFormat="1" ht="12" customHeight="1" x14ac:dyDescent="0.2">
      <c r="B48" s="110"/>
      <c r="C48" s="63" t="s">
        <v>158</v>
      </c>
      <c r="D48" s="64"/>
      <c r="E48" s="64">
        <v>4.0196633664830621</v>
      </c>
      <c r="F48" s="73"/>
      <c r="G48" s="70">
        <f t="shared" si="0"/>
        <v>0.65896120762017418</v>
      </c>
      <c r="H48" s="68">
        <v>0</v>
      </c>
      <c r="I48" s="111"/>
      <c r="K48" s="33"/>
      <c r="L48" s="33"/>
      <c r="M48" s="33"/>
      <c r="N48" s="33"/>
      <c r="O48" s="33"/>
      <c r="P48" s="33"/>
      <c r="Q48" s="33"/>
    </row>
    <row r="49" spans="1:17" s="33" customFormat="1" ht="12" customHeight="1" x14ac:dyDescent="0.2">
      <c r="A49" s="44"/>
      <c r="B49" s="108">
        <v>14</v>
      </c>
      <c r="C49" s="61" t="s">
        <v>115</v>
      </c>
      <c r="D49" s="62">
        <v>301.8</v>
      </c>
      <c r="E49" s="62">
        <v>1280.5</v>
      </c>
      <c r="F49" s="67">
        <f>D49/$D$49</f>
        <v>1</v>
      </c>
      <c r="G49" s="71">
        <f>E49/$E$49</f>
        <v>1</v>
      </c>
      <c r="H49" s="68">
        <v>0</v>
      </c>
      <c r="I49" s="109" t="s">
        <v>134</v>
      </c>
      <c r="J49" s="44"/>
    </row>
    <row r="50" spans="1:17" s="33" customFormat="1" ht="12" customHeight="1" x14ac:dyDescent="0.2">
      <c r="A50" s="44"/>
      <c r="B50" s="108"/>
      <c r="C50" s="61" t="s">
        <v>149</v>
      </c>
      <c r="D50" s="62">
        <v>263.10000000000002</v>
      </c>
      <c r="E50" s="62">
        <v>246.8</v>
      </c>
      <c r="F50" s="67">
        <f>D50/$D$49</f>
        <v>0.8717693836978132</v>
      </c>
      <c r="G50" s="71">
        <f>E50/$E$49</f>
        <v>0.19273721202655214</v>
      </c>
      <c r="H50" s="68">
        <v>0</v>
      </c>
      <c r="I50" s="109"/>
      <c r="J50" s="44"/>
    </row>
    <row r="51" spans="1:17" s="33" customFormat="1" ht="12" customHeight="1" x14ac:dyDescent="0.2">
      <c r="A51" s="44"/>
      <c r="B51" s="108"/>
      <c r="C51" s="61" t="s">
        <v>155</v>
      </c>
      <c r="D51" s="62"/>
      <c r="E51" s="62">
        <v>180.4</v>
      </c>
      <c r="F51" s="67"/>
      <c r="G51" s="71">
        <f>E51/$E$49</f>
        <v>0.14088246778602109</v>
      </c>
      <c r="H51" s="68">
        <v>0</v>
      </c>
      <c r="I51" s="109"/>
      <c r="J51" s="44"/>
    </row>
    <row r="52" spans="1:17" s="33" customFormat="1" ht="12" customHeight="1" x14ac:dyDescent="0.2">
      <c r="A52" s="44"/>
      <c r="B52" s="108"/>
      <c r="C52" s="61" t="s">
        <v>156</v>
      </c>
      <c r="D52" s="62">
        <v>195.7</v>
      </c>
      <c r="E52" s="62">
        <v>178.7</v>
      </c>
      <c r="F52" s="67">
        <f>D52/$D$49</f>
        <v>0.64844267726971494</v>
      </c>
      <c r="G52" s="71">
        <f>E52/$E$49</f>
        <v>0.13955486138227255</v>
      </c>
      <c r="H52" s="68">
        <v>0</v>
      </c>
      <c r="I52" s="109"/>
      <c r="J52" s="44"/>
    </row>
    <row r="53" spans="1:17" s="33" customFormat="1" ht="12" customHeight="1" x14ac:dyDescent="0.2">
      <c r="A53" s="44"/>
      <c r="B53" s="108"/>
      <c r="C53" s="61" t="s">
        <v>150</v>
      </c>
      <c r="D53" s="62">
        <v>184.4</v>
      </c>
      <c r="E53" s="62">
        <v>367.3</v>
      </c>
      <c r="F53" s="67">
        <f>D53/$D$49</f>
        <v>0.61100066269052355</v>
      </c>
      <c r="G53" s="71">
        <f>E53/$E$49</f>
        <v>0.2868410777040219</v>
      </c>
      <c r="H53" s="68">
        <v>0</v>
      </c>
      <c r="I53" s="109"/>
      <c r="J53" s="44"/>
    </row>
    <row r="54" spans="1:17" s="44" customFormat="1" ht="12" customHeight="1" x14ac:dyDescent="0.2">
      <c r="B54" s="110">
        <v>30</v>
      </c>
      <c r="C54" s="63" t="s">
        <v>115</v>
      </c>
      <c r="D54" s="64">
        <v>501.2</v>
      </c>
      <c r="E54" s="64">
        <v>252.4</v>
      </c>
      <c r="F54" s="73">
        <f>D54/$D$54</f>
        <v>1</v>
      </c>
      <c r="G54" s="73">
        <f>E54/$E$54</f>
        <v>1</v>
      </c>
      <c r="H54" s="68">
        <v>0</v>
      </c>
      <c r="I54" s="111" t="s">
        <v>134</v>
      </c>
      <c r="K54" s="33"/>
      <c r="L54" s="33"/>
      <c r="M54" s="33"/>
      <c r="N54" s="33"/>
      <c r="O54" s="33"/>
      <c r="P54" s="33"/>
      <c r="Q54" s="33"/>
    </row>
    <row r="55" spans="1:17" s="44" customFormat="1" ht="12" customHeight="1" x14ac:dyDescent="0.2">
      <c r="B55" s="110"/>
      <c r="C55" s="63" t="s">
        <v>149</v>
      </c>
      <c r="D55" s="64">
        <v>58.2</v>
      </c>
      <c r="E55" s="64">
        <v>107</v>
      </c>
      <c r="F55" s="73">
        <f>D55/$D$54</f>
        <v>0.11612130885873903</v>
      </c>
      <c r="G55" s="73">
        <f>E55/$E$54</f>
        <v>0.42393026941362916</v>
      </c>
      <c r="H55" s="68">
        <v>0</v>
      </c>
      <c r="I55" s="111"/>
      <c r="K55" s="33"/>
      <c r="L55" s="33"/>
      <c r="M55" s="33"/>
      <c r="N55" s="33"/>
      <c r="O55" s="33"/>
      <c r="P55" s="33"/>
      <c r="Q55" s="33"/>
    </row>
    <row r="56" spans="1:17" ht="2" customHeight="1" x14ac:dyDescent="0.2">
      <c r="A56" s="34"/>
      <c r="B56" s="35"/>
      <c r="C56" s="35"/>
      <c r="D56" s="35"/>
      <c r="E56" s="35"/>
      <c r="F56" s="35"/>
      <c r="G56" s="35"/>
      <c r="H56" s="35"/>
      <c r="I56" s="35"/>
      <c r="J56" s="34"/>
      <c r="K56" s="33"/>
      <c r="L56" s="33"/>
      <c r="M56" s="33"/>
      <c r="N56" s="33"/>
      <c r="O56" s="33"/>
      <c r="P56" s="33"/>
      <c r="Q56" s="33"/>
    </row>
    <row r="57" spans="1:17" s="33" customFormat="1" ht="12" customHeight="1" x14ac:dyDescent="0.2">
      <c r="B57" s="65"/>
      <c r="C57" s="65"/>
      <c r="D57" s="65"/>
      <c r="E57" s="65"/>
      <c r="F57" s="65"/>
      <c r="G57" s="65"/>
      <c r="H57" s="65" t="s">
        <v>159</v>
      </c>
      <c r="I57" s="65"/>
    </row>
    <row r="58" spans="1:17" s="33" customFormat="1" ht="12" customHeight="1" x14ac:dyDescent="0.2">
      <c r="B58" s="65"/>
      <c r="C58" s="65"/>
      <c r="D58" s="65"/>
      <c r="E58" s="65"/>
      <c r="F58" s="65"/>
      <c r="G58" s="65"/>
      <c r="H58" s="65" t="s">
        <v>160</v>
      </c>
      <c r="I58" s="65"/>
    </row>
  </sheetData>
  <mergeCells count="21">
    <mergeCell ref="B54:B55"/>
    <mergeCell ref="I54:I55"/>
    <mergeCell ref="B43:B48"/>
    <mergeCell ref="I43:I48"/>
    <mergeCell ref="B49:B53"/>
    <mergeCell ref="I49:I53"/>
    <mergeCell ref="B36:B38"/>
    <mergeCell ref="I36:I38"/>
    <mergeCell ref="B39:B42"/>
    <mergeCell ref="I39:I42"/>
    <mergeCell ref="B26:B28"/>
    <mergeCell ref="B30:B32"/>
    <mergeCell ref="I30:I32"/>
    <mergeCell ref="B33:B35"/>
    <mergeCell ref="I33:I35"/>
    <mergeCell ref="B17:B19"/>
    <mergeCell ref="B20:B22"/>
    <mergeCell ref="B23:B25"/>
    <mergeCell ref="B4:B8"/>
    <mergeCell ref="B9:B12"/>
    <mergeCell ref="B13:B16"/>
  </mergeCells>
  <pageMargins left="0.25" right="0.25" top="0.7" bottom="0.5" header="0.3" footer="0.3"/>
  <pageSetup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0"/>
  <sheetViews>
    <sheetView topLeftCell="B1" workbookViewId="0">
      <selection activeCell="J76" sqref="J76"/>
    </sheetView>
  </sheetViews>
  <sheetFormatPr baseColWidth="10" defaultRowHeight="16" x14ac:dyDescent="0.2"/>
  <cols>
    <col min="1" max="1" width="5.33203125" customWidth="1"/>
    <col min="2" max="2" width="30.33203125" customWidth="1"/>
    <col min="3" max="3" width="12.6640625" customWidth="1"/>
    <col min="4" max="5" width="13.1640625" customWidth="1"/>
    <col min="8" max="8" width="17.33203125" customWidth="1"/>
  </cols>
  <sheetData>
    <row r="2" spans="3:8" x14ac:dyDescent="0.2">
      <c r="C2" s="7" t="s">
        <v>166</v>
      </c>
    </row>
    <row r="3" spans="3:8" ht="17" thickBot="1" x14ac:dyDescent="0.25">
      <c r="C3" s="27" t="s">
        <v>231</v>
      </c>
      <c r="D3" s="27" t="s">
        <v>87</v>
      </c>
      <c r="E3" s="27" t="s">
        <v>88</v>
      </c>
      <c r="F3" s="27" t="s">
        <v>89</v>
      </c>
      <c r="G3" s="27" t="s">
        <v>90</v>
      </c>
      <c r="H3" s="27" t="s">
        <v>91</v>
      </c>
    </row>
    <row r="4" spans="3:8" x14ac:dyDescent="0.2">
      <c r="C4" s="112">
        <v>0.11</v>
      </c>
      <c r="D4" s="1">
        <v>3.1</v>
      </c>
      <c r="E4" s="1">
        <v>0.6</v>
      </c>
      <c r="F4" s="1">
        <v>2.6</v>
      </c>
      <c r="G4" s="1">
        <v>0.7</v>
      </c>
      <c r="H4" s="1">
        <v>2</v>
      </c>
    </row>
    <row r="5" spans="3:8" x14ac:dyDescent="0.2">
      <c r="C5" s="112">
        <v>0.43</v>
      </c>
      <c r="D5" s="1">
        <v>38.299999999999997</v>
      </c>
      <c r="E5" s="1">
        <v>3.6</v>
      </c>
      <c r="F5" s="1">
        <v>4.3</v>
      </c>
      <c r="G5" s="1">
        <v>0.9</v>
      </c>
      <c r="H5" s="1">
        <v>616.79999999999995</v>
      </c>
    </row>
    <row r="6" spans="3:8" x14ac:dyDescent="0.2">
      <c r="C6" s="112">
        <v>0.43</v>
      </c>
      <c r="D6" s="1">
        <v>2</v>
      </c>
      <c r="E6" s="1">
        <v>12</v>
      </c>
      <c r="F6" s="1">
        <v>32.700000000000003</v>
      </c>
      <c r="G6" s="1">
        <v>1</v>
      </c>
      <c r="H6" s="1">
        <v>332.7</v>
      </c>
    </row>
    <row r="7" spans="3:8" x14ac:dyDescent="0.2">
      <c r="C7" s="112">
        <v>1.27</v>
      </c>
      <c r="D7" s="1">
        <v>0.7</v>
      </c>
      <c r="E7" s="1">
        <v>2.2000000000000002</v>
      </c>
      <c r="F7" s="1">
        <v>0.5</v>
      </c>
      <c r="G7" s="1">
        <v>30.2</v>
      </c>
      <c r="H7" s="1">
        <v>3.6</v>
      </c>
    </row>
    <row r="8" spans="3:8" x14ac:dyDescent="0.2">
      <c r="C8" s="112">
        <v>15.88</v>
      </c>
      <c r="D8" s="1">
        <v>0.5</v>
      </c>
      <c r="E8" s="1">
        <v>3.5</v>
      </c>
      <c r="F8" s="1">
        <v>46.9</v>
      </c>
      <c r="G8" s="1">
        <v>4.4000000000000004</v>
      </c>
      <c r="H8" s="1">
        <v>2.6</v>
      </c>
    </row>
    <row r="9" spans="3:8" x14ac:dyDescent="0.2">
      <c r="C9" s="112">
        <v>0.67</v>
      </c>
      <c r="D9" s="1">
        <v>0.5</v>
      </c>
      <c r="E9" s="1">
        <v>0.8</v>
      </c>
      <c r="F9" s="1">
        <v>0.4</v>
      </c>
      <c r="G9" s="1">
        <v>0.3</v>
      </c>
      <c r="H9" s="1">
        <v>38.799999999999997</v>
      </c>
    </row>
    <row r="10" spans="3:8" x14ac:dyDescent="0.2">
      <c r="C10" s="112">
        <v>57.96</v>
      </c>
      <c r="D10" s="1">
        <v>3.2</v>
      </c>
      <c r="E10" s="1">
        <v>0.1</v>
      </c>
      <c r="F10" s="1">
        <v>20</v>
      </c>
      <c r="G10" s="1">
        <v>0.4</v>
      </c>
      <c r="H10" s="1">
        <v>156.30000000000001</v>
      </c>
    </row>
    <row r="11" spans="3:8" x14ac:dyDescent="0.2">
      <c r="C11" s="112">
        <v>0.1</v>
      </c>
      <c r="D11" s="1">
        <v>7.8</v>
      </c>
      <c r="E11" s="1">
        <v>0.4</v>
      </c>
      <c r="F11" s="1">
        <v>0.6</v>
      </c>
      <c r="G11" s="1">
        <v>0.5</v>
      </c>
      <c r="H11" s="1">
        <v>541.9</v>
      </c>
    </row>
    <row r="12" spans="3:8" x14ac:dyDescent="0.2">
      <c r="C12" s="112">
        <v>1.36</v>
      </c>
      <c r="D12" s="1">
        <v>1.1000000000000001</v>
      </c>
      <c r="E12" s="1">
        <v>0.8</v>
      </c>
      <c r="F12" s="1">
        <v>0.6</v>
      </c>
      <c r="G12" s="1">
        <v>1.3</v>
      </c>
      <c r="H12" s="1">
        <v>205.2</v>
      </c>
    </row>
    <row r="13" spans="3:8" x14ac:dyDescent="0.2">
      <c r="C13" s="112">
        <v>0.21</v>
      </c>
      <c r="D13" s="1">
        <v>0.9</v>
      </c>
      <c r="E13" s="1">
        <v>0.4</v>
      </c>
      <c r="F13" s="1">
        <v>0.4</v>
      </c>
      <c r="G13" s="1">
        <v>0.2</v>
      </c>
      <c r="H13" s="1">
        <v>6.1</v>
      </c>
    </row>
    <row r="14" spans="3:8" x14ac:dyDescent="0.2">
      <c r="C14" s="112">
        <v>0.15</v>
      </c>
      <c r="D14" s="1">
        <v>1.7</v>
      </c>
      <c r="E14" s="1"/>
      <c r="F14" s="1"/>
      <c r="G14" s="1"/>
      <c r="H14" s="1">
        <v>1280.5</v>
      </c>
    </row>
    <row r="15" spans="3:8" x14ac:dyDescent="0.2">
      <c r="C15" s="112">
        <v>0.56999999999999995</v>
      </c>
      <c r="D15" s="1">
        <v>49.7</v>
      </c>
      <c r="E15" s="1"/>
      <c r="F15" s="1"/>
      <c r="G15" s="1"/>
      <c r="H15" s="1">
        <v>2.1</v>
      </c>
    </row>
    <row r="16" spans="3:8" x14ac:dyDescent="0.2">
      <c r="C16" s="112">
        <v>0.19</v>
      </c>
      <c r="D16" s="1"/>
      <c r="E16" s="1"/>
      <c r="F16" s="1"/>
      <c r="G16" s="1"/>
      <c r="H16" s="1">
        <v>168.6</v>
      </c>
    </row>
    <row r="17" spans="3:8" x14ac:dyDescent="0.2">
      <c r="C17" s="112">
        <v>0.25</v>
      </c>
      <c r="D17" s="1"/>
      <c r="E17" s="1"/>
      <c r="F17" s="1"/>
      <c r="G17" s="1"/>
      <c r="H17" s="1">
        <v>252.4</v>
      </c>
    </row>
    <row r="18" spans="3:8" x14ac:dyDescent="0.2">
      <c r="C18" s="112">
        <v>0.18</v>
      </c>
      <c r="D18" s="1"/>
      <c r="E18" s="1"/>
      <c r="F18" s="1"/>
      <c r="G18" s="1"/>
      <c r="H18" s="1">
        <v>257.10000000000002</v>
      </c>
    </row>
    <row r="19" spans="3:8" x14ac:dyDescent="0.2">
      <c r="C19" s="112">
        <v>0.12</v>
      </c>
      <c r="D19" s="1"/>
      <c r="E19" s="1"/>
      <c r="F19" s="1"/>
      <c r="G19" s="1"/>
      <c r="H19" s="1">
        <v>679.1</v>
      </c>
    </row>
    <row r="20" spans="3:8" x14ac:dyDescent="0.2">
      <c r="C20" s="112">
        <v>0.3</v>
      </c>
      <c r="D20" s="1"/>
      <c r="E20" s="1"/>
      <c r="F20" s="1"/>
      <c r="G20" s="1"/>
      <c r="H20" s="1">
        <v>460.9</v>
      </c>
    </row>
    <row r="21" spans="3:8" x14ac:dyDescent="0.2">
      <c r="C21" s="112">
        <v>0.41</v>
      </c>
      <c r="D21" s="1"/>
      <c r="E21" s="1"/>
      <c r="F21" s="1"/>
      <c r="G21" s="1"/>
      <c r="H21" s="1">
        <v>11</v>
      </c>
    </row>
    <row r="22" spans="3:8" x14ac:dyDescent="0.2">
      <c r="C22" s="112">
        <v>0.38</v>
      </c>
      <c r="D22" s="1"/>
      <c r="E22" s="1"/>
      <c r="F22" s="1"/>
      <c r="G22" s="1"/>
      <c r="H22" s="1">
        <v>1594.3</v>
      </c>
    </row>
    <row r="23" spans="3:8" x14ac:dyDescent="0.2">
      <c r="C23" s="112">
        <v>0.16</v>
      </c>
      <c r="D23" s="1"/>
      <c r="E23" s="1"/>
      <c r="F23" s="1"/>
      <c r="G23" s="1"/>
      <c r="H23" s="1">
        <v>197.7</v>
      </c>
    </row>
    <row r="24" spans="3:8" x14ac:dyDescent="0.2">
      <c r="C24" s="112">
        <v>7.92</v>
      </c>
      <c r="D24" s="1"/>
      <c r="E24" s="1"/>
      <c r="F24" s="1"/>
      <c r="G24" s="1"/>
      <c r="H24" s="1">
        <v>3239</v>
      </c>
    </row>
    <row r="25" spans="3:8" x14ac:dyDescent="0.2">
      <c r="C25" s="112">
        <v>0.92</v>
      </c>
      <c r="D25" s="1"/>
      <c r="E25" s="1"/>
      <c r="F25" s="1"/>
      <c r="G25" s="1"/>
      <c r="H25" s="1">
        <v>65.8</v>
      </c>
    </row>
    <row r="26" spans="3:8" x14ac:dyDescent="0.2">
      <c r="C26" s="112">
        <v>0.31</v>
      </c>
      <c r="D26" s="1"/>
      <c r="E26" s="1"/>
      <c r="F26" s="1"/>
      <c r="G26" s="1"/>
      <c r="H26" s="1">
        <v>38.1</v>
      </c>
    </row>
    <row r="27" spans="3:8" x14ac:dyDescent="0.2">
      <c r="C27" s="112">
        <v>0.51</v>
      </c>
      <c r="D27" s="1"/>
      <c r="E27" s="1"/>
      <c r="F27" s="1"/>
      <c r="G27" s="1"/>
      <c r="H27" s="1">
        <v>7.5</v>
      </c>
    </row>
    <row r="28" spans="3:8" x14ac:dyDescent="0.2">
      <c r="C28" s="1"/>
      <c r="D28" s="1"/>
      <c r="E28" s="1"/>
      <c r="F28" s="1"/>
      <c r="G28" s="1"/>
      <c r="H28" s="1">
        <v>10.5</v>
      </c>
    </row>
    <row r="29" spans="3:8" x14ac:dyDescent="0.2">
      <c r="C29" s="1"/>
      <c r="D29" s="1"/>
      <c r="E29" s="1"/>
      <c r="F29" s="1"/>
      <c r="G29" s="1"/>
      <c r="H29" s="1">
        <v>12</v>
      </c>
    </row>
    <row r="30" spans="3:8" x14ac:dyDescent="0.2">
      <c r="C30" s="1"/>
      <c r="D30" s="1"/>
      <c r="E30" s="1"/>
      <c r="F30" s="1"/>
      <c r="G30" s="1"/>
      <c r="H30" s="1">
        <v>10</v>
      </c>
    </row>
    <row r="31" spans="3:8" x14ac:dyDescent="0.2">
      <c r="C31" s="1"/>
      <c r="D31" s="1"/>
      <c r="E31" s="1"/>
      <c r="F31" s="1"/>
      <c r="G31" s="1"/>
      <c r="H31" s="1">
        <v>15.8</v>
      </c>
    </row>
    <row r="32" spans="3:8" x14ac:dyDescent="0.2">
      <c r="C32" s="1"/>
      <c r="D32" s="1"/>
      <c r="E32" s="1"/>
      <c r="F32" s="1"/>
      <c r="G32" s="1"/>
      <c r="H32" s="1">
        <v>5.7</v>
      </c>
    </row>
    <row r="33" spans="3:8" x14ac:dyDescent="0.2">
      <c r="C33" s="1"/>
      <c r="D33" s="1"/>
      <c r="E33" s="1"/>
      <c r="F33" s="1"/>
      <c r="G33" s="1"/>
      <c r="H33" s="1">
        <v>9.9</v>
      </c>
    </row>
    <row r="34" spans="3:8" x14ac:dyDescent="0.2">
      <c r="C34" s="1"/>
      <c r="D34" s="1"/>
      <c r="E34" s="1"/>
      <c r="F34" s="1"/>
      <c r="G34" s="1"/>
      <c r="H34" s="1">
        <v>10</v>
      </c>
    </row>
    <row r="35" spans="3:8" x14ac:dyDescent="0.2">
      <c r="C35" s="1"/>
      <c r="D35" s="1"/>
      <c r="E35" s="1"/>
      <c r="F35" s="1"/>
      <c r="G35" s="1"/>
      <c r="H35" s="1">
        <v>79.2</v>
      </c>
    </row>
    <row r="36" spans="3:8" x14ac:dyDescent="0.2">
      <c r="C36" s="1"/>
      <c r="D36" s="1"/>
      <c r="E36" s="1"/>
      <c r="F36" s="1"/>
      <c r="G36" s="1"/>
      <c r="H36" s="1">
        <v>4.7</v>
      </c>
    </row>
    <row r="37" spans="3:8" x14ac:dyDescent="0.2">
      <c r="C37" s="1"/>
      <c r="D37" s="1"/>
      <c r="E37" s="1"/>
      <c r="F37" s="1"/>
      <c r="G37" s="1"/>
      <c r="H37" s="1">
        <v>4.7</v>
      </c>
    </row>
    <row r="38" spans="3:8" x14ac:dyDescent="0.2">
      <c r="C38" s="1"/>
      <c r="D38" s="1"/>
      <c r="E38" s="1"/>
      <c r="F38" s="1"/>
      <c r="G38" s="1"/>
      <c r="H38" s="1">
        <v>5.6</v>
      </c>
    </row>
    <row r="39" spans="3:8" x14ac:dyDescent="0.2">
      <c r="C39" s="1"/>
      <c r="D39" s="1"/>
      <c r="E39" s="1"/>
      <c r="F39" s="1"/>
      <c r="G39" s="1"/>
      <c r="H39" s="1">
        <v>778</v>
      </c>
    </row>
    <row r="40" spans="3:8" x14ac:dyDescent="0.2">
      <c r="C40" s="1"/>
      <c r="D40" s="1"/>
      <c r="E40" s="1"/>
      <c r="F40" s="1"/>
      <c r="G40" s="1"/>
      <c r="H40" s="1">
        <v>15.6</v>
      </c>
    </row>
    <row r="41" spans="3:8" x14ac:dyDescent="0.2">
      <c r="C41" s="1"/>
      <c r="D41" s="1"/>
      <c r="E41" s="1"/>
      <c r="F41" s="1"/>
      <c r="G41" s="1"/>
      <c r="H41" s="1">
        <v>46.9</v>
      </c>
    </row>
    <row r="42" spans="3:8" x14ac:dyDescent="0.2">
      <c r="C42" s="1"/>
      <c r="D42" s="1"/>
      <c r="E42" s="1"/>
      <c r="F42" s="1"/>
      <c r="G42" s="1"/>
      <c r="H42" s="1">
        <v>8.8000000000000007</v>
      </c>
    </row>
    <row r="43" spans="3:8" x14ac:dyDescent="0.2">
      <c r="C43" s="1"/>
      <c r="D43" s="1"/>
      <c r="E43" s="1"/>
      <c r="F43" s="1"/>
      <c r="G43" s="1"/>
      <c r="H43" s="1">
        <v>40.4</v>
      </c>
    </row>
    <row r="44" spans="3:8" x14ac:dyDescent="0.2">
      <c r="C44" s="1"/>
      <c r="D44" s="1"/>
      <c r="E44" s="1"/>
      <c r="F44" s="1"/>
      <c r="G44" s="1"/>
      <c r="H44" s="1">
        <v>2</v>
      </c>
    </row>
    <row r="45" spans="3:8" x14ac:dyDescent="0.2">
      <c r="C45" s="1"/>
      <c r="D45" s="1"/>
      <c r="E45" s="1"/>
      <c r="F45" s="1"/>
      <c r="G45" s="1"/>
      <c r="H45" s="1">
        <v>5.9</v>
      </c>
    </row>
    <row r="46" spans="3:8" x14ac:dyDescent="0.2">
      <c r="C46" s="1"/>
      <c r="D46" s="1"/>
      <c r="E46" s="1"/>
      <c r="F46" s="1"/>
      <c r="G46" s="1"/>
      <c r="H46" s="1">
        <v>2.7</v>
      </c>
    </row>
    <row r="47" spans="3:8" x14ac:dyDescent="0.2">
      <c r="C47" s="1"/>
      <c r="D47" s="1"/>
      <c r="E47" s="1"/>
      <c r="F47" s="1"/>
      <c r="G47" s="1"/>
      <c r="H47" s="1">
        <v>0.8</v>
      </c>
    </row>
    <row r="48" spans="3:8" x14ac:dyDescent="0.2">
      <c r="C48" s="1"/>
      <c r="D48" s="1"/>
      <c r="E48" s="1"/>
      <c r="F48" s="1"/>
      <c r="G48" s="1"/>
      <c r="H48" s="1">
        <v>5.8</v>
      </c>
    </row>
    <row r="49" spans="3:8" x14ac:dyDescent="0.2">
      <c r="C49" s="1"/>
      <c r="D49" s="1"/>
      <c r="E49" s="1"/>
      <c r="F49" s="1"/>
      <c r="G49" s="1"/>
      <c r="H49" s="1">
        <v>2.7</v>
      </c>
    </row>
    <row r="50" spans="3:8" x14ac:dyDescent="0.2">
      <c r="C50" s="1"/>
      <c r="D50" s="1"/>
      <c r="E50" s="1"/>
      <c r="F50" s="1"/>
      <c r="G50" s="1"/>
      <c r="H50" s="1">
        <v>3.1</v>
      </c>
    </row>
    <row r="51" spans="3:8" x14ac:dyDescent="0.2">
      <c r="C51" s="1"/>
      <c r="D51" s="1"/>
      <c r="E51" s="1"/>
      <c r="F51" s="1"/>
      <c r="G51" s="1"/>
      <c r="H51" s="1">
        <v>4.3</v>
      </c>
    </row>
    <row r="52" spans="3:8" x14ac:dyDescent="0.2">
      <c r="C52" s="1"/>
      <c r="D52" s="1"/>
      <c r="E52" s="1"/>
      <c r="F52" s="1"/>
      <c r="G52" s="1"/>
      <c r="H52" s="1">
        <v>1.6</v>
      </c>
    </row>
    <row r="53" spans="3:8" x14ac:dyDescent="0.2">
      <c r="C53" s="1"/>
      <c r="D53" s="1"/>
      <c r="E53" s="1"/>
      <c r="F53" s="1"/>
      <c r="G53" s="1"/>
      <c r="H53" s="1">
        <v>8</v>
      </c>
    </row>
    <row r="54" spans="3:8" x14ac:dyDescent="0.2">
      <c r="C54" s="1"/>
      <c r="D54" s="1"/>
      <c r="E54" s="1"/>
      <c r="F54" s="1"/>
      <c r="G54" s="1"/>
      <c r="H54" s="1">
        <v>5.9</v>
      </c>
    </row>
    <row r="55" spans="3:8" x14ac:dyDescent="0.2">
      <c r="C55" s="1"/>
      <c r="D55" s="1"/>
      <c r="E55" s="1"/>
      <c r="F55" s="1"/>
      <c r="G55" s="1"/>
      <c r="H55" s="1">
        <v>47.9</v>
      </c>
    </row>
    <row r="56" spans="3:8" x14ac:dyDescent="0.2">
      <c r="C56" s="1"/>
      <c r="D56" s="1"/>
      <c r="E56" s="1"/>
      <c r="F56" s="1"/>
      <c r="G56" s="1"/>
      <c r="H56" s="1">
        <v>17.600000000000001</v>
      </c>
    </row>
    <row r="57" spans="3:8" x14ac:dyDescent="0.2">
      <c r="C57" s="1"/>
      <c r="D57" s="1"/>
      <c r="E57" s="1"/>
      <c r="F57" s="1"/>
      <c r="G57" s="1"/>
      <c r="H57" s="1">
        <v>153.1</v>
      </c>
    </row>
    <row r="58" spans="3:8" x14ac:dyDescent="0.2">
      <c r="C58" s="1"/>
      <c r="D58" s="1"/>
      <c r="E58" s="1"/>
      <c r="F58" s="1"/>
      <c r="G58" s="1"/>
      <c r="H58" s="1">
        <v>135.1</v>
      </c>
    </row>
    <row r="59" spans="3:8" x14ac:dyDescent="0.2">
      <c r="C59" s="1"/>
      <c r="D59" s="1"/>
      <c r="E59" s="1"/>
      <c r="F59" s="1"/>
      <c r="G59" s="1"/>
      <c r="H59" s="1">
        <v>1.2</v>
      </c>
    </row>
    <row r="60" spans="3:8" x14ac:dyDescent="0.2">
      <c r="C60" s="1"/>
      <c r="D60" s="1"/>
      <c r="E60" s="1"/>
      <c r="F60" s="1"/>
      <c r="G60" s="1"/>
      <c r="H60" s="1">
        <v>7.1</v>
      </c>
    </row>
    <row r="61" spans="3:8" x14ac:dyDescent="0.2">
      <c r="C61" s="1"/>
      <c r="D61" s="1"/>
      <c r="E61" s="1"/>
      <c r="F61" s="1"/>
      <c r="G61" s="1"/>
      <c r="H61" s="1">
        <v>2.2999999999999998</v>
      </c>
    </row>
    <row r="62" spans="3:8" x14ac:dyDescent="0.2">
      <c r="C62" s="1"/>
      <c r="D62" s="1"/>
      <c r="E62" s="1"/>
      <c r="F62" s="1"/>
      <c r="G62" s="1"/>
      <c r="H62" s="1">
        <v>1.2</v>
      </c>
    </row>
    <row r="63" spans="3:8" x14ac:dyDescent="0.2">
      <c r="C63" s="1"/>
      <c r="D63" s="1"/>
      <c r="E63" s="1"/>
      <c r="F63" s="1"/>
      <c r="G63" s="1"/>
      <c r="H63" s="1">
        <v>3.9</v>
      </c>
    </row>
    <row r="64" spans="3:8" x14ac:dyDescent="0.2">
      <c r="C64" s="1"/>
      <c r="D64" s="1"/>
      <c r="E64" s="1"/>
      <c r="F64" s="1"/>
      <c r="G64" s="1"/>
      <c r="H64" s="1">
        <v>1.3</v>
      </c>
    </row>
    <row r="65" spans="2:8" x14ac:dyDescent="0.2">
      <c r="C65" s="1"/>
      <c r="D65" s="1"/>
      <c r="E65" s="1"/>
      <c r="F65" s="1"/>
      <c r="G65" s="1"/>
      <c r="H65" s="1">
        <v>2432</v>
      </c>
    </row>
    <row r="66" spans="2:8" x14ac:dyDescent="0.2">
      <c r="C66" s="1"/>
      <c r="D66" s="1"/>
      <c r="E66" s="1"/>
      <c r="F66" s="1"/>
      <c r="G66" s="1"/>
      <c r="H66" s="1">
        <v>196.3</v>
      </c>
    </row>
    <row r="67" spans="2:8" x14ac:dyDescent="0.2">
      <c r="C67" s="1"/>
      <c r="D67" s="1"/>
      <c r="E67" s="1"/>
      <c r="F67" s="1"/>
      <c r="G67" s="1"/>
      <c r="H67" s="1">
        <v>5.4</v>
      </c>
    </row>
    <row r="68" spans="2:8" x14ac:dyDescent="0.2">
      <c r="C68" s="1"/>
      <c r="D68" s="1"/>
      <c r="E68" s="1"/>
      <c r="F68" s="1"/>
      <c r="G68" s="1"/>
      <c r="H68" s="1">
        <v>1.2</v>
      </c>
    </row>
    <row r="69" spans="2:8" x14ac:dyDescent="0.2">
      <c r="C69" s="1"/>
      <c r="D69" s="1"/>
      <c r="E69" s="1"/>
      <c r="F69" s="1"/>
      <c r="G69" s="1"/>
      <c r="H69" s="1">
        <v>3.4</v>
      </c>
    </row>
    <row r="70" spans="2:8" x14ac:dyDescent="0.2">
      <c r="C70" s="1"/>
      <c r="D70" s="1"/>
      <c r="E70" s="1"/>
      <c r="F70" s="1"/>
      <c r="G70" s="1"/>
      <c r="H70" s="1">
        <v>0.5</v>
      </c>
    </row>
    <row r="71" spans="2:8" x14ac:dyDescent="0.2">
      <c r="C71" s="4"/>
      <c r="D71" s="4"/>
      <c r="E71" s="4"/>
      <c r="F71" s="4"/>
      <c r="G71" s="4"/>
      <c r="H71" s="4">
        <v>2.8</v>
      </c>
    </row>
    <row r="72" spans="2:8" ht="17" thickBot="1" x14ac:dyDescent="0.25">
      <c r="C72" s="5"/>
      <c r="D72" s="5"/>
      <c r="E72" s="5"/>
      <c r="F72" s="5"/>
      <c r="G72" s="5"/>
      <c r="H72" s="5">
        <v>0.9</v>
      </c>
    </row>
    <row r="73" spans="2:8" x14ac:dyDescent="0.2">
      <c r="B73" s="18" t="s">
        <v>0</v>
      </c>
      <c r="C73" s="19">
        <f>AVERAGE(C4:C72)</f>
        <v>3.7829166666666665</v>
      </c>
      <c r="D73" s="19">
        <f t="shared" ref="D73:H73" si="0">AVERAGE(D4:D72)</f>
        <v>9.125</v>
      </c>
      <c r="E73" s="19">
        <f t="shared" si="0"/>
        <v>2.44</v>
      </c>
      <c r="F73" s="19">
        <f t="shared" si="0"/>
        <v>10.9</v>
      </c>
      <c r="G73" s="19">
        <f t="shared" si="0"/>
        <v>3.9899999999999993</v>
      </c>
      <c r="H73" s="19">
        <f t="shared" si="0"/>
        <v>206.86811594202899</v>
      </c>
    </row>
    <row r="74" spans="2:8" x14ac:dyDescent="0.2">
      <c r="B74" s="18" t="s">
        <v>17</v>
      </c>
      <c r="C74" s="19">
        <f>STDEV(C5:C73)/24^0.5</f>
        <v>2.4536389281962876</v>
      </c>
      <c r="D74" s="19">
        <f>STDEV(D5:D73)/12^0.5</f>
        <v>4.758610077594172</v>
      </c>
      <c r="E74" s="19">
        <f>STDEV(E5:E73)/10^0.5</f>
        <v>1.1193243994084603</v>
      </c>
      <c r="F74" s="19">
        <f t="shared" ref="F74:G74" si="1">STDEV(F5:F73)/10^0.5</f>
        <v>5.1978211247064312</v>
      </c>
      <c r="G74" s="19">
        <f t="shared" si="1"/>
        <v>2.915137675422323</v>
      </c>
      <c r="H74" s="19">
        <f>STDEV(H5:H73)/13^0.5</f>
        <v>150.49463021027728</v>
      </c>
    </row>
    <row r="75" spans="2:8" x14ac:dyDescent="0.2">
      <c r="B75" s="18" t="s">
        <v>15</v>
      </c>
      <c r="C75" s="113">
        <v>24</v>
      </c>
      <c r="D75" s="113">
        <v>12</v>
      </c>
      <c r="E75" s="113">
        <v>10</v>
      </c>
      <c r="F75" s="113">
        <v>10</v>
      </c>
      <c r="G75" s="113">
        <v>10</v>
      </c>
      <c r="H75" s="113">
        <v>69</v>
      </c>
    </row>
    <row r="77" spans="2:8" x14ac:dyDescent="0.2">
      <c r="B77" s="3" t="s">
        <v>34</v>
      </c>
      <c r="C77" s="1"/>
    </row>
    <row r="78" spans="2:8" x14ac:dyDescent="0.2">
      <c r="B78" s="2" t="s">
        <v>1</v>
      </c>
      <c r="C78" s="24" t="s">
        <v>13</v>
      </c>
    </row>
    <row r="79" spans="2:8" x14ac:dyDescent="0.2">
      <c r="B79" s="2" t="s">
        <v>35</v>
      </c>
      <c r="C79" s="13" t="s">
        <v>36</v>
      </c>
    </row>
    <row r="80" spans="2:8" x14ac:dyDescent="0.2">
      <c r="B80" s="2" t="s">
        <v>12</v>
      </c>
      <c r="C80" s="24" t="s">
        <v>14</v>
      </c>
    </row>
    <row r="81" spans="2:7" x14ac:dyDescent="0.2">
      <c r="B81" s="2" t="s">
        <v>37</v>
      </c>
      <c r="C81" s="13" t="s">
        <v>8</v>
      </c>
    </row>
    <row r="82" spans="2:7" x14ac:dyDescent="0.2">
      <c r="B82" s="2" t="s">
        <v>38</v>
      </c>
      <c r="C82" s="1">
        <v>6</v>
      </c>
    </row>
    <row r="83" spans="2:7" x14ac:dyDescent="0.2">
      <c r="B83" s="2" t="s">
        <v>39</v>
      </c>
      <c r="C83" s="1">
        <v>57.527900000000002</v>
      </c>
    </row>
    <row r="85" spans="2:7" s="7" customFormat="1" x14ac:dyDescent="0.2">
      <c r="B85" s="3" t="s">
        <v>40</v>
      </c>
      <c r="C85" s="9" t="s">
        <v>41</v>
      </c>
      <c r="D85" s="9" t="s">
        <v>5</v>
      </c>
      <c r="E85" s="9" t="s">
        <v>6</v>
      </c>
      <c r="F85" s="9" t="s">
        <v>7</v>
      </c>
      <c r="G85" s="9"/>
    </row>
    <row r="86" spans="2:7" x14ac:dyDescent="0.2">
      <c r="B86" s="2" t="s">
        <v>92</v>
      </c>
      <c r="C86" s="1">
        <v>-31.166699999999999</v>
      </c>
      <c r="D86" s="1" t="s">
        <v>9</v>
      </c>
      <c r="E86" s="1" t="s">
        <v>10</v>
      </c>
      <c r="F86" s="13">
        <v>0.12</v>
      </c>
      <c r="G86" s="1" t="s">
        <v>87</v>
      </c>
    </row>
    <row r="87" spans="2:7" x14ac:dyDescent="0.2">
      <c r="B87" s="2" t="s">
        <v>93</v>
      </c>
      <c r="C87" s="1">
        <v>-15.0167</v>
      </c>
      <c r="D87" s="1" t="s">
        <v>9</v>
      </c>
      <c r="E87" s="1" t="s">
        <v>10</v>
      </c>
      <c r="F87" s="13" t="s">
        <v>11</v>
      </c>
      <c r="G87" s="1" t="s">
        <v>88</v>
      </c>
    </row>
    <row r="88" spans="2:7" x14ac:dyDescent="0.2">
      <c r="B88" s="2" t="s">
        <v>94</v>
      </c>
      <c r="C88" s="1">
        <v>-28.716699999999999</v>
      </c>
      <c r="D88" s="1" t="s">
        <v>9</v>
      </c>
      <c r="E88" s="1" t="s">
        <v>10</v>
      </c>
      <c r="F88" s="13">
        <v>0.26</v>
      </c>
      <c r="G88" s="1" t="s">
        <v>89</v>
      </c>
    </row>
    <row r="89" spans="2:7" x14ac:dyDescent="0.2">
      <c r="B89" s="2" t="s">
        <v>95</v>
      </c>
      <c r="C89" s="1">
        <v>-12.316700000000001</v>
      </c>
      <c r="D89" s="1" t="s">
        <v>9</v>
      </c>
      <c r="E89" s="1" t="s">
        <v>10</v>
      </c>
      <c r="F89" s="13" t="s">
        <v>11</v>
      </c>
      <c r="G89" s="1" t="s">
        <v>90</v>
      </c>
    </row>
    <row r="90" spans="2:7" x14ac:dyDescent="0.2">
      <c r="B90" s="2" t="s">
        <v>96</v>
      </c>
      <c r="C90" s="1">
        <v>-62.108699999999999</v>
      </c>
      <c r="D90" s="1" t="s">
        <v>8</v>
      </c>
      <c r="E90" s="9" t="s">
        <v>14</v>
      </c>
      <c r="F90" s="24" t="s">
        <v>13</v>
      </c>
      <c r="G90" s="1" t="s">
        <v>232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workbookViewId="0">
      <selection activeCell="G13" sqref="G13"/>
    </sheetView>
  </sheetViews>
  <sheetFormatPr baseColWidth="10" defaultColWidth="8.83203125" defaultRowHeight="15" x14ac:dyDescent="0.2"/>
  <cols>
    <col min="1" max="1" width="8.83203125" style="20"/>
    <col min="2" max="2" width="8.5" style="77" customWidth="1"/>
    <col min="3" max="3" width="117.1640625" style="85" customWidth="1"/>
    <col min="4" max="4" width="5.6640625" style="77" customWidth="1"/>
    <col min="5" max="5" width="4.1640625" style="80" customWidth="1"/>
    <col min="6" max="6" width="8.83203125" style="77"/>
    <col min="7" max="16384" width="8.83203125" style="20"/>
  </cols>
  <sheetData>
    <row r="2" spans="2:7" x14ac:dyDescent="0.2">
      <c r="B2" s="81" t="s">
        <v>209</v>
      </c>
    </row>
    <row r="3" spans="2:7" s="77" customFormat="1" ht="16" thickBot="1" x14ac:dyDescent="0.25">
      <c r="B3" s="84" t="s">
        <v>167</v>
      </c>
      <c r="C3" s="86" t="s">
        <v>168</v>
      </c>
      <c r="D3" s="114" t="s">
        <v>238</v>
      </c>
      <c r="E3" s="114" t="s">
        <v>239</v>
      </c>
      <c r="G3" s="20"/>
    </row>
    <row r="4" spans="2:7" s="77" customFormat="1" x14ac:dyDescent="0.2">
      <c r="B4" s="79" t="s">
        <v>165</v>
      </c>
      <c r="C4" s="88" t="s">
        <v>233</v>
      </c>
      <c r="D4" s="79">
        <v>80</v>
      </c>
      <c r="E4" s="115" t="s">
        <v>240</v>
      </c>
      <c r="G4" s="20"/>
    </row>
    <row r="5" spans="2:7" s="77" customFormat="1" x14ac:dyDescent="0.2">
      <c r="B5" s="79" t="s">
        <v>165</v>
      </c>
      <c r="C5" s="88" t="s">
        <v>235</v>
      </c>
      <c r="D5" s="79">
        <v>80</v>
      </c>
      <c r="E5" s="115" t="s">
        <v>19</v>
      </c>
      <c r="G5" s="20"/>
    </row>
    <row r="6" spans="2:7" s="77" customFormat="1" x14ac:dyDescent="0.2">
      <c r="B6" s="79" t="s">
        <v>165</v>
      </c>
      <c r="C6" s="88" t="s">
        <v>236</v>
      </c>
      <c r="D6" s="79">
        <v>81</v>
      </c>
      <c r="E6" s="115" t="s">
        <v>19</v>
      </c>
      <c r="G6" s="20"/>
    </row>
    <row r="7" spans="2:7" s="77" customFormat="1" x14ac:dyDescent="0.2">
      <c r="B7" s="79" t="s">
        <v>165</v>
      </c>
      <c r="C7" s="88" t="s">
        <v>234</v>
      </c>
      <c r="D7" s="79">
        <v>64</v>
      </c>
      <c r="E7" s="115" t="s">
        <v>240</v>
      </c>
      <c r="G7" s="20"/>
    </row>
    <row r="8" spans="2:7" s="77" customFormat="1" x14ac:dyDescent="0.2">
      <c r="B8" s="79" t="s">
        <v>165</v>
      </c>
      <c r="C8" s="88" t="s">
        <v>237</v>
      </c>
      <c r="D8" s="79">
        <v>83</v>
      </c>
      <c r="E8" s="115" t="s">
        <v>19</v>
      </c>
      <c r="G8" s="20"/>
    </row>
    <row r="9" spans="2:7" s="77" customFormat="1" x14ac:dyDescent="0.2">
      <c r="B9" s="79" t="s">
        <v>165</v>
      </c>
      <c r="C9" s="88" t="s">
        <v>234</v>
      </c>
      <c r="D9" s="79">
        <v>89</v>
      </c>
      <c r="E9" s="115" t="s">
        <v>19</v>
      </c>
      <c r="G9" s="20"/>
    </row>
    <row r="10" spans="2:7" s="77" customFormat="1" x14ac:dyDescent="0.2">
      <c r="B10" s="79" t="s">
        <v>165</v>
      </c>
      <c r="C10" s="88" t="s">
        <v>236</v>
      </c>
      <c r="D10" s="79">
        <v>83</v>
      </c>
      <c r="E10" s="115" t="s">
        <v>19</v>
      </c>
      <c r="G10" s="20"/>
    </row>
    <row r="11" spans="2:7" s="77" customFormat="1" x14ac:dyDescent="0.2">
      <c r="B11" s="79" t="s">
        <v>165</v>
      </c>
      <c r="C11" s="88" t="s">
        <v>234</v>
      </c>
      <c r="D11" s="79">
        <v>84</v>
      </c>
      <c r="E11" s="115" t="s">
        <v>19</v>
      </c>
      <c r="G11" s="20"/>
    </row>
    <row r="12" spans="2:7" s="77" customFormat="1" x14ac:dyDescent="0.2">
      <c r="B12" s="79" t="s">
        <v>165</v>
      </c>
      <c r="C12" s="88" t="s">
        <v>236</v>
      </c>
      <c r="D12" s="79">
        <v>80</v>
      </c>
      <c r="E12" s="115" t="s">
        <v>19</v>
      </c>
      <c r="G12" s="20"/>
    </row>
    <row r="13" spans="2:7" s="77" customFormat="1" x14ac:dyDescent="0.2">
      <c r="B13" s="79" t="s">
        <v>165</v>
      </c>
      <c r="C13" s="88" t="s">
        <v>169</v>
      </c>
      <c r="E13" s="80"/>
      <c r="G13" s="20"/>
    </row>
    <row r="14" spans="2:7" s="77" customFormat="1" x14ac:dyDescent="0.2">
      <c r="B14" s="79" t="s">
        <v>165</v>
      </c>
      <c r="C14" s="88" t="s">
        <v>170</v>
      </c>
      <c r="E14" s="80"/>
      <c r="G14" s="20"/>
    </row>
    <row r="15" spans="2:7" s="77" customFormat="1" x14ac:dyDescent="0.2">
      <c r="B15" s="79" t="s">
        <v>165</v>
      </c>
      <c r="C15" s="88" t="s">
        <v>213</v>
      </c>
      <c r="E15" s="80"/>
      <c r="G15" s="20"/>
    </row>
    <row r="16" spans="2:7" s="77" customFormat="1" x14ac:dyDescent="0.2">
      <c r="B16" s="79" t="s">
        <v>165</v>
      </c>
      <c r="C16" s="88" t="s">
        <v>171</v>
      </c>
      <c r="E16" s="80"/>
      <c r="G16" s="20"/>
    </row>
    <row r="17" spans="2:7" s="77" customFormat="1" x14ac:dyDescent="0.2">
      <c r="B17" s="79" t="s">
        <v>165</v>
      </c>
      <c r="C17" s="88" t="s">
        <v>171</v>
      </c>
      <c r="E17" s="80"/>
      <c r="G17" s="20"/>
    </row>
    <row r="18" spans="2:7" s="77" customFormat="1" x14ac:dyDescent="0.2">
      <c r="B18" s="79" t="s">
        <v>165</v>
      </c>
      <c r="C18" s="88" t="s">
        <v>172</v>
      </c>
      <c r="E18" s="80"/>
      <c r="G18" s="20"/>
    </row>
    <row r="19" spans="2:7" s="77" customFormat="1" x14ac:dyDescent="0.2">
      <c r="B19" s="79" t="s">
        <v>165</v>
      </c>
      <c r="C19" s="88" t="s">
        <v>173</v>
      </c>
      <c r="E19" s="80"/>
      <c r="G19" s="20"/>
    </row>
    <row r="20" spans="2:7" s="77" customFormat="1" x14ac:dyDescent="0.2">
      <c r="B20" s="79" t="s">
        <v>165</v>
      </c>
      <c r="C20" s="88" t="s">
        <v>172</v>
      </c>
      <c r="E20" s="80"/>
      <c r="G20" s="20"/>
    </row>
    <row r="21" spans="2:7" s="77" customFormat="1" x14ac:dyDescent="0.2">
      <c r="B21" s="79" t="s">
        <v>165</v>
      </c>
      <c r="C21" s="88" t="s">
        <v>174</v>
      </c>
      <c r="E21" s="80"/>
      <c r="G21" s="20"/>
    </row>
    <row r="22" spans="2:7" s="77" customFormat="1" x14ac:dyDescent="0.2">
      <c r="B22" s="79" t="s">
        <v>165</v>
      </c>
      <c r="C22" s="88" t="s">
        <v>175</v>
      </c>
      <c r="E22" s="80"/>
      <c r="G22" s="20"/>
    </row>
    <row r="23" spans="2:7" s="77" customFormat="1" x14ac:dyDescent="0.2">
      <c r="B23" s="79" t="s">
        <v>165</v>
      </c>
      <c r="C23" s="88" t="s">
        <v>176</v>
      </c>
      <c r="E23" s="80"/>
      <c r="G23" s="20"/>
    </row>
    <row r="24" spans="2:7" s="77" customFormat="1" x14ac:dyDescent="0.2">
      <c r="B24" s="79" t="s">
        <v>165</v>
      </c>
      <c r="C24" s="88" t="s">
        <v>177</v>
      </c>
      <c r="E24" s="80"/>
      <c r="G24" s="20"/>
    </row>
    <row r="25" spans="2:7" s="77" customFormat="1" x14ac:dyDescent="0.2">
      <c r="B25" s="79" t="s">
        <v>165</v>
      </c>
      <c r="C25" s="88" t="s">
        <v>178</v>
      </c>
      <c r="E25" s="80"/>
      <c r="G25" s="20"/>
    </row>
    <row r="26" spans="2:7" s="77" customFormat="1" x14ac:dyDescent="0.2">
      <c r="B26" s="79" t="s">
        <v>165</v>
      </c>
      <c r="C26" s="88" t="s">
        <v>179</v>
      </c>
      <c r="E26" s="80"/>
      <c r="G26" s="20"/>
    </row>
    <row r="27" spans="2:7" s="77" customFormat="1" x14ac:dyDescent="0.2">
      <c r="B27" s="79" t="s">
        <v>165</v>
      </c>
      <c r="C27" s="88" t="s">
        <v>180</v>
      </c>
      <c r="E27" s="80"/>
      <c r="G27" s="20"/>
    </row>
    <row r="28" spans="2:7" s="77" customFormat="1" x14ac:dyDescent="0.2">
      <c r="B28" s="79" t="s">
        <v>165</v>
      </c>
      <c r="C28" s="88" t="s">
        <v>181</v>
      </c>
      <c r="E28" s="80"/>
      <c r="G28" s="20"/>
    </row>
    <row r="29" spans="2:7" s="77" customFormat="1" x14ac:dyDescent="0.2">
      <c r="B29" s="79" t="s">
        <v>165</v>
      </c>
      <c r="C29" s="88" t="s">
        <v>182</v>
      </c>
      <c r="E29" s="80"/>
      <c r="G29" s="20"/>
    </row>
    <row r="30" spans="2:7" s="77" customFormat="1" x14ac:dyDescent="0.2">
      <c r="B30" s="83" t="s">
        <v>165</v>
      </c>
      <c r="C30" s="87" t="s">
        <v>183</v>
      </c>
      <c r="E30" s="80"/>
      <c r="G30" s="20"/>
    </row>
    <row r="31" spans="2:7" s="77" customFormat="1" x14ac:dyDescent="0.2">
      <c r="B31" s="79" t="s">
        <v>165</v>
      </c>
      <c r="C31" s="88" t="s">
        <v>184</v>
      </c>
      <c r="E31" s="80"/>
      <c r="G31" s="20"/>
    </row>
    <row r="32" spans="2:7" s="77" customFormat="1" x14ac:dyDescent="0.2">
      <c r="B32" s="79" t="s">
        <v>165</v>
      </c>
      <c r="C32" s="88" t="s">
        <v>183</v>
      </c>
      <c r="E32" s="80"/>
      <c r="G32" s="20"/>
    </row>
    <row r="33" spans="2:7" s="77" customFormat="1" x14ac:dyDescent="0.2">
      <c r="B33" s="79" t="s">
        <v>165</v>
      </c>
      <c r="C33" s="88" t="s">
        <v>185</v>
      </c>
      <c r="E33" s="80"/>
      <c r="G33" s="20"/>
    </row>
    <row r="34" spans="2:7" s="77" customFormat="1" x14ac:dyDescent="0.2">
      <c r="B34" s="79" t="s">
        <v>165</v>
      </c>
      <c r="C34" s="88" t="s">
        <v>180</v>
      </c>
      <c r="E34" s="80"/>
      <c r="G34" s="20"/>
    </row>
    <row r="35" spans="2:7" s="77" customFormat="1" x14ac:dyDescent="0.2">
      <c r="B35" s="79" t="s">
        <v>165</v>
      </c>
      <c r="C35" s="88" t="s">
        <v>186</v>
      </c>
      <c r="E35" s="80"/>
      <c r="G35" s="20"/>
    </row>
    <row r="36" spans="2:7" s="77" customFormat="1" x14ac:dyDescent="0.2">
      <c r="B36" s="79" t="s">
        <v>165</v>
      </c>
      <c r="C36" s="88" t="s">
        <v>187</v>
      </c>
      <c r="E36" s="80"/>
      <c r="G36" s="20"/>
    </row>
    <row r="37" spans="2:7" s="77" customFormat="1" x14ac:dyDescent="0.2">
      <c r="B37" s="79" t="s">
        <v>165</v>
      </c>
      <c r="C37" s="88" t="s">
        <v>171</v>
      </c>
      <c r="E37" s="80"/>
      <c r="G37" s="20"/>
    </row>
    <row r="38" spans="2:7" s="77" customFormat="1" x14ac:dyDescent="0.2">
      <c r="B38" s="79" t="s">
        <v>165</v>
      </c>
      <c r="C38" s="88" t="s">
        <v>188</v>
      </c>
      <c r="E38" s="80"/>
      <c r="G38" s="20"/>
    </row>
    <row r="39" spans="2:7" s="77" customFormat="1" x14ac:dyDescent="0.2">
      <c r="B39" s="79" t="s">
        <v>165</v>
      </c>
      <c r="C39" s="88" t="s">
        <v>177</v>
      </c>
      <c r="E39" s="80"/>
      <c r="G39" s="20"/>
    </row>
    <row r="40" spans="2:7" s="77" customFormat="1" x14ac:dyDescent="0.2">
      <c r="B40" s="79" t="s">
        <v>165</v>
      </c>
      <c r="C40" s="88" t="s">
        <v>189</v>
      </c>
      <c r="E40" s="80"/>
      <c r="G40" s="20"/>
    </row>
    <row r="41" spans="2:7" s="77" customFormat="1" x14ac:dyDescent="0.2">
      <c r="B41" s="79" t="s">
        <v>165</v>
      </c>
      <c r="C41" s="89" t="s">
        <v>190</v>
      </c>
      <c r="E41" s="80"/>
      <c r="G41" s="20"/>
    </row>
    <row r="42" spans="2:7" s="77" customFormat="1" x14ac:dyDescent="0.2">
      <c r="B42" s="79" t="s">
        <v>165</v>
      </c>
      <c r="C42" s="89" t="s">
        <v>186</v>
      </c>
      <c r="E42" s="80"/>
      <c r="G42" s="20"/>
    </row>
    <row r="43" spans="2:7" s="77" customFormat="1" x14ac:dyDescent="0.2">
      <c r="B43" s="79" t="s">
        <v>165</v>
      </c>
      <c r="C43" s="89" t="s">
        <v>191</v>
      </c>
      <c r="E43" s="80"/>
      <c r="G43" s="20"/>
    </row>
    <row r="44" spans="2:7" s="77" customFormat="1" x14ac:dyDescent="0.2">
      <c r="B44" s="79" t="s">
        <v>165</v>
      </c>
      <c r="C44" s="89" t="s">
        <v>192</v>
      </c>
      <c r="E44" s="80"/>
      <c r="G44" s="20"/>
    </row>
    <row r="45" spans="2:7" s="77" customFormat="1" x14ac:dyDescent="0.2">
      <c r="B45" s="79" t="s">
        <v>162</v>
      </c>
      <c r="C45" s="92" t="s">
        <v>202</v>
      </c>
      <c r="E45" s="80"/>
      <c r="G45" s="20"/>
    </row>
    <row r="46" spans="2:7" s="77" customFormat="1" x14ac:dyDescent="0.2">
      <c r="B46" s="79" t="s">
        <v>162</v>
      </c>
      <c r="C46" s="92" t="s">
        <v>203</v>
      </c>
      <c r="E46" s="80"/>
      <c r="G46" s="20"/>
    </row>
    <row r="47" spans="2:7" s="77" customFormat="1" x14ac:dyDescent="0.2">
      <c r="B47" s="79" t="s">
        <v>162</v>
      </c>
      <c r="C47" s="92" t="s">
        <v>204</v>
      </c>
      <c r="E47" s="80"/>
      <c r="G47" s="20"/>
    </row>
    <row r="48" spans="2:7" s="77" customFormat="1" x14ac:dyDescent="0.2">
      <c r="B48" s="79" t="s">
        <v>162</v>
      </c>
      <c r="C48" s="92" t="s">
        <v>205</v>
      </c>
      <c r="E48" s="80"/>
      <c r="G48" s="20"/>
    </row>
    <row r="49" spans="2:7" ht="16" x14ac:dyDescent="0.2">
      <c r="B49" s="93" t="s">
        <v>162</v>
      </c>
      <c r="C49" s="94" t="s">
        <v>227</v>
      </c>
    </row>
    <row r="50" spans="2:7" ht="16" x14ac:dyDescent="0.2">
      <c r="B50" s="93" t="s">
        <v>162</v>
      </c>
      <c r="C50" s="94" t="s">
        <v>228</v>
      </c>
    </row>
    <row r="51" spans="2:7" ht="16" x14ac:dyDescent="0.2">
      <c r="B51" s="93" t="s">
        <v>162</v>
      </c>
      <c r="C51" s="94" t="s">
        <v>227</v>
      </c>
    </row>
    <row r="52" spans="2:7" ht="16" x14ac:dyDescent="0.2">
      <c r="B52" s="93" t="s">
        <v>162</v>
      </c>
      <c r="C52" s="94" t="s">
        <v>229</v>
      </c>
    </row>
    <row r="53" spans="2:7" ht="16" x14ac:dyDescent="0.2">
      <c r="B53" s="93" t="s">
        <v>162</v>
      </c>
      <c r="C53" s="96" t="s">
        <v>227</v>
      </c>
    </row>
    <row r="54" spans="2:7" ht="16" x14ac:dyDescent="0.2">
      <c r="B54" s="93" t="s">
        <v>162</v>
      </c>
      <c r="C54" s="96" t="s">
        <v>230</v>
      </c>
    </row>
    <row r="55" spans="2:7" ht="16" x14ac:dyDescent="0.2">
      <c r="B55" s="93" t="s">
        <v>162</v>
      </c>
      <c r="C55" s="96" t="s">
        <v>227</v>
      </c>
    </row>
    <row r="56" spans="2:7" ht="16" x14ac:dyDescent="0.2">
      <c r="B56" s="93" t="s">
        <v>162</v>
      </c>
      <c r="C56" s="96" t="s">
        <v>227</v>
      </c>
    </row>
    <row r="57" spans="2:7" s="77" customFormat="1" x14ac:dyDescent="0.2">
      <c r="B57" s="79" t="s">
        <v>163</v>
      </c>
      <c r="C57" s="88" t="s">
        <v>206</v>
      </c>
      <c r="E57" s="80"/>
      <c r="G57" s="20"/>
    </row>
    <row r="58" spans="2:7" s="77" customFormat="1" x14ac:dyDescent="0.2">
      <c r="B58" s="79" t="s">
        <v>163</v>
      </c>
      <c r="C58" s="88" t="s">
        <v>212</v>
      </c>
      <c r="E58" s="80"/>
      <c r="G58" s="20"/>
    </row>
    <row r="59" spans="2:7" s="77" customFormat="1" x14ac:dyDescent="0.2">
      <c r="B59" s="82" t="s">
        <v>163</v>
      </c>
      <c r="C59" s="91" t="s">
        <v>207</v>
      </c>
      <c r="E59" s="80"/>
      <c r="G59" s="20"/>
    </row>
    <row r="60" spans="2:7" s="77" customFormat="1" x14ac:dyDescent="0.2">
      <c r="B60" s="79" t="s">
        <v>163</v>
      </c>
      <c r="C60" s="88" t="s">
        <v>171</v>
      </c>
      <c r="E60" s="80"/>
      <c r="G60" s="20"/>
    </row>
    <row r="61" spans="2:7" s="77" customFormat="1" x14ac:dyDescent="0.2">
      <c r="B61" s="79" t="s">
        <v>163</v>
      </c>
      <c r="C61" s="88" t="s">
        <v>211</v>
      </c>
      <c r="E61" s="80"/>
      <c r="G61" s="20"/>
    </row>
    <row r="62" spans="2:7" s="77" customFormat="1" x14ac:dyDescent="0.2">
      <c r="B62" s="79" t="s">
        <v>163</v>
      </c>
      <c r="C62" s="88" t="s">
        <v>208</v>
      </c>
      <c r="E62" s="80"/>
      <c r="G62" s="20"/>
    </row>
    <row r="63" spans="2:7" ht="16" x14ac:dyDescent="0.2">
      <c r="B63" s="93" t="s">
        <v>163</v>
      </c>
      <c r="C63" s="94" t="s">
        <v>214</v>
      </c>
    </row>
    <row r="64" spans="2:7" ht="16" x14ac:dyDescent="0.2">
      <c r="B64" s="93" t="s">
        <v>163</v>
      </c>
      <c r="C64" s="94" t="s">
        <v>215</v>
      </c>
    </row>
    <row r="65" spans="2:7" ht="16" x14ac:dyDescent="0.2">
      <c r="B65" s="93" t="s">
        <v>163</v>
      </c>
      <c r="C65" s="94" t="s">
        <v>216</v>
      </c>
    </row>
    <row r="66" spans="2:7" ht="16" x14ac:dyDescent="0.2">
      <c r="B66" s="93" t="s">
        <v>163</v>
      </c>
      <c r="C66" s="94" t="s">
        <v>175</v>
      </c>
    </row>
    <row r="67" spans="2:7" s="77" customFormat="1" x14ac:dyDescent="0.2">
      <c r="B67" s="79" t="s">
        <v>164</v>
      </c>
      <c r="C67" s="88" t="s">
        <v>197</v>
      </c>
      <c r="E67" s="80"/>
      <c r="G67" s="20"/>
    </row>
    <row r="68" spans="2:7" s="77" customFormat="1" x14ac:dyDescent="0.2">
      <c r="B68" s="79" t="s">
        <v>164</v>
      </c>
      <c r="C68" s="88" t="s">
        <v>198</v>
      </c>
      <c r="E68" s="80"/>
      <c r="G68" s="20"/>
    </row>
    <row r="69" spans="2:7" s="77" customFormat="1" x14ac:dyDescent="0.2">
      <c r="B69" s="79" t="s">
        <v>164</v>
      </c>
      <c r="C69" s="88" t="s">
        <v>199</v>
      </c>
      <c r="E69" s="80"/>
      <c r="G69" s="20"/>
    </row>
    <row r="70" spans="2:7" s="77" customFormat="1" x14ac:dyDescent="0.2">
      <c r="B70" s="79" t="s">
        <v>164</v>
      </c>
      <c r="C70" s="88" t="s">
        <v>200</v>
      </c>
      <c r="E70" s="80"/>
      <c r="G70" s="20"/>
    </row>
    <row r="71" spans="2:7" s="77" customFormat="1" ht="16" x14ac:dyDescent="0.2">
      <c r="B71" s="79" t="s">
        <v>164</v>
      </c>
      <c r="C71" s="90" t="s">
        <v>201</v>
      </c>
      <c r="E71" s="80"/>
      <c r="G71" s="20"/>
    </row>
    <row r="72" spans="2:7" ht="16" x14ac:dyDescent="0.2">
      <c r="B72" s="93" t="s">
        <v>164</v>
      </c>
      <c r="C72" s="94" t="s">
        <v>217</v>
      </c>
    </row>
    <row r="73" spans="2:7" ht="16" x14ac:dyDescent="0.2">
      <c r="B73" s="93" t="s">
        <v>164</v>
      </c>
      <c r="C73" s="94" t="s">
        <v>218</v>
      </c>
    </row>
    <row r="74" spans="2:7" s="78" customFormat="1" ht="16" x14ac:dyDescent="0.2">
      <c r="B74" s="93" t="s">
        <v>164</v>
      </c>
      <c r="C74" s="94" t="s">
        <v>219</v>
      </c>
      <c r="D74" s="77"/>
      <c r="E74" s="80"/>
      <c r="F74" s="77"/>
      <c r="G74" s="20"/>
    </row>
    <row r="75" spans="2:7" s="78" customFormat="1" ht="16" x14ac:dyDescent="0.2">
      <c r="B75" s="93" t="s">
        <v>164</v>
      </c>
      <c r="C75" s="94" t="s">
        <v>220</v>
      </c>
      <c r="D75" s="77"/>
      <c r="E75" s="80"/>
      <c r="F75" s="77"/>
      <c r="G75" s="20"/>
    </row>
    <row r="76" spans="2:7" s="78" customFormat="1" ht="16" x14ac:dyDescent="0.2">
      <c r="B76" s="93" t="s">
        <v>164</v>
      </c>
      <c r="C76" s="94" t="s">
        <v>221</v>
      </c>
      <c r="D76" s="77"/>
      <c r="E76" s="80"/>
      <c r="F76" s="77"/>
      <c r="G76" s="20"/>
    </row>
    <row r="77" spans="2:7" s="77" customFormat="1" x14ac:dyDescent="0.2">
      <c r="B77" s="79" t="s">
        <v>193</v>
      </c>
      <c r="C77" s="88" t="s">
        <v>194</v>
      </c>
      <c r="E77" s="80"/>
      <c r="G77" s="20"/>
    </row>
    <row r="78" spans="2:7" s="77" customFormat="1" x14ac:dyDescent="0.2">
      <c r="B78" s="79" t="s">
        <v>193</v>
      </c>
      <c r="C78" s="88" t="s">
        <v>171</v>
      </c>
      <c r="E78" s="80"/>
      <c r="G78" s="20"/>
    </row>
    <row r="79" spans="2:7" s="77" customFormat="1" x14ac:dyDescent="0.2">
      <c r="B79" s="79" t="s">
        <v>193</v>
      </c>
      <c r="C79" s="88" t="s">
        <v>195</v>
      </c>
      <c r="E79" s="80"/>
      <c r="G79" s="20"/>
    </row>
    <row r="80" spans="2:7" s="77" customFormat="1" x14ac:dyDescent="0.2">
      <c r="B80" s="79" t="s">
        <v>193</v>
      </c>
      <c r="C80" s="88" t="s">
        <v>210</v>
      </c>
      <c r="E80" s="80"/>
      <c r="G80" s="20"/>
    </row>
    <row r="81" spans="2:7" s="77" customFormat="1" x14ac:dyDescent="0.2">
      <c r="B81" s="79" t="s">
        <v>193</v>
      </c>
      <c r="C81" s="88" t="s">
        <v>196</v>
      </c>
      <c r="E81" s="80"/>
      <c r="G81" s="20"/>
    </row>
    <row r="82" spans="2:7" ht="16" x14ac:dyDescent="0.2">
      <c r="B82" s="93" t="s">
        <v>193</v>
      </c>
      <c r="C82" s="94" t="s">
        <v>222</v>
      </c>
    </row>
    <row r="83" spans="2:7" ht="16" x14ac:dyDescent="0.2">
      <c r="B83" s="95" t="s">
        <v>193</v>
      </c>
      <c r="C83" s="94" t="s">
        <v>223</v>
      </c>
    </row>
    <row r="84" spans="2:7" ht="16" x14ac:dyDescent="0.2">
      <c r="B84" s="95" t="s">
        <v>193</v>
      </c>
      <c r="C84" s="94" t="s">
        <v>224</v>
      </c>
    </row>
    <row r="85" spans="2:7" ht="16" x14ac:dyDescent="0.2">
      <c r="B85" s="95" t="s">
        <v>193</v>
      </c>
      <c r="C85" s="94" t="s">
        <v>225</v>
      </c>
    </row>
    <row r="86" spans="2:7" ht="16" x14ac:dyDescent="0.2">
      <c r="B86" s="93" t="s">
        <v>193</v>
      </c>
      <c r="C86" s="94" t="s">
        <v>226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EDfig8a</vt:lpstr>
      <vt:lpstr>EDfig8d</vt:lpstr>
      <vt:lpstr>EDfig8g</vt:lpstr>
      <vt:lpstr>EDfig8h</vt:lpstr>
      <vt:lpstr>EDfig8i</vt:lpstr>
      <vt:lpstr>Pathological info for EDfig8i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2018-12-20T17:39:38Z</dcterms:created>
  <dcterms:modified xsi:type="dcterms:W3CDTF">2019-02-08T05:45:16Z</dcterms:modified>
</cp:coreProperties>
</file>