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100" yWindow="1340" windowWidth="24820" windowHeight="16180" tabRatio="500" activeTab="1"/>
  </bookViews>
  <sheets>
    <sheet name="EDfig10a" sheetId="3" r:id="rId1"/>
    <sheet name="EDfig10b" sheetId="8" r:id="rId2"/>
    <sheet name="EDfig10c" sheetId="6" r:id="rId3"/>
    <sheet name="EDfig10d" sheetId="7" r:id="rId4"/>
    <sheet name="EDfig10e" sheetId="5" r:id="rId5"/>
    <sheet name="EDfig10f" sheetId="29" r:id="rId6"/>
    <sheet name="EDfig10g" sheetId="30" r:id="rId7"/>
    <sheet name="EDfig10h" sheetId="31" r:id="rId8"/>
    <sheet name="EDfig10i" sheetId="32" r:id="rId9"/>
    <sheet name="EDfig10j" sheetId="33" r:id="rId10"/>
    <sheet name="EDfig10k" sheetId="34" r:id="rId11"/>
    <sheet name="EDfig10l" sheetId="35" r:id="rId12"/>
    <sheet name="EDfig10m" sheetId="37" r:id="rId13"/>
    <sheet name="EDfig10n" sheetId="38" r:id="rId1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4" i="31" l="1"/>
  <c r="G84" i="31"/>
  <c r="F16" i="29"/>
  <c r="G76" i="32"/>
  <c r="F76" i="32"/>
  <c r="D76" i="32"/>
  <c r="D75" i="32"/>
  <c r="G75" i="32"/>
  <c r="F75" i="32"/>
  <c r="E76" i="32"/>
  <c r="E75" i="32"/>
  <c r="D47" i="33"/>
  <c r="C47" i="33"/>
  <c r="E47" i="33"/>
  <c r="E46" i="33"/>
  <c r="D46" i="33"/>
  <c r="C46" i="33"/>
  <c r="G83" i="31"/>
  <c r="F83" i="31"/>
  <c r="E84" i="31"/>
  <c r="E83" i="31"/>
  <c r="D84" i="31"/>
  <c r="D83" i="31"/>
  <c r="F16" i="30"/>
  <c r="D16" i="30"/>
  <c r="G15" i="30"/>
  <c r="F15" i="30"/>
  <c r="E15" i="30"/>
  <c r="D15" i="30"/>
  <c r="G14" i="30"/>
  <c r="F14" i="30"/>
  <c r="E14" i="30"/>
  <c r="D14" i="30"/>
  <c r="G15" i="29"/>
  <c r="F15" i="29"/>
  <c r="G14" i="29"/>
  <c r="F14" i="29"/>
  <c r="E15" i="29"/>
  <c r="D15" i="29"/>
  <c r="D14" i="29"/>
  <c r="D16" i="29"/>
  <c r="E14" i="29"/>
</calcChain>
</file>

<file path=xl/sharedStrings.xml><?xml version="1.0" encoding="utf-8"?>
<sst xmlns="http://schemas.openxmlformats.org/spreadsheetml/2006/main" count="235" uniqueCount="127">
  <si>
    <t>HPDE6C7</t>
  </si>
  <si>
    <t>AsPC1</t>
  </si>
  <si>
    <t>BxPC3</t>
  </si>
  <si>
    <t>CFPAC1</t>
  </si>
  <si>
    <t>KP4</t>
  </si>
  <si>
    <t>MIA PaCa2</t>
  </si>
  <si>
    <t>PANC1</t>
  </si>
  <si>
    <t>hPSC</t>
  </si>
  <si>
    <t>ONO</t>
  </si>
  <si>
    <t>YAM1</t>
  </si>
  <si>
    <t>EDfig10a</t>
  </si>
  <si>
    <t>BJ fibroblast</t>
  </si>
  <si>
    <t>Y360</t>
  </si>
  <si>
    <t>A03</t>
  </si>
  <si>
    <t>A84</t>
  </si>
  <si>
    <t>E1</t>
  </si>
  <si>
    <t>E4</t>
  </si>
  <si>
    <t>E30</t>
  </si>
  <si>
    <t>GM</t>
  </si>
  <si>
    <t>LIF level (pg/mL)</t>
  </si>
  <si>
    <t>IL6 level (pg/mL)</t>
  </si>
  <si>
    <t>IL11 level (pg/mL)</t>
  </si>
  <si>
    <t>LIF</t>
  </si>
  <si>
    <t>IL6</t>
  </si>
  <si>
    <t>IL11</t>
  </si>
  <si>
    <t>LIF spectral count in PSC CM</t>
  </si>
  <si>
    <t>Cytokine levels (pg/mL) in PSC CM</t>
  </si>
  <si>
    <t>P value</t>
  </si>
  <si>
    <t>PDAC</t>
  </si>
  <si>
    <t>Yes</t>
  </si>
  <si>
    <t>No</t>
  </si>
  <si>
    <t>ns</t>
  </si>
  <si>
    <t>P value summary</t>
  </si>
  <si>
    <t>***</t>
  </si>
  <si>
    <t>n</t>
  </si>
  <si>
    <t>mean</t>
  </si>
  <si>
    <t>SEM</t>
  </si>
  <si>
    <t>NT</t>
  </si>
  <si>
    <t>****</t>
  </si>
  <si>
    <t>&lt;0.0001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</si>
  <si>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</si>
  <si>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</si>
  <si>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</si>
  <si>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</si>
  <si>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</si>
  <si>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</si>
  <si>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Cytokine</t>
  </si>
  <si>
    <t>Tssue type</t>
  </si>
  <si>
    <t>Lif</t>
  </si>
  <si>
    <t>Il6</t>
  </si>
  <si>
    <t>Cytokine quantification (pg/mg protein) in mouse pancreatic tissue lysates by Luminex ELISA</t>
  </si>
  <si>
    <t>Cytokine quantification (pg/mg protein) in human pancreatic tissue lysates by Luminex ELISA</t>
  </si>
  <si>
    <t>Cytokine quantification (pg/mL) in mouse serum by Luminex ELISA</t>
  </si>
  <si>
    <t>well</t>
  </si>
  <si>
    <t>moderate</t>
  </si>
  <si>
    <t>poor</t>
  </si>
  <si>
    <t>Follow up time (days)</t>
  </si>
  <si>
    <t>LIF tissue levels</t>
  </si>
  <si>
    <t>Spearman r</t>
  </si>
  <si>
    <t>r</t>
  </si>
  <si>
    <t>95% confidence interval</t>
  </si>
  <si>
    <t>P (two-tailed)</t>
  </si>
  <si>
    <t>Significant? (alpha = 0.05)</t>
  </si>
  <si>
    <t>Correlation between IL6 levels (pg/mg protein) and tumour differentiation status in human pancreatic tissue lysates by Luminex ELISA</t>
  </si>
  <si>
    <t>-0.2124 to 0.2638</t>
  </si>
  <si>
    <t>Mann Whitney test</t>
  </si>
  <si>
    <t>Exact</t>
  </si>
  <si>
    <t>Significantly different (P &lt; 0.05)?</t>
  </si>
  <si>
    <t>One- or two-tailed P value?</t>
  </si>
  <si>
    <t>Two-tailed</t>
  </si>
  <si>
    <t>Sum of ranks in column A,B</t>
  </si>
  <si>
    <t>268.5 , 3135</t>
  </si>
  <si>
    <t>Mann-Whitney U</t>
  </si>
  <si>
    <t>IL6 mRNA low</t>
  </si>
  <si>
    <t>IL6 mRNA high</t>
  </si>
  <si>
    <t>TCGA-HV-A5A3</t>
  </si>
  <si>
    <t>TCGA-FB-AAPU</t>
  </si>
  <si>
    <t>TCGA-FB-AAQ6</t>
  </si>
  <si>
    <t>TCGA-HV-A5A4</t>
  </si>
  <si>
    <t>TCGA-F2-A8YN</t>
  </si>
  <si>
    <t>TCGA-IB-AAUN</t>
  </si>
  <si>
    <t>TCGA-XD-AAUL</t>
  </si>
  <si>
    <t>TCGA-2J-AABH</t>
  </si>
  <si>
    <t>TCGA-IB-7890</t>
  </si>
  <si>
    <t>TCGA-M8-A5N4</t>
  </si>
  <si>
    <t>TCGA-H8-A6C1</t>
  </si>
  <si>
    <t>TCGA-OE-A75W</t>
  </si>
  <si>
    <t>TCGA-HZ-7924</t>
  </si>
  <si>
    <t>TCGA-IB-A5SP</t>
  </si>
  <si>
    <t>TCGA-HV-A7OL</t>
  </si>
  <si>
    <t>TCGA-3A-A9IH</t>
  </si>
  <si>
    <t>TCGA-F2-A44H</t>
  </si>
  <si>
    <t>TCGA-2J-AABI</t>
  </si>
  <si>
    <t>TCGA-3A-A9I9</t>
  </si>
  <si>
    <t>TCGA-Q3-AA2A</t>
  </si>
  <si>
    <t>TCGA-US-A776</t>
  </si>
  <si>
    <t>TCGA-2J-AAB6</t>
  </si>
  <si>
    <t>TCGA-FB-A7DR</t>
  </si>
  <si>
    <t>TCGA-IB-A5SQ</t>
  </si>
  <si>
    <t>TCGA-2J-AABE</t>
  </si>
  <si>
    <t>TCGA-LB-A8F3</t>
  </si>
  <si>
    <t>TCGA-FB-AAQ0</t>
  </si>
  <si>
    <t>TCGA-HZ-8315</t>
  </si>
  <si>
    <t>TCGA-HZ-7920</t>
  </si>
  <si>
    <t>TCGA-HZ-8519</t>
  </si>
  <si>
    <t>TCGA-HZ-7923</t>
  </si>
  <si>
    <t>TCGA-IB-7888</t>
  </si>
  <si>
    <t>TCGA-FB-A5VM</t>
  </si>
  <si>
    <t>TCGA-2J-AABR</t>
  </si>
  <si>
    <t>TCGA-XN-A8T5</t>
  </si>
  <si>
    <t>TCGA-Z5-AAPL</t>
  </si>
  <si>
    <t>Log-rank (Mantel-Cox) test</t>
  </si>
  <si>
    <t>Chi square</t>
  </si>
  <si>
    <t>df</t>
  </si>
  <si>
    <t>Are the survival curves sig different?</t>
  </si>
  <si>
    <t>OS(months)</t>
  </si>
  <si>
    <t>Patient ID</t>
  </si>
  <si>
    <t>Wilcoxon matched-pairs signed rank test</t>
  </si>
  <si>
    <t>Sum of positive, negative ranks</t>
  </si>
  <si>
    <t>1 , -14534</t>
  </si>
  <si>
    <t>Sum of signed ranks (W)</t>
  </si>
  <si>
    <t>Number of pairs</t>
  </si>
  <si>
    <t>LIFR</t>
  </si>
  <si>
    <t>IL6R</t>
  </si>
  <si>
    <t>2042 , -12493</t>
  </si>
  <si>
    <t>97 , 3644</t>
  </si>
  <si>
    <t>272.5 , 3469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</si>
</sst>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mm/dd/yy;@"/>
    <numFmt numFmtId="167" formatCode="0.00000"/>
    <numFmt numFmtId="168" formatCode="0.0E+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</font>
    <font>
      <b/>
      <sz val="11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6" fillId="0" borderId="0" xfId="0" applyFont="1"/>
    <xf numFmtId="0" fontId="6" fillId="0" borderId="0" xfId="0" applyFont="1" applyFill="1"/>
    <xf numFmtId="0" fontId="4" fillId="0" borderId="0" xfId="0" applyFont="1" applyAlignment="1">
      <alignment horizontal="right"/>
    </xf>
    <xf numFmtId="0" fontId="7" fillId="0" borderId="0" xfId="0" applyFont="1"/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right"/>
    </xf>
    <xf numFmtId="1" fontId="8" fillId="0" borderId="6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0" xfId="1"/>
    <xf numFmtId="0" fontId="6" fillId="0" borderId="0" xfId="1" applyFont="1" applyFill="1"/>
    <xf numFmtId="0" fontId="9" fillId="0" borderId="0" xfId="1" applyFill="1"/>
    <xf numFmtId="0" fontId="6" fillId="0" borderId="6" xfId="1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9" applyFont="1"/>
    <xf numFmtId="0" fontId="1" fillId="0" borderId="0" xfId="9"/>
    <xf numFmtId="0" fontId="6" fillId="0" borderId="0" xfId="1" applyFont="1"/>
    <xf numFmtId="0" fontId="4" fillId="0" borderId="0" xfId="1" applyFont="1" applyAlignment="1">
      <alignment horizontal="center"/>
    </xf>
    <xf numFmtId="1" fontId="5" fillId="0" borderId="6" xfId="1" applyNumberFormat="1" applyFont="1" applyBorder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3" fillId="0" borderId="0" xfId="10" applyFont="1"/>
    <xf numFmtId="0" fontId="1" fillId="0" borderId="0" xfId="10"/>
    <xf numFmtId="167" fontId="4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3" xfId="0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8" fontId="5" fillId="0" borderId="7" xfId="0" applyNumberFormat="1" applyFont="1" applyBorder="1" applyAlignment="1">
      <alignment horizontal="center"/>
    </xf>
    <xf numFmtId="168" fontId="5" fillId="0" borderId="8" xfId="0" applyNumberFormat="1" applyFont="1" applyBorder="1" applyAlignment="1">
      <alignment horizontal="center"/>
    </xf>
    <xf numFmtId="167" fontId="5" fillId="0" borderId="7" xfId="0" applyNumberFormat="1" applyFont="1" applyBorder="1" applyAlignment="1">
      <alignment horizontal="center"/>
    </xf>
    <xf numFmtId="167" fontId="5" fillId="0" borderId="8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2">
    <cellStyle name="Bad 2" xfId="11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6 2" xfId="10"/>
    <cellStyle name="Normal 7" xfId="6"/>
    <cellStyle name="Normal 8" xfId="7"/>
    <cellStyle name="Normal 9" xfId="8"/>
    <cellStyle name="Normal 9 2" xfId="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3" sqref="D13"/>
    </sheetView>
  </sheetViews>
  <sheetFormatPr baseColWidth="10" defaultRowHeight="16" x14ac:dyDescent="0.2"/>
  <cols>
    <col min="2" max="2" width="6.6640625" customWidth="1"/>
    <col min="3" max="4" width="13.5" style="18" customWidth="1"/>
  </cols>
  <sheetData>
    <row r="1" spans="1:6" x14ac:dyDescent="0.2">
      <c r="A1" t="s">
        <v>10</v>
      </c>
    </row>
    <row r="3" spans="1:6" ht="17" thickBot="1" x14ac:dyDescent="0.25">
      <c r="B3" s="5"/>
      <c r="C3" s="52" t="s">
        <v>25</v>
      </c>
      <c r="D3" s="52"/>
      <c r="E3" s="15"/>
      <c r="F3" s="16"/>
    </row>
    <row r="4" spans="1:6" x14ac:dyDescent="0.2">
      <c r="B4" s="6" t="s">
        <v>22</v>
      </c>
      <c r="C4" s="19">
        <v>45</v>
      </c>
      <c r="D4" s="19">
        <v>54</v>
      </c>
      <c r="E4" s="2"/>
    </row>
    <row r="5" spans="1:6" x14ac:dyDescent="0.2">
      <c r="B5" s="6" t="s">
        <v>23</v>
      </c>
      <c r="C5" s="19">
        <v>65</v>
      </c>
      <c r="D5" s="19">
        <v>78</v>
      </c>
      <c r="E5" s="2"/>
    </row>
    <row r="6" spans="1:6" ht="17" thickBot="1" x14ac:dyDescent="0.25">
      <c r="B6" s="8" t="s">
        <v>24</v>
      </c>
      <c r="C6" s="20">
        <v>16</v>
      </c>
      <c r="D6" s="20">
        <v>20</v>
      </c>
      <c r="E6" s="2"/>
    </row>
    <row r="7" spans="1:6" x14ac:dyDescent="0.2">
      <c r="B7" s="6"/>
      <c r="C7" s="19"/>
      <c r="D7" s="19"/>
    </row>
    <row r="8" spans="1:6" x14ac:dyDescent="0.2">
      <c r="B8" s="6"/>
      <c r="C8" s="19"/>
      <c r="D8" s="19"/>
    </row>
  </sheetData>
  <mergeCells count="1">
    <mergeCell ref="C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8"/>
  <sheetViews>
    <sheetView topLeftCell="A27" workbookViewId="0">
      <selection activeCell="E55" sqref="E55"/>
    </sheetView>
  </sheetViews>
  <sheetFormatPr baseColWidth="10" defaultRowHeight="16" x14ac:dyDescent="0.2"/>
  <cols>
    <col min="1" max="1" width="10.83203125" style="39"/>
    <col min="2" max="2" width="35.33203125" style="39" customWidth="1"/>
    <col min="3" max="4" width="10" style="39" customWidth="1"/>
    <col min="5" max="5" width="6.6640625" style="39" customWidth="1"/>
    <col min="6" max="6" width="7.83203125" style="39" customWidth="1"/>
    <col min="7" max="8" width="6.6640625" style="39" customWidth="1"/>
    <col min="9" max="9" width="3.33203125" style="39" customWidth="1"/>
    <col min="10" max="16384" width="10.83203125" style="39"/>
  </cols>
  <sheetData>
    <row r="1" spans="2:5" x14ac:dyDescent="0.2">
      <c r="B1" s="38"/>
    </row>
    <row r="2" spans="2:5" s="33" customFormat="1" ht="15" customHeight="1" x14ac:dyDescent="0.2">
      <c r="C2" s="40" t="s">
        <v>63</v>
      </c>
    </row>
    <row r="3" spans="2:5" s="33" customFormat="1" ht="15" x14ac:dyDescent="0.2">
      <c r="C3" s="41" t="s">
        <v>53</v>
      </c>
      <c r="D3" s="41" t="s">
        <v>54</v>
      </c>
      <c r="E3" s="41" t="s">
        <v>55</v>
      </c>
    </row>
    <row r="4" spans="2:5" s="33" customFormat="1" ht="15" x14ac:dyDescent="0.2">
      <c r="C4" s="2">
        <v>7</v>
      </c>
      <c r="D4" s="2">
        <v>35</v>
      </c>
      <c r="E4" s="2">
        <v>19</v>
      </c>
    </row>
    <row r="5" spans="2:5" s="33" customFormat="1" ht="15" x14ac:dyDescent="0.2">
      <c r="C5" s="2">
        <v>9</v>
      </c>
      <c r="D5" s="2">
        <v>53</v>
      </c>
      <c r="E5" s="2">
        <v>21</v>
      </c>
    </row>
    <row r="6" spans="2:5" s="33" customFormat="1" ht="15" x14ac:dyDescent="0.2">
      <c r="C6" s="2">
        <v>1</v>
      </c>
      <c r="D6" s="2">
        <v>6</v>
      </c>
      <c r="E6" s="2">
        <v>24</v>
      </c>
    </row>
    <row r="7" spans="2:5" s="33" customFormat="1" ht="15" x14ac:dyDescent="0.2">
      <c r="C7" s="2">
        <v>82</v>
      </c>
      <c r="D7" s="2">
        <v>44</v>
      </c>
      <c r="E7" s="2">
        <v>49</v>
      </c>
    </row>
    <row r="8" spans="2:5" s="33" customFormat="1" ht="15" x14ac:dyDescent="0.2">
      <c r="C8" s="2">
        <v>14</v>
      </c>
      <c r="D8" s="2">
        <v>5</v>
      </c>
      <c r="E8" s="2">
        <v>5</v>
      </c>
    </row>
    <row r="9" spans="2:5" s="33" customFormat="1" ht="15" x14ac:dyDescent="0.2">
      <c r="C9" s="2">
        <v>21</v>
      </c>
      <c r="D9" s="2">
        <v>25</v>
      </c>
      <c r="E9" s="2">
        <v>66</v>
      </c>
    </row>
    <row r="10" spans="2:5" s="33" customFormat="1" ht="15" x14ac:dyDescent="0.2">
      <c r="C10" s="2">
        <v>2</v>
      </c>
      <c r="D10" s="2">
        <v>9</v>
      </c>
      <c r="E10" s="2">
        <v>27</v>
      </c>
    </row>
    <row r="11" spans="2:5" s="33" customFormat="1" ht="15" x14ac:dyDescent="0.2">
      <c r="C11" s="2">
        <v>12</v>
      </c>
      <c r="D11" s="2">
        <v>3</v>
      </c>
      <c r="E11" s="2">
        <v>6</v>
      </c>
    </row>
    <row r="12" spans="2:5" s="33" customFormat="1" ht="15" x14ac:dyDescent="0.2">
      <c r="C12" s="2">
        <v>1</v>
      </c>
      <c r="D12" s="2">
        <v>17</v>
      </c>
      <c r="E12" s="2">
        <v>37</v>
      </c>
    </row>
    <row r="13" spans="2:5" s="33" customFormat="1" ht="15" x14ac:dyDescent="0.2">
      <c r="C13" s="2">
        <v>17</v>
      </c>
      <c r="D13" s="2">
        <v>2</v>
      </c>
      <c r="E13" s="2">
        <v>2</v>
      </c>
    </row>
    <row r="14" spans="2:5" s="33" customFormat="1" ht="15" x14ac:dyDescent="0.2">
      <c r="C14" s="2">
        <v>4</v>
      </c>
      <c r="D14" s="2">
        <v>7</v>
      </c>
      <c r="E14" s="2">
        <v>20</v>
      </c>
    </row>
    <row r="15" spans="2:5" s="33" customFormat="1" ht="15" x14ac:dyDescent="0.2">
      <c r="C15" s="2">
        <v>1</v>
      </c>
      <c r="D15" s="2">
        <v>8</v>
      </c>
      <c r="E15" s="2">
        <v>183</v>
      </c>
    </row>
    <row r="16" spans="2:5" s="33" customFormat="1" ht="15" x14ac:dyDescent="0.2">
      <c r="C16" s="2">
        <v>108</v>
      </c>
      <c r="D16" s="2">
        <v>92</v>
      </c>
      <c r="E16" s="2">
        <v>8</v>
      </c>
    </row>
    <row r="17" spans="3:5" s="33" customFormat="1" ht="15" x14ac:dyDescent="0.2">
      <c r="C17" s="2">
        <v>2</v>
      </c>
      <c r="D17" s="2">
        <v>4</v>
      </c>
      <c r="E17" s="2">
        <v>4</v>
      </c>
    </row>
    <row r="18" spans="3:5" s="33" customFormat="1" ht="15" x14ac:dyDescent="0.2">
      <c r="C18" s="2"/>
      <c r="D18" s="2">
        <v>4</v>
      </c>
      <c r="E18" s="2">
        <v>2</v>
      </c>
    </row>
    <row r="19" spans="3:5" s="33" customFormat="1" ht="15" x14ac:dyDescent="0.2">
      <c r="C19" s="2"/>
      <c r="D19" s="2">
        <v>0</v>
      </c>
      <c r="E19" s="2">
        <v>23</v>
      </c>
    </row>
    <row r="20" spans="3:5" s="33" customFormat="1" ht="15" x14ac:dyDescent="0.2">
      <c r="C20" s="2"/>
      <c r="D20" s="2">
        <v>385</v>
      </c>
      <c r="E20" s="2">
        <v>5</v>
      </c>
    </row>
    <row r="21" spans="3:5" s="33" customFormat="1" ht="15" x14ac:dyDescent="0.2">
      <c r="C21" s="2"/>
      <c r="D21" s="2">
        <v>6</v>
      </c>
      <c r="E21" s="2">
        <v>3</v>
      </c>
    </row>
    <row r="22" spans="3:5" s="33" customFormat="1" ht="15" x14ac:dyDescent="0.2">
      <c r="C22" s="2"/>
      <c r="D22" s="2">
        <v>30</v>
      </c>
      <c r="E22" s="2">
        <v>118</v>
      </c>
    </row>
    <row r="23" spans="3:5" s="33" customFormat="1" ht="15" x14ac:dyDescent="0.2">
      <c r="C23" s="2"/>
      <c r="D23" s="2">
        <v>9</v>
      </c>
      <c r="E23" s="2">
        <v>4</v>
      </c>
    </row>
    <row r="24" spans="3:5" s="33" customFormat="1" ht="15" x14ac:dyDescent="0.2">
      <c r="C24" s="2"/>
      <c r="D24" s="2">
        <v>336</v>
      </c>
      <c r="E24" s="2">
        <v>10</v>
      </c>
    </row>
    <row r="25" spans="3:5" s="33" customFormat="1" ht="15" x14ac:dyDescent="0.2">
      <c r="C25" s="2"/>
      <c r="D25" s="2">
        <v>1</v>
      </c>
      <c r="E25" s="2">
        <v>11</v>
      </c>
    </row>
    <row r="26" spans="3:5" s="33" customFormat="1" ht="15" x14ac:dyDescent="0.2">
      <c r="C26" s="2"/>
      <c r="D26" s="2">
        <v>4</v>
      </c>
      <c r="E26" s="2"/>
    </row>
    <row r="27" spans="3:5" s="33" customFormat="1" ht="15" x14ac:dyDescent="0.2">
      <c r="C27" s="2"/>
      <c r="D27" s="2">
        <v>4</v>
      </c>
      <c r="E27" s="2"/>
    </row>
    <row r="28" spans="3:5" s="33" customFormat="1" ht="15" x14ac:dyDescent="0.2">
      <c r="C28" s="2"/>
      <c r="D28" s="2">
        <v>0</v>
      </c>
      <c r="E28" s="2"/>
    </row>
    <row r="29" spans="3:5" s="33" customFormat="1" ht="15" x14ac:dyDescent="0.2">
      <c r="C29" s="2"/>
      <c r="D29" s="2">
        <v>23</v>
      </c>
      <c r="E29" s="2"/>
    </row>
    <row r="30" spans="3:5" s="33" customFormat="1" ht="15" x14ac:dyDescent="0.2">
      <c r="C30" s="2"/>
      <c r="D30" s="2">
        <v>29</v>
      </c>
      <c r="E30" s="2"/>
    </row>
    <row r="31" spans="3:5" s="33" customFormat="1" ht="15" x14ac:dyDescent="0.2">
      <c r="C31" s="2"/>
      <c r="D31" s="2">
        <v>45</v>
      </c>
      <c r="E31" s="2"/>
    </row>
    <row r="32" spans="3:5" s="33" customFormat="1" ht="15" x14ac:dyDescent="0.2">
      <c r="C32" s="2"/>
      <c r="D32" s="2">
        <v>1</v>
      </c>
      <c r="E32" s="2"/>
    </row>
    <row r="33" spans="2:14" s="33" customFormat="1" ht="15" x14ac:dyDescent="0.2">
      <c r="C33" s="2"/>
      <c r="D33" s="2">
        <v>77</v>
      </c>
      <c r="E33" s="2"/>
    </row>
    <row r="34" spans="2:14" s="33" customFormat="1" ht="15" x14ac:dyDescent="0.2">
      <c r="C34" s="2"/>
      <c r="D34" s="2">
        <v>41</v>
      </c>
      <c r="E34" s="2"/>
    </row>
    <row r="35" spans="2:14" s="33" customFormat="1" ht="15" x14ac:dyDescent="0.2">
      <c r="C35" s="2"/>
      <c r="D35" s="2">
        <v>3</v>
      </c>
      <c r="E35" s="2"/>
    </row>
    <row r="36" spans="2:14" s="33" customFormat="1" ht="15" x14ac:dyDescent="0.2">
      <c r="C36" s="2"/>
      <c r="D36" s="2">
        <v>2</v>
      </c>
      <c r="E36" s="2"/>
    </row>
    <row r="37" spans="2:14" s="33" customFormat="1" ht="15" x14ac:dyDescent="0.2">
      <c r="C37" s="2"/>
      <c r="D37" s="2">
        <v>6</v>
      </c>
      <c r="E37" s="2"/>
    </row>
    <row r="38" spans="2:14" s="33" customFormat="1" ht="15" x14ac:dyDescent="0.2">
      <c r="C38" s="2"/>
      <c r="D38" s="2">
        <v>501</v>
      </c>
      <c r="E38" s="2"/>
    </row>
    <row r="39" spans="2:14" s="33" customFormat="1" ht="15" x14ac:dyDescent="0.2">
      <c r="C39" s="2"/>
      <c r="D39" s="2">
        <v>1</v>
      </c>
      <c r="E39" s="2"/>
    </row>
    <row r="40" spans="2:14" s="33" customFormat="1" ht="15" x14ac:dyDescent="0.2">
      <c r="C40" s="2"/>
      <c r="D40" s="2">
        <v>2</v>
      </c>
      <c r="E40" s="2"/>
    </row>
    <row r="41" spans="2:14" s="33" customFormat="1" ht="15" x14ac:dyDescent="0.2">
      <c r="C41" s="2"/>
      <c r="D41" s="2">
        <v>4</v>
      </c>
      <c r="E41" s="2"/>
    </row>
    <row r="42" spans="2:14" s="33" customFormat="1" ht="15" x14ac:dyDescent="0.2">
      <c r="C42" s="2"/>
      <c r="D42" s="2">
        <v>2</v>
      </c>
      <c r="E42" s="2"/>
    </row>
    <row r="43" spans="2:14" s="33" customFormat="1" ht="15" x14ac:dyDescent="0.2">
      <c r="C43" s="2"/>
      <c r="D43" s="2">
        <v>9</v>
      </c>
      <c r="E43" s="2"/>
    </row>
    <row r="44" spans="2:14" s="33" customFormat="1" ht="15" x14ac:dyDescent="0.2">
      <c r="C44" s="2"/>
      <c r="D44" s="2">
        <v>4</v>
      </c>
      <c r="E44" s="2"/>
    </row>
    <row r="45" spans="2:14" s="33" customFormat="1" ht="15" x14ac:dyDescent="0.2">
      <c r="B45" s="36" t="s">
        <v>34</v>
      </c>
      <c r="C45" s="42">
        <v>14</v>
      </c>
      <c r="D45" s="42">
        <v>41</v>
      </c>
      <c r="E45" s="42">
        <v>22</v>
      </c>
      <c r="I45" s="35"/>
      <c r="J45" s="35"/>
      <c r="K45" s="35"/>
      <c r="L45" s="35"/>
      <c r="M45" s="35"/>
    </row>
    <row r="46" spans="2:14" s="33" customFormat="1" ht="15" x14ac:dyDescent="0.2">
      <c r="B46" s="36" t="s">
        <v>35</v>
      </c>
      <c r="C46" s="43">
        <f>AVERAGE(C4:C44)</f>
        <v>20.071428571428573</v>
      </c>
      <c r="D46" s="43">
        <f>AVERAGE(D4:D44)</f>
        <v>44.853658536585364</v>
      </c>
      <c r="E46" s="43">
        <f>AVERAGE(E4:E44)</f>
        <v>29.40909090909091</v>
      </c>
      <c r="I46" s="35"/>
      <c r="J46" s="35"/>
      <c r="K46" s="35"/>
      <c r="L46" s="35"/>
      <c r="M46" s="35"/>
    </row>
    <row r="47" spans="2:14" s="33" customFormat="1" ht="15" x14ac:dyDescent="0.2">
      <c r="B47" s="36" t="s">
        <v>36</v>
      </c>
      <c r="C47" s="43">
        <f>STDEV(C4:C44)/14^0.5</f>
        <v>8.7627234248854453</v>
      </c>
      <c r="D47" s="43">
        <f>STDEV(D4:D44)/41^0.5</f>
        <v>16.702400914590669</v>
      </c>
      <c r="E47" s="43">
        <f>STDEV(E4:E44)/22^0.5</f>
        <v>9.301040087747829</v>
      </c>
      <c r="I47" s="35"/>
      <c r="J47" s="35"/>
      <c r="K47" s="35"/>
      <c r="L47" s="35"/>
      <c r="M47" s="35"/>
    </row>
    <row r="48" spans="2:14" s="33" customFormat="1" ht="15" x14ac:dyDescent="0.2">
      <c r="J48" s="35"/>
      <c r="K48" s="35"/>
      <c r="L48" s="35"/>
      <c r="M48" s="35"/>
      <c r="N48" s="35"/>
    </row>
    <row r="49" spans="2:15" s="33" customFormat="1" ht="15" x14ac:dyDescent="0.2">
      <c r="K49" s="35"/>
      <c r="L49" s="35"/>
      <c r="M49" s="35"/>
      <c r="N49" s="35"/>
      <c r="O49" s="35"/>
    </row>
    <row r="50" spans="2:15" s="40" customFormat="1" x14ac:dyDescent="0.2">
      <c r="B50" s="4" t="s">
        <v>40</v>
      </c>
      <c r="C50" s="2"/>
      <c r="D50"/>
      <c r="K50" s="34"/>
      <c r="L50" s="34"/>
      <c r="M50" s="34"/>
      <c r="N50" s="34"/>
      <c r="O50" s="34"/>
    </row>
    <row r="51" spans="2:15" s="33" customFormat="1" x14ac:dyDescent="0.2">
      <c r="B51" s="3" t="s">
        <v>27</v>
      </c>
      <c r="C51" s="26">
        <v>0.35720000000000002</v>
      </c>
      <c r="D51"/>
      <c r="K51" s="35"/>
      <c r="L51" s="35"/>
      <c r="M51" s="35"/>
      <c r="N51" s="35"/>
      <c r="O51" s="35"/>
    </row>
    <row r="52" spans="2:15" s="33" customFormat="1" x14ac:dyDescent="0.2">
      <c r="B52" s="3" t="s">
        <v>41</v>
      </c>
      <c r="C52" s="26" t="s">
        <v>42</v>
      </c>
      <c r="D52"/>
      <c r="K52" s="35"/>
      <c r="L52" s="35"/>
      <c r="M52" s="35"/>
      <c r="N52" s="35"/>
      <c r="O52" s="35"/>
    </row>
    <row r="53" spans="2:15" s="33" customFormat="1" x14ac:dyDescent="0.2">
      <c r="B53" s="3" t="s">
        <v>32</v>
      </c>
      <c r="C53" s="26" t="s">
        <v>31</v>
      </c>
      <c r="D53"/>
      <c r="K53" s="35"/>
      <c r="L53" s="35"/>
      <c r="M53" s="35"/>
      <c r="N53" s="35"/>
      <c r="O53" s="35"/>
    </row>
    <row r="54" spans="2:15" s="33" customFormat="1" x14ac:dyDescent="0.2">
      <c r="B54" s="3" t="s">
        <v>43</v>
      </c>
      <c r="C54" s="26" t="s">
        <v>30</v>
      </c>
      <c r="D54"/>
      <c r="K54" s="35"/>
      <c r="L54" s="35"/>
      <c r="M54" s="35"/>
      <c r="N54" s="35"/>
      <c r="O54" s="35"/>
    </row>
    <row r="55" spans="2:15" s="33" customFormat="1" x14ac:dyDescent="0.2">
      <c r="B55" s="3" t="s">
        <v>44</v>
      </c>
      <c r="C55" s="2">
        <v>3</v>
      </c>
      <c r="D55"/>
      <c r="K55" s="35"/>
      <c r="L55" s="35"/>
      <c r="M55" s="35"/>
      <c r="N55" s="35"/>
      <c r="O55" s="35"/>
    </row>
    <row r="56" spans="2:15" s="33" customFormat="1" x14ac:dyDescent="0.2">
      <c r="B56" s="3" t="s">
        <v>45</v>
      </c>
      <c r="C56" s="2">
        <v>2.0590000000000002</v>
      </c>
      <c r="D56"/>
      <c r="K56" s="35"/>
      <c r="L56" s="35"/>
      <c r="M56" s="35"/>
      <c r="N56" s="35"/>
      <c r="O56" s="35"/>
    </row>
    <row r="57" spans="2:15" s="33" customFormat="1" ht="15" x14ac:dyDescent="0.2">
      <c r="J57" s="35"/>
      <c r="K57" s="35"/>
      <c r="L57" s="35"/>
      <c r="M57" s="35"/>
      <c r="N57" s="35"/>
    </row>
    <row r="58" spans="2:15" s="33" customFormat="1" ht="15" x14ac:dyDescent="0.2">
      <c r="J58" s="35"/>
      <c r="K58" s="35"/>
      <c r="L58" s="35"/>
      <c r="M58" s="35"/>
      <c r="N58" s="35"/>
    </row>
    <row r="59" spans="2:15" s="33" customFormat="1" ht="15" x14ac:dyDescent="0.2">
      <c r="J59" s="35"/>
      <c r="K59" s="35"/>
      <c r="L59" s="35"/>
      <c r="M59" s="35"/>
      <c r="N59" s="35"/>
    </row>
    <row r="60" spans="2:15" s="33" customFormat="1" ht="15" x14ac:dyDescent="0.2">
      <c r="I60" s="35"/>
      <c r="J60" s="35"/>
      <c r="K60" s="35"/>
      <c r="L60" s="35"/>
      <c r="M60" s="35"/>
    </row>
    <row r="61" spans="2:15" s="33" customFormat="1" ht="15" x14ac:dyDescent="0.2">
      <c r="I61" s="35"/>
      <c r="J61" s="35"/>
      <c r="K61" s="35"/>
      <c r="L61" s="35"/>
      <c r="M61" s="35"/>
    </row>
    <row r="62" spans="2:15" s="33" customFormat="1" ht="15" x14ac:dyDescent="0.2">
      <c r="I62" s="35"/>
      <c r="J62" s="35"/>
      <c r="K62" s="35"/>
      <c r="L62" s="35"/>
      <c r="M62" s="35"/>
    </row>
    <row r="63" spans="2:15" s="33" customFormat="1" ht="15" x14ac:dyDescent="0.2">
      <c r="I63" s="35"/>
      <c r="J63" s="35"/>
      <c r="K63" s="35"/>
      <c r="L63" s="35"/>
      <c r="M63" s="35"/>
    </row>
    <row r="64" spans="2:15" s="33" customFormat="1" ht="15" x14ac:dyDescent="0.2">
      <c r="I64" s="35"/>
      <c r="J64" s="35"/>
      <c r="K64" s="35"/>
      <c r="L64" s="35"/>
      <c r="M64" s="35"/>
    </row>
    <row r="65" spans="9:13" s="33" customFormat="1" ht="15" x14ac:dyDescent="0.2">
      <c r="I65" s="35"/>
      <c r="J65" s="35"/>
      <c r="K65" s="35"/>
      <c r="L65" s="35"/>
      <c r="M65" s="35"/>
    </row>
    <row r="66" spans="9:13" s="33" customFormat="1" ht="15" x14ac:dyDescent="0.2">
      <c r="I66" s="35"/>
      <c r="J66" s="35"/>
      <c r="K66" s="35"/>
      <c r="L66" s="35"/>
      <c r="M66" s="35"/>
    </row>
    <row r="67" spans="9:13" s="33" customFormat="1" ht="15" x14ac:dyDescent="0.2">
      <c r="I67" s="35"/>
      <c r="J67" s="35"/>
      <c r="K67" s="35"/>
      <c r="L67" s="35"/>
      <c r="M67" s="35"/>
    </row>
    <row r="68" spans="9:13" s="33" customFormat="1" ht="15" x14ac:dyDescent="0.2">
      <c r="I68" s="35"/>
      <c r="J68" s="35"/>
      <c r="K68" s="35"/>
      <c r="L68" s="35"/>
      <c r="M68" s="35"/>
    </row>
    <row r="69" spans="9:13" s="33" customFormat="1" ht="15" x14ac:dyDescent="0.2">
      <c r="I69" s="35"/>
      <c r="J69" s="35"/>
      <c r="K69" s="35"/>
      <c r="L69" s="35"/>
      <c r="M69" s="35"/>
    </row>
    <row r="70" spans="9:13" s="33" customFormat="1" ht="15" x14ac:dyDescent="0.2">
      <c r="I70" s="35"/>
      <c r="J70" s="35"/>
      <c r="K70" s="35"/>
      <c r="L70" s="35"/>
      <c r="M70" s="35"/>
    </row>
    <row r="71" spans="9:13" s="33" customFormat="1" ht="15" x14ac:dyDescent="0.2">
      <c r="I71" s="35"/>
      <c r="J71" s="35"/>
      <c r="K71" s="35"/>
      <c r="L71" s="35"/>
      <c r="M71" s="35"/>
    </row>
    <row r="72" spans="9:13" s="33" customFormat="1" ht="15" x14ac:dyDescent="0.2">
      <c r="I72" s="35"/>
      <c r="J72" s="35"/>
      <c r="K72" s="35"/>
      <c r="L72" s="35"/>
      <c r="M72" s="35"/>
    </row>
    <row r="73" spans="9:13" s="33" customFormat="1" ht="15" x14ac:dyDescent="0.2">
      <c r="I73" s="35"/>
      <c r="J73" s="35"/>
      <c r="K73" s="35"/>
      <c r="L73" s="35"/>
      <c r="M73" s="35"/>
    </row>
    <row r="74" spans="9:13" s="33" customFormat="1" ht="15" x14ac:dyDescent="0.2">
      <c r="I74" s="35"/>
      <c r="J74" s="35"/>
      <c r="K74" s="35"/>
      <c r="L74" s="35"/>
      <c r="M74" s="35"/>
    </row>
    <row r="75" spans="9:13" s="33" customFormat="1" ht="15" x14ac:dyDescent="0.2">
      <c r="I75" s="35"/>
      <c r="J75" s="35"/>
      <c r="K75" s="35"/>
      <c r="L75" s="35"/>
      <c r="M75" s="35"/>
    </row>
    <row r="76" spans="9:13" s="33" customFormat="1" ht="15" x14ac:dyDescent="0.2">
      <c r="I76" s="35"/>
      <c r="J76" s="35"/>
      <c r="K76" s="35"/>
      <c r="L76" s="35"/>
      <c r="M76" s="35"/>
    </row>
    <row r="77" spans="9:13" s="33" customFormat="1" ht="15" x14ac:dyDescent="0.2">
      <c r="I77" s="35"/>
      <c r="J77" s="35"/>
      <c r="K77" s="35"/>
      <c r="L77" s="35"/>
      <c r="M77" s="35"/>
    </row>
    <row r="78" spans="9:13" s="33" customFormat="1" ht="15" x14ac:dyDescent="0.2">
      <c r="I78" s="35"/>
      <c r="J78" s="35"/>
      <c r="K78" s="35"/>
      <c r="L78" s="35"/>
      <c r="M78" s="35"/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66"/>
  <sheetViews>
    <sheetView workbookViewId="0">
      <selection activeCell="H82" sqref="H82"/>
    </sheetView>
  </sheetViews>
  <sheetFormatPr baseColWidth="10" defaultColWidth="10.83203125" defaultRowHeight="16" x14ac:dyDescent="0.2"/>
  <cols>
    <col min="1" max="1" width="10.83203125" style="47"/>
    <col min="2" max="2" width="18.33203125" style="47" customWidth="1"/>
    <col min="3" max="3" width="16.1640625" style="47" customWidth="1"/>
    <col min="4" max="16384" width="10.83203125" style="47"/>
  </cols>
  <sheetData>
    <row r="1" spans="2:3" s="46" customFormat="1" x14ac:dyDescent="0.2">
      <c r="B1" s="46" t="s">
        <v>56</v>
      </c>
      <c r="C1" s="46" t="s">
        <v>57</v>
      </c>
    </row>
    <row r="2" spans="2:3" x14ac:dyDescent="0.2">
      <c r="B2" s="2">
        <v>1104</v>
      </c>
      <c r="C2" s="2">
        <v>5</v>
      </c>
    </row>
    <row r="3" spans="2:3" x14ac:dyDescent="0.2">
      <c r="B3" s="2">
        <v>1022</v>
      </c>
      <c r="C3" s="2">
        <v>19</v>
      </c>
    </row>
    <row r="4" spans="2:3" x14ac:dyDescent="0.2">
      <c r="B4" s="2">
        <v>761</v>
      </c>
      <c r="C4" s="2">
        <v>25</v>
      </c>
    </row>
    <row r="5" spans="2:3" x14ac:dyDescent="0.2">
      <c r="B5" s="2">
        <v>737</v>
      </c>
      <c r="C5" s="2">
        <v>7</v>
      </c>
    </row>
    <row r="6" spans="2:3" x14ac:dyDescent="0.2">
      <c r="B6" s="2">
        <v>385</v>
      </c>
      <c r="C6" s="2">
        <v>9</v>
      </c>
    </row>
    <row r="7" spans="2:3" x14ac:dyDescent="0.2">
      <c r="B7" s="2">
        <v>2375</v>
      </c>
      <c r="C7" s="2">
        <v>9</v>
      </c>
    </row>
    <row r="8" spans="2:3" x14ac:dyDescent="0.2">
      <c r="B8" s="2">
        <v>907</v>
      </c>
      <c r="C8" s="2">
        <v>1</v>
      </c>
    </row>
    <row r="9" spans="2:3" x14ac:dyDescent="0.2">
      <c r="B9" s="2">
        <v>820</v>
      </c>
      <c r="C9" s="2">
        <v>3</v>
      </c>
    </row>
    <row r="10" spans="2:3" x14ac:dyDescent="0.2">
      <c r="B10" s="2">
        <v>138</v>
      </c>
      <c r="C10" s="2">
        <v>82</v>
      </c>
    </row>
    <row r="11" spans="2:3" x14ac:dyDescent="0.2">
      <c r="B11" s="2">
        <v>461</v>
      </c>
      <c r="C11" s="2">
        <v>21</v>
      </c>
    </row>
    <row r="12" spans="2:3" x14ac:dyDescent="0.2">
      <c r="B12" s="2">
        <v>408</v>
      </c>
      <c r="C12" s="2">
        <v>14</v>
      </c>
    </row>
    <row r="13" spans="2:3" x14ac:dyDescent="0.2">
      <c r="B13" s="2">
        <v>1593</v>
      </c>
      <c r="C13" s="2">
        <v>35</v>
      </c>
    </row>
    <row r="14" spans="2:3" x14ac:dyDescent="0.2">
      <c r="B14" s="2">
        <v>1204</v>
      </c>
      <c r="C14" s="2">
        <v>53</v>
      </c>
    </row>
    <row r="15" spans="2:3" x14ac:dyDescent="0.2">
      <c r="B15" s="2">
        <v>1175</v>
      </c>
      <c r="C15" s="2">
        <v>6</v>
      </c>
    </row>
    <row r="16" spans="2:3" x14ac:dyDescent="0.2">
      <c r="B16" s="2">
        <v>874</v>
      </c>
      <c r="C16" s="2">
        <v>44</v>
      </c>
    </row>
    <row r="17" spans="2:3" x14ac:dyDescent="0.2">
      <c r="B17" s="2">
        <v>90</v>
      </c>
      <c r="C17" s="2">
        <v>21</v>
      </c>
    </row>
    <row r="18" spans="2:3" x14ac:dyDescent="0.2">
      <c r="B18" s="2">
        <v>467</v>
      </c>
      <c r="C18" s="2">
        <v>24</v>
      </c>
    </row>
    <row r="19" spans="2:3" x14ac:dyDescent="0.2">
      <c r="B19" s="2">
        <v>1083</v>
      </c>
      <c r="C19" s="2">
        <v>2</v>
      </c>
    </row>
    <row r="20" spans="2:3" x14ac:dyDescent="0.2">
      <c r="B20" s="2">
        <v>104</v>
      </c>
      <c r="C20" s="2">
        <v>49</v>
      </c>
    </row>
    <row r="21" spans="2:3" x14ac:dyDescent="0.2">
      <c r="B21" s="2">
        <v>867</v>
      </c>
      <c r="C21" s="2">
        <v>5</v>
      </c>
    </row>
    <row r="22" spans="2:3" x14ac:dyDescent="0.2">
      <c r="B22" s="2">
        <v>1730</v>
      </c>
      <c r="C22" s="2">
        <v>17</v>
      </c>
    </row>
    <row r="23" spans="2:3" x14ac:dyDescent="0.2">
      <c r="B23" s="2">
        <v>986</v>
      </c>
      <c r="C23" s="2">
        <v>2</v>
      </c>
    </row>
    <row r="24" spans="2:3" x14ac:dyDescent="0.2">
      <c r="B24" s="2">
        <v>1216</v>
      </c>
      <c r="C24" s="2">
        <v>66</v>
      </c>
    </row>
    <row r="25" spans="2:3" x14ac:dyDescent="0.2">
      <c r="B25" s="2">
        <v>68</v>
      </c>
      <c r="C25" s="2">
        <v>27</v>
      </c>
    </row>
    <row r="26" spans="2:3" x14ac:dyDescent="0.2">
      <c r="B26" s="2">
        <v>826</v>
      </c>
      <c r="C26" s="2">
        <v>6</v>
      </c>
    </row>
    <row r="27" spans="2:3" x14ac:dyDescent="0.2">
      <c r="B27" s="2">
        <v>978</v>
      </c>
      <c r="C27" s="2">
        <v>7</v>
      </c>
    </row>
    <row r="28" spans="2:3" x14ac:dyDescent="0.2">
      <c r="B28" s="2">
        <v>805</v>
      </c>
      <c r="C28" s="2">
        <v>8</v>
      </c>
    </row>
    <row r="29" spans="2:3" x14ac:dyDescent="0.2">
      <c r="B29" s="2">
        <v>108</v>
      </c>
      <c r="C29" s="2">
        <v>92</v>
      </c>
    </row>
    <row r="30" spans="2:3" x14ac:dyDescent="0.2">
      <c r="B30" s="2">
        <v>104</v>
      </c>
      <c r="C30" s="2">
        <v>37</v>
      </c>
    </row>
    <row r="31" spans="2:3" x14ac:dyDescent="0.2">
      <c r="B31" s="2">
        <v>237</v>
      </c>
      <c r="C31" s="2">
        <v>1</v>
      </c>
    </row>
    <row r="32" spans="2:3" x14ac:dyDescent="0.2">
      <c r="B32" s="2">
        <v>412</v>
      </c>
      <c r="C32" s="2">
        <v>2</v>
      </c>
    </row>
    <row r="33" spans="2:3" x14ac:dyDescent="0.2">
      <c r="B33" s="2">
        <v>736</v>
      </c>
      <c r="C33" s="2">
        <v>17</v>
      </c>
    </row>
    <row r="34" spans="2:3" x14ac:dyDescent="0.2">
      <c r="B34" s="2">
        <v>834</v>
      </c>
      <c r="C34" s="2">
        <v>4</v>
      </c>
    </row>
    <row r="35" spans="2:3" x14ac:dyDescent="0.2">
      <c r="B35" s="2">
        <v>2208</v>
      </c>
      <c r="C35" s="2">
        <v>4</v>
      </c>
    </row>
    <row r="36" spans="2:3" x14ac:dyDescent="0.2">
      <c r="B36" s="2">
        <v>218</v>
      </c>
      <c r="C36" s="2">
        <v>4</v>
      </c>
    </row>
    <row r="37" spans="2:3" x14ac:dyDescent="0.2">
      <c r="B37" s="2">
        <v>1020</v>
      </c>
      <c r="C37" s="2">
        <v>20</v>
      </c>
    </row>
    <row r="38" spans="2:3" x14ac:dyDescent="0.2">
      <c r="B38" s="2">
        <v>1026</v>
      </c>
      <c r="C38" s="2">
        <v>1</v>
      </c>
    </row>
    <row r="39" spans="2:3" x14ac:dyDescent="0.2">
      <c r="B39" s="2">
        <v>210</v>
      </c>
      <c r="C39" s="2">
        <v>0</v>
      </c>
    </row>
    <row r="40" spans="2:3" x14ac:dyDescent="0.2">
      <c r="B40" s="2">
        <v>1750</v>
      </c>
      <c r="C40" s="2">
        <v>108</v>
      </c>
    </row>
    <row r="41" spans="2:3" x14ac:dyDescent="0.2">
      <c r="B41" s="2">
        <v>223</v>
      </c>
      <c r="C41" s="2">
        <v>183</v>
      </c>
    </row>
    <row r="42" spans="2:3" x14ac:dyDescent="0.2">
      <c r="B42" s="2">
        <v>545</v>
      </c>
      <c r="C42" s="2">
        <v>385</v>
      </c>
    </row>
    <row r="43" spans="2:3" x14ac:dyDescent="0.2">
      <c r="B43" s="2">
        <v>680</v>
      </c>
      <c r="C43" s="2">
        <v>6</v>
      </c>
    </row>
    <row r="44" spans="2:3" x14ac:dyDescent="0.2">
      <c r="B44" s="2">
        <v>421</v>
      </c>
      <c r="C44" s="2">
        <v>9</v>
      </c>
    </row>
    <row r="45" spans="2:3" x14ac:dyDescent="0.2">
      <c r="B45" s="2">
        <v>469</v>
      </c>
      <c r="C45" s="2">
        <v>336</v>
      </c>
    </row>
    <row r="46" spans="2:3" x14ac:dyDescent="0.2">
      <c r="B46" s="2">
        <v>367</v>
      </c>
      <c r="C46" s="2">
        <v>1</v>
      </c>
    </row>
    <row r="47" spans="2:3" x14ac:dyDescent="0.2">
      <c r="B47" s="2">
        <v>31</v>
      </c>
      <c r="C47" s="2">
        <v>4</v>
      </c>
    </row>
    <row r="48" spans="2:3" x14ac:dyDescent="0.2">
      <c r="B48" s="2">
        <v>337</v>
      </c>
      <c r="C48" s="2">
        <v>4</v>
      </c>
    </row>
    <row r="49" spans="2:3" x14ac:dyDescent="0.2">
      <c r="B49" s="2">
        <v>1282</v>
      </c>
      <c r="C49" s="2">
        <v>0</v>
      </c>
    </row>
    <row r="50" spans="2:3" x14ac:dyDescent="0.2">
      <c r="B50" s="2">
        <v>1236</v>
      </c>
      <c r="C50" s="2">
        <v>23</v>
      </c>
    </row>
    <row r="51" spans="2:3" x14ac:dyDescent="0.2">
      <c r="B51" s="2">
        <v>1304</v>
      </c>
      <c r="C51" s="2">
        <v>2</v>
      </c>
    </row>
    <row r="52" spans="2:3" x14ac:dyDescent="0.2">
      <c r="B52" s="2">
        <v>1244</v>
      </c>
      <c r="C52" s="2">
        <v>29</v>
      </c>
    </row>
    <row r="53" spans="2:3" x14ac:dyDescent="0.2">
      <c r="B53" s="2">
        <v>1179</v>
      </c>
      <c r="C53" s="2">
        <v>45</v>
      </c>
    </row>
    <row r="54" spans="2:3" x14ac:dyDescent="0.2">
      <c r="B54" s="2">
        <v>625</v>
      </c>
      <c r="C54" s="2">
        <v>1</v>
      </c>
    </row>
    <row r="55" spans="2:3" x14ac:dyDescent="0.2">
      <c r="B55" s="2">
        <v>288</v>
      </c>
      <c r="C55" s="2">
        <v>77</v>
      </c>
    </row>
    <row r="56" spans="2:3" x14ac:dyDescent="0.2">
      <c r="B56" s="2">
        <v>4856</v>
      </c>
      <c r="C56" s="2">
        <v>41</v>
      </c>
    </row>
    <row r="57" spans="2:3" x14ac:dyDescent="0.2">
      <c r="B57" s="2">
        <v>69</v>
      </c>
      <c r="C57" s="2">
        <v>2</v>
      </c>
    </row>
    <row r="58" spans="2:3" x14ac:dyDescent="0.2">
      <c r="B58" s="2">
        <v>296</v>
      </c>
      <c r="C58" s="2">
        <v>23</v>
      </c>
    </row>
    <row r="59" spans="2:3" x14ac:dyDescent="0.2">
      <c r="B59" s="2">
        <v>140</v>
      </c>
      <c r="C59" s="2">
        <v>3</v>
      </c>
    </row>
    <row r="60" spans="2:3" x14ac:dyDescent="0.2">
      <c r="B60" s="2">
        <v>1029</v>
      </c>
      <c r="C60" s="2">
        <v>2</v>
      </c>
    </row>
    <row r="61" spans="2:3" x14ac:dyDescent="0.2">
      <c r="B61" s="2">
        <v>1020</v>
      </c>
      <c r="C61" s="2">
        <v>6</v>
      </c>
    </row>
    <row r="62" spans="2:3" x14ac:dyDescent="0.2">
      <c r="B62" s="2">
        <v>1070</v>
      </c>
      <c r="C62" s="2">
        <v>501</v>
      </c>
    </row>
    <row r="63" spans="2:3" x14ac:dyDescent="0.2">
      <c r="B63" s="2">
        <v>1020</v>
      </c>
      <c r="C63" s="2">
        <v>1</v>
      </c>
    </row>
    <row r="64" spans="2:3" x14ac:dyDescent="0.2">
      <c r="B64" s="2">
        <v>340</v>
      </c>
      <c r="C64" s="2">
        <v>5</v>
      </c>
    </row>
    <row r="65" spans="2:5" x14ac:dyDescent="0.2">
      <c r="B65" s="2">
        <v>714</v>
      </c>
      <c r="C65" s="2">
        <v>2</v>
      </c>
    </row>
    <row r="66" spans="2:5" x14ac:dyDescent="0.2">
      <c r="B66" s="2">
        <v>85</v>
      </c>
      <c r="C66" s="2">
        <v>3</v>
      </c>
    </row>
    <row r="67" spans="2:5" x14ac:dyDescent="0.2">
      <c r="B67" s="2">
        <v>869</v>
      </c>
      <c r="C67" s="2">
        <v>118</v>
      </c>
    </row>
    <row r="68" spans="2:5" x14ac:dyDescent="0.2">
      <c r="B68" s="2">
        <v>298</v>
      </c>
      <c r="C68" s="2">
        <v>4</v>
      </c>
    </row>
    <row r="69" spans="2:5" x14ac:dyDescent="0.2">
      <c r="B69" s="2">
        <v>617</v>
      </c>
      <c r="C69" s="2">
        <v>4</v>
      </c>
    </row>
    <row r="70" spans="2:5" x14ac:dyDescent="0.2">
      <c r="B70" s="2">
        <v>462</v>
      </c>
      <c r="C70" s="2">
        <v>2</v>
      </c>
    </row>
    <row r="71" spans="2:5" x14ac:dyDescent="0.2">
      <c r="B71" s="2">
        <v>163</v>
      </c>
      <c r="C71" s="2">
        <v>10</v>
      </c>
    </row>
    <row r="72" spans="2:5" x14ac:dyDescent="0.2">
      <c r="B72" s="2">
        <v>118</v>
      </c>
      <c r="C72" s="2">
        <v>9</v>
      </c>
    </row>
    <row r="73" spans="2:5" x14ac:dyDescent="0.2">
      <c r="B73" s="2">
        <v>143</v>
      </c>
      <c r="C73" s="2">
        <v>11</v>
      </c>
      <c r="D73" s="33"/>
    </row>
    <row r="74" spans="2:5" x14ac:dyDescent="0.2">
      <c r="C74" s="44"/>
      <c r="D74" s="45"/>
      <c r="E74" s="33"/>
    </row>
    <row r="75" spans="2:5" x14ac:dyDescent="0.2">
      <c r="C75" s="44"/>
      <c r="D75" s="45"/>
      <c r="E75" s="33"/>
    </row>
    <row r="76" spans="2:5" x14ac:dyDescent="0.2">
      <c r="B76" s="3" t="s">
        <v>58</v>
      </c>
      <c r="C76" s="2"/>
      <c r="D76"/>
      <c r="E76" s="33"/>
    </row>
    <row r="77" spans="2:5" x14ac:dyDescent="0.2">
      <c r="B77" s="3" t="s">
        <v>59</v>
      </c>
      <c r="C77" s="48">
        <v>2.725E-2</v>
      </c>
      <c r="D77"/>
      <c r="E77" s="33"/>
    </row>
    <row r="78" spans="2:5" x14ac:dyDescent="0.2">
      <c r="B78" s="3" t="s">
        <v>60</v>
      </c>
      <c r="C78" s="2" t="s">
        <v>64</v>
      </c>
      <c r="D78"/>
      <c r="E78" s="33"/>
    </row>
    <row r="79" spans="2:5" x14ac:dyDescent="0.2">
      <c r="B79" s="3" t="s">
        <v>27</v>
      </c>
      <c r="C79" s="2"/>
      <c r="D79"/>
      <c r="E79" s="33"/>
    </row>
    <row r="80" spans="2:5" x14ac:dyDescent="0.2">
      <c r="B80" s="3" t="s">
        <v>61</v>
      </c>
      <c r="C80" s="2">
        <v>0.82020000000000004</v>
      </c>
      <c r="D80"/>
    </row>
    <row r="81" spans="2:4" x14ac:dyDescent="0.2">
      <c r="B81" s="3" t="s">
        <v>32</v>
      </c>
      <c r="C81" s="2" t="s">
        <v>31</v>
      </c>
      <c r="D81"/>
    </row>
    <row r="82" spans="2:4" x14ac:dyDescent="0.2">
      <c r="B82" s="3" t="s">
        <v>41</v>
      </c>
      <c r="C82" s="2" t="s">
        <v>42</v>
      </c>
      <c r="D82"/>
    </row>
    <row r="83" spans="2:4" x14ac:dyDescent="0.2">
      <c r="B83" s="3" t="s">
        <v>62</v>
      </c>
      <c r="C83" s="2" t="s">
        <v>30</v>
      </c>
      <c r="D83"/>
    </row>
    <row r="84" spans="2:4" x14ac:dyDescent="0.2">
      <c r="B84" s="3"/>
      <c r="C84" s="2"/>
      <c r="D84"/>
    </row>
    <row r="1266" s="46" customFormat="1" x14ac:dyDescent="0.2"/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topLeftCell="A15" workbookViewId="0">
      <selection activeCell="A23" sqref="A23:XFD38"/>
    </sheetView>
  </sheetViews>
  <sheetFormatPr baseColWidth="10" defaultRowHeight="16" x14ac:dyDescent="0.2"/>
  <cols>
    <col min="2" max="2" width="32" customWidth="1"/>
    <col min="3" max="3" width="12.6640625" customWidth="1"/>
    <col min="4" max="5" width="13.1640625" customWidth="1"/>
  </cols>
  <sheetData>
    <row r="2" spans="2:5" ht="17" thickBot="1" x14ac:dyDescent="0.25">
      <c r="B2" s="49" t="s">
        <v>116</v>
      </c>
      <c r="C2" s="49" t="s">
        <v>115</v>
      </c>
      <c r="D2" s="49" t="s">
        <v>73</v>
      </c>
      <c r="E2" s="49" t="s">
        <v>74</v>
      </c>
    </row>
    <row r="3" spans="2:5" x14ac:dyDescent="0.2">
      <c r="B3" s="3" t="s">
        <v>75</v>
      </c>
      <c r="C3" s="2">
        <v>4.2</v>
      </c>
      <c r="D3" s="2">
        <v>1</v>
      </c>
      <c r="E3" s="2"/>
    </row>
    <row r="4" spans="2:5" x14ac:dyDescent="0.2">
      <c r="B4" s="3" t="s">
        <v>76</v>
      </c>
      <c r="C4" s="2">
        <v>12.52</v>
      </c>
      <c r="D4" s="2">
        <v>1</v>
      </c>
      <c r="E4" s="2"/>
    </row>
    <row r="5" spans="2:5" x14ac:dyDescent="0.2">
      <c r="B5" s="3" t="s">
        <v>77</v>
      </c>
      <c r="C5" s="2">
        <v>8.02</v>
      </c>
      <c r="D5" s="2">
        <v>1</v>
      </c>
      <c r="E5" s="2"/>
    </row>
    <row r="6" spans="2:5" x14ac:dyDescent="0.2">
      <c r="B6" s="3" t="s">
        <v>78</v>
      </c>
      <c r="C6" s="2">
        <v>7.62</v>
      </c>
      <c r="D6" s="2">
        <v>1</v>
      </c>
      <c r="E6" s="2"/>
    </row>
    <row r="7" spans="2:5" x14ac:dyDescent="0.2">
      <c r="B7" s="3" t="s">
        <v>79</v>
      </c>
      <c r="C7" s="2">
        <v>16.98</v>
      </c>
      <c r="D7" s="2">
        <v>1</v>
      </c>
      <c r="E7" s="2"/>
    </row>
    <row r="8" spans="2:5" x14ac:dyDescent="0.2">
      <c r="B8" s="3" t="s">
        <v>80</v>
      </c>
      <c r="C8" s="2">
        <v>4.7300000000000004</v>
      </c>
      <c r="D8" s="2">
        <v>1</v>
      </c>
      <c r="E8" s="2"/>
    </row>
    <row r="9" spans="2:5" x14ac:dyDescent="0.2">
      <c r="B9" s="3" t="s">
        <v>81</v>
      </c>
      <c r="C9" s="2">
        <v>16.36</v>
      </c>
      <c r="D9" s="2">
        <v>1</v>
      </c>
      <c r="E9" s="2"/>
    </row>
    <row r="10" spans="2:5" x14ac:dyDescent="0.2">
      <c r="B10" s="3" t="s">
        <v>82</v>
      </c>
      <c r="C10" s="2">
        <v>42.28</v>
      </c>
      <c r="D10" s="2">
        <v>1</v>
      </c>
      <c r="E10" s="2"/>
    </row>
    <row r="11" spans="2:5" x14ac:dyDescent="0.2">
      <c r="B11" s="3" t="s">
        <v>83</v>
      </c>
      <c r="C11" s="2">
        <v>19.649999999999999</v>
      </c>
      <c r="D11" s="2">
        <v>1</v>
      </c>
      <c r="E11" s="2"/>
    </row>
    <row r="12" spans="2:5" x14ac:dyDescent="0.2">
      <c r="B12" s="3" t="s">
        <v>84</v>
      </c>
      <c r="C12" s="2">
        <v>19.190000000000001</v>
      </c>
      <c r="D12" s="2">
        <v>1</v>
      </c>
      <c r="E12" s="2"/>
    </row>
    <row r="13" spans="2:5" x14ac:dyDescent="0.2">
      <c r="B13" s="3" t="s">
        <v>85</v>
      </c>
      <c r="C13" s="2">
        <v>22.04</v>
      </c>
      <c r="D13" s="2">
        <v>1</v>
      </c>
      <c r="E13" s="2"/>
    </row>
    <row r="14" spans="2:5" x14ac:dyDescent="0.2">
      <c r="B14" s="3" t="s">
        <v>86</v>
      </c>
      <c r="C14" s="2">
        <v>8.77</v>
      </c>
      <c r="D14" s="2">
        <v>1</v>
      </c>
      <c r="E14" s="2"/>
    </row>
    <row r="15" spans="2:5" x14ac:dyDescent="0.2">
      <c r="B15" s="3" t="s">
        <v>87</v>
      </c>
      <c r="C15" s="2">
        <v>27.6</v>
      </c>
      <c r="D15" s="2">
        <v>1</v>
      </c>
      <c r="E15" s="2"/>
    </row>
    <row r="16" spans="2:5" x14ac:dyDescent="0.2">
      <c r="B16" s="3" t="s">
        <v>88</v>
      </c>
      <c r="C16" s="2">
        <v>15.83</v>
      </c>
      <c r="D16" s="2">
        <v>1</v>
      </c>
      <c r="E16" s="2"/>
    </row>
    <row r="17" spans="2:5" x14ac:dyDescent="0.2">
      <c r="B17" s="3" t="s">
        <v>89</v>
      </c>
      <c r="C17" s="2">
        <v>8.2799999999999994</v>
      </c>
      <c r="D17" s="2">
        <v>1</v>
      </c>
      <c r="E17" s="2"/>
    </row>
    <row r="18" spans="2:5" x14ac:dyDescent="0.2">
      <c r="B18" s="3" t="s">
        <v>90</v>
      </c>
      <c r="C18" s="2">
        <v>33.54</v>
      </c>
      <c r="D18" s="2">
        <v>1</v>
      </c>
      <c r="E18" s="2"/>
    </row>
    <row r="19" spans="2:5" x14ac:dyDescent="0.2">
      <c r="B19" s="3" t="s">
        <v>91</v>
      </c>
      <c r="C19" s="2">
        <v>19.25</v>
      </c>
      <c r="D19" s="2">
        <v>1</v>
      </c>
      <c r="E19" s="2"/>
    </row>
    <row r="20" spans="2:5" x14ac:dyDescent="0.2">
      <c r="B20" s="3" t="s">
        <v>92</v>
      </c>
      <c r="C20" s="2">
        <v>31.83</v>
      </c>
      <c r="D20" s="2">
        <v>1</v>
      </c>
      <c r="E20" s="2"/>
    </row>
    <row r="21" spans="2:5" x14ac:dyDescent="0.2">
      <c r="B21" s="3" t="s">
        <v>93</v>
      </c>
      <c r="C21" s="2">
        <v>20.83</v>
      </c>
      <c r="D21" s="2">
        <v>1</v>
      </c>
      <c r="E21" s="2"/>
    </row>
    <row r="22" spans="2:5" x14ac:dyDescent="0.2">
      <c r="B22" s="3" t="s">
        <v>94</v>
      </c>
      <c r="C22" s="2">
        <v>3.12</v>
      </c>
      <c r="D22" s="2">
        <v>1</v>
      </c>
      <c r="E22" s="2"/>
    </row>
    <row r="23" spans="2:5" x14ac:dyDescent="0.2">
      <c r="B23" s="3" t="s">
        <v>95</v>
      </c>
      <c r="C23" s="2">
        <v>39.950000000000003</v>
      </c>
      <c r="D23" s="2"/>
      <c r="E23" s="2">
        <v>1</v>
      </c>
    </row>
    <row r="24" spans="2:5" x14ac:dyDescent="0.2">
      <c r="B24" s="3" t="s">
        <v>96</v>
      </c>
      <c r="C24" s="2">
        <v>9.6300000000000008</v>
      </c>
      <c r="D24" s="2"/>
      <c r="E24" s="2">
        <v>1</v>
      </c>
    </row>
    <row r="25" spans="2:5" x14ac:dyDescent="0.2">
      <c r="B25" s="3" t="s">
        <v>97</v>
      </c>
      <c r="C25" s="2">
        <v>11.6</v>
      </c>
      <c r="D25" s="2"/>
      <c r="E25" s="2">
        <v>1</v>
      </c>
    </row>
    <row r="26" spans="2:5" x14ac:dyDescent="0.2">
      <c r="B26" s="3" t="s">
        <v>98</v>
      </c>
      <c r="C26" s="2">
        <v>7.19</v>
      </c>
      <c r="D26" s="2"/>
      <c r="E26" s="2">
        <v>1</v>
      </c>
    </row>
    <row r="27" spans="2:5" x14ac:dyDescent="0.2">
      <c r="B27" s="3" t="s">
        <v>99</v>
      </c>
      <c r="C27" s="2">
        <v>22.21</v>
      </c>
      <c r="D27" s="2"/>
      <c r="E27" s="2">
        <v>1</v>
      </c>
    </row>
    <row r="28" spans="2:5" x14ac:dyDescent="0.2">
      <c r="B28" s="3" t="s">
        <v>100</v>
      </c>
      <c r="C28" s="2">
        <v>12.45</v>
      </c>
      <c r="D28" s="2"/>
      <c r="E28" s="2">
        <v>1</v>
      </c>
    </row>
    <row r="29" spans="2:5" x14ac:dyDescent="0.2">
      <c r="B29" s="3" t="s">
        <v>101</v>
      </c>
      <c r="C29" s="2">
        <v>15.54</v>
      </c>
      <c r="D29" s="2"/>
      <c r="E29" s="2">
        <v>1</v>
      </c>
    </row>
    <row r="30" spans="2:5" x14ac:dyDescent="0.2">
      <c r="B30" s="3" t="s">
        <v>102</v>
      </c>
      <c r="C30" s="2">
        <v>9.82</v>
      </c>
      <c r="D30" s="2"/>
      <c r="E30" s="2">
        <v>1</v>
      </c>
    </row>
    <row r="31" spans="2:5" x14ac:dyDescent="0.2">
      <c r="B31" s="3" t="s">
        <v>103</v>
      </c>
      <c r="C31" s="2">
        <v>7.75</v>
      </c>
      <c r="D31" s="2"/>
      <c r="E31" s="2">
        <v>1</v>
      </c>
    </row>
    <row r="32" spans="2:5" x14ac:dyDescent="0.2">
      <c r="B32" s="3" t="s">
        <v>104</v>
      </c>
      <c r="C32" s="2">
        <v>14.91</v>
      </c>
      <c r="D32" s="2"/>
      <c r="E32" s="2">
        <v>1</v>
      </c>
    </row>
    <row r="33" spans="2:6" x14ac:dyDescent="0.2">
      <c r="B33" s="3" t="s">
        <v>105</v>
      </c>
      <c r="C33" s="2">
        <v>10.32</v>
      </c>
      <c r="D33" s="2"/>
      <c r="E33" s="2">
        <v>1</v>
      </c>
    </row>
    <row r="34" spans="2:6" x14ac:dyDescent="0.2">
      <c r="B34" s="3" t="s">
        <v>106</v>
      </c>
      <c r="C34" s="2">
        <v>43.76</v>
      </c>
      <c r="D34" s="2"/>
      <c r="E34" s="2">
        <v>1</v>
      </c>
    </row>
    <row r="35" spans="2:6" x14ac:dyDescent="0.2">
      <c r="B35" s="3" t="s">
        <v>107</v>
      </c>
      <c r="C35" s="2">
        <v>16.36</v>
      </c>
      <c r="D35" s="2"/>
      <c r="E35" s="2">
        <v>1</v>
      </c>
    </row>
    <row r="36" spans="2:6" x14ac:dyDescent="0.2">
      <c r="B36" s="3" t="s">
        <v>108</v>
      </c>
      <c r="C36" s="2">
        <v>14.39</v>
      </c>
      <c r="D36" s="2"/>
      <c r="E36" s="2">
        <v>1</v>
      </c>
    </row>
    <row r="37" spans="2:6" x14ac:dyDescent="0.2">
      <c r="B37" s="3" t="s">
        <v>109</v>
      </c>
      <c r="C37" s="2">
        <v>23.65</v>
      </c>
      <c r="D37" s="2"/>
      <c r="E37" s="2">
        <v>1</v>
      </c>
    </row>
    <row r="38" spans="2:6" ht="17" thickBot="1" x14ac:dyDescent="0.25">
      <c r="B38" s="50" t="s">
        <v>110</v>
      </c>
      <c r="C38" s="9">
        <v>15.34</v>
      </c>
      <c r="D38" s="9"/>
      <c r="E38" s="9">
        <v>1</v>
      </c>
    </row>
    <row r="39" spans="2:6" x14ac:dyDescent="0.2">
      <c r="C39" s="3"/>
      <c r="D39" s="2"/>
      <c r="E39" s="2"/>
      <c r="F39" s="2"/>
    </row>
    <row r="40" spans="2:6" x14ac:dyDescent="0.2">
      <c r="C40" s="3"/>
      <c r="D40" s="2"/>
      <c r="E40" s="2"/>
      <c r="F40" s="2"/>
    </row>
    <row r="41" spans="2:6" x14ac:dyDescent="0.2">
      <c r="B41" s="4" t="s">
        <v>111</v>
      </c>
      <c r="C41" s="2"/>
      <c r="D41" s="2"/>
      <c r="F41" s="2"/>
    </row>
    <row r="42" spans="2:6" x14ac:dyDescent="0.2">
      <c r="B42" s="3" t="s">
        <v>112</v>
      </c>
      <c r="C42" s="2">
        <v>9.0119999999999998E-5</v>
      </c>
      <c r="D42" s="2"/>
      <c r="F42" s="2"/>
    </row>
    <row r="43" spans="2:6" x14ac:dyDescent="0.2">
      <c r="B43" s="3" t="s">
        <v>113</v>
      </c>
      <c r="C43" s="2">
        <v>1</v>
      </c>
      <c r="D43" s="2"/>
      <c r="F43" s="2"/>
    </row>
    <row r="44" spans="2:6" x14ac:dyDescent="0.2">
      <c r="B44" s="3" t="s">
        <v>27</v>
      </c>
      <c r="C44" s="2">
        <v>0.99239999999999995</v>
      </c>
      <c r="D44" s="2"/>
      <c r="F44" s="2"/>
    </row>
    <row r="45" spans="2:6" x14ac:dyDescent="0.2">
      <c r="B45" s="3" t="s">
        <v>32</v>
      </c>
      <c r="C45" s="26" t="s">
        <v>31</v>
      </c>
      <c r="D45" s="2"/>
      <c r="F45" s="2"/>
    </row>
    <row r="46" spans="2:6" x14ac:dyDescent="0.2">
      <c r="B46" s="3" t="s">
        <v>114</v>
      </c>
      <c r="C46" s="26" t="s">
        <v>30</v>
      </c>
      <c r="D46" s="2"/>
      <c r="F46" s="2"/>
    </row>
    <row r="47" spans="2:6" x14ac:dyDescent="0.2">
      <c r="C47" s="3"/>
      <c r="D47" s="2"/>
      <c r="E47" s="2"/>
      <c r="F47" s="2"/>
    </row>
    <row r="48" spans="2:6" x14ac:dyDescent="0.2">
      <c r="C48" s="3"/>
      <c r="D48" s="2"/>
      <c r="E48" s="2"/>
      <c r="F48" s="2"/>
    </row>
    <row r="49" spans="2:6" x14ac:dyDescent="0.2">
      <c r="C49" s="3"/>
      <c r="D49" s="2"/>
      <c r="E49" s="2"/>
      <c r="F49" s="2"/>
    </row>
    <row r="50" spans="2:6" x14ac:dyDescent="0.2">
      <c r="B50" s="3"/>
      <c r="C50" s="2"/>
      <c r="D50" s="2"/>
      <c r="E50" s="2"/>
    </row>
    <row r="51" spans="2:6" x14ac:dyDescent="0.2">
      <c r="B51" s="3"/>
      <c r="C51" s="2"/>
      <c r="D51" s="2"/>
      <c r="E51" s="2"/>
    </row>
    <row r="52" spans="2:6" x14ac:dyDescent="0.2">
      <c r="B52" s="3"/>
      <c r="C52" s="2"/>
      <c r="D52" s="2"/>
      <c r="E52" s="2"/>
    </row>
    <row r="53" spans="2:6" x14ac:dyDescent="0.2">
      <c r="B53" s="3"/>
      <c r="C53" s="2"/>
      <c r="D53" s="2"/>
      <c r="E53" s="2"/>
    </row>
    <row r="54" spans="2:6" x14ac:dyDescent="0.2">
      <c r="B54" s="3"/>
      <c r="C54" s="2"/>
      <c r="D54" s="2"/>
      <c r="E5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3"/>
  <sheetViews>
    <sheetView topLeftCell="A156" workbookViewId="0">
      <selection activeCell="B47" sqref="B47:B49"/>
    </sheetView>
  </sheetViews>
  <sheetFormatPr baseColWidth="10" defaultRowHeight="16" x14ac:dyDescent="0.2"/>
  <cols>
    <col min="2" max="2" width="27.6640625" customWidth="1"/>
    <col min="3" max="3" width="13.1640625" customWidth="1"/>
  </cols>
  <sheetData>
    <row r="2" spans="2:3" ht="17" thickBot="1" x14ac:dyDescent="0.25">
      <c r="B2" s="49" t="s">
        <v>22</v>
      </c>
      <c r="C2" s="49" t="s">
        <v>23</v>
      </c>
    </row>
    <row r="3" spans="2:3" x14ac:dyDescent="0.2">
      <c r="B3" s="2">
        <v>1077.2878000000001</v>
      </c>
      <c r="C3" s="2">
        <v>10.2439</v>
      </c>
    </row>
    <row r="4" spans="2:3" x14ac:dyDescent="0.2">
      <c r="B4" s="2">
        <v>2060.4250999999999</v>
      </c>
      <c r="C4" s="2">
        <v>26.961300000000001</v>
      </c>
    </row>
    <row r="5" spans="2:3" x14ac:dyDescent="0.2">
      <c r="B5" s="2">
        <v>2201.6725000000001</v>
      </c>
      <c r="C5" s="2">
        <v>37.426900000000003</v>
      </c>
    </row>
    <row r="6" spans="2:3" x14ac:dyDescent="0.2">
      <c r="B6" s="2">
        <v>1756.0517</v>
      </c>
      <c r="C6" s="2">
        <v>74.265600000000006</v>
      </c>
    </row>
    <row r="7" spans="2:3" x14ac:dyDescent="0.2">
      <c r="B7" s="2">
        <v>743.83709999999996</v>
      </c>
      <c r="C7" s="2">
        <v>55.069699999999997</v>
      </c>
    </row>
    <row r="8" spans="2:3" x14ac:dyDescent="0.2">
      <c r="B8" s="2">
        <v>4410.7781000000004</v>
      </c>
      <c r="C8" s="2">
        <v>62.000900000000001</v>
      </c>
    </row>
    <row r="9" spans="2:3" x14ac:dyDescent="0.2">
      <c r="B9" s="2">
        <v>4021.2548000000002</v>
      </c>
      <c r="C9" s="2">
        <v>67.211299999999994</v>
      </c>
    </row>
    <row r="10" spans="2:3" x14ac:dyDescent="0.2">
      <c r="B10" s="2">
        <v>630.78229999999996</v>
      </c>
      <c r="C10" s="2">
        <v>13.1372</v>
      </c>
    </row>
    <row r="11" spans="2:3" x14ac:dyDescent="0.2">
      <c r="B11" s="2">
        <v>1019.5557</v>
      </c>
      <c r="C11" s="2">
        <v>14.3728</v>
      </c>
    </row>
    <row r="12" spans="2:3" x14ac:dyDescent="0.2">
      <c r="B12" s="2">
        <v>1320.6894</v>
      </c>
      <c r="C12" s="2">
        <v>25.155999999999999</v>
      </c>
    </row>
    <row r="13" spans="2:3" x14ac:dyDescent="0.2">
      <c r="B13" s="2">
        <v>939.22180000000003</v>
      </c>
      <c r="C13" s="2">
        <v>67.497900000000001</v>
      </c>
    </row>
    <row r="14" spans="2:3" x14ac:dyDescent="0.2">
      <c r="B14" s="2">
        <v>1584.7917</v>
      </c>
      <c r="C14" s="2">
        <v>12.820499999999999</v>
      </c>
    </row>
    <row r="15" spans="2:3" x14ac:dyDescent="0.2">
      <c r="B15" s="2">
        <v>977.90639999999996</v>
      </c>
      <c r="C15" s="2">
        <v>684.90269999999998</v>
      </c>
    </row>
    <row r="16" spans="2:3" x14ac:dyDescent="0.2">
      <c r="B16" s="2">
        <v>1874.9845</v>
      </c>
      <c r="C16" s="2">
        <v>380.334</v>
      </c>
    </row>
    <row r="17" spans="2:3" x14ac:dyDescent="0.2">
      <c r="B17" s="2">
        <v>513.7672</v>
      </c>
      <c r="C17" s="2">
        <v>36.295400000000001</v>
      </c>
    </row>
    <row r="18" spans="2:3" x14ac:dyDescent="0.2">
      <c r="B18" s="2">
        <v>1536.0262</v>
      </c>
      <c r="C18" s="2">
        <v>5</v>
      </c>
    </row>
    <row r="19" spans="2:3" x14ac:dyDescent="0.2">
      <c r="B19" s="2">
        <v>637.7953</v>
      </c>
      <c r="C19" s="2">
        <v>69.291300000000007</v>
      </c>
    </row>
    <row r="20" spans="2:3" x14ac:dyDescent="0.2">
      <c r="B20" s="2">
        <v>2869.4953</v>
      </c>
      <c r="C20" s="2">
        <v>45.445399999999999</v>
      </c>
    </row>
    <row r="21" spans="2:3" x14ac:dyDescent="0.2">
      <c r="B21" s="2">
        <v>1076.4319</v>
      </c>
      <c r="C21" s="2">
        <v>10.194599999999999</v>
      </c>
    </row>
    <row r="22" spans="2:3" x14ac:dyDescent="0.2">
      <c r="B22" s="2">
        <v>1565.4150999999999</v>
      </c>
      <c r="C22" s="2">
        <v>18.3215</v>
      </c>
    </row>
    <row r="23" spans="2:3" x14ac:dyDescent="0.2">
      <c r="B23" s="2">
        <v>2876.7327</v>
      </c>
      <c r="C23" s="2">
        <v>76.2376</v>
      </c>
    </row>
    <row r="24" spans="2:3" x14ac:dyDescent="0.2">
      <c r="B24" s="2">
        <v>2380.3476000000001</v>
      </c>
      <c r="C24" s="2">
        <v>90.609899999999996</v>
      </c>
    </row>
    <row r="25" spans="2:3" x14ac:dyDescent="0.2">
      <c r="B25" s="2">
        <v>1546.2184999999999</v>
      </c>
      <c r="C25" s="2">
        <v>11.4046</v>
      </c>
    </row>
    <row r="26" spans="2:3" x14ac:dyDescent="0.2">
      <c r="B26" s="2">
        <v>960.69320000000005</v>
      </c>
      <c r="C26" s="2">
        <v>8.8757000000000001</v>
      </c>
    </row>
    <row r="27" spans="2:3" x14ac:dyDescent="0.2">
      <c r="B27" s="2">
        <v>508.16430000000003</v>
      </c>
      <c r="C27" s="2">
        <v>25.495799999999999</v>
      </c>
    </row>
    <row r="28" spans="2:3" x14ac:dyDescent="0.2">
      <c r="B28" s="2">
        <v>1602.7411</v>
      </c>
      <c r="C28" s="2">
        <v>232.2886</v>
      </c>
    </row>
    <row r="29" spans="2:3" x14ac:dyDescent="0.2">
      <c r="B29" s="2">
        <v>2545.1457</v>
      </c>
      <c r="C29" s="2">
        <v>63.209899999999998</v>
      </c>
    </row>
    <row r="30" spans="2:3" x14ac:dyDescent="0.2">
      <c r="B30" s="2">
        <v>5310.0802999999996</v>
      </c>
      <c r="C30" s="2">
        <v>23.618200000000002</v>
      </c>
    </row>
    <row r="31" spans="2:3" x14ac:dyDescent="0.2">
      <c r="B31" s="2">
        <v>4768.0141000000003</v>
      </c>
      <c r="C31" s="2">
        <v>144.11250000000001</v>
      </c>
    </row>
    <row r="32" spans="2:3" x14ac:dyDescent="0.2">
      <c r="B32" s="2">
        <v>2211.7406999999998</v>
      </c>
      <c r="C32" s="2">
        <v>116.38590000000001</v>
      </c>
    </row>
    <row r="33" spans="2:4" x14ac:dyDescent="0.2">
      <c r="B33" s="2">
        <v>5133.0855000000001</v>
      </c>
      <c r="C33" s="2">
        <v>402.23050000000001</v>
      </c>
    </row>
    <row r="34" spans="2:4" x14ac:dyDescent="0.2">
      <c r="B34" s="2">
        <v>4399.7043000000003</v>
      </c>
      <c r="C34" s="2">
        <v>173.2242</v>
      </c>
    </row>
    <row r="35" spans="2:4" x14ac:dyDescent="0.2">
      <c r="B35" s="2">
        <v>3029.0882000000001</v>
      </c>
      <c r="C35" s="2">
        <v>150</v>
      </c>
    </row>
    <row r="36" spans="2:4" x14ac:dyDescent="0.2">
      <c r="B36" s="2">
        <v>3233.2909</v>
      </c>
      <c r="C36" s="2">
        <v>36.6492</v>
      </c>
    </row>
    <row r="37" spans="2:4" x14ac:dyDescent="0.2">
      <c r="B37" s="2">
        <v>406.62540000000001</v>
      </c>
      <c r="C37" s="2">
        <v>26.501799999999999</v>
      </c>
    </row>
    <row r="38" spans="2:4" x14ac:dyDescent="0.2">
      <c r="B38" s="2">
        <v>98.189599999999999</v>
      </c>
      <c r="C38" s="2">
        <v>14.728400000000001</v>
      </c>
    </row>
    <row r="39" spans="2:4" x14ac:dyDescent="0.2">
      <c r="B39" s="2">
        <v>1058.1504</v>
      </c>
      <c r="C39" s="2">
        <v>57.218899999999998</v>
      </c>
      <c r="D39" s="2"/>
    </row>
    <row r="40" spans="2:4" x14ac:dyDescent="0.2">
      <c r="B40" s="2">
        <v>3568.9886000000001</v>
      </c>
      <c r="C40" s="2">
        <v>329.5378</v>
      </c>
      <c r="D40" s="2"/>
    </row>
    <row r="41" spans="2:4" x14ac:dyDescent="0.2">
      <c r="B41" s="2">
        <v>4195.3642</v>
      </c>
      <c r="C41" s="2">
        <v>61.810200000000002</v>
      </c>
      <c r="D41" s="2"/>
    </row>
    <row r="42" spans="2:4" x14ac:dyDescent="0.2">
      <c r="B42" s="2">
        <v>532.43849999999998</v>
      </c>
      <c r="C42" s="2">
        <v>24.809799999999999</v>
      </c>
      <c r="D42" s="2"/>
    </row>
    <row r="43" spans="2:4" x14ac:dyDescent="0.2">
      <c r="B43" s="2">
        <v>1437.9815000000001</v>
      </c>
      <c r="C43" s="2">
        <v>45.734400000000001</v>
      </c>
      <c r="D43" s="2"/>
    </row>
    <row r="44" spans="2:4" x14ac:dyDescent="0.2">
      <c r="B44" s="2">
        <v>1148.4840999999999</v>
      </c>
      <c r="C44" s="2">
        <v>7.2102000000000004</v>
      </c>
      <c r="D44" s="2"/>
    </row>
    <row r="45" spans="2:4" x14ac:dyDescent="0.2">
      <c r="B45" s="26">
        <v>732.15909999999997</v>
      </c>
      <c r="C45" s="2">
        <v>30.470300000000002</v>
      </c>
      <c r="D45" s="2"/>
    </row>
    <row r="46" spans="2:4" x14ac:dyDescent="0.2">
      <c r="B46" s="26">
        <v>445.50409999999999</v>
      </c>
      <c r="C46" s="2">
        <v>24.523199999999999</v>
      </c>
      <c r="D46" s="2"/>
    </row>
    <row r="47" spans="2:4" x14ac:dyDescent="0.2">
      <c r="B47" s="26">
        <v>2243.7244999999998</v>
      </c>
      <c r="C47" s="2">
        <v>21.196100000000001</v>
      </c>
      <c r="D47" s="2"/>
    </row>
    <row r="48" spans="2:4" x14ac:dyDescent="0.2">
      <c r="B48" s="26">
        <v>3181.4814999999999</v>
      </c>
      <c r="C48" s="2">
        <v>310.38080000000002</v>
      </c>
      <c r="D48" s="2"/>
    </row>
    <row r="49" spans="2:4" x14ac:dyDescent="0.2">
      <c r="B49" s="26">
        <v>1585.0436999999999</v>
      </c>
      <c r="C49" s="2">
        <v>16.229700000000001</v>
      </c>
      <c r="D49" s="2"/>
    </row>
    <row r="50" spans="2:4" x14ac:dyDescent="0.2">
      <c r="B50" s="2">
        <v>1445.1715999999999</v>
      </c>
      <c r="C50" s="2">
        <v>47.885100000000001</v>
      </c>
    </row>
    <row r="51" spans="2:4" x14ac:dyDescent="0.2">
      <c r="B51" s="2">
        <v>329.46620000000001</v>
      </c>
      <c r="C51" s="2">
        <v>9.0419</v>
      </c>
    </row>
    <row r="52" spans="2:4" x14ac:dyDescent="0.2">
      <c r="B52" s="2">
        <v>3692.8869</v>
      </c>
      <c r="C52" s="2">
        <v>125.6417</v>
      </c>
    </row>
    <row r="53" spans="2:4" x14ac:dyDescent="0.2">
      <c r="B53" s="2">
        <v>917.2</v>
      </c>
      <c r="C53" s="2">
        <v>80.993099999999998</v>
      </c>
    </row>
    <row r="54" spans="2:4" x14ac:dyDescent="0.2">
      <c r="B54" s="2">
        <v>2615.3701999999998</v>
      </c>
      <c r="C54" s="2">
        <v>3.7545999999999999</v>
      </c>
    </row>
    <row r="55" spans="2:4" x14ac:dyDescent="0.2">
      <c r="B55">
        <v>1467.9522999999999</v>
      </c>
      <c r="C55">
        <v>11.6631</v>
      </c>
    </row>
    <row r="56" spans="2:4" x14ac:dyDescent="0.2">
      <c r="B56">
        <v>1467.777</v>
      </c>
      <c r="C56">
        <v>301.23099999999999</v>
      </c>
    </row>
    <row r="57" spans="2:4" x14ac:dyDescent="0.2">
      <c r="B57">
        <v>739.50829999999996</v>
      </c>
      <c r="C57">
        <v>95.917000000000002</v>
      </c>
    </row>
    <row r="58" spans="2:4" x14ac:dyDescent="0.2">
      <c r="B58">
        <v>1005.2461</v>
      </c>
      <c r="C58">
        <v>15.5783</v>
      </c>
    </row>
    <row r="59" spans="2:4" x14ac:dyDescent="0.2">
      <c r="B59">
        <v>1335.5048999999999</v>
      </c>
      <c r="C59">
        <v>52.582599999999999</v>
      </c>
    </row>
    <row r="60" spans="2:4" x14ac:dyDescent="0.2">
      <c r="B60">
        <v>401.74290000000002</v>
      </c>
      <c r="C60">
        <v>14.2675</v>
      </c>
    </row>
    <row r="61" spans="2:4" x14ac:dyDescent="0.2">
      <c r="B61">
        <v>1639.4366</v>
      </c>
      <c r="C61">
        <v>5.6337999999999999</v>
      </c>
    </row>
    <row r="62" spans="2:4" x14ac:dyDescent="0.2">
      <c r="B62">
        <v>769.01739999999995</v>
      </c>
      <c r="C62">
        <v>30.671199999999999</v>
      </c>
    </row>
    <row r="63" spans="2:4" x14ac:dyDescent="0.2">
      <c r="B63">
        <v>1090.4131</v>
      </c>
      <c r="C63">
        <v>53.000799999999998</v>
      </c>
    </row>
    <row r="64" spans="2:4" x14ac:dyDescent="0.2">
      <c r="B64">
        <v>1008.028</v>
      </c>
      <c r="C64">
        <v>16.163799999999998</v>
      </c>
    </row>
    <row r="65" spans="2:3" x14ac:dyDescent="0.2">
      <c r="B65">
        <v>726.49120000000005</v>
      </c>
      <c r="C65">
        <v>2.3359999999999999</v>
      </c>
    </row>
    <row r="66" spans="2:3" x14ac:dyDescent="0.2">
      <c r="B66">
        <v>2894.6803</v>
      </c>
      <c r="C66">
        <v>6.1311</v>
      </c>
    </row>
    <row r="67" spans="2:3" x14ac:dyDescent="0.2">
      <c r="B67">
        <v>959.56089999999995</v>
      </c>
      <c r="C67">
        <v>18.4864</v>
      </c>
    </row>
    <row r="68" spans="2:3" x14ac:dyDescent="0.2">
      <c r="B68">
        <v>1276.2312999999999</v>
      </c>
      <c r="C68">
        <v>7.4946000000000002</v>
      </c>
    </row>
    <row r="69" spans="2:3" x14ac:dyDescent="0.2">
      <c r="B69">
        <v>1319.5071</v>
      </c>
      <c r="C69">
        <v>22.181100000000001</v>
      </c>
    </row>
    <row r="70" spans="2:3" x14ac:dyDescent="0.2">
      <c r="B70">
        <v>625.1277</v>
      </c>
      <c r="C70">
        <v>2.0428999999999999</v>
      </c>
    </row>
    <row r="71" spans="2:3" x14ac:dyDescent="0.2">
      <c r="B71">
        <v>1520.7808</v>
      </c>
      <c r="C71">
        <v>8.2444000000000006</v>
      </c>
    </row>
    <row r="72" spans="2:3" x14ac:dyDescent="0.2">
      <c r="B72">
        <v>1993.9269999999999</v>
      </c>
      <c r="C72">
        <v>4.3224999999999998</v>
      </c>
    </row>
    <row r="73" spans="2:3" x14ac:dyDescent="0.2">
      <c r="B73">
        <v>226.8322</v>
      </c>
      <c r="C73">
        <v>4.1818999999999997</v>
      </c>
    </row>
    <row r="74" spans="2:3" x14ac:dyDescent="0.2">
      <c r="B74">
        <v>468.71170000000001</v>
      </c>
      <c r="C74">
        <v>15.5419</v>
      </c>
    </row>
    <row r="75" spans="2:3" x14ac:dyDescent="0.2">
      <c r="B75">
        <v>1168.4820999999999</v>
      </c>
      <c r="C75">
        <v>15.448</v>
      </c>
    </row>
    <row r="76" spans="2:3" x14ac:dyDescent="0.2">
      <c r="B76">
        <v>1693.0032000000001</v>
      </c>
      <c r="C76">
        <v>152.69139999999999</v>
      </c>
    </row>
    <row r="77" spans="2:3" x14ac:dyDescent="0.2">
      <c r="B77">
        <v>1293.3190999999999</v>
      </c>
      <c r="C77">
        <v>27.408999999999999</v>
      </c>
    </row>
    <row r="78" spans="2:3" x14ac:dyDescent="0.2">
      <c r="B78">
        <v>1418.4592</v>
      </c>
      <c r="C78">
        <v>200.2783</v>
      </c>
    </row>
    <row r="79" spans="2:3" x14ac:dyDescent="0.2">
      <c r="B79">
        <v>335.91019999999997</v>
      </c>
      <c r="C79">
        <v>17.207000000000001</v>
      </c>
    </row>
    <row r="80" spans="2:3" x14ac:dyDescent="0.2">
      <c r="B80">
        <v>4134.5999000000002</v>
      </c>
      <c r="C80">
        <v>264.19830000000002</v>
      </c>
    </row>
    <row r="81" spans="2:3" x14ac:dyDescent="0.2">
      <c r="B81">
        <v>2385.6738</v>
      </c>
      <c r="C81">
        <v>46.98</v>
      </c>
    </row>
    <row r="82" spans="2:3" x14ac:dyDescent="0.2">
      <c r="B82">
        <v>1910.6994</v>
      </c>
      <c r="C82">
        <v>268.23309999999998</v>
      </c>
    </row>
    <row r="83" spans="2:3" x14ac:dyDescent="0.2">
      <c r="B83">
        <v>805.34760000000006</v>
      </c>
      <c r="C83">
        <v>110.8734</v>
      </c>
    </row>
    <row r="84" spans="2:3" x14ac:dyDescent="0.2">
      <c r="B84">
        <v>640.22019999999998</v>
      </c>
      <c r="C84">
        <v>36.182499999999997</v>
      </c>
    </row>
    <row r="85" spans="2:3" x14ac:dyDescent="0.2">
      <c r="B85">
        <v>448.90039999999999</v>
      </c>
      <c r="C85">
        <v>18.1113</v>
      </c>
    </row>
    <row r="86" spans="2:3" x14ac:dyDescent="0.2">
      <c r="B86">
        <v>2647.2964999999999</v>
      </c>
      <c r="C86">
        <v>96.175700000000006</v>
      </c>
    </row>
    <row r="87" spans="2:3" x14ac:dyDescent="0.2">
      <c r="B87">
        <v>1872.2824000000001</v>
      </c>
      <c r="C87">
        <v>687.14160000000004</v>
      </c>
    </row>
    <row r="88" spans="2:3" x14ac:dyDescent="0.2">
      <c r="B88">
        <v>887.1105</v>
      </c>
      <c r="C88">
        <v>179.18530000000001</v>
      </c>
    </row>
    <row r="89" spans="2:3" x14ac:dyDescent="0.2">
      <c r="B89">
        <v>1361.5310999999999</v>
      </c>
      <c r="C89">
        <v>51.734699999999997</v>
      </c>
    </row>
    <row r="90" spans="2:3" x14ac:dyDescent="0.2">
      <c r="B90">
        <v>233.42939999999999</v>
      </c>
      <c r="C90">
        <v>32.340699999999998</v>
      </c>
    </row>
    <row r="91" spans="2:3" x14ac:dyDescent="0.2">
      <c r="B91">
        <v>512.41499999999996</v>
      </c>
      <c r="C91">
        <v>160.6832</v>
      </c>
    </row>
    <row r="92" spans="2:3" x14ac:dyDescent="0.2">
      <c r="B92">
        <v>1244.5295000000001</v>
      </c>
      <c r="C92">
        <v>89.168499999999995</v>
      </c>
    </row>
    <row r="93" spans="2:3" x14ac:dyDescent="0.2">
      <c r="B93">
        <v>1501.8010999999999</v>
      </c>
      <c r="C93">
        <v>334.16460000000001</v>
      </c>
    </row>
    <row r="94" spans="2:3" x14ac:dyDescent="0.2">
      <c r="B94">
        <v>2615.8712999999998</v>
      </c>
      <c r="C94">
        <v>18.539400000000001</v>
      </c>
    </row>
    <row r="95" spans="2:3" x14ac:dyDescent="0.2">
      <c r="B95">
        <v>3045.3564000000001</v>
      </c>
      <c r="C95">
        <v>185.74510000000001</v>
      </c>
    </row>
    <row r="96" spans="2:3" x14ac:dyDescent="0.2">
      <c r="B96">
        <v>1037.6085</v>
      </c>
      <c r="C96">
        <v>5.7858999999999998</v>
      </c>
    </row>
    <row r="97" spans="2:3" x14ac:dyDescent="0.2">
      <c r="B97">
        <v>443.96100000000001</v>
      </c>
      <c r="C97">
        <v>10.517799999999999</v>
      </c>
    </row>
    <row r="98" spans="2:3" x14ac:dyDescent="0.2">
      <c r="B98">
        <v>457.43869999999998</v>
      </c>
      <c r="C98">
        <v>121.5491</v>
      </c>
    </row>
    <row r="99" spans="2:3" x14ac:dyDescent="0.2">
      <c r="B99">
        <v>2448.2609000000002</v>
      </c>
      <c r="C99">
        <v>584.01880000000006</v>
      </c>
    </row>
    <row r="100" spans="2:3" x14ac:dyDescent="0.2">
      <c r="B100">
        <v>1571.1802</v>
      </c>
      <c r="C100">
        <v>13.703799999999999</v>
      </c>
    </row>
    <row r="101" spans="2:3" x14ac:dyDescent="0.2">
      <c r="B101">
        <v>795.20960000000002</v>
      </c>
      <c r="C101">
        <v>8.9819999999999993</v>
      </c>
    </row>
    <row r="102" spans="2:3" x14ac:dyDescent="0.2">
      <c r="B102">
        <v>1938.6805999999999</v>
      </c>
      <c r="C102">
        <v>15.464399999999999</v>
      </c>
    </row>
    <row r="103" spans="2:3" x14ac:dyDescent="0.2">
      <c r="B103">
        <v>254.2945</v>
      </c>
      <c r="C103">
        <v>2.4540000000000002</v>
      </c>
    </row>
    <row r="104" spans="2:3" x14ac:dyDescent="0.2">
      <c r="B104">
        <v>2882.7276999999999</v>
      </c>
      <c r="C104">
        <v>1471.5177000000001</v>
      </c>
    </row>
    <row r="105" spans="2:3" x14ac:dyDescent="0.2">
      <c r="B105">
        <v>764.46699999999998</v>
      </c>
      <c r="C105">
        <v>565.98979999999995</v>
      </c>
    </row>
    <row r="106" spans="2:3" x14ac:dyDescent="0.2">
      <c r="B106">
        <v>821.19449999999995</v>
      </c>
      <c r="C106">
        <v>21.1709</v>
      </c>
    </row>
    <row r="107" spans="2:3" x14ac:dyDescent="0.2">
      <c r="B107">
        <v>271.61329999999998</v>
      </c>
      <c r="C107">
        <v>8.1687999999999992</v>
      </c>
    </row>
    <row r="108" spans="2:3" x14ac:dyDescent="0.2">
      <c r="B108">
        <v>787.94460000000004</v>
      </c>
      <c r="C108">
        <v>129.78550000000001</v>
      </c>
    </row>
    <row r="109" spans="2:3" x14ac:dyDescent="0.2">
      <c r="B109">
        <v>2953.5700999999999</v>
      </c>
      <c r="C109">
        <v>20.938199999999998</v>
      </c>
    </row>
    <row r="110" spans="2:3" x14ac:dyDescent="0.2">
      <c r="B110">
        <v>692.19979999999998</v>
      </c>
      <c r="C110">
        <v>6.2054</v>
      </c>
    </row>
    <row r="111" spans="2:3" x14ac:dyDescent="0.2">
      <c r="B111">
        <v>3294.1176</v>
      </c>
      <c r="C111">
        <v>51.355200000000004</v>
      </c>
    </row>
    <row r="112" spans="2:3" x14ac:dyDescent="0.2">
      <c r="B112">
        <v>2137.4301999999998</v>
      </c>
      <c r="C112">
        <v>74.588999999999999</v>
      </c>
    </row>
    <row r="113" spans="2:3" x14ac:dyDescent="0.2">
      <c r="B113">
        <v>594.18409999999994</v>
      </c>
      <c r="C113">
        <v>65.866699999999994</v>
      </c>
    </row>
    <row r="114" spans="2:3" x14ac:dyDescent="0.2">
      <c r="B114">
        <v>1023.0325</v>
      </c>
      <c r="C114">
        <v>271.32639999999998</v>
      </c>
    </row>
    <row r="115" spans="2:3" x14ac:dyDescent="0.2">
      <c r="B115">
        <v>1639.0275999999999</v>
      </c>
      <c r="C115">
        <v>40.379100000000001</v>
      </c>
    </row>
    <row r="116" spans="2:3" x14ac:dyDescent="0.2">
      <c r="B116">
        <v>758.38869999999997</v>
      </c>
      <c r="C116">
        <v>14.860799999999999</v>
      </c>
    </row>
    <row r="117" spans="2:3" x14ac:dyDescent="0.2">
      <c r="B117">
        <v>622.27080000000001</v>
      </c>
      <c r="C117">
        <v>33.880099999999999</v>
      </c>
    </row>
    <row r="118" spans="2:3" x14ac:dyDescent="0.2">
      <c r="B118">
        <v>1019.4678</v>
      </c>
      <c r="C118">
        <v>315.59219999999999</v>
      </c>
    </row>
    <row r="119" spans="2:3" x14ac:dyDescent="0.2">
      <c r="B119">
        <v>1097.9219000000001</v>
      </c>
      <c r="C119">
        <v>322.00940000000003</v>
      </c>
    </row>
    <row r="120" spans="2:3" x14ac:dyDescent="0.2">
      <c r="B120">
        <v>2907.9382000000001</v>
      </c>
      <c r="C120">
        <v>822.70360000000005</v>
      </c>
    </row>
    <row r="121" spans="2:3" x14ac:dyDescent="0.2">
      <c r="B121">
        <v>907.31590000000006</v>
      </c>
      <c r="C121">
        <v>8.5475999999999992</v>
      </c>
    </row>
    <row r="122" spans="2:3" x14ac:dyDescent="0.2">
      <c r="B122">
        <v>2278.9034999999999</v>
      </c>
      <c r="C122">
        <v>40.294499999999999</v>
      </c>
    </row>
    <row r="123" spans="2:3" x14ac:dyDescent="0.2">
      <c r="B123">
        <v>603.08550000000002</v>
      </c>
      <c r="C123">
        <v>17.260000000000002</v>
      </c>
    </row>
    <row r="124" spans="2:3" x14ac:dyDescent="0.2">
      <c r="B124">
        <v>1458.6840999999999</v>
      </c>
      <c r="C124">
        <v>65.189800000000005</v>
      </c>
    </row>
    <row r="125" spans="2:3" x14ac:dyDescent="0.2">
      <c r="B125">
        <v>1634.2954999999999</v>
      </c>
      <c r="C125">
        <v>150.67840000000001</v>
      </c>
    </row>
    <row r="126" spans="2:3" x14ac:dyDescent="0.2">
      <c r="B126">
        <v>574.0498</v>
      </c>
      <c r="C126">
        <v>90.795100000000005</v>
      </c>
    </row>
    <row r="127" spans="2:3" x14ac:dyDescent="0.2">
      <c r="B127">
        <v>940.02089999999998</v>
      </c>
      <c r="C127">
        <v>15.900600000000001</v>
      </c>
    </row>
    <row r="128" spans="2:3" x14ac:dyDescent="0.2">
      <c r="B128">
        <v>674.20950000000005</v>
      </c>
      <c r="C128">
        <v>33.930599999999998</v>
      </c>
    </row>
    <row r="129" spans="2:3" x14ac:dyDescent="0.2">
      <c r="B129">
        <v>2542.3436000000002</v>
      </c>
      <c r="C129">
        <v>25.256499999999999</v>
      </c>
    </row>
    <row r="130" spans="2:3" x14ac:dyDescent="0.2">
      <c r="B130">
        <v>571.10829999999999</v>
      </c>
      <c r="C130">
        <v>12.173500000000001</v>
      </c>
    </row>
    <row r="131" spans="2:3" x14ac:dyDescent="0.2">
      <c r="B131">
        <v>517.5412</v>
      </c>
      <c r="C131">
        <v>33.691800000000001</v>
      </c>
    </row>
    <row r="132" spans="2:3" x14ac:dyDescent="0.2">
      <c r="B132">
        <v>1049.4378999999999</v>
      </c>
      <c r="C132">
        <v>11.0174</v>
      </c>
    </row>
    <row r="133" spans="2:3" x14ac:dyDescent="0.2">
      <c r="B133">
        <v>2486.2348000000002</v>
      </c>
      <c r="C133">
        <v>463.02319999999997</v>
      </c>
    </row>
    <row r="134" spans="2:3" x14ac:dyDescent="0.2">
      <c r="B134">
        <v>711.03129999999999</v>
      </c>
      <c r="C134">
        <v>24.639700000000001</v>
      </c>
    </row>
    <row r="135" spans="2:3" x14ac:dyDescent="0.2">
      <c r="B135">
        <v>1657.8698999999999</v>
      </c>
      <c r="C135">
        <v>97.576499999999996</v>
      </c>
    </row>
    <row r="136" spans="2:3" x14ac:dyDescent="0.2">
      <c r="B136">
        <v>2304.7791000000002</v>
      </c>
      <c r="C136">
        <v>366.9973</v>
      </c>
    </row>
    <row r="137" spans="2:3" x14ac:dyDescent="0.2">
      <c r="B137">
        <v>1151.3964000000001</v>
      </c>
      <c r="C137">
        <v>71.533600000000007</v>
      </c>
    </row>
    <row r="138" spans="2:3" x14ac:dyDescent="0.2">
      <c r="B138">
        <v>517.88879999999995</v>
      </c>
      <c r="C138">
        <v>34.689</v>
      </c>
    </row>
    <row r="139" spans="2:3" x14ac:dyDescent="0.2">
      <c r="B139">
        <v>1292.7140999999999</v>
      </c>
      <c r="C139">
        <v>23.434200000000001</v>
      </c>
    </row>
    <row r="140" spans="2:3" x14ac:dyDescent="0.2">
      <c r="B140">
        <v>1325.4534000000001</v>
      </c>
      <c r="C140">
        <v>62.5259</v>
      </c>
    </row>
    <row r="141" spans="2:3" x14ac:dyDescent="0.2">
      <c r="B141">
        <v>1057.0192999999999</v>
      </c>
      <c r="C141">
        <v>441.6044</v>
      </c>
    </row>
    <row r="142" spans="2:3" x14ac:dyDescent="0.2">
      <c r="B142">
        <v>2611.5390000000002</v>
      </c>
      <c r="C142">
        <v>268.71730000000002</v>
      </c>
    </row>
    <row r="143" spans="2:3" x14ac:dyDescent="0.2">
      <c r="B143">
        <v>4573.6239999999998</v>
      </c>
      <c r="C143">
        <v>82.105999999999995</v>
      </c>
    </row>
    <row r="144" spans="2:3" x14ac:dyDescent="0.2">
      <c r="B144">
        <v>5373.5838000000003</v>
      </c>
      <c r="C144">
        <v>73.096400000000003</v>
      </c>
    </row>
    <row r="145" spans="2:3" x14ac:dyDescent="0.2">
      <c r="B145">
        <v>1583.9232999999999</v>
      </c>
      <c r="C145">
        <v>153.4597</v>
      </c>
    </row>
    <row r="146" spans="2:3" x14ac:dyDescent="0.2">
      <c r="B146">
        <v>1943.1360999999999</v>
      </c>
      <c r="C146">
        <v>14.9339</v>
      </c>
    </row>
    <row r="147" spans="2:3" x14ac:dyDescent="0.2">
      <c r="B147">
        <v>2240.8143</v>
      </c>
      <c r="C147">
        <v>16.3505</v>
      </c>
    </row>
    <row r="148" spans="2:3" x14ac:dyDescent="0.2">
      <c r="B148">
        <v>1142.8901000000001</v>
      </c>
      <c r="C148">
        <v>8.2460000000000004</v>
      </c>
    </row>
    <row r="149" spans="2:3" x14ac:dyDescent="0.2">
      <c r="B149">
        <v>1231.2062000000001</v>
      </c>
      <c r="C149">
        <v>747.76490000000001</v>
      </c>
    </row>
    <row r="150" spans="2:3" x14ac:dyDescent="0.2">
      <c r="B150">
        <v>2497.0871999999999</v>
      </c>
      <c r="C150">
        <v>27.397300000000001</v>
      </c>
    </row>
    <row r="151" spans="2:3" x14ac:dyDescent="0.2">
      <c r="B151">
        <v>1532.4791</v>
      </c>
      <c r="C151">
        <v>26.881699999999999</v>
      </c>
    </row>
    <row r="152" spans="2:3" x14ac:dyDescent="0.2">
      <c r="B152">
        <v>3023.1073000000001</v>
      </c>
      <c r="C152">
        <v>304.721</v>
      </c>
    </row>
    <row r="153" spans="2:3" x14ac:dyDescent="0.2">
      <c r="B153">
        <v>567.95820000000003</v>
      </c>
      <c r="C153">
        <v>46.623800000000003</v>
      </c>
    </row>
    <row r="154" spans="2:3" x14ac:dyDescent="0.2">
      <c r="B154">
        <v>2718.3492999999999</v>
      </c>
      <c r="C154">
        <v>5.4054000000000002</v>
      </c>
    </row>
    <row r="155" spans="2:3" x14ac:dyDescent="0.2">
      <c r="B155">
        <v>2030.2372</v>
      </c>
      <c r="C155">
        <v>5.5472000000000001</v>
      </c>
    </row>
    <row r="156" spans="2:3" x14ac:dyDescent="0.2">
      <c r="B156">
        <v>1049.153</v>
      </c>
      <c r="C156">
        <v>10.5876</v>
      </c>
    </row>
    <row r="157" spans="2:3" x14ac:dyDescent="0.2">
      <c r="B157">
        <v>1617.2632000000001</v>
      </c>
      <c r="C157">
        <v>58.947400000000002</v>
      </c>
    </row>
    <row r="158" spans="2:3" x14ac:dyDescent="0.2">
      <c r="B158">
        <v>123.6992</v>
      </c>
      <c r="C158">
        <v>32.826999999999998</v>
      </c>
    </row>
    <row r="159" spans="2:3" x14ac:dyDescent="0.2">
      <c r="B159">
        <v>2074.4962999999998</v>
      </c>
      <c r="C159">
        <v>3.6726999999999999</v>
      </c>
    </row>
    <row r="160" spans="2:3" x14ac:dyDescent="0.2">
      <c r="B160">
        <v>590.39300000000003</v>
      </c>
      <c r="C160">
        <v>6.9869000000000003</v>
      </c>
    </row>
    <row r="161" spans="2:3" x14ac:dyDescent="0.2">
      <c r="B161">
        <v>1513.4641999999999</v>
      </c>
      <c r="C161">
        <v>2.7385000000000002</v>
      </c>
    </row>
    <row r="162" spans="2:3" x14ac:dyDescent="0.2">
      <c r="B162">
        <v>1526.7965999999999</v>
      </c>
      <c r="C162">
        <v>642.50909999999999</v>
      </c>
    </row>
    <row r="163" spans="2:3" x14ac:dyDescent="0.2">
      <c r="B163">
        <v>1668.0676000000001</v>
      </c>
      <c r="C163">
        <v>217.5676</v>
      </c>
    </row>
    <row r="164" spans="2:3" x14ac:dyDescent="0.2">
      <c r="B164">
        <v>2339.3544999999999</v>
      </c>
      <c r="C164">
        <v>1440.3956000000001</v>
      </c>
    </row>
    <row r="165" spans="2:3" x14ac:dyDescent="0.2">
      <c r="B165">
        <v>1864.6954000000001</v>
      </c>
      <c r="C165">
        <v>137.19659999999999</v>
      </c>
    </row>
    <row r="166" spans="2:3" x14ac:dyDescent="0.2">
      <c r="B166">
        <v>1238.2328</v>
      </c>
      <c r="C166">
        <v>12.474</v>
      </c>
    </row>
    <row r="167" spans="2:3" x14ac:dyDescent="0.2">
      <c r="B167">
        <v>1923.4387999999999</v>
      </c>
      <c r="C167">
        <v>8.4388000000000005</v>
      </c>
    </row>
    <row r="168" spans="2:3" x14ac:dyDescent="0.2">
      <c r="B168">
        <v>4048.8438999999998</v>
      </c>
      <c r="C168">
        <v>587.60429999999997</v>
      </c>
    </row>
    <row r="169" spans="2:3" x14ac:dyDescent="0.2">
      <c r="B169">
        <v>1412.6052999999999</v>
      </c>
      <c r="C169">
        <v>81.1922</v>
      </c>
    </row>
    <row r="170" spans="2:3" x14ac:dyDescent="0.2">
      <c r="B170">
        <v>3009.9299000000001</v>
      </c>
      <c r="C170">
        <v>51.401899999999998</v>
      </c>
    </row>
    <row r="171" spans="2:3" x14ac:dyDescent="0.2">
      <c r="B171">
        <v>1426.8724999999999</v>
      </c>
      <c r="C171">
        <v>5.2915999999999999</v>
      </c>
    </row>
    <row r="172" spans="2:3" ht="17" thickBot="1" x14ac:dyDescent="0.25">
      <c r="B172" s="51">
        <v>659.74929999999995</v>
      </c>
      <c r="C172" s="51">
        <v>729.34469999999999</v>
      </c>
    </row>
    <row r="175" spans="2:3" x14ac:dyDescent="0.2">
      <c r="B175" s="4" t="s">
        <v>117</v>
      </c>
      <c r="C175" s="2"/>
    </row>
    <row r="176" spans="2:3" x14ac:dyDescent="0.2">
      <c r="B176" s="3" t="s">
        <v>27</v>
      </c>
      <c r="C176" s="37" t="s">
        <v>39</v>
      </c>
    </row>
    <row r="177" spans="2:3" x14ac:dyDescent="0.2">
      <c r="B177" s="3" t="s">
        <v>41</v>
      </c>
      <c r="C177" s="26" t="s">
        <v>66</v>
      </c>
    </row>
    <row r="178" spans="2:3" x14ac:dyDescent="0.2">
      <c r="B178" s="3" t="s">
        <v>32</v>
      </c>
      <c r="C178" s="37" t="s">
        <v>38</v>
      </c>
    </row>
    <row r="179" spans="2:3" x14ac:dyDescent="0.2">
      <c r="B179" s="3" t="s">
        <v>67</v>
      </c>
      <c r="C179" s="26" t="s">
        <v>29</v>
      </c>
    </row>
    <row r="180" spans="2:3" x14ac:dyDescent="0.2">
      <c r="B180" s="3" t="s">
        <v>68</v>
      </c>
      <c r="C180" s="26" t="s">
        <v>69</v>
      </c>
    </row>
    <row r="181" spans="2:3" x14ac:dyDescent="0.2">
      <c r="B181" s="3" t="s">
        <v>118</v>
      </c>
      <c r="C181" s="26" t="s">
        <v>119</v>
      </c>
    </row>
    <row r="182" spans="2:3" x14ac:dyDescent="0.2">
      <c r="B182" s="3" t="s">
        <v>120</v>
      </c>
      <c r="C182" s="26">
        <v>-14533</v>
      </c>
    </row>
    <row r="183" spans="2:3" x14ac:dyDescent="0.2">
      <c r="B183" s="3" t="s">
        <v>121</v>
      </c>
      <c r="C183" s="26">
        <v>170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3"/>
  <sheetViews>
    <sheetView topLeftCell="A157" workbookViewId="0">
      <selection activeCell="E183" sqref="E183"/>
    </sheetView>
  </sheetViews>
  <sheetFormatPr baseColWidth="10" defaultRowHeight="16" x14ac:dyDescent="0.2"/>
  <cols>
    <col min="2" max="2" width="27.6640625" customWidth="1"/>
    <col min="3" max="3" width="13.1640625" customWidth="1"/>
  </cols>
  <sheetData>
    <row r="2" spans="2:3" ht="17" thickBot="1" x14ac:dyDescent="0.25">
      <c r="B2" s="49" t="s">
        <v>122</v>
      </c>
      <c r="C2" s="49" t="s">
        <v>123</v>
      </c>
    </row>
    <row r="3" spans="2:3" x14ac:dyDescent="0.2">
      <c r="B3" s="2">
        <v>318.04880000000003</v>
      </c>
      <c r="C3" s="2">
        <v>291.70729999999998</v>
      </c>
    </row>
    <row r="4" spans="2:3" x14ac:dyDescent="0.2">
      <c r="B4" s="2">
        <v>336.27949999999998</v>
      </c>
      <c r="C4" s="2">
        <v>307.65989999999999</v>
      </c>
    </row>
    <row r="5" spans="2:3" x14ac:dyDescent="0.2">
      <c r="B5" s="2">
        <v>116.95910000000001</v>
      </c>
      <c r="C5" s="2">
        <v>70.760199999999998</v>
      </c>
    </row>
    <row r="6" spans="2:3" x14ac:dyDescent="0.2">
      <c r="B6" s="2">
        <v>200.23500000000001</v>
      </c>
      <c r="C6" s="2">
        <v>111.86839999999999</v>
      </c>
    </row>
    <row r="7" spans="2:3" x14ac:dyDescent="0.2">
      <c r="B7" s="2">
        <v>368.70310000000001</v>
      </c>
      <c r="C7" s="2">
        <v>173.63339999999999</v>
      </c>
    </row>
    <row r="8" spans="2:3" x14ac:dyDescent="0.2">
      <c r="B8" s="2">
        <v>276.18599999999998</v>
      </c>
      <c r="C8" s="2">
        <v>197.2757</v>
      </c>
    </row>
    <row r="9" spans="2:3" x14ac:dyDescent="0.2">
      <c r="B9" s="2">
        <v>204.10050000000001</v>
      </c>
      <c r="C9" s="2">
        <v>133.18950000000001</v>
      </c>
    </row>
    <row r="10" spans="2:3" x14ac:dyDescent="0.2">
      <c r="B10" s="2">
        <v>268.62759999999997</v>
      </c>
      <c r="C10" s="2">
        <v>373.17270000000002</v>
      </c>
    </row>
    <row r="11" spans="2:3" x14ac:dyDescent="0.2">
      <c r="B11" s="2">
        <v>290.94080000000002</v>
      </c>
      <c r="C11" s="2">
        <v>463.85019999999997</v>
      </c>
    </row>
    <row r="12" spans="2:3" x14ac:dyDescent="0.2">
      <c r="B12" s="2">
        <v>110.3048</v>
      </c>
      <c r="C12" s="2">
        <v>400.5806</v>
      </c>
    </row>
    <row r="13" spans="2:3" x14ac:dyDescent="0.2">
      <c r="B13" s="2">
        <v>409.28629999999998</v>
      </c>
      <c r="C13" s="2">
        <v>298.7962</v>
      </c>
    </row>
    <row r="14" spans="2:3" x14ac:dyDescent="0.2">
      <c r="B14" s="2">
        <v>294.87180000000001</v>
      </c>
      <c r="C14" s="2">
        <v>179.4872</v>
      </c>
    </row>
    <row r="15" spans="2:3" x14ac:dyDescent="0.2">
      <c r="B15" s="2">
        <v>1002.6301999999999</v>
      </c>
      <c r="C15" s="2">
        <v>129.9316</v>
      </c>
    </row>
    <row r="16" spans="2:3" x14ac:dyDescent="0.2">
      <c r="B16" s="2">
        <v>588.74459999999999</v>
      </c>
      <c r="C16" s="2">
        <v>414.96600000000001</v>
      </c>
    </row>
    <row r="17" spans="2:3" x14ac:dyDescent="0.2">
      <c r="B17" s="2">
        <v>732.16520000000003</v>
      </c>
      <c r="C17" s="2">
        <v>301.62700000000001</v>
      </c>
    </row>
    <row r="18" spans="2:3" x14ac:dyDescent="0.2">
      <c r="B18" s="2">
        <v>241.2664</v>
      </c>
      <c r="C18" s="2">
        <v>170.3057</v>
      </c>
    </row>
    <row r="19" spans="2:3" x14ac:dyDescent="0.2">
      <c r="B19" s="2">
        <v>274.01569999999998</v>
      </c>
      <c r="C19" s="2">
        <v>28.346499999999999</v>
      </c>
    </row>
    <row r="20" spans="2:3" x14ac:dyDescent="0.2">
      <c r="B20" s="2">
        <v>234.8683</v>
      </c>
      <c r="C20" s="2">
        <v>89.2821</v>
      </c>
    </row>
    <row r="21" spans="2:3" x14ac:dyDescent="0.2">
      <c r="B21" s="2">
        <v>297.96109999999999</v>
      </c>
      <c r="C21" s="2">
        <v>59.7776</v>
      </c>
    </row>
    <row r="22" spans="2:3" x14ac:dyDescent="0.2">
      <c r="B22" s="2">
        <v>291.51119999999997</v>
      </c>
      <c r="C22" s="2">
        <v>188.0247</v>
      </c>
    </row>
    <row r="23" spans="2:3" x14ac:dyDescent="0.2">
      <c r="B23" s="2">
        <v>300</v>
      </c>
      <c r="C23" s="2">
        <v>396.03960000000001</v>
      </c>
    </row>
    <row r="24" spans="2:3" x14ac:dyDescent="0.2">
      <c r="B24" s="2">
        <v>139.7183</v>
      </c>
      <c r="C24" s="2">
        <v>43.985399999999998</v>
      </c>
    </row>
    <row r="25" spans="2:3" x14ac:dyDescent="0.2">
      <c r="B25" s="2">
        <v>163.8655</v>
      </c>
      <c r="C25" s="2">
        <v>147.05879999999999</v>
      </c>
    </row>
    <row r="26" spans="2:3" x14ac:dyDescent="0.2">
      <c r="B26" s="2">
        <v>363.48270000000002</v>
      </c>
      <c r="C26" s="2">
        <v>641.16650000000004</v>
      </c>
    </row>
    <row r="27" spans="2:3" x14ac:dyDescent="0.2">
      <c r="B27" s="2">
        <v>325.21249999999998</v>
      </c>
      <c r="C27" s="2">
        <v>159.77340000000001</v>
      </c>
    </row>
    <row r="28" spans="2:3" x14ac:dyDescent="0.2">
      <c r="B28" s="2">
        <v>216.06370000000001</v>
      </c>
      <c r="C28" s="2">
        <v>152.3733</v>
      </c>
    </row>
    <row r="29" spans="2:3" x14ac:dyDescent="0.2">
      <c r="B29" s="2">
        <v>272.5926</v>
      </c>
      <c r="C29" s="2">
        <v>115.5556</v>
      </c>
    </row>
    <row r="30" spans="2:3" x14ac:dyDescent="0.2">
      <c r="B30" s="2">
        <v>267.93150000000003</v>
      </c>
      <c r="C30" s="2">
        <v>128.54519999999999</v>
      </c>
    </row>
    <row r="31" spans="2:3" x14ac:dyDescent="0.2">
      <c r="B31" s="2">
        <v>311.07209999999998</v>
      </c>
      <c r="C31" s="2">
        <v>111.5993</v>
      </c>
    </row>
    <row r="32" spans="2:3" x14ac:dyDescent="0.2">
      <c r="B32" s="2">
        <v>775.49770000000001</v>
      </c>
      <c r="C32" s="2">
        <v>479.01990000000001</v>
      </c>
    </row>
    <row r="33" spans="2:4" x14ac:dyDescent="0.2">
      <c r="B33" s="2">
        <v>491.44979999999998</v>
      </c>
      <c r="C33" s="2">
        <v>142.7509</v>
      </c>
    </row>
    <row r="34" spans="2:4" x14ac:dyDescent="0.2">
      <c r="B34" s="2">
        <v>102.98390000000001</v>
      </c>
      <c r="C34" s="2">
        <v>109.84950000000001</v>
      </c>
    </row>
    <row r="35" spans="2:4" x14ac:dyDescent="0.2">
      <c r="B35" s="2">
        <v>508.04489999999998</v>
      </c>
      <c r="C35" s="2">
        <v>217.45490000000001</v>
      </c>
    </row>
    <row r="36" spans="2:4" x14ac:dyDescent="0.2">
      <c r="B36" s="2">
        <v>453.6275</v>
      </c>
      <c r="C36" s="2">
        <v>465.22059999999999</v>
      </c>
    </row>
    <row r="37" spans="2:4" x14ac:dyDescent="0.2">
      <c r="B37" s="2">
        <v>335.1001</v>
      </c>
      <c r="C37" s="2">
        <v>247.05539999999999</v>
      </c>
    </row>
    <row r="38" spans="2:4" x14ac:dyDescent="0.2">
      <c r="B38" s="2">
        <v>2885.5477000000001</v>
      </c>
      <c r="C38" s="2">
        <v>272.47620000000001</v>
      </c>
    </row>
    <row r="39" spans="2:4" x14ac:dyDescent="0.2">
      <c r="B39" s="2">
        <v>851.63009999999997</v>
      </c>
      <c r="C39" s="2">
        <v>854.02530000000002</v>
      </c>
      <c r="D39" s="2"/>
    </row>
    <row r="40" spans="2:4" x14ac:dyDescent="0.2">
      <c r="B40" s="2">
        <v>622.23710000000005</v>
      </c>
      <c r="C40" s="2">
        <v>529.47090000000003</v>
      </c>
      <c r="D40" s="2"/>
    </row>
    <row r="41" spans="2:4" x14ac:dyDescent="0.2">
      <c r="B41" s="2">
        <v>176.60040000000001</v>
      </c>
      <c r="C41" s="2">
        <v>110.3753</v>
      </c>
      <c r="D41" s="2"/>
    </row>
    <row r="42" spans="2:4" x14ac:dyDescent="0.2">
      <c r="B42" s="2">
        <v>282.99779999999998</v>
      </c>
      <c r="C42" s="2">
        <v>164.42949999999999</v>
      </c>
      <c r="D42" s="2"/>
    </row>
    <row r="43" spans="2:4" x14ac:dyDescent="0.2">
      <c r="B43" s="2">
        <v>386.54349999999999</v>
      </c>
      <c r="C43" s="2">
        <v>163.14859999999999</v>
      </c>
      <c r="D43" s="2"/>
    </row>
    <row r="44" spans="2:4" x14ac:dyDescent="0.2">
      <c r="B44" s="2">
        <v>316.21940000000001</v>
      </c>
      <c r="C44" s="2">
        <v>122.0586</v>
      </c>
      <c r="D44" s="2"/>
    </row>
    <row r="45" spans="2:4" x14ac:dyDescent="0.2">
      <c r="B45" s="26">
        <v>882.51319999999998</v>
      </c>
      <c r="C45" s="2">
        <v>262.21170000000001</v>
      </c>
      <c r="D45" s="2"/>
    </row>
    <row r="46" spans="2:4" x14ac:dyDescent="0.2">
      <c r="B46" s="26">
        <v>720.70839999999998</v>
      </c>
      <c r="C46" s="2">
        <v>732.97</v>
      </c>
      <c r="D46" s="2"/>
    </row>
    <row r="47" spans="2:4" x14ac:dyDescent="0.2">
      <c r="B47" s="26">
        <v>304.31490000000002</v>
      </c>
      <c r="C47" s="2">
        <v>68.887200000000007</v>
      </c>
      <c r="D47" s="2"/>
    </row>
    <row r="48" spans="2:4" x14ac:dyDescent="0.2">
      <c r="B48" s="26">
        <v>249.34790000000001</v>
      </c>
      <c r="C48" s="2">
        <v>53.208100000000002</v>
      </c>
      <c r="D48" s="2"/>
    </row>
    <row r="49" spans="2:4" x14ac:dyDescent="0.2">
      <c r="B49" s="26">
        <v>323.762</v>
      </c>
      <c r="C49" s="2">
        <v>372.86720000000003</v>
      </c>
      <c r="D49" s="2"/>
    </row>
    <row r="50" spans="2:4" x14ac:dyDescent="0.2">
      <c r="B50" s="2">
        <v>475.20240000000001</v>
      </c>
      <c r="C50" s="2">
        <v>185.61170000000001</v>
      </c>
    </row>
    <row r="51" spans="2:4" x14ac:dyDescent="0.2">
      <c r="B51" s="2">
        <v>26.430199999999999</v>
      </c>
      <c r="C51" s="2">
        <v>9.7373999999999992</v>
      </c>
    </row>
    <row r="52" spans="2:4" x14ac:dyDescent="0.2">
      <c r="B52" s="2">
        <v>293.46300000000002</v>
      </c>
      <c r="C52" s="2">
        <v>496.28460000000001</v>
      </c>
    </row>
    <row r="53" spans="2:4" x14ac:dyDescent="0.2">
      <c r="B53" s="2">
        <v>543.44830000000002</v>
      </c>
      <c r="C53" s="2">
        <v>124.8276</v>
      </c>
    </row>
    <row r="54" spans="2:4" x14ac:dyDescent="0.2">
      <c r="B54" s="2">
        <v>281.21899999999999</v>
      </c>
      <c r="C54" s="2">
        <v>586.09190000000001</v>
      </c>
    </row>
    <row r="55" spans="2:4" x14ac:dyDescent="0.2">
      <c r="B55">
        <v>273.02280000000002</v>
      </c>
      <c r="C55">
        <v>209.64250000000001</v>
      </c>
    </row>
    <row r="56" spans="2:4" x14ac:dyDescent="0.2">
      <c r="B56">
        <v>389.57279999999997</v>
      </c>
      <c r="C56">
        <v>374.3664</v>
      </c>
    </row>
    <row r="57" spans="2:4" x14ac:dyDescent="0.2">
      <c r="B57">
        <v>102.4299</v>
      </c>
      <c r="C57">
        <v>160.4538</v>
      </c>
    </row>
    <row r="58" spans="2:4" x14ac:dyDescent="0.2">
      <c r="B58">
        <v>139.3955</v>
      </c>
      <c r="C58">
        <v>169.37299999999999</v>
      </c>
    </row>
    <row r="59" spans="2:4" x14ac:dyDescent="0.2">
      <c r="B59">
        <v>151.23310000000001</v>
      </c>
      <c r="C59">
        <v>195.43969999999999</v>
      </c>
    </row>
    <row r="60" spans="2:4" x14ac:dyDescent="0.2">
      <c r="B60">
        <v>126.9057</v>
      </c>
      <c r="C60">
        <v>30.787800000000001</v>
      </c>
    </row>
    <row r="61" spans="2:4" x14ac:dyDescent="0.2">
      <c r="B61">
        <v>264.78870000000001</v>
      </c>
      <c r="C61">
        <v>262.91079999999999</v>
      </c>
    </row>
    <row r="62" spans="2:4" x14ac:dyDescent="0.2">
      <c r="B62">
        <v>521.48500000000001</v>
      </c>
      <c r="C62">
        <v>108.3338</v>
      </c>
    </row>
    <row r="63" spans="2:4" x14ac:dyDescent="0.2">
      <c r="B63">
        <v>469.99220000000003</v>
      </c>
      <c r="C63">
        <v>392.82929999999999</v>
      </c>
    </row>
    <row r="64" spans="2:4" x14ac:dyDescent="0.2">
      <c r="B64">
        <v>505.92669999999998</v>
      </c>
      <c r="C64">
        <v>220.3664</v>
      </c>
    </row>
    <row r="65" spans="2:3" x14ac:dyDescent="0.2">
      <c r="B65">
        <v>104.34059999999999</v>
      </c>
      <c r="C65">
        <v>159.62559999999999</v>
      </c>
    </row>
    <row r="66" spans="2:3" x14ac:dyDescent="0.2">
      <c r="B66">
        <v>220.84899999999999</v>
      </c>
      <c r="C66">
        <v>157.44220000000001</v>
      </c>
    </row>
    <row r="67" spans="2:3" x14ac:dyDescent="0.2">
      <c r="B67">
        <v>280.76260000000002</v>
      </c>
      <c r="C67">
        <v>310.803</v>
      </c>
    </row>
    <row r="68" spans="2:3" x14ac:dyDescent="0.2">
      <c r="B68">
        <v>228.0514</v>
      </c>
      <c r="C68">
        <v>39.614600000000003</v>
      </c>
    </row>
    <row r="69" spans="2:3" x14ac:dyDescent="0.2">
      <c r="B69">
        <v>122.61239999999999</v>
      </c>
      <c r="C69">
        <v>25.261900000000001</v>
      </c>
    </row>
    <row r="70" spans="2:3" x14ac:dyDescent="0.2">
      <c r="B70">
        <v>255.36259999999999</v>
      </c>
      <c r="C70">
        <v>6.1287000000000003</v>
      </c>
    </row>
    <row r="71" spans="2:3" x14ac:dyDescent="0.2">
      <c r="B71">
        <v>327.83710000000002</v>
      </c>
      <c r="C71">
        <v>122.6964</v>
      </c>
    </row>
    <row r="72" spans="2:3" x14ac:dyDescent="0.2">
      <c r="B72">
        <v>172.46600000000001</v>
      </c>
      <c r="C72">
        <v>440.8904</v>
      </c>
    </row>
    <row r="73" spans="2:3" x14ac:dyDescent="0.2">
      <c r="B73">
        <v>8.3637999999999995</v>
      </c>
      <c r="C73">
        <v>332.46210000000002</v>
      </c>
    </row>
    <row r="74" spans="2:3" x14ac:dyDescent="0.2">
      <c r="B74">
        <v>692.84249999999997</v>
      </c>
      <c r="C74">
        <v>665.03070000000002</v>
      </c>
    </row>
    <row r="75" spans="2:3" x14ac:dyDescent="0.2">
      <c r="B75">
        <v>343.42070000000001</v>
      </c>
      <c r="C75">
        <v>331.53769999999997</v>
      </c>
    </row>
    <row r="76" spans="2:3" x14ac:dyDescent="0.2">
      <c r="B76">
        <v>1475.8286000000001</v>
      </c>
      <c r="C76">
        <v>926.428</v>
      </c>
    </row>
    <row r="77" spans="2:3" x14ac:dyDescent="0.2">
      <c r="B77">
        <v>779.87149999999997</v>
      </c>
      <c r="C77">
        <v>299.35759999999999</v>
      </c>
    </row>
    <row r="78" spans="2:3" x14ac:dyDescent="0.2">
      <c r="B78">
        <v>1914.5128999999999</v>
      </c>
      <c r="C78">
        <v>879.39030000000002</v>
      </c>
    </row>
    <row r="79" spans="2:3" x14ac:dyDescent="0.2">
      <c r="B79">
        <v>1236.4090000000001</v>
      </c>
      <c r="C79">
        <v>648.62840000000006</v>
      </c>
    </row>
    <row r="80" spans="2:3" x14ac:dyDescent="0.2">
      <c r="B80">
        <v>281.7697</v>
      </c>
      <c r="C80">
        <v>367.74400000000003</v>
      </c>
    </row>
    <row r="81" spans="2:3" x14ac:dyDescent="0.2">
      <c r="B81">
        <v>526.78200000000004</v>
      </c>
      <c r="C81">
        <v>1051.7454</v>
      </c>
    </row>
    <row r="82" spans="2:3" x14ac:dyDescent="0.2">
      <c r="B82">
        <v>316.56439999999998</v>
      </c>
      <c r="C82">
        <v>226.17590000000001</v>
      </c>
    </row>
    <row r="83" spans="2:3" x14ac:dyDescent="0.2">
      <c r="B83">
        <v>1059.5364999999999</v>
      </c>
      <c r="C83">
        <v>543.67200000000003</v>
      </c>
    </row>
    <row r="84" spans="2:3" x14ac:dyDescent="0.2">
      <c r="B84">
        <v>1635.0288</v>
      </c>
      <c r="C84">
        <v>690.61350000000004</v>
      </c>
    </row>
    <row r="85" spans="2:3" x14ac:dyDescent="0.2">
      <c r="B85">
        <v>232.85900000000001</v>
      </c>
      <c r="C85">
        <v>170.76329999999999</v>
      </c>
    </row>
    <row r="86" spans="2:3" x14ac:dyDescent="0.2">
      <c r="B86">
        <v>324.11970000000002</v>
      </c>
      <c r="C86">
        <v>224.1575</v>
      </c>
    </row>
    <row r="87" spans="2:3" x14ac:dyDescent="0.2">
      <c r="B87">
        <v>830.38099999999997</v>
      </c>
      <c r="C87">
        <v>313.49560000000002</v>
      </c>
    </row>
    <row r="88" spans="2:3" x14ac:dyDescent="0.2">
      <c r="B88">
        <v>1878.1410000000001</v>
      </c>
      <c r="C88">
        <v>888.71609999999998</v>
      </c>
    </row>
    <row r="89" spans="2:3" x14ac:dyDescent="0.2">
      <c r="B89">
        <v>390.8066</v>
      </c>
      <c r="C89">
        <v>289.78410000000002</v>
      </c>
    </row>
    <row r="90" spans="2:3" x14ac:dyDescent="0.2">
      <c r="B90">
        <v>1969.5805</v>
      </c>
      <c r="C90">
        <v>837.33590000000004</v>
      </c>
    </row>
    <row r="91" spans="2:3" x14ac:dyDescent="0.2">
      <c r="B91">
        <v>480.78440000000001</v>
      </c>
      <c r="C91">
        <v>332.7534</v>
      </c>
    </row>
    <row r="92" spans="2:3" x14ac:dyDescent="0.2">
      <c r="B92">
        <v>622.53830000000005</v>
      </c>
      <c r="C92">
        <v>309.62799999999999</v>
      </c>
    </row>
    <row r="93" spans="2:3" x14ac:dyDescent="0.2">
      <c r="B93">
        <v>1235.7994000000001</v>
      </c>
      <c r="C93">
        <v>275.42259999999999</v>
      </c>
    </row>
    <row r="94" spans="2:3" x14ac:dyDescent="0.2">
      <c r="B94">
        <v>242.0575</v>
      </c>
      <c r="C94">
        <v>190.89529999999999</v>
      </c>
    </row>
    <row r="95" spans="2:3" x14ac:dyDescent="0.2">
      <c r="B95">
        <v>356.13150000000002</v>
      </c>
      <c r="C95">
        <v>287.017</v>
      </c>
    </row>
    <row r="96" spans="2:3" x14ac:dyDescent="0.2">
      <c r="B96">
        <v>286.8852</v>
      </c>
      <c r="C96">
        <v>396.8177</v>
      </c>
    </row>
    <row r="97" spans="2:3" x14ac:dyDescent="0.2">
      <c r="B97">
        <v>179.90940000000001</v>
      </c>
      <c r="C97">
        <v>109.6063</v>
      </c>
    </row>
    <row r="98" spans="2:3" x14ac:dyDescent="0.2">
      <c r="B98">
        <v>689.03369999999995</v>
      </c>
      <c r="C98">
        <v>308.66559999999998</v>
      </c>
    </row>
    <row r="99" spans="2:3" x14ac:dyDescent="0.2">
      <c r="B99">
        <v>437.13279999999997</v>
      </c>
      <c r="C99">
        <v>240.30549999999999</v>
      </c>
    </row>
    <row r="100" spans="2:3" x14ac:dyDescent="0.2">
      <c r="B100">
        <v>253.99529999999999</v>
      </c>
      <c r="C100">
        <v>166.8922</v>
      </c>
    </row>
    <row r="101" spans="2:3" x14ac:dyDescent="0.2">
      <c r="B101">
        <v>250.8982</v>
      </c>
      <c r="C101">
        <v>129.34129999999999</v>
      </c>
    </row>
    <row r="102" spans="2:3" x14ac:dyDescent="0.2">
      <c r="B102">
        <v>214.78399999999999</v>
      </c>
      <c r="C102">
        <v>487.98930000000001</v>
      </c>
    </row>
    <row r="103" spans="2:3" x14ac:dyDescent="0.2">
      <c r="B103">
        <v>467.48469999999998</v>
      </c>
      <c r="C103">
        <v>139.87729999999999</v>
      </c>
    </row>
    <row r="104" spans="2:3" x14ac:dyDescent="0.2">
      <c r="B104">
        <v>1203.7421999999999</v>
      </c>
      <c r="C104">
        <v>573.80460000000005</v>
      </c>
    </row>
    <row r="105" spans="2:3" x14ac:dyDescent="0.2">
      <c r="B105">
        <v>388.32490000000001</v>
      </c>
      <c r="C105">
        <v>329.44159999999999</v>
      </c>
    </row>
    <row r="106" spans="2:3" x14ac:dyDescent="0.2">
      <c r="B106">
        <v>685.04970000000003</v>
      </c>
      <c r="C106">
        <v>690.01570000000004</v>
      </c>
    </row>
    <row r="107" spans="2:3" x14ac:dyDescent="0.2">
      <c r="B107">
        <v>954.39070000000004</v>
      </c>
      <c r="C107">
        <v>543.22670000000005</v>
      </c>
    </row>
    <row r="108" spans="2:3" x14ac:dyDescent="0.2">
      <c r="B108">
        <v>499.59269999999998</v>
      </c>
      <c r="C108">
        <v>255.7698</v>
      </c>
    </row>
    <row r="109" spans="2:3" x14ac:dyDescent="0.2">
      <c r="B109">
        <v>345.08350000000002</v>
      </c>
      <c r="C109">
        <v>265.04109999999997</v>
      </c>
    </row>
    <row r="110" spans="2:3" x14ac:dyDescent="0.2">
      <c r="B110">
        <v>532.11289999999997</v>
      </c>
      <c r="C110">
        <v>1614.3344999999999</v>
      </c>
    </row>
    <row r="111" spans="2:3" x14ac:dyDescent="0.2">
      <c r="B111">
        <v>498.7833</v>
      </c>
      <c r="C111">
        <v>164.1353</v>
      </c>
    </row>
    <row r="112" spans="2:3" x14ac:dyDescent="0.2">
      <c r="B112">
        <v>444.14350000000002</v>
      </c>
      <c r="C112">
        <v>279.89699999999999</v>
      </c>
    </row>
    <row r="113" spans="2:3" x14ac:dyDescent="0.2">
      <c r="B113">
        <v>342.29660000000001</v>
      </c>
      <c r="C113">
        <v>165.71780000000001</v>
      </c>
    </row>
    <row r="114" spans="2:3" x14ac:dyDescent="0.2">
      <c r="B114">
        <v>1330.2146</v>
      </c>
      <c r="C114">
        <v>1368.1893</v>
      </c>
    </row>
    <row r="115" spans="2:3" x14ac:dyDescent="0.2">
      <c r="B115">
        <v>419.85989999999998</v>
      </c>
      <c r="C115">
        <v>132.67410000000001</v>
      </c>
    </row>
    <row r="116" spans="2:3" x14ac:dyDescent="0.2">
      <c r="B116">
        <v>382.79419999999999</v>
      </c>
      <c r="C116">
        <v>217.78790000000001</v>
      </c>
    </row>
    <row r="117" spans="2:3" x14ac:dyDescent="0.2">
      <c r="B117">
        <v>681.03359999999998</v>
      </c>
      <c r="C117">
        <v>408.70589999999999</v>
      </c>
    </row>
    <row r="118" spans="2:3" x14ac:dyDescent="0.2">
      <c r="B118">
        <v>409.67020000000002</v>
      </c>
      <c r="C118">
        <v>72.338800000000006</v>
      </c>
    </row>
    <row r="119" spans="2:3" x14ac:dyDescent="0.2">
      <c r="B119">
        <v>2981.9299000000001</v>
      </c>
      <c r="C119">
        <v>1096.8558</v>
      </c>
    </row>
    <row r="120" spans="2:3" x14ac:dyDescent="0.2">
      <c r="B120">
        <v>1396.3317999999999</v>
      </c>
      <c r="C120">
        <v>378.07310000000001</v>
      </c>
    </row>
    <row r="121" spans="2:3" x14ac:dyDescent="0.2">
      <c r="B121">
        <v>256.6859</v>
      </c>
      <c r="C121">
        <v>372.4665</v>
      </c>
    </row>
    <row r="122" spans="2:3" x14ac:dyDescent="0.2">
      <c r="B122">
        <v>423.09179999999998</v>
      </c>
      <c r="C122">
        <v>280.89890000000003</v>
      </c>
    </row>
    <row r="123" spans="2:3" x14ac:dyDescent="0.2">
      <c r="B123">
        <v>450.7912</v>
      </c>
      <c r="C123">
        <v>119.8049</v>
      </c>
    </row>
    <row r="124" spans="2:3" x14ac:dyDescent="0.2">
      <c r="B124">
        <v>393.09969999999998</v>
      </c>
      <c r="C124">
        <v>427.90030000000002</v>
      </c>
    </row>
    <row r="125" spans="2:3" x14ac:dyDescent="0.2">
      <c r="B125">
        <v>212.54390000000001</v>
      </c>
      <c r="C125">
        <v>57.310899999999997</v>
      </c>
    </row>
    <row r="126" spans="2:3" x14ac:dyDescent="0.2">
      <c r="B126">
        <v>754.47789999999998</v>
      </c>
      <c r="C126">
        <v>448.66750000000002</v>
      </c>
    </row>
    <row r="127" spans="2:3" x14ac:dyDescent="0.2">
      <c r="B127">
        <v>549.77620000000002</v>
      </c>
      <c r="C127">
        <v>188.8802</v>
      </c>
    </row>
    <row r="128" spans="2:3" x14ac:dyDescent="0.2">
      <c r="B128">
        <v>301.67649999999998</v>
      </c>
      <c r="C128">
        <v>317.24349999999998</v>
      </c>
    </row>
    <row r="129" spans="2:3" x14ac:dyDescent="0.2">
      <c r="B129">
        <v>294.81189999999998</v>
      </c>
      <c r="C129">
        <v>151.53880000000001</v>
      </c>
    </row>
    <row r="130" spans="2:3" x14ac:dyDescent="0.2">
      <c r="B130">
        <v>197.3117</v>
      </c>
      <c r="C130">
        <v>130.35759999999999</v>
      </c>
    </row>
    <row r="131" spans="2:3" x14ac:dyDescent="0.2">
      <c r="B131">
        <v>1437.9928</v>
      </c>
      <c r="C131">
        <v>404.30110000000002</v>
      </c>
    </row>
    <row r="132" spans="2:3" x14ac:dyDescent="0.2">
      <c r="B132">
        <v>523.32770000000005</v>
      </c>
      <c r="C132">
        <v>159.07810000000001</v>
      </c>
    </row>
    <row r="133" spans="2:3" x14ac:dyDescent="0.2">
      <c r="B133">
        <v>103.786</v>
      </c>
      <c r="C133">
        <v>51.155200000000001</v>
      </c>
    </row>
    <row r="134" spans="2:3" x14ac:dyDescent="0.2">
      <c r="B134">
        <v>1094.7066</v>
      </c>
      <c r="C134">
        <v>510.3938</v>
      </c>
    </row>
    <row r="135" spans="2:3" x14ac:dyDescent="0.2">
      <c r="B135">
        <v>250.6378</v>
      </c>
      <c r="C135">
        <v>175.3827</v>
      </c>
    </row>
    <row r="136" spans="2:3" x14ac:dyDescent="0.2">
      <c r="B136">
        <v>883.67899999999997</v>
      </c>
      <c r="C136">
        <v>486.02339999999998</v>
      </c>
    </row>
    <row r="137" spans="2:3" x14ac:dyDescent="0.2">
      <c r="B137">
        <v>302.30279999999999</v>
      </c>
      <c r="C137">
        <v>241.0583</v>
      </c>
    </row>
    <row r="138" spans="2:3" x14ac:dyDescent="0.2">
      <c r="B138">
        <v>380.38279999999997</v>
      </c>
      <c r="C138">
        <v>406.6986</v>
      </c>
    </row>
    <row r="139" spans="2:3" x14ac:dyDescent="0.2">
      <c r="B139">
        <v>317.00040000000001</v>
      </c>
      <c r="C139">
        <v>375.7989</v>
      </c>
    </row>
    <row r="140" spans="2:3" x14ac:dyDescent="0.2">
      <c r="B140">
        <v>903.10559999999998</v>
      </c>
      <c r="C140">
        <v>377.63979999999998</v>
      </c>
    </row>
    <row r="141" spans="2:3" x14ac:dyDescent="0.2">
      <c r="B141">
        <v>1023.9874</v>
      </c>
      <c r="C141">
        <v>628.39170000000001</v>
      </c>
    </row>
    <row r="142" spans="2:3" x14ac:dyDescent="0.2">
      <c r="B142">
        <v>406.70729999999998</v>
      </c>
      <c r="C142">
        <v>248.21100000000001</v>
      </c>
    </row>
    <row r="143" spans="2:3" x14ac:dyDescent="0.2">
      <c r="B143">
        <v>456.91750000000002</v>
      </c>
      <c r="C143">
        <v>103.4443</v>
      </c>
    </row>
    <row r="144" spans="2:3" x14ac:dyDescent="0.2">
      <c r="B144">
        <v>110.65989999999999</v>
      </c>
      <c r="C144">
        <v>48.731000000000002</v>
      </c>
    </row>
    <row r="145" spans="2:3" x14ac:dyDescent="0.2">
      <c r="B145">
        <v>480.47500000000002</v>
      </c>
      <c r="C145">
        <v>270.38139999999999</v>
      </c>
    </row>
    <row r="146" spans="2:3" x14ac:dyDescent="0.2">
      <c r="B146">
        <v>313.0385</v>
      </c>
      <c r="C146">
        <v>175.1867</v>
      </c>
    </row>
    <row r="147" spans="2:3" x14ac:dyDescent="0.2">
      <c r="B147">
        <v>125.1241</v>
      </c>
      <c r="C147">
        <v>22.343599999999999</v>
      </c>
    </row>
    <row r="148" spans="2:3" x14ac:dyDescent="0.2">
      <c r="B148">
        <v>144.7166</v>
      </c>
      <c r="C148">
        <v>175.22669999999999</v>
      </c>
    </row>
    <row r="149" spans="2:3" x14ac:dyDescent="0.2">
      <c r="B149">
        <v>983.90120000000002</v>
      </c>
      <c r="C149">
        <v>357.39550000000003</v>
      </c>
    </row>
    <row r="150" spans="2:3" x14ac:dyDescent="0.2">
      <c r="B150">
        <v>211.2473</v>
      </c>
      <c r="C150">
        <v>82.912800000000004</v>
      </c>
    </row>
    <row r="151" spans="2:3" x14ac:dyDescent="0.2">
      <c r="B151">
        <v>191.15889999999999</v>
      </c>
      <c r="C151">
        <v>166.0693</v>
      </c>
    </row>
    <row r="152" spans="2:3" x14ac:dyDescent="0.2">
      <c r="B152">
        <v>349.3562</v>
      </c>
      <c r="C152">
        <v>246.78110000000001</v>
      </c>
    </row>
    <row r="153" spans="2:3" x14ac:dyDescent="0.2">
      <c r="B153">
        <v>416.39870000000002</v>
      </c>
      <c r="C153">
        <v>166.13079999999999</v>
      </c>
    </row>
    <row r="154" spans="2:3" x14ac:dyDescent="0.2">
      <c r="B154">
        <v>582.95219999999995</v>
      </c>
      <c r="C154">
        <v>398.33679999999998</v>
      </c>
    </row>
    <row r="155" spans="2:3" x14ac:dyDescent="0.2">
      <c r="B155">
        <v>199.19409999999999</v>
      </c>
      <c r="C155">
        <v>317.70209999999997</v>
      </c>
    </row>
    <row r="156" spans="2:3" x14ac:dyDescent="0.2">
      <c r="B156">
        <v>373.74270000000001</v>
      </c>
      <c r="C156">
        <v>279.51299999999998</v>
      </c>
    </row>
    <row r="157" spans="2:3" x14ac:dyDescent="0.2">
      <c r="B157">
        <v>296.42110000000002</v>
      </c>
      <c r="C157">
        <v>335.15789999999998</v>
      </c>
    </row>
    <row r="158" spans="2:3" x14ac:dyDescent="0.2">
      <c r="B158">
        <v>48.015700000000002</v>
      </c>
      <c r="C158">
        <v>121.999</v>
      </c>
    </row>
    <row r="159" spans="2:3" x14ac:dyDescent="0.2">
      <c r="B159">
        <v>63.478299999999997</v>
      </c>
      <c r="C159">
        <v>120.40730000000001</v>
      </c>
    </row>
    <row r="160" spans="2:3" x14ac:dyDescent="0.2">
      <c r="B160">
        <v>210.917</v>
      </c>
      <c r="C160">
        <v>140.1747</v>
      </c>
    </row>
    <row r="161" spans="2:3" x14ac:dyDescent="0.2">
      <c r="B161">
        <v>551.34640000000002</v>
      </c>
      <c r="C161">
        <v>548.15150000000006</v>
      </c>
    </row>
    <row r="162" spans="2:3" x14ac:dyDescent="0.2">
      <c r="B162">
        <v>649.81730000000005</v>
      </c>
      <c r="C162">
        <v>324.60410000000002</v>
      </c>
    </row>
    <row r="163" spans="2:3" x14ac:dyDescent="0.2">
      <c r="B163">
        <v>887.16219999999998</v>
      </c>
      <c r="C163">
        <v>611.48649999999998</v>
      </c>
    </row>
    <row r="164" spans="2:3" x14ac:dyDescent="0.2">
      <c r="B164">
        <v>1056.7412999999999</v>
      </c>
      <c r="C164">
        <v>664.23739999999998</v>
      </c>
    </row>
    <row r="165" spans="2:3" x14ac:dyDescent="0.2">
      <c r="B165">
        <v>474.4923</v>
      </c>
      <c r="C165">
        <v>304.11090000000002</v>
      </c>
    </row>
    <row r="166" spans="2:3" x14ac:dyDescent="0.2">
      <c r="B166">
        <v>265.28070000000002</v>
      </c>
      <c r="C166">
        <v>188.77340000000001</v>
      </c>
    </row>
    <row r="167" spans="2:3" x14ac:dyDescent="0.2">
      <c r="B167">
        <v>484.17720000000003</v>
      </c>
      <c r="C167">
        <v>203.5865</v>
      </c>
    </row>
    <row r="168" spans="2:3" x14ac:dyDescent="0.2">
      <c r="B168">
        <v>628.12869999999998</v>
      </c>
      <c r="C168">
        <v>303.93329999999997</v>
      </c>
    </row>
    <row r="169" spans="2:3" x14ac:dyDescent="0.2">
      <c r="B169">
        <v>316.54680000000002</v>
      </c>
      <c r="C169">
        <v>153.13460000000001</v>
      </c>
    </row>
    <row r="170" spans="2:3" x14ac:dyDescent="0.2">
      <c r="B170">
        <v>175.81780000000001</v>
      </c>
      <c r="C170">
        <v>58.411200000000001</v>
      </c>
    </row>
    <row r="171" spans="2:3" x14ac:dyDescent="0.2">
      <c r="B171">
        <v>302.06150000000002</v>
      </c>
      <c r="C171">
        <v>243.41309999999999</v>
      </c>
    </row>
    <row r="172" spans="2:3" ht="17" thickBot="1" x14ac:dyDescent="0.25">
      <c r="B172" s="51">
        <v>1149.2877000000001</v>
      </c>
      <c r="C172" s="51">
        <v>520.79769999999996</v>
      </c>
    </row>
    <row r="175" spans="2:3" x14ac:dyDescent="0.2">
      <c r="B175" s="4" t="s">
        <v>117</v>
      </c>
      <c r="C175" s="2"/>
    </row>
    <row r="176" spans="2:3" x14ac:dyDescent="0.2">
      <c r="B176" s="3" t="s">
        <v>27</v>
      </c>
      <c r="C176" s="37" t="s">
        <v>39</v>
      </c>
    </row>
    <row r="177" spans="2:3" x14ac:dyDescent="0.2">
      <c r="B177" s="3" t="s">
        <v>41</v>
      </c>
      <c r="C177" s="26" t="s">
        <v>66</v>
      </c>
    </row>
    <row r="178" spans="2:3" x14ac:dyDescent="0.2">
      <c r="B178" s="3" t="s">
        <v>32</v>
      </c>
      <c r="C178" s="37" t="s">
        <v>38</v>
      </c>
    </row>
    <row r="179" spans="2:3" x14ac:dyDescent="0.2">
      <c r="B179" s="3" t="s">
        <v>67</v>
      </c>
      <c r="C179" s="26" t="s">
        <v>29</v>
      </c>
    </row>
    <row r="180" spans="2:3" x14ac:dyDescent="0.2">
      <c r="B180" s="3" t="s">
        <v>68</v>
      </c>
      <c r="C180" s="26" t="s">
        <v>69</v>
      </c>
    </row>
    <row r="181" spans="2:3" x14ac:dyDescent="0.2">
      <c r="B181" s="3" t="s">
        <v>118</v>
      </c>
      <c r="C181" s="26" t="s">
        <v>124</v>
      </c>
    </row>
    <row r="182" spans="2:3" x14ac:dyDescent="0.2">
      <c r="B182" s="3" t="s">
        <v>120</v>
      </c>
      <c r="C182" s="26">
        <v>-10451</v>
      </c>
    </row>
    <row r="183" spans="2:3" x14ac:dyDescent="0.2">
      <c r="B183" s="3" t="s">
        <v>121</v>
      </c>
      <c r="C183" s="26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"/>
  <sheetViews>
    <sheetView tabSelected="1" workbookViewId="0">
      <selection activeCell="G7" sqref="G7"/>
    </sheetView>
  </sheetViews>
  <sheetFormatPr baseColWidth="10" defaultRowHeight="16" x14ac:dyDescent="0.2"/>
  <cols>
    <col min="2" max="2" width="5" style="21" customWidth="1"/>
    <col min="3" max="5" width="10.5" style="18" customWidth="1"/>
  </cols>
  <sheetData>
    <row r="3" spans="2:7" ht="17" thickBot="1" x14ac:dyDescent="0.25">
      <c r="B3" s="5"/>
      <c r="C3" s="52" t="s">
        <v>26</v>
      </c>
      <c r="D3" s="52"/>
      <c r="E3" s="52"/>
      <c r="F3" s="15"/>
      <c r="G3" s="16"/>
    </row>
    <row r="4" spans="2:7" x14ac:dyDescent="0.2">
      <c r="B4" s="4" t="s">
        <v>22</v>
      </c>
      <c r="C4" s="2">
        <v>1043</v>
      </c>
      <c r="D4" s="2">
        <v>870</v>
      </c>
      <c r="E4" s="2">
        <v>916</v>
      </c>
    </row>
    <row r="5" spans="2:7" x14ac:dyDescent="0.2">
      <c r="B5" s="4" t="s">
        <v>23</v>
      </c>
      <c r="C5" s="2">
        <v>1321</v>
      </c>
      <c r="D5" s="2">
        <v>1118</v>
      </c>
      <c r="E5" s="2">
        <v>1654</v>
      </c>
    </row>
    <row r="6" spans="2:7" ht="17" thickBot="1" x14ac:dyDescent="0.25">
      <c r="B6" s="8" t="s">
        <v>24</v>
      </c>
      <c r="C6" s="9">
        <v>410</v>
      </c>
      <c r="D6" s="9">
        <v>434</v>
      </c>
      <c r="E6" s="9"/>
    </row>
    <row r="7" spans="2:7" x14ac:dyDescent="0.2">
      <c r="B7" s="6"/>
      <c r="C7" s="19"/>
      <c r="D7" s="19"/>
      <c r="E7" s="19"/>
    </row>
    <row r="8" spans="2:7" x14ac:dyDescent="0.2">
      <c r="B8" s="6"/>
      <c r="C8" s="19"/>
      <c r="D8" s="19"/>
      <c r="E8" s="19"/>
    </row>
  </sheetData>
  <mergeCells count="1"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workbookViewId="0">
      <selection activeCell="E32" sqref="E32"/>
    </sheetView>
  </sheetViews>
  <sheetFormatPr baseColWidth="10" defaultRowHeight="16" x14ac:dyDescent="0.2"/>
  <cols>
    <col min="2" max="2" width="12.1640625" customWidth="1"/>
    <col min="3" max="5" width="5.83203125" customWidth="1"/>
  </cols>
  <sheetData>
    <row r="3" spans="2:5" ht="17" thickBot="1" x14ac:dyDescent="0.25">
      <c r="B3" s="5"/>
      <c r="C3" s="52" t="s">
        <v>20</v>
      </c>
      <c r="D3" s="52"/>
      <c r="E3" s="52"/>
    </row>
    <row r="4" spans="2:5" x14ac:dyDescent="0.2">
      <c r="B4" s="6" t="s">
        <v>0</v>
      </c>
      <c r="C4" s="7">
        <v>4.49</v>
      </c>
      <c r="D4" s="7">
        <v>4</v>
      </c>
      <c r="E4" s="7"/>
    </row>
    <row r="5" spans="2:5" x14ac:dyDescent="0.2">
      <c r="B5" s="6" t="s">
        <v>1</v>
      </c>
      <c r="C5" s="7">
        <v>1.93</v>
      </c>
      <c r="D5" s="7">
        <v>2.11</v>
      </c>
      <c r="E5" s="7"/>
    </row>
    <row r="6" spans="2:5" x14ac:dyDescent="0.2">
      <c r="B6" s="6" t="s">
        <v>2</v>
      </c>
      <c r="C6" s="7">
        <v>4.8099999999999996</v>
      </c>
      <c r="D6" s="7">
        <v>4.24</v>
      </c>
      <c r="E6" s="7"/>
    </row>
    <row r="7" spans="2:5" x14ac:dyDescent="0.2">
      <c r="B7" s="6" t="s">
        <v>3</v>
      </c>
      <c r="C7" s="7">
        <v>14.8</v>
      </c>
      <c r="D7" s="7">
        <v>13.4</v>
      </c>
      <c r="E7" s="7"/>
    </row>
    <row r="8" spans="2:5" x14ac:dyDescent="0.2">
      <c r="B8" s="6" t="s">
        <v>4</v>
      </c>
      <c r="C8" s="7">
        <v>1.92</v>
      </c>
      <c r="D8" s="7">
        <v>2.11</v>
      </c>
      <c r="E8" s="7"/>
    </row>
    <row r="9" spans="2:5" x14ac:dyDescent="0.2">
      <c r="B9" s="6" t="s">
        <v>5</v>
      </c>
      <c r="C9" s="7">
        <v>2.11</v>
      </c>
      <c r="D9" s="7">
        <v>1.93</v>
      </c>
      <c r="E9" s="7"/>
    </row>
    <row r="10" spans="2:5" x14ac:dyDescent="0.2">
      <c r="B10" s="6" t="s">
        <v>6</v>
      </c>
      <c r="C10" s="7">
        <v>1.93</v>
      </c>
      <c r="D10" s="7">
        <v>1.93</v>
      </c>
      <c r="E10" s="7"/>
    </row>
    <row r="11" spans="2:5" ht="17" thickBot="1" x14ac:dyDescent="0.25">
      <c r="B11" s="8" t="s">
        <v>7</v>
      </c>
      <c r="C11" s="9">
        <v>1321</v>
      </c>
      <c r="D11" s="9">
        <v>1118</v>
      </c>
      <c r="E11" s="9">
        <v>1654</v>
      </c>
    </row>
    <row r="15" spans="2:5" x14ac:dyDescent="0.2">
      <c r="E15" s="1"/>
    </row>
  </sheetData>
  <mergeCells count="1">
    <mergeCell ref="C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E16" sqref="E16"/>
    </sheetView>
  </sheetViews>
  <sheetFormatPr baseColWidth="10" defaultRowHeight="16" x14ac:dyDescent="0.2"/>
  <cols>
    <col min="2" max="2" width="12.1640625" customWidth="1"/>
    <col min="3" max="5" width="5.83203125" customWidth="1"/>
  </cols>
  <sheetData>
    <row r="3" spans="2:5" ht="17" thickBot="1" x14ac:dyDescent="0.25">
      <c r="B3" s="5"/>
      <c r="C3" s="52" t="s">
        <v>21</v>
      </c>
      <c r="D3" s="52"/>
      <c r="E3" s="52"/>
    </row>
    <row r="4" spans="2:5" x14ac:dyDescent="0.2">
      <c r="B4" s="6" t="s">
        <v>1</v>
      </c>
      <c r="C4" s="7">
        <v>9</v>
      </c>
      <c r="D4" s="7">
        <v>10</v>
      </c>
      <c r="E4" s="7"/>
    </row>
    <row r="5" spans="2:5" x14ac:dyDescent="0.2">
      <c r="B5" s="6" t="s">
        <v>4</v>
      </c>
      <c r="C5" s="7">
        <v>48</v>
      </c>
      <c r="D5" s="7">
        <v>51</v>
      </c>
      <c r="E5" s="7"/>
    </row>
    <row r="6" spans="2:5" x14ac:dyDescent="0.2">
      <c r="B6" s="6" t="s">
        <v>5</v>
      </c>
      <c r="C6" s="7">
        <v>6</v>
      </c>
      <c r="D6" s="7">
        <v>4</v>
      </c>
      <c r="E6" s="7"/>
    </row>
    <row r="7" spans="2:5" x14ac:dyDescent="0.2">
      <c r="B7" s="6" t="s">
        <v>6</v>
      </c>
      <c r="C7" s="7">
        <v>10</v>
      </c>
      <c r="D7" s="7">
        <v>8</v>
      </c>
      <c r="E7" s="7"/>
    </row>
    <row r="8" spans="2:5" ht="17" thickBot="1" x14ac:dyDescent="0.25">
      <c r="B8" s="8" t="s">
        <v>7</v>
      </c>
      <c r="C8" s="9">
        <v>495</v>
      </c>
      <c r="D8" s="9">
        <v>352</v>
      </c>
      <c r="E8" s="9">
        <v>423</v>
      </c>
    </row>
    <row r="12" spans="2:5" x14ac:dyDescent="0.2">
      <c r="E12" s="1"/>
    </row>
  </sheetData>
  <mergeCells count="1">
    <mergeCell ref="C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workbookViewId="0">
      <selection activeCell="I35" sqref="I35"/>
    </sheetView>
  </sheetViews>
  <sheetFormatPr baseColWidth="10" defaultRowHeight="16" x14ac:dyDescent="0.2"/>
  <cols>
    <col min="2" max="2" width="12.1640625" customWidth="1"/>
    <col min="3" max="8" width="5.83203125" customWidth="1"/>
  </cols>
  <sheetData>
    <row r="3" spans="2:8" ht="17" thickBot="1" x14ac:dyDescent="0.25">
      <c r="B3" s="12"/>
      <c r="C3" s="52" t="s">
        <v>19</v>
      </c>
      <c r="D3" s="52"/>
      <c r="E3" s="53"/>
      <c r="F3" s="52" t="s">
        <v>20</v>
      </c>
      <c r="G3" s="52"/>
      <c r="H3" s="52"/>
    </row>
    <row r="4" spans="2:8" x14ac:dyDescent="0.2">
      <c r="B4" s="13" t="s">
        <v>7</v>
      </c>
      <c r="C4" s="7">
        <v>1043</v>
      </c>
      <c r="D4" s="7">
        <v>870</v>
      </c>
      <c r="E4" s="10">
        <v>916</v>
      </c>
      <c r="F4" s="2">
        <v>1321</v>
      </c>
      <c r="G4" s="2">
        <v>1118</v>
      </c>
      <c r="H4" s="2">
        <v>1654</v>
      </c>
    </row>
    <row r="5" spans="2:8" x14ac:dyDescent="0.2">
      <c r="B5" s="13" t="s">
        <v>8</v>
      </c>
      <c r="C5" s="7">
        <v>1965</v>
      </c>
      <c r="D5" s="7">
        <v>1927</v>
      </c>
      <c r="E5" s="10"/>
      <c r="F5" s="2">
        <v>424</v>
      </c>
      <c r="G5" s="2">
        <v>404</v>
      </c>
      <c r="H5" s="2"/>
    </row>
    <row r="6" spans="2:8" x14ac:dyDescent="0.2">
      <c r="B6" s="13" t="s">
        <v>9</v>
      </c>
      <c r="C6" s="7">
        <v>638</v>
      </c>
      <c r="D6" s="7">
        <v>668</v>
      </c>
      <c r="E6" s="10"/>
      <c r="F6" s="2">
        <v>4</v>
      </c>
      <c r="G6" s="2">
        <v>4</v>
      </c>
      <c r="H6" s="2"/>
    </row>
    <row r="7" spans="2:8" x14ac:dyDescent="0.2">
      <c r="B7" s="13" t="s">
        <v>11</v>
      </c>
      <c r="C7" s="7">
        <v>22</v>
      </c>
      <c r="D7" s="7">
        <v>32</v>
      </c>
      <c r="E7" s="10">
        <v>5.05</v>
      </c>
      <c r="F7" s="2">
        <v>17</v>
      </c>
      <c r="G7" s="2">
        <v>21</v>
      </c>
      <c r="H7" s="2">
        <v>8</v>
      </c>
    </row>
    <row r="8" spans="2:8" x14ac:dyDescent="0.2">
      <c r="B8" s="13" t="s">
        <v>12</v>
      </c>
      <c r="C8" s="7">
        <v>26.2</v>
      </c>
      <c r="D8" s="7">
        <v>18</v>
      </c>
      <c r="E8" s="10"/>
      <c r="F8" s="2">
        <v>117</v>
      </c>
      <c r="G8" s="2">
        <v>97.3</v>
      </c>
      <c r="H8" s="2"/>
    </row>
    <row r="9" spans="2:8" x14ac:dyDescent="0.2">
      <c r="B9" s="13" t="s">
        <v>13</v>
      </c>
      <c r="C9" s="7">
        <v>0</v>
      </c>
      <c r="D9" s="7">
        <v>0</v>
      </c>
      <c r="E9" s="10"/>
      <c r="F9" s="2">
        <v>75.5</v>
      </c>
      <c r="G9" s="2">
        <v>64.7</v>
      </c>
      <c r="H9" s="2"/>
    </row>
    <row r="10" spans="2:8" x14ac:dyDescent="0.2">
      <c r="B10" s="13" t="s">
        <v>14</v>
      </c>
      <c r="C10" s="7">
        <v>35.799999999999997</v>
      </c>
      <c r="D10" s="7">
        <v>33.700000000000003</v>
      </c>
      <c r="E10" s="10"/>
      <c r="F10" s="2">
        <v>150</v>
      </c>
      <c r="G10" s="2">
        <v>140</v>
      </c>
      <c r="H10" s="2"/>
    </row>
    <row r="11" spans="2:8" x14ac:dyDescent="0.2">
      <c r="B11" s="13" t="s">
        <v>15</v>
      </c>
      <c r="C11" s="7">
        <v>0.68</v>
      </c>
      <c r="D11" s="7">
        <v>0.68</v>
      </c>
      <c r="E11" s="10"/>
      <c r="F11" s="2">
        <v>59.2</v>
      </c>
      <c r="G11" s="2">
        <v>55.5</v>
      </c>
      <c r="H11" s="2"/>
    </row>
    <row r="12" spans="2:8" x14ac:dyDescent="0.2">
      <c r="B12" s="13" t="s">
        <v>16</v>
      </c>
      <c r="C12" s="7">
        <v>0</v>
      </c>
      <c r="D12" s="7">
        <v>0</v>
      </c>
      <c r="E12" s="10"/>
      <c r="F12" s="2">
        <v>29.5</v>
      </c>
      <c r="G12" s="2">
        <v>30.6</v>
      </c>
      <c r="H12" s="2"/>
    </row>
    <row r="13" spans="2:8" x14ac:dyDescent="0.2">
      <c r="B13" s="13" t="s">
        <v>17</v>
      </c>
      <c r="C13" s="7">
        <v>0</v>
      </c>
      <c r="D13" s="7">
        <v>0</v>
      </c>
      <c r="E13" s="10"/>
      <c r="F13" s="7">
        <v>40.799999999999997</v>
      </c>
      <c r="G13" s="7">
        <v>39.200000000000003</v>
      </c>
      <c r="H13" s="7"/>
    </row>
    <row r="14" spans="2:8" ht="17" thickBot="1" x14ac:dyDescent="0.25">
      <c r="B14" s="14" t="s">
        <v>18</v>
      </c>
      <c r="C14" s="9">
        <v>2.73</v>
      </c>
      <c r="D14" s="9">
        <v>3.6</v>
      </c>
      <c r="E14" s="11"/>
      <c r="F14" s="9">
        <v>26.8</v>
      </c>
      <c r="G14" s="9">
        <v>26.9</v>
      </c>
      <c r="H14" s="9"/>
    </row>
  </sheetData>
  <mergeCells count="2">
    <mergeCell ref="C3:E3"/>
    <mergeCell ref="F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>
      <selection activeCell="K20" sqref="K20"/>
    </sheetView>
  </sheetViews>
  <sheetFormatPr baseColWidth="10" defaultRowHeight="16" x14ac:dyDescent="0.2"/>
  <cols>
    <col min="1" max="1" width="4.33203125" customWidth="1"/>
    <col min="3" max="3" width="9.6640625" style="22" customWidth="1"/>
    <col min="4" max="4" width="9.83203125" customWidth="1"/>
    <col min="5" max="5" width="9.33203125" customWidth="1"/>
    <col min="6" max="7" width="9.6640625" style="23" customWidth="1"/>
    <col min="8" max="8" width="6.6640625" style="23" customWidth="1"/>
  </cols>
  <sheetData>
    <row r="1" spans="2:8" x14ac:dyDescent="0.2">
      <c r="B1" s="27"/>
      <c r="C1" s="27"/>
      <c r="D1" s="27"/>
      <c r="E1" s="27"/>
      <c r="F1" s="27"/>
      <c r="G1" s="27"/>
      <c r="H1" s="27"/>
    </row>
    <row r="2" spans="2:8" x14ac:dyDescent="0.2">
      <c r="B2" s="17"/>
      <c r="D2" s="24" t="s">
        <v>50</v>
      </c>
      <c r="F2" s="25"/>
    </row>
    <row r="3" spans="2:8" x14ac:dyDescent="0.2">
      <c r="B3" s="17"/>
      <c r="C3" s="28" t="s">
        <v>46</v>
      </c>
      <c r="D3" s="54" t="s">
        <v>48</v>
      </c>
      <c r="E3" s="54"/>
      <c r="F3" s="55" t="s">
        <v>49</v>
      </c>
      <c r="G3" s="55"/>
    </row>
    <row r="4" spans="2:8" ht="20" customHeight="1" x14ac:dyDescent="0.2">
      <c r="B4" s="17"/>
      <c r="C4" s="28" t="s">
        <v>47</v>
      </c>
      <c r="D4" s="32" t="s">
        <v>37</v>
      </c>
      <c r="E4" s="32" t="s">
        <v>28</v>
      </c>
      <c r="F4" s="32" t="s">
        <v>37</v>
      </c>
      <c r="G4" s="32" t="s">
        <v>28</v>
      </c>
    </row>
    <row r="5" spans="2:8" x14ac:dyDescent="0.2">
      <c r="B5" s="17"/>
      <c r="D5" s="2">
        <v>4.7</v>
      </c>
      <c r="E5" s="2">
        <v>228.5</v>
      </c>
      <c r="F5" s="2">
        <v>8.5399999999999991</v>
      </c>
      <c r="G5" s="2">
        <v>883.21</v>
      </c>
    </row>
    <row r="6" spans="2:8" x14ac:dyDescent="0.2">
      <c r="B6" s="17"/>
      <c r="D6" s="2">
        <v>6.6</v>
      </c>
      <c r="E6" s="2">
        <v>303.7</v>
      </c>
      <c r="F6" s="2">
        <v>18.3</v>
      </c>
      <c r="G6" s="2">
        <v>1810.31</v>
      </c>
    </row>
    <row r="7" spans="2:8" x14ac:dyDescent="0.2">
      <c r="B7" s="17"/>
      <c r="D7" s="2">
        <v>5.0999999999999996</v>
      </c>
      <c r="E7" s="2">
        <v>244.5</v>
      </c>
      <c r="F7" s="2">
        <v>9.92</v>
      </c>
      <c r="G7" s="2">
        <v>594.44000000000005</v>
      </c>
    </row>
    <row r="8" spans="2:8" x14ac:dyDescent="0.2">
      <c r="B8" s="17"/>
      <c r="D8" s="2">
        <v>5.7</v>
      </c>
      <c r="E8" s="2">
        <v>211.6</v>
      </c>
      <c r="F8" s="2">
        <v>15.3</v>
      </c>
      <c r="G8" s="2">
        <v>399.03</v>
      </c>
    </row>
    <row r="9" spans="2:8" x14ac:dyDescent="0.2">
      <c r="B9" s="17"/>
      <c r="D9" s="2">
        <v>1.7</v>
      </c>
      <c r="E9" s="2">
        <v>409</v>
      </c>
      <c r="F9" s="2">
        <v>15</v>
      </c>
      <c r="G9" s="2">
        <v>1108</v>
      </c>
    </row>
    <row r="10" spans="2:8" x14ac:dyDescent="0.2">
      <c r="B10" s="17"/>
      <c r="D10" s="2">
        <v>2.1</v>
      </c>
      <c r="E10" s="2">
        <v>296</v>
      </c>
      <c r="F10" s="2">
        <v>21</v>
      </c>
      <c r="G10" s="2">
        <v>441</v>
      </c>
    </row>
    <row r="11" spans="2:8" x14ac:dyDescent="0.2">
      <c r="B11" s="17"/>
      <c r="D11" s="2">
        <v>4.4000000000000004</v>
      </c>
      <c r="E11" s="2">
        <v>368</v>
      </c>
      <c r="F11" s="2">
        <v>26</v>
      </c>
      <c r="G11" s="2">
        <v>885</v>
      </c>
    </row>
    <row r="12" spans="2:8" x14ac:dyDescent="0.2">
      <c r="B12" s="17"/>
      <c r="D12" s="2"/>
      <c r="E12" s="2">
        <v>383</v>
      </c>
      <c r="F12" s="2"/>
      <c r="G12" s="2">
        <v>2101</v>
      </c>
    </row>
    <row r="13" spans="2:8" x14ac:dyDescent="0.2">
      <c r="B13" s="17"/>
      <c r="C13" s="29" t="s">
        <v>34</v>
      </c>
      <c r="D13" s="30">
        <v>7</v>
      </c>
      <c r="E13" s="30">
        <v>8</v>
      </c>
      <c r="F13" s="30">
        <v>7</v>
      </c>
      <c r="G13" s="30">
        <v>8</v>
      </c>
    </row>
    <row r="14" spans="2:8" x14ac:dyDescent="0.2">
      <c r="B14" s="17"/>
      <c r="C14" s="29" t="s">
        <v>35</v>
      </c>
      <c r="D14" s="31">
        <f>AVERAGE(D5:D12)</f>
        <v>4.3285714285714283</v>
      </c>
      <c r="E14" s="31">
        <f>AVERAGE(E5:E12)</f>
        <v>305.53750000000002</v>
      </c>
      <c r="F14" s="31">
        <f>AVERAGE(F5:F12)</f>
        <v>16.294285714285714</v>
      </c>
      <c r="G14" s="31">
        <f>AVERAGE(G5:G12)</f>
        <v>1027.74875</v>
      </c>
    </row>
    <row r="15" spans="2:8" x14ac:dyDescent="0.2">
      <c r="B15" s="17"/>
      <c r="C15" s="29" t="s">
        <v>36</v>
      </c>
      <c r="D15" s="31">
        <f>STDEV(D5:D12)/7^0.5</f>
        <v>0.6840754225035941</v>
      </c>
      <c r="E15" s="31">
        <f>STDEV(E5:E12)/8^0.5</f>
        <v>26.452598694241154</v>
      </c>
      <c r="F15" s="31">
        <f>STDEV(F5:F12)/7^0.5</f>
        <v>2.308327426992125</v>
      </c>
      <c r="G15" s="31">
        <f>STDEV(G5:G12)/8^0.5</f>
        <v>221.16966296454004</v>
      </c>
    </row>
    <row r="16" spans="2:8" x14ac:dyDescent="0.2">
      <c r="B16" s="17"/>
      <c r="C16" s="29" t="s">
        <v>27</v>
      </c>
      <c r="D16" s="56">
        <f>TTEST(D5:D12,E5:E12,2,2)</f>
        <v>9.1358336612052936E-8</v>
      </c>
      <c r="E16" s="57"/>
      <c r="F16" s="58">
        <f>TTEST(F5:F12,G5:G12,2,2)</f>
        <v>9.3452653718352507E-4</v>
      </c>
      <c r="G16" s="59"/>
    </row>
    <row r="19" spans="2:5" x14ac:dyDescent="0.2">
      <c r="B19" s="17"/>
      <c r="C19" s="17"/>
      <c r="D19" s="17"/>
      <c r="E19" s="17"/>
    </row>
  </sheetData>
  <mergeCells count="4">
    <mergeCell ref="D3:E3"/>
    <mergeCell ref="F3:G3"/>
    <mergeCell ref="D16:E16"/>
    <mergeCell ref="F16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>
      <selection activeCell="F30" sqref="F30"/>
    </sheetView>
  </sheetViews>
  <sheetFormatPr baseColWidth="10" defaultRowHeight="16" x14ac:dyDescent="0.2"/>
  <cols>
    <col min="1" max="1" width="4.33203125" customWidth="1"/>
    <col min="3" max="3" width="9.6640625" style="22" customWidth="1"/>
    <col min="4" max="4" width="9.83203125" customWidth="1"/>
    <col min="5" max="5" width="9.33203125" customWidth="1"/>
    <col min="6" max="7" width="9.6640625" style="23" customWidth="1"/>
    <col min="8" max="8" width="6.6640625" style="23" customWidth="1"/>
  </cols>
  <sheetData>
    <row r="1" spans="2:8" x14ac:dyDescent="0.2">
      <c r="B1" s="27"/>
      <c r="C1" s="27"/>
      <c r="D1" s="27"/>
      <c r="E1" s="27"/>
      <c r="F1" s="27"/>
      <c r="G1" s="27"/>
      <c r="H1" s="27"/>
    </row>
    <row r="2" spans="2:8" x14ac:dyDescent="0.2">
      <c r="B2" s="17"/>
      <c r="D2" s="24" t="s">
        <v>52</v>
      </c>
      <c r="F2" s="25"/>
    </row>
    <row r="3" spans="2:8" x14ac:dyDescent="0.2">
      <c r="B3" s="17"/>
      <c r="C3" s="28" t="s">
        <v>46</v>
      </c>
      <c r="D3" s="54" t="s">
        <v>48</v>
      </c>
      <c r="E3" s="54"/>
      <c r="F3" s="55" t="s">
        <v>49</v>
      </c>
      <c r="G3" s="55"/>
    </row>
    <row r="4" spans="2:8" ht="20" customHeight="1" x14ac:dyDescent="0.2">
      <c r="B4" s="17"/>
      <c r="C4" s="28" t="s">
        <v>47</v>
      </c>
      <c r="D4" s="32" t="s">
        <v>37</v>
      </c>
      <c r="E4" s="32" t="s">
        <v>28</v>
      </c>
      <c r="F4" s="32" t="s">
        <v>37</v>
      </c>
      <c r="G4" s="32" t="s">
        <v>28</v>
      </c>
    </row>
    <row r="5" spans="2:8" x14ac:dyDescent="0.2">
      <c r="B5" s="17"/>
      <c r="D5" s="2">
        <v>5.2</v>
      </c>
      <c r="E5" s="2">
        <v>59.3</v>
      </c>
      <c r="F5" s="2">
        <v>0</v>
      </c>
      <c r="G5" s="2">
        <v>469.2</v>
      </c>
    </row>
    <row r="6" spans="2:8" x14ac:dyDescent="0.2">
      <c r="B6" s="17"/>
      <c r="D6" s="2">
        <v>11.4</v>
      </c>
      <c r="E6" s="2">
        <v>1.77</v>
      </c>
      <c r="F6" s="2">
        <v>0</v>
      </c>
      <c r="G6" s="2">
        <v>32.9</v>
      </c>
    </row>
    <row r="7" spans="2:8" x14ac:dyDescent="0.2">
      <c r="B7" s="17"/>
      <c r="D7" s="2">
        <v>1.04</v>
      </c>
      <c r="E7" s="2">
        <v>7.3</v>
      </c>
      <c r="F7" s="2">
        <v>30.2</v>
      </c>
      <c r="G7" s="2">
        <v>292.7</v>
      </c>
    </row>
    <row r="8" spans="2:8" x14ac:dyDescent="0.2">
      <c r="B8" s="17"/>
      <c r="D8" s="2">
        <v>0</v>
      </c>
      <c r="E8" s="2">
        <v>54</v>
      </c>
      <c r="F8" s="2">
        <v>0</v>
      </c>
      <c r="G8" s="2">
        <v>2590.6999999999998</v>
      </c>
    </row>
    <row r="9" spans="2:8" x14ac:dyDescent="0.2">
      <c r="B9" s="17"/>
      <c r="D9" s="2">
        <v>0</v>
      </c>
      <c r="E9" s="2">
        <v>9</v>
      </c>
      <c r="F9" s="2">
        <v>6</v>
      </c>
      <c r="G9" s="2">
        <v>464</v>
      </c>
    </row>
    <row r="10" spans="2:8" x14ac:dyDescent="0.2">
      <c r="B10" s="17"/>
      <c r="D10" s="2">
        <v>0</v>
      </c>
      <c r="E10" s="2">
        <v>5</v>
      </c>
      <c r="F10" s="2">
        <v>5</v>
      </c>
      <c r="G10" s="2">
        <v>72</v>
      </c>
    </row>
    <row r="11" spans="2:8" x14ac:dyDescent="0.2">
      <c r="B11" s="17"/>
      <c r="D11" s="2">
        <v>0</v>
      </c>
      <c r="E11" s="2">
        <v>43</v>
      </c>
      <c r="F11" s="2">
        <v>8</v>
      </c>
      <c r="G11" s="2">
        <v>3956</v>
      </c>
    </row>
    <row r="12" spans="2:8" x14ac:dyDescent="0.2">
      <c r="B12" s="17"/>
      <c r="D12" s="2"/>
      <c r="E12" s="2">
        <v>13</v>
      </c>
      <c r="F12" s="2"/>
      <c r="G12" s="2">
        <v>1301</v>
      </c>
    </row>
    <row r="13" spans="2:8" x14ac:dyDescent="0.2">
      <c r="B13" s="17"/>
      <c r="C13" s="29" t="s">
        <v>34</v>
      </c>
      <c r="D13" s="30">
        <v>7</v>
      </c>
      <c r="E13" s="30">
        <v>8</v>
      </c>
      <c r="F13" s="30">
        <v>7</v>
      </c>
      <c r="G13" s="30">
        <v>8</v>
      </c>
    </row>
    <row r="14" spans="2:8" x14ac:dyDescent="0.2">
      <c r="B14" s="17"/>
      <c r="C14" s="29" t="s">
        <v>35</v>
      </c>
      <c r="D14" s="31">
        <f>AVERAGE(D5:D12)</f>
        <v>2.52</v>
      </c>
      <c r="E14" s="31">
        <f>AVERAGE(E5:E12)</f>
        <v>24.046250000000001</v>
      </c>
      <c r="F14" s="31">
        <f>AVERAGE(F5:F12)</f>
        <v>7.0285714285714294</v>
      </c>
      <c r="G14" s="31">
        <f>AVERAGE(G5:G12)</f>
        <v>1147.3125</v>
      </c>
    </row>
    <row r="15" spans="2:8" x14ac:dyDescent="0.2">
      <c r="B15" s="17"/>
      <c r="C15" s="29" t="s">
        <v>36</v>
      </c>
      <c r="D15" s="31">
        <f>STDEV(D5:D12)/7^0.5</f>
        <v>1.6448244949074715</v>
      </c>
      <c r="E15" s="31">
        <f>STDEV(E5:E12)/8^0.5</f>
        <v>8.4379412979834285</v>
      </c>
      <c r="F15" s="31">
        <f>STDEV(F5:F12)/7^0.5</f>
        <v>4.0568410350509749</v>
      </c>
      <c r="G15" s="31">
        <f>STDEV(G5:G12)/8^0.5</f>
        <v>500.91060024915043</v>
      </c>
    </row>
    <row r="16" spans="2:8" x14ac:dyDescent="0.2">
      <c r="B16" s="17"/>
      <c r="C16" s="29" t="s">
        <v>27</v>
      </c>
      <c r="D16" s="60">
        <f>TTEST(D5:D12,E5:E12,2,2)</f>
        <v>3.576619777588546E-2</v>
      </c>
      <c r="E16" s="61"/>
      <c r="F16" s="60">
        <f>TTEST(F5:F12,G5:G12,2,2)</f>
        <v>5.3900705232368014E-2</v>
      </c>
      <c r="G16" s="61"/>
    </row>
    <row r="19" spans="2:5" x14ac:dyDescent="0.2">
      <c r="B19" s="17"/>
      <c r="C19" s="17"/>
      <c r="D19" s="17"/>
      <c r="E19" s="17"/>
    </row>
  </sheetData>
  <mergeCells count="4">
    <mergeCell ref="D3:E3"/>
    <mergeCell ref="F3:G3"/>
    <mergeCell ref="D16:E16"/>
    <mergeCell ref="F16:G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topLeftCell="A56" workbookViewId="0">
      <selection activeCell="C90" sqref="C90"/>
    </sheetView>
  </sheetViews>
  <sheetFormatPr baseColWidth="10" defaultRowHeight="16" x14ac:dyDescent="0.2"/>
  <cols>
    <col min="1" max="1" width="4.33203125" customWidth="1"/>
    <col min="3" max="3" width="27.1640625" style="22" customWidth="1"/>
    <col min="4" max="4" width="9.83203125" customWidth="1"/>
    <col min="5" max="5" width="9.33203125" customWidth="1"/>
    <col min="6" max="7" width="9.6640625" style="23" customWidth="1"/>
    <col min="8" max="8" width="6.6640625" style="23" customWidth="1"/>
  </cols>
  <sheetData>
    <row r="1" spans="2:8" x14ac:dyDescent="0.2">
      <c r="B1" s="27"/>
      <c r="C1" s="27"/>
      <c r="D1" s="27"/>
      <c r="E1" s="27"/>
      <c r="F1" s="27"/>
      <c r="G1" s="27"/>
      <c r="H1" s="27"/>
    </row>
    <row r="2" spans="2:8" x14ac:dyDescent="0.2">
      <c r="B2" s="17"/>
      <c r="D2" s="24" t="s">
        <v>51</v>
      </c>
      <c r="F2" s="25"/>
    </row>
    <row r="3" spans="2:8" x14ac:dyDescent="0.2">
      <c r="B3" s="17"/>
      <c r="C3" s="28" t="s">
        <v>46</v>
      </c>
      <c r="D3" s="54" t="s">
        <v>22</v>
      </c>
      <c r="E3" s="54"/>
      <c r="F3" s="55" t="s">
        <v>23</v>
      </c>
      <c r="G3" s="55"/>
    </row>
    <row r="4" spans="2:8" ht="20" customHeight="1" x14ac:dyDescent="0.2">
      <c r="B4" s="17"/>
      <c r="C4" s="28" t="s">
        <v>47</v>
      </c>
      <c r="D4" s="32" t="s">
        <v>37</v>
      </c>
      <c r="E4" s="32" t="s">
        <v>28</v>
      </c>
      <c r="F4" s="32" t="s">
        <v>37</v>
      </c>
      <c r="G4" s="32" t="s">
        <v>28</v>
      </c>
    </row>
    <row r="5" spans="2:8" ht="15" customHeight="1" x14ac:dyDescent="0.2">
      <c r="D5" s="2">
        <v>86</v>
      </c>
      <c r="E5" s="2">
        <v>300</v>
      </c>
      <c r="F5" s="2">
        <v>1</v>
      </c>
      <c r="G5" s="2">
        <v>5</v>
      </c>
      <c r="H5"/>
    </row>
    <row r="6" spans="2:8" ht="15" customHeight="1" x14ac:dyDescent="0.2">
      <c r="D6" s="2">
        <v>93</v>
      </c>
      <c r="E6" s="2">
        <v>1259</v>
      </c>
      <c r="F6" s="2">
        <v>0</v>
      </c>
      <c r="G6" s="2">
        <v>19</v>
      </c>
      <c r="H6"/>
    </row>
    <row r="7" spans="2:8" ht="15" customHeight="1" x14ac:dyDescent="0.2">
      <c r="D7" s="2">
        <v>616</v>
      </c>
      <c r="E7" s="2">
        <v>1595</v>
      </c>
      <c r="F7" s="2">
        <v>4</v>
      </c>
      <c r="G7" s="2">
        <v>25</v>
      </c>
      <c r="H7"/>
    </row>
    <row r="8" spans="2:8" ht="15" customHeight="1" x14ac:dyDescent="0.2">
      <c r="D8" s="2">
        <v>18</v>
      </c>
      <c r="E8" s="2">
        <v>496</v>
      </c>
      <c r="F8" s="2">
        <v>23</v>
      </c>
      <c r="G8" s="2">
        <v>7</v>
      </c>
      <c r="H8"/>
    </row>
    <row r="9" spans="2:8" ht="15" customHeight="1" x14ac:dyDescent="0.2">
      <c r="D9" s="2">
        <v>12</v>
      </c>
      <c r="E9" s="2">
        <v>365</v>
      </c>
      <c r="F9" s="2">
        <v>3</v>
      </c>
      <c r="G9" s="2">
        <v>9</v>
      </c>
      <c r="H9"/>
    </row>
    <row r="10" spans="2:8" ht="15" customHeight="1" x14ac:dyDescent="0.2">
      <c r="D10" s="2">
        <v>259</v>
      </c>
      <c r="E10" s="2">
        <v>415</v>
      </c>
      <c r="F10" s="2">
        <v>4</v>
      </c>
      <c r="G10" s="2">
        <v>9</v>
      </c>
      <c r="H10"/>
    </row>
    <row r="11" spans="2:8" ht="15" customHeight="1" x14ac:dyDescent="0.2">
      <c r="D11" s="2">
        <v>53</v>
      </c>
      <c r="E11" s="2">
        <v>391</v>
      </c>
      <c r="F11" s="2">
        <v>2</v>
      </c>
      <c r="G11" s="2">
        <v>1</v>
      </c>
      <c r="H11"/>
    </row>
    <row r="12" spans="2:8" ht="15" customHeight="1" x14ac:dyDescent="0.2">
      <c r="D12" s="2">
        <v>430</v>
      </c>
      <c r="E12" s="2">
        <v>966</v>
      </c>
      <c r="F12" s="2">
        <v>11</v>
      </c>
      <c r="G12" s="2">
        <v>3</v>
      </c>
      <c r="H12"/>
    </row>
    <row r="13" spans="2:8" ht="15" customHeight="1" x14ac:dyDescent="0.2">
      <c r="D13" s="2">
        <v>57</v>
      </c>
      <c r="E13" s="2">
        <v>157</v>
      </c>
      <c r="F13" s="2">
        <v>12</v>
      </c>
      <c r="G13" s="2">
        <v>14</v>
      </c>
      <c r="H13"/>
    </row>
    <row r="14" spans="2:8" ht="15" customHeight="1" x14ac:dyDescent="0.2">
      <c r="D14" s="2"/>
      <c r="E14" s="2">
        <v>973</v>
      </c>
      <c r="F14" s="2"/>
      <c r="G14" s="2">
        <v>21</v>
      </c>
      <c r="H14"/>
    </row>
    <row r="15" spans="2:8" ht="15" customHeight="1" x14ac:dyDescent="0.2">
      <c r="D15" s="2"/>
      <c r="E15" s="2">
        <v>694</v>
      </c>
      <c r="F15" s="2"/>
      <c r="G15" s="2">
        <v>14</v>
      </c>
      <c r="H15"/>
    </row>
    <row r="16" spans="2:8" ht="15" customHeight="1" x14ac:dyDescent="0.2">
      <c r="D16" s="2"/>
      <c r="E16" s="2">
        <v>1100</v>
      </c>
      <c r="F16" s="2"/>
      <c r="G16" s="2">
        <v>35</v>
      </c>
      <c r="H16"/>
    </row>
    <row r="17" spans="4:8" ht="15" customHeight="1" x14ac:dyDescent="0.2">
      <c r="D17" s="2"/>
      <c r="E17" s="2">
        <v>406</v>
      </c>
      <c r="F17" s="2"/>
      <c r="G17" s="2">
        <v>53</v>
      </c>
      <c r="H17"/>
    </row>
    <row r="18" spans="4:8" ht="15" customHeight="1" x14ac:dyDescent="0.2">
      <c r="D18" s="2"/>
      <c r="E18" s="2">
        <v>1133</v>
      </c>
      <c r="F18" s="2"/>
      <c r="G18" s="2">
        <v>6</v>
      </c>
      <c r="H18"/>
    </row>
    <row r="19" spans="4:8" ht="15" customHeight="1" x14ac:dyDescent="0.2">
      <c r="D19" s="2"/>
      <c r="E19" s="2">
        <v>507</v>
      </c>
      <c r="F19" s="2"/>
      <c r="G19" s="2">
        <v>44</v>
      </c>
      <c r="H19"/>
    </row>
    <row r="20" spans="4:8" ht="15" customHeight="1" x14ac:dyDescent="0.2">
      <c r="D20" s="2"/>
      <c r="E20" s="2">
        <v>1757</v>
      </c>
      <c r="F20" s="2"/>
      <c r="G20" s="2">
        <v>21</v>
      </c>
      <c r="H20"/>
    </row>
    <row r="21" spans="4:8" ht="15" customHeight="1" x14ac:dyDescent="0.2">
      <c r="D21" s="2"/>
      <c r="E21" s="2">
        <v>1297</v>
      </c>
      <c r="F21" s="2"/>
      <c r="G21" s="2">
        <v>24</v>
      </c>
      <c r="H21"/>
    </row>
    <row r="22" spans="4:8" ht="15" customHeight="1" x14ac:dyDescent="0.2">
      <c r="D22" s="2"/>
      <c r="E22" s="2">
        <v>190</v>
      </c>
      <c r="F22" s="2"/>
      <c r="G22" s="2">
        <v>2</v>
      </c>
      <c r="H22"/>
    </row>
    <row r="23" spans="4:8" ht="15" customHeight="1" x14ac:dyDescent="0.2">
      <c r="D23" s="2"/>
      <c r="E23" s="2">
        <v>1693</v>
      </c>
      <c r="F23" s="2"/>
      <c r="G23" s="2">
        <v>49</v>
      </c>
      <c r="H23"/>
    </row>
    <row r="24" spans="4:8" ht="15" customHeight="1" x14ac:dyDescent="0.2">
      <c r="D24" s="2"/>
      <c r="E24" s="2">
        <v>736</v>
      </c>
      <c r="F24" s="2"/>
      <c r="G24" s="2">
        <v>5</v>
      </c>
      <c r="H24"/>
    </row>
    <row r="25" spans="4:8" ht="15" customHeight="1" x14ac:dyDescent="0.2">
      <c r="D25" s="2"/>
      <c r="E25" s="2">
        <v>1228</v>
      </c>
      <c r="F25" s="2"/>
      <c r="G25" s="2">
        <v>2</v>
      </c>
      <c r="H25"/>
    </row>
    <row r="26" spans="4:8" ht="15" customHeight="1" x14ac:dyDescent="0.2">
      <c r="D26" s="2"/>
      <c r="E26" s="2">
        <v>1639</v>
      </c>
      <c r="F26" s="2"/>
      <c r="G26" s="2">
        <v>52</v>
      </c>
      <c r="H26"/>
    </row>
    <row r="27" spans="4:8" ht="15" customHeight="1" x14ac:dyDescent="0.2">
      <c r="D27" s="2"/>
      <c r="E27" s="2">
        <v>1217</v>
      </c>
      <c r="F27" s="2"/>
      <c r="G27" s="2">
        <v>8</v>
      </c>
      <c r="H27"/>
    </row>
    <row r="28" spans="4:8" ht="15" customHeight="1" x14ac:dyDescent="0.2">
      <c r="D28" s="2"/>
      <c r="E28" s="2">
        <v>791</v>
      </c>
      <c r="F28" s="2"/>
      <c r="G28" s="2">
        <v>27</v>
      </c>
      <c r="H28"/>
    </row>
    <row r="29" spans="4:8" ht="15" customHeight="1" x14ac:dyDescent="0.2">
      <c r="D29" s="2"/>
      <c r="E29" s="2">
        <v>352</v>
      </c>
      <c r="F29" s="2"/>
      <c r="G29" s="2">
        <v>7</v>
      </c>
      <c r="H29"/>
    </row>
    <row r="30" spans="4:8" ht="15" customHeight="1" x14ac:dyDescent="0.2">
      <c r="D30" s="2"/>
      <c r="E30" s="2">
        <v>1230</v>
      </c>
      <c r="F30" s="2"/>
      <c r="G30" s="2">
        <v>17</v>
      </c>
      <c r="H30"/>
    </row>
    <row r="31" spans="4:8" ht="15" customHeight="1" x14ac:dyDescent="0.2">
      <c r="D31" s="2"/>
      <c r="E31" s="2">
        <v>1328</v>
      </c>
      <c r="F31" s="2"/>
      <c r="G31" s="2">
        <v>8</v>
      </c>
      <c r="H31"/>
    </row>
    <row r="32" spans="4:8" ht="15" customHeight="1" x14ac:dyDescent="0.2">
      <c r="D32" s="2"/>
      <c r="E32" s="2">
        <v>1142</v>
      </c>
      <c r="F32" s="2"/>
      <c r="G32" s="2">
        <v>92</v>
      </c>
      <c r="H32"/>
    </row>
    <row r="33" spans="4:8" ht="15" customHeight="1" x14ac:dyDescent="0.2">
      <c r="D33" s="2"/>
      <c r="E33" s="2">
        <v>935</v>
      </c>
      <c r="F33" s="2"/>
      <c r="G33" s="2">
        <v>37</v>
      </c>
      <c r="H33"/>
    </row>
    <row r="34" spans="4:8" ht="15" customHeight="1" x14ac:dyDescent="0.2">
      <c r="D34" s="2"/>
      <c r="E34" s="2">
        <v>354</v>
      </c>
      <c r="F34" s="2"/>
      <c r="G34" s="2">
        <v>12</v>
      </c>
      <c r="H34"/>
    </row>
    <row r="35" spans="4:8" ht="15" customHeight="1" x14ac:dyDescent="0.2">
      <c r="D35" s="2"/>
      <c r="E35" s="2">
        <v>1612</v>
      </c>
      <c r="F35" s="2"/>
      <c r="G35" s="2">
        <v>1</v>
      </c>
      <c r="H35"/>
    </row>
    <row r="36" spans="4:8" ht="15" customHeight="1" x14ac:dyDescent="0.2">
      <c r="D36" s="2"/>
      <c r="E36" s="2">
        <v>1159</v>
      </c>
      <c r="F36" s="2"/>
      <c r="G36" s="2">
        <v>2</v>
      </c>
      <c r="H36"/>
    </row>
    <row r="37" spans="4:8" ht="15" customHeight="1" x14ac:dyDescent="0.2">
      <c r="D37" s="2"/>
      <c r="E37" s="2">
        <v>1516</v>
      </c>
      <c r="F37" s="2"/>
      <c r="G37" s="2">
        <v>17</v>
      </c>
      <c r="H37"/>
    </row>
    <row r="38" spans="4:8" ht="15" customHeight="1" x14ac:dyDescent="0.2">
      <c r="D38" s="2"/>
      <c r="E38" s="2">
        <v>628</v>
      </c>
      <c r="F38" s="2"/>
      <c r="G38" s="2">
        <v>4</v>
      </c>
      <c r="H38"/>
    </row>
    <row r="39" spans="4:8" ht="15" customHeight="1" x14ac:dyDescent="0.2">
      <c r="D39" s="2"/>
      <c r="E39" s="2">
        <v>375</v>
      </c>
      <c r="F39" s="2"/>
      <c r="G39" s="2">
        <v>4</v>
      </c>
      <c r="H39"/>
    </row>
    <row r="40" spans="4:8" ht="15" customHeight="1" x14ac:dyDescent="0.2">
      <c r="D40" s="2"/>
      <c r="E40" s="2">
        <v>1726</v>
      </c>
      <c r="F40" s="2"/>
      <c r="G40" s="2">
        <v>4</v>
      </c>
      <c r="H40"/>
    </row>
    <row r="41" spans="4:8" ht="15" customHeight="1" x14ac:dyDescent="0.2">
      <c r="D41" s="2"/>
      <c r="E41" s="2">
        <v>1343</v>
      </c>
      <c r="F41" s="2"/>
      <c r="G41" s="2">
        <v>20</v>
      </c>
      <c r="H41"/>
    </row>
    <row r="42" spans="4:8" ht="15" customHeight="1" x14ac:dyDescent="0.2">
      <c r="D42" s="2"/>
      <c r="E42" s="2">
        <v>593</v>
      </c>
      <c r="F42" s="2"/>
      <c r="G42" s="2">
        <v>1</v>
      </c>
      <c r="H42"/>
    </row>
    <row r="43" spans="4:8" ht="15" customHeight="1" x14ac:dyDescent="0.2">
      <c r="D43" s="2"/>
      <c r="E43" s="2">
        <v>583</v>
      </c>
      <c r="F43" s="2"/>
      <c r="G43" s="2">
        <v>0</v>
      </c>
      <c r="H43"/>
    </row>
    <row r="44" spans="4:8" ht="15" customHeight="1" x14ac:dyDescent="0.2">
      <c r="D44" s="2"/>
      <c r="E44" s="2">
        <v>532</v>
      </c>
      <c r="F44" s="2"/>
      <c r="G44" s="2">
        <v>108</v>
      </c>
      <c r="H44"/>
    </row>
    <row r="45" spans="4:8" ht="15" customHeight="1" x14ac:dyDescent="0.2">
      <c r="D45" s="2"/>
      <c r="E45" s="2">
        <v>665</v>
      </c>
      <c r="F45" s="2"/>
      <c r="G45" s="2">
        <v>183</v>
      </c>
      <c r="H45"/>
    </row>
    <row r="46" spans="4:8" ht="15" customHeight="1" x14ac:dyDescent="0.2">
      <c r="D46" s="2"/>
      <c r="E46" s="2">
        <v>2129</v>
      </c>
      <c r="F46" s="2"/>
      <c r="G46" s="2">
        <v>8</v>
      </c>
      <c r="H46"/>
    </row>
    <row r="47" spans="4:8" ht="15" customHeight="1" x14ac:dyDescent="0.2">
      <c r="D47" s="2"/>
      <c r="E47" s="2">
        <v>1117</v>
      </c>
      <c r="F47" s="2"/>
      <c r="G47" s="2">
        <v>385</v>
      </c>
      <c r="H47"/>
    </row>
    <row r="48" spans="4:8" ht="15" customHeight="1" x14ac:dyDescent="0.2">
      <c r="D48" s="2"/>
      <c r="E48" s="2">
        <v>502</v>
      </c>
      <c r="F48" s="2"/>
      <c r="G48" s="2">
        <v>6</v>
      </c>
      <c r="H48"/>
    </row>
    <row r="49" spans="4:8" ht="15" customHeight="1" x14ac:dyDescent="0.2">
      <c r="D49" s="2"/>
      <c r="E49" s="2">
        <v>1525</v>
      </c>
      <c r="F49" s="2"/>
      <c r="G49" s="2">
        <v>30</v>
      </c>
      <c r="H49"/>
    </row>
    <row r="50" spans="4:8" ht="15" customHeight="1" x14ac:dyDescent="0.2">
      <c r="D50" s="2"/>
      <c r="E50" s="2">
        <v>1645</v>
      </c>
      <c r="F50" s="2"/>
      <c r="G50" s="2">
        <v>9</v>
      </c>
      <c r="H50"/>
    </row>
    <row r="51" spans="4:8" ht="15" customHeight="1" x14ac:dyDescent="0.2">
      <c r="D51" s="2"/>
      <c r="E51" s="2">
        <v>400</v>
      </c>
      <c r="F51" s="2"/>
      <c r="G51" s="2">
        <v>336</v>
      </c>
      <c r="H51"/>
    </row>
    <row r="52" spans="4:8" ht="15" customHeight="1" x14ac:dyDescent="0.2">
      <c r="D52" s="2"/>
      <c r="E52" s="2">
        <v>1462</v>
      </c>
      <c r="F52" s="2"/>
      <c r="G52" s="2">
        <v>1</v>
      </c>
      <c r="H52"/>
    </row>
    <row r="53" spans="4:8" ht="15" customHeight="1" x14ac:dyDescent="0.2">
      <c r="D53" s="2"/>
      <c r="E53" s="2">
        <v>236</v>
      </c>
      <c r="F53" s="2"/>
      <c r="G53" s="2">
        <v>4</v>
      </c>
      <c r="H53"/>
    </row>
    <row r="54" spans="4:8" ht="15" customHeight="1" x14ac:dyDescent="0.2">
      <c r="D54" s="2"/>
      <c r="E54" s="2">
        <v>2810</v>
      </c>
      <c r="F54" s="2"/>
      <c r="G54" s="2">
        <v>4</v>
      </c>
      <c r="H54"/>
    </row>
    <row r="55" spans="4:8" ht="15" customHeight="1" x14ac:dyDescent="0.2">
      <c r="D55" s="2"/>
      <c r="E55" s="2">
        <v>920</v>
      </c>
      <c r="F55" s="2"/>
      <c r="G55" s="2">
        <v>4</v>
      </c>
      <c r="H55"/>
    </row>
    <row r="56" spans="4:8" ht="15" customHeight="1" x14ac:dyDescent="0.2">
      <c r="D56" s="2"/>
      <c r="E56" s="2">
        <v>225</v>
      </c>
      <c r="F56" s="2"/>
      <c r="G56" s="2">
        <v>0</v>
      </c>
      <c r="H56"/>
    </row>
    <row r="57" spans="4:8" ht="15" customHeight="1" x14ac:dyDescent="0.2">
      <c r="D57" s="2"/>
      <c r="E57" s="2">
        <v>1316</v>
      </c>
      <c r="F57" s="2"/>
      <c r="G57" s="2">
        <v>23</v>
      </c>
      <c r="H57"/>
    </row>
    <row r="58" spans="4:8" ht="15" customHeight="1" x14ac:dyDescent="0.2">
      <c r="D58" s="2"/>
      <c r="E58" s="2">
        <v>129</v>
      </c>
      <c r="F58" s="2"/>
      <c r="G58" s="2">
        <v>2</v>
      </c>
      <c r="H58"/>
    </row>
    <row r="59" spans="4:8" ht="15" customHeight="1" x14ac:dyDescent="0.2">
      <c r="D59" s="2"/>
      <c r="E59" s="2">
        <v>664</v>
      </c>
      <c r="F59" s="2"/>
      <c r="G59" s="2">
        <v>29</v>
      </c>
      <c r="H59"/>
    </row>
    <row r="60" spans="4:8" ht="15" customHeight="1" x14ac:dyDescent="0.2">
      <c r="D60" s="2"/>
      <c r="E60" s="2">
        <v>4187</v>
      </c>
      <c r="F60" s="2"/>
      <c r="G60" s="2">
        <v>45</v>
      </c>
      <c r="H60"/>
    </row>
    <row r="61" spans="4:8" ht="15" customHeight="1" x14ac:dyDescent="0.2">
      <c r="D61" s="2"/>
      <c r="E61" s="2">
        <v>1752</v>
      </c>
      <c r="F61" s="2"/>
      <c r="G61" s="2">
        <v>1</v>
      </c>
      <c r="H61"/>
    </row>
    <row r="62" spans="4:8" ht="15" customHeight="1" x14ac:dyDescent="0.2">
      <c r="D62" s="2"/>
      <c r="E62" s="2">
        <v>1569</v>
      </c>
      <c r="F62" s="2"/>
      <c r="G62" s="2">
        <v>77</v>
      </c>
      <c r="H62"/>
    </row>
    <row r="63" spans="4:8" ht="15" customHeight="1" x14ac:dyDescent="0.2">
      <c r="D63" s="2"/>
      <c r="E63" s="2">
        <v>1151</v>
      </c>
      <c r="F63" s="2"/>
      <c r="G63" s="2">
        <v>41</v>
      </c>
      <c r="H63"/>
    </row>
    <row r="64" spans="4:8" ht="15" customHeight="1" x14ac:dyDescent="0.2">
      <c r="D64" s="2"/>
      <c r="E64" s="2">
        <v>1552</v>
      </c>
      <c r="F64" s="2"/>
      <c r="G64" s="2">
        <v>2</v>
      </c>
      <c r="H64"/>
    </row>
    <row r="65" spans="2:8" ht="15" customHeight="1" x14ac:dyDescent="0.2">
      <c r="D65" s="2"/>
      <c r="E65" s="2">
        <v>1076</v>
      </c>
      <c r="F65" s="2"/>
      <c r="G65" s="2">
        <v>23</v>
      </c>
      <c r="H65"/>
    </row>
    <row r="66" spans="2:8" ht="15" customHeight="1" x14ac:dyDescent="0.2">
      <c r="D66" s="2"/>
      <c r="E66" s="2">
        <v>2229</v>
      </c>
      <c r="F66" s="2"/>
      <c r="G66" s="2">
        <v>3</v>
      </c>
      <c r="H66"/>
    </row>
    <row r="67" spans="2:8" ht="15" customHeight="1" x14ac:dyDescent="0.2">
      <c r="D67" s="2"/>
      <c r="E67" s="2">
        <v>247</v>
      </c>
      <c r="F67" s="2"/>
      <c r="G67" s="2">
        <v>2</v>
      </c>
      <c r="H67"/>
    </row>
    <row r="68" spans="2:8" ht="15" customHeight="1" x14ac:dyDescent="0.2">
      <c r="D68" s="2"/>
      <c r="E68" s="2">
        <v>498</v>
      </c>
      <c r="F68" s="2"/>
      <c r="G68" s="2">
        <v>6</v>
      </c>
      <c r="H68"/>
    </row>
    <row r="69" spans="2:8" ht="15" customHeight="1" x14ac:dyDescent="0.2">
      <c r="D69" s="2"/>
      <c r="E69" s="2">
        <v>1298</v>
      </c>
      <c r="F69" s="2"/>
      <c r="G69" s="2">
        <v>501</v>
      </c>
      <c r="H69"/>
    </row>
    <row r="70" spans="2:8" ht="15" customHeight="1" x14ac:dyDescent="0.2">
      <c r="D70" s="2"/>
      <c r="E70" s="2">
        <v>300</v>
      </c>
      <c r="F70" s="2"/>
      <c r="G70" s="2">
        <v>1</v>
      </c>
      <c r="H70"/>
    </row>
    <row r="71" spans="2:8" ht="15" customHeight="1" x14ac:dyDescent="0.2">
      <c r="D71" s="2"/>
      <c r="E71" s="2">
        <v>3177</v>
      </c>
      <c r="F71" s="2"/>
      <c r="G71" s="2">
        <v>5</v>
      </c>
      <c r="H71"/>
    </row>
    <row r="72" spans="2:8" ht="15" customHeight="1" x14ac:dyDescent="0.2">
      <c r="D72" s="2"/>
      <c r="E72" s="2">
        <v>165</v>
      </c>
      <c r="F72" s="2"/>
      <c r="G72" s="2">
        <v>2</v>
      </c>
      <c r="H72"/>
    </row>
    <row r="73" spans="2:8" ht="15" customHeight="1" x14ac:dyDescent="0.2">
      <c r="D73" s="2"/>
      <c r="E73" s="2">
        <v>4812</v>
      </c>
      <c r="F73" s="2"/>
      <c r="G73" s="2">
        <v>3</v>
      </c>
      <c r="H73"/>
    </row>
    <row r="74" spans="2:8" ht="15" customHeight="1" x14ac:dyDescent="0.2">
      <c r="B74" s="17"/>
      <c r="D74" s="2"/>
      <c r="E74" s="2">
        <v>693</v>
      </c>
      <c r="F74" s="2"/>
      <c r="G74" s="2">
        <v>118</v>
      </c>
    </row>
    <row r="75" spans="2:8" ht="15" customHeight="1" x14ac:dyDescent="0.2">
      <c r="B75" s="17"/>
      <c r="D75" s="2"/>
      <c r="E75" s="2">
        <v>608</v>
      </c>
      <c r="F75" s="2"/>
      <c r="G75" s="2">
        <v>4</v>
      </c>
    </row>
    <row r="76" spans="2:8" ht="15" customHeight="1" x14ac:dyDescent="0.2">
      <c r="B76" s="17"/>
      <c r="D76" s="2"/>
      <c r="E76" s="2">
        <v>1342</v>
      </c>
      <c r="F76" s="2"/>
      <c r="G76" s="2">
        <v>4</v>
      </c>
    </row>
    <row r="77" spans="2:8" ht="15" customHeight="1" x14ac:dyDescent="0.2">
      <c r="B77" s="17"/>
      <c r="D77" s="2"/>
      <c r="E77" s="2">
        <v>1300</v>
      </c>
      <c r="F77" s="2"/>
      <c r="G77" s="2">
        <v>2</v>
      </c>
    </row>
    <row r="78" spans="2:8" ht="15" customHeight="1" x14ac:dyDescent="0.2">
      <c r="B78" s="17"/>
      <c r="D78" s="2"/>
      <c r="E78" s="2">
        <v>955</v>
      </c>
      <c r="F78" s="2"/>
      <c r="G78" s="2">
        <v>10</v>
      </c>
    </row>
    <row r="79" spans="2:8" ht="15" customHeight="1" x14ac:dyDescent="0.2">
      <c r="B79" s="17"/>
      <c r="D79" s="2"/>
      <c r="E79" s="2">
        <v>422</v>
      </c>
      <c r="F79" s="2"/>
      <c r="G79" s="2">
        <v>9</v>
      </c>
    </row>
    <row r="80" spans="2:8" ht="15" customHeight="1" x14ac:dyDescent="0.2">
      <c r="B80" s="17"/>
      <c r="D80" s="2"/>
      <c r="E80" s="2">
        <v>448</v>
      </c>
      <c r="F80" s="2"/>
      <c r="G80" s="2">
        <v>4</v>
      </c>
    </row>
    <row r="81" spans="2:7" ht="15" customHeight="1" x14ac:dyDescent="0.2">
      <c r="B81" s="17"/>
      <c r="D81" s="2"/>
      <c r="E81" s="2">
        <v>1003</v>
      </c>
      <c r="F81" s="2"/>
      <c r="G81" s="2">
        <v>11</v>
      </c>
    </row>
    <row r="82" spans="2:7" x14ac:dyDescent="0.2">
      <c r="B82" s="17"/>
      <c r="C82" s="29" t="s">
        <v>34</v>
      </c>
      <c r="D82" s="30">
        <v>9</v>
      </c>
      <c r="E82" s="30">
        <v>77</v>
      </c>
      <c r="F82" s="30">
        <v>9</v>
      </c>
      <c r="G82" s="30">
        <v>77</v>
      </c>
    </row>
    <row r="83" spans="2:7" x14ac:dyDescent="0.2">
      <c r="B83" s="17"/>
      <c r="C83" s="29" t="s">
        <v>35</v>
      </c>
      <c r="D83" s="31">
        <f>AVERAGE(D5:D81)</f>
        <v>180.44444444444446</v>
      </c>
      <c r="E83" s="31">
        <f>AVERAGE(E5:E81)</f>
        <v>1081.0649350649351</v>
      </c>
      <c r="F83" s="31">
        <f>AVERAGE(F5:F81)</f>
        <v>6.666666666666667</v>
      </c>
      <c r="G83" s="31">
        <f>AVERAGE(G5:G81)</f>
        <v>34.896103896103895</v>
      </c>
    </row>
    <row r="84" spans="2:7" x14ac:dyDescent="0.2">
      <c r="B84" s="17"/>
      <c r="C84" s="29" t="s">
        <v>36</v>
      </c>
      <c r="D84" s="31">
        <f>STDEV(D5:D81)/9^0.5</f>
        <v>70.805506516699822</v>
      </c>
      <c r="E84" s="31">
        <f>STDEV(E5:E81)/77^0.5</f>
        <v>94.939699784845615</v>
      </c>
      <c r="F84" s="31">
        <f>STDEV(F5:F81)/9^0.5</f>
        <v>2.4720661623652211</v>
      </c>
      <c r="G84" s="31">
        <f>STDEV(G5:G81)/77^0.5</f>
        <v>9.3964221535445525</v>
      </c>
    </row>
    <row r="87" spans="2:7" x14ac:dyDescent="0.2">
      <c r="B87" s="17"/>
      <c r="C87" s="4" t="s">
        <v>65</v>
      </c>
      <c r="D87" s="2"/>
    </row>
    <row r="88" spans="2:7" x14ac:dyDescent="0.2">
      <c r="C88" s="3" t="s">
        <v>27</v>
      </c>
      <c r="D88" s="62" t="s">
        <v>39</v>
      </c>
      <c r="E88" s="62"/>
      <c r="F88" s="63">
        <v>9.3600000000000003E-2</v>
      </c>
      <c r="G88" s="63"/>
    </row>
    <row r="89" spans="2:7" x14ac:dyDescent="0.2">
      <c r="C89" s="3" t="s">
        <v>41</v>
      </c>
      <c r="D89" s="63" t="s">
        <v>66</v>
      </c>
      <c r="E89" s="63"/>
      <c r="F89" s="63" t="s">
        <v>66</v>
      </c>
      <c r="G89" s="63"/>
    </row>
    <row r="90" spans="2:7" x14ac:dyDescent="0.2">
      <c r="C90" s="3" t="s">
        <v>32</v>
      </c>
      <c r="D90" s="62" t="s">
        <v>38</v>
      </c>
      <c r="E90" s="62"/>
      <c r="F90" s="63" t="s">
        <v>31</v>
      </c>
      <c r="G90" s="63"/>
    </row>
    <row r="91" spans="2:7" x14ac:dyDescent="0.2">
      <c r="C91" s="3" t="s">
        <v>67</v>
      </c>
      <c r="D91" s="63" t="s">
        <v>29</v>
      </c>
      <c r="E91" s="63"/>
      <c r="F91" s="63" t="s">
        <v>30</v>
      </c>
      <c r="G91" s="63"/>
    </row>
    <row r="92" spans="2:7" x14ac:dyDescent="0.2">
      <c r="C92" s="3" t="s">
        <v>68</v>
      </c>
      <c r="D92" s="63" t="s">
        <v>69</v>
      </c>
      <c r="E92" s="63"/>
      <c r="F92" s="63" t="s">
        <v>69</v>
      </c>
      <c r="G92" s="63"/>
    </row>
    <row r="93" spans="2:7" x14ac:dyDescent="0.2">
      <c r="C93" s="3" t="s">
        <v>70</v>
      </c>
      <c r="D93" s="63" t="s">
        <v>125</v>
      </c>
      <c r="E93" s="63"/>
      <c r="F93" s="63" t="s">
        <v>126</v>
      </c>
      <c r="G93" s="63"/>
    </row>
    <row r="94" spans="2:7" x14ac:dyDescent="0.2">
      <c r="C94" s="3" t="s">
        <v>72</v>
      </c>
      <c r="D94" s="63">
        <v>52</v>
      </c>
      <c r="E94" s="63"/>
      <c r="F94" s="63">
        <v>227.5</v>
      </c>
      <c r="G94" s="63"/>
    </row>
  </sheetData>
  <mergeCells count="16">
    <mergeCell ref="D89:E89"/>
    <mergeCell ref="D3:E3"/>
    <mergeCell ref="F3:G3"/>
    <mergeCell ref="D88:E88"/>
    <mergeCell ref="F88:G88"/>
    <mergeCell ref="F89:G89"/>
    <mergeCell ref="F90:G90"/>
    <mergeCell ref="F91:G91"/>
    <mergeCell ref="F92:G92"/>
    <mergeCell ref="F93:G93"/>
    <mergeCell ref="F94:G94"/>
    <mergeCell ref="D90:E90"/>
    <mergeCell ref="D91:E91"/>
    <mergeCell ref="D92:E92"/>
    <mergeCell ref="D93:E93"/>
    <mergeCell ref="D94:E9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8"/>
  <sheetViews>
    <sheetView topLeftCell="A60" workbookViewId="0">
      <selection activeCell="K82" sqref="K82"/>
    </sheetView>
  </sheetViews>
  <sheetFormatPr baseColWidth="10" defaultRowHeight="16" x14ac:dyDescent="0.2"/>
  <cols>
    <col min="1" max="1" width="4.33203125" customWidth="1"/>
    <col min="3" max="3" width="28.6640625" style="22" customWidth="1"/>
    <col min="4" max="4" width="9.83203125" customWidth="1"/>
    <col min="5" max="5" width="9.33203125" customWidth="1"/>
    <col min="6" max="7" width="9.6640625" style="23" customWidth="1"/>
    <col min="8" max="8" width="6.6640625" style="23" customWidth="1"/>
  </cols>
  <sheetData>
    <row r="1" spans="2:11" x14ac:dyDescent="0.2">
      <c r="B1" s="27"/>
      <c r="C1" s="27"/>
      <c r="D1" s="27"/>
      <c r="E1" s="27"/>
      <c r="F1" s="27"/>
      <c r="G1" s="27"/>
      <c r="H1" s="27"/>
    </row>
    <row r="2" spans="2:11" x14ac:dyDescent="0.2">
      <c r="B2" s="17"/>
      <c r="D2" s="24" t="s">
        <v>52</v>
      </c>
      <c r="F2" s="25"/>
    </row>
    <row r="3" spans="2:11" x14ac:dyDescent="0.2">
      <c r="B3" s="17"/>
      <c r="C3" s="28" t="s">
        <v>46</v>
      </c>
      <c r="D3" s="54" t="s">
        <v>48</v>
      </c>
      <c r="E3" s="54"/>
      <c r="F3" s="55" t="s">
        <v>49</v>
      </c>
      <c r="G3" s="55"/>
    </row>
    <row r="4" spans="2:11" ht="20" customHeight="1" x14ac:dyDescent="0.2">
      <c r="B4" s="17"/>
      <c r="C4" s="28" t="s">
        <v>47</v>
      </c>
      <c r="D4" s="32" t="s">
        <v>37</v>
      </c>
      <c r="E4" s="32" t="s">
        <v>28</v>
      </c>
      <c r="F4" s="32" t="s">
        <v>37</v>
      </c>
      <c r="G4" s="32" t="s">
        <v>28</v>
      </c>
    </row>
    <row r="5" spans="2:11" x14ac:dyDescent="0.2">
      <c r="C5"/>
      <c r="D5" s="2">
        <v>1</v>
      </c>
      <c r="E5" s="2">
        <v>2</v>
      </c>
      <c r="F5" s="2">
        <v>15</v>
      </c>
      <c r="G5" s="2"/>
      <c r="H5"/>
      <c r="I5" s="23"/>
      <c r="J5" s="23"/>
      <c r="K5" s="23"/>
    </row>
    <row r="6" spans="2:11" x14ac:dyDescent="0.2">
      <c r="C6"/>
      <c r="D6" s="2">
        <v>1.3</v>
      </c>
      <c r="E6" s="2">
        <v>616.79999999999995</v>
      </c>
      <c r="F6" s="2">
        <v>5</v>
      </c>
      <c r="G6" s="2"/>
      <c r="H6"/>
      <c r="I6" s="23"/>
      <c r="J6" s="23"/>
      <c r="K6" s="23"/>
    </row>
    <row r="7" spans="2:11" x14ac:dyDescent="0.2">
      <c r="C7"/>
      <c r="D7" s="2">
        <v>19.2</v>
      </c>
      <c r="E7" s="2">
        <v>332.7</v>
      </c>
      <c r="F7" s="2">
        <v>5</v>
      </c>
      <c r="G7" s="2"/>
      <c r="H7"/>
      <c r="I7" s="23"/>
      <c r="J7" s="23"/>
      <c r="K7" s="23"/>
    </row>
    <row r="8" spans="2:11" x14ac:dyDescent="0.2">
      <c r="C8"/>
      <c r="D8" s="2">
        <v>0.7</v>
      </c>
      <c r="E8" s="2">
        <v>3.6</v>
      </c>
      <c r="F8" s="2">
        <v>0</v>
      </c>
      <c r="G8" s="2"/>
      <c r="H8"/>
      <c r="I8" s="23"/>
      <c r="J8" s="23"/>
      <c r="K8" s="23"/>
    </row>
    <row r="9" spans="2:11" x14ac:dyDescent="0.2">
      <c r="C9"/>
      <c r="D9" s="2">
        <v>1</v>
      </c>
      <c r="E9" s="2">
        <v>2.6</v>
      </c>
      <c r="F9" s="2">
        <v>9</v>
      </c>
      <c r="G9" s="2"/>
      <c r="H9"/>
      <c r="I9" s="23"/>
      <c r="J9" s="23"/>
      <c r="K9" s="23"/>
    </row>
    <row r="10" spans="2:11" x14ac:dyDescent="0.2">
      <c r="C10"/>
      <c r="D10" s="2">
        <v>0.5</v>
      </c>
      <c r="E10" s="2">
        <v>38.799999999999997</v>
      </c>
      <c r="F10" s="2">
        <v>0.75</v>
      </c>
      <c r="G10" s="2"/>
      <c r="H10"/>
      <c r="I10" s="23"/>
      <c r="J10" s="23"/>
      <c r="K10" s="23"/>
    </row>
    <row r="11" spans="2:11" x14ac:dyDescent="0.2">
      <c r="C11"/>
      <c r="D11" s="2">
        <v>2.7</v>
      </c>
      <c r="E11" s="2">
        <v>156.30000000000001</v>
      </c>
      <c r="F11" s="2"/>
      <c r="G11" s="2"/>
      <c r="H11"/>
      <c r="I11" s="23"/>
      <c r="J11" s="23"/>
      <c r="K11" s="23"/>
    </row>
    <row r="12" spans="2:11" x14ac:dyDescent="0.2">
      <c r="C12"/>
      <c r="D12" s="2">
        <v>8.1</v>
      </c>
      <c r="E12" s="2">
        <v>541.9</v>
      </c>
      <c r="F12" s="2"/>
      <c r="G12" s="2"/>
      <c r="H12"/>
      <c r="I12" s="23"/>
      <c r="J12" s="23"/>
      <c r="K12" s="23"/>
    </row>
    <row r="13" spans="2:11" x14ac:dyDescent="0.2">
      <c r="C13"/>
      <c r="D13" s="2">
        <v>3</v>
      </c>
      <c r="E13" s="2">
        <v>205.2</v>
      </c>
      <c r="F13" s="2"/>
      <c r="G13" s="2"/>
      <c r="H13"/>
      <c r="I13" s="23"/>
      <c r="J13" s="23"/>
      <c r="K13" s="23"/>
    </row>
    <row r="14" spans="2:11" x14ac:dyDescent="0.2">
      <c r="C14"/>
      <c r="D14" s="2">
        <v>2.9</v>
      </c>
      <c r="E14" s="2">
        <v>6.1</v>
      </c>
      <c r="F14" s="2"/>
      <c r="G14" s="2"/>
      <c r="H14"/>
      <c r="I14" s="23"/>
      <c r="J14" s="23"/>
      <c r="K14" s="23"/>
    </row>
    <row r="15" spans="2:11" x14ac:dyDescent="0.2">
      <c r="C15"/>
      <c r="D15" s="2">
        <v>3</v>
      </c>
      <c r="E15" s="2">
        <v>1280.5</v>
      </c>
      <c r="F15" s="2"/>
      <c r="G15" s="2">
        <v>5</v>
      </c>
      <c r="H15"/>
      <c r="I15" s="23"/>
      <c r="J15" s="23"/>
      <c r="K15" s="23"/>
    </row>
    <row r="16" spans="2:11" x14ac:dyDescent="0.2">
      <c r="C16"/>
      <c r="D16" s="2">
        <v>2</v>
      </c>
      <c r="E16" s="2">
        <v>2.1</v>
      </c>
      <c r="F16" s="2"/>
      <c r="G16" s="2">
        <v>0</v>
      </c>
      <c r="H16"/>
      <c r="I16" s="23"/>
      <c r="J16" s="23"/>
      <c r="K16" s="23"/>
    </row>
    <row r="17" spans="3:11" x14ac:dyDescent="0.2">
      <c r="C17"/>
      <c r="D17" s="2">
        <v>3.1</v>
      </c>
      <c r="E17" s="2">
        <v>168.6</v>
      </c>
      <c r="F17" s="2"/>
      <c r="G17" s="2">
        <v>0</v>
      </c>
      <c r="H17"/>
      <c r="I17" s="23"/>
      <c r="J17" s="23"/>
      <c r="K17" s="23"/>
    </row>
    <row r="18" spans="3:11" x14ac:dyDescent="0.2">
      <c r="C18"/>
      <c r="D18" s="2"/>
      <c r="E18" s="2">
        <v>252.4</v>
      </c>
      <c r="F18" s="2"/>
      <c r="G18" s="2"/>
      <c r="H18"/>
      <c r="I18" s="23"/>
      <c r="J18" s="23"/>
      <c r="K18" s="23"/>
    </row>
    <row r="19" spans="3:11" x14ac:dyDescent="0.2">
      <c r="C19"/>
      <c r="D19" s="2"/>
      <c r="E19" s="2">
        <v>257.10000000000002</v>
      </c>
      <c r="F19" s="2"/>
      <c r="G19" s="2"/>
      <c r="H19"/>
      <c r="I19" s="23"/>
      <c r="J19" s="23"/>
      <c r="K19" s="23"/>
    </row>
    <row r="20" spans="3:11" x14ac:dyDescent="0.2">
      <c r="C20"/>
      <c r="D20" s="2"/>
      <c r="E20" s="2">
        <v>679.1</v>
      </c>
      <c r="F20" s="2"/>
      <c r="G20" s="2"/>
      <c r="H20"/>
      <c r="I20" s="23"/>
      <c r="J20" s="23"/>
      <c r="K20" s="23"/>
    </row>
    <row r="21" spans="3:11" x14ac:dyDescent="0.2">
      <c r="C21"/>
      <c r="D21" s="2"/>
      <c r="E21" s="2">
        <v>460.9</v>
      </c>
      <c r="F21" s="2"/>
      <c r="G21" s="2"/>
      <c r="H21"/>
      <c r="I21" s="23"/>
      <c r="J21" s="23"/>
      <c r="K21" s="23"/>
    </row>
    <row r="22" spans="3:11" x14ac:dyDescent="0.2">
      <c r="C22"/>
      <c r="D22" s="2"/>
      <c r="E22" s="2">
        <v>11</v>
      </c>
      <c r="F22" s="2"/>
      <c r="G22" s="2"/>
      <c r="H22"/>
      <c r="I22" s="23"/>
      <c r="J22" s="23"/>
      <c r="K22" s="23"/>
    </row>
    <row r="23" spans="3:11" x14ac:dyDescent="0.2">
      <c r="C23"/>
      <c r="D23" s="2"/>
      <c r="E23" s="2">
        <v>1594.3</v>
      </c>
      <c r="F23" s="2"/>
      <c r="G23" s="2"/>
      <c r="H23"/>
      <c r="I23" s="23"/>
      <c r="J23" s="23"/>
      <c r="K23" s="23"/>
    </row>
    <row r="24" spans="3:11" x14ac:dyDescent="0.2">
      <c r="C24"/>
      <c r="D24" s="2"/>
      <c r="E24" s="2">
        <v>197.7</v>
      </c>
      <c r="F24" s="2"/>
      <c r="G24" s="2"/>
      <c r="H24"/>
      <c r="I24" s="23"/>
      <c r="J24" s="23"/>
      <c r="K24" s="23"/>
    </row>
    <row r="25" spans="3:11" x14ac:dyDescent="0.2">
      <c r="C25"/>
      <c r="D25" s="2"/>
      <c r="E25" s="2">
        <v>3239</v>
      </c>
      <c r="F25" s="2"/>
      <c r="G25" s="2"/>
      <c r="H25"/>
      <c r="I25" s="23"/>
      <c r="J25" s="23"/>
      <c r="K25" s="23"/>
    </row>
    <row r="26" spans="3:11" x14ac:dyDescent="0.2">
      <c r="C26"/>
      <c r="D26" s="2"/>
      <c r="E26" s="2">
        <v>65.8</v>
      </c>
      <c r="F26" s="2"/>
      <c r="G26" s="2"/>
      <c r="H26"/>
      <c r="I26" s="23"/>
      <c r="J26" s="23"/>
      <c r="K26" s="23"/>
    </row>
    <row r="27" spans="3:11" x14ac:dyDescent="0.2">
      <c r="C27"/>
      <c r="D27" s="2"/>
      <c r="E27" s="2">
        <v>38.1</v>
      </c>
      <c r="F27" s="2"/>
      <c r="G27" s="2">
        <v>1.1499999999999999</v>
      </c>
      <c r="H27"/>
      <c r="I27" s="23"/>
      <c r="J27" s="23"/>
      <c r="K27" s="23"/>
    </row>
    <row r="28" spans="3:11" x14ac:dyDescent="0.2">
      <c r="C28"/>
      <c r="D28" s="2"/>
      <c r="E28" s="2">
        <v>7.5</v>
      </c>
      <c r="F28" s="2"/>
      <c r="G28" s="2">
        <v>0</v>
      </c>
      <c r="H28"/>
      <c r="I28" s="23"/>
      <c r="J28" s="23"/>
      <c r="K28" s="23"/>
    </row>
    <row r="29" spans="3:11" x14ac:dyDescent="0.2">
      <c r="C29"/>
      <c r="D29" s="2"/>
      <c r="E29" s="2">
        <v>10.5</v>
      </c>
      <c r="F29" s="2"/>
      <c r="G29" s="2">
        <v>8</v>
      </c>
      <c r="H29"/>
      <c r="I29" s="23"/>
      <c r="J29" s="23"/>
      <c r="K29" s="23"/>
    </row>
    <row r="30" spans="3:11" x14ac:dyDescent="0.2">
      <c r="C30"/>
      <c r="D30" s="2"/>
      <c r="E30" s="2">
        <v>12</v>
      </c>
      <c r="F30" s="2"/>
      <c r="G30" s="2">
        <v>0</v>
      </c>
      <c r="H30"/>
      <c r="I30" s="23"/>
      <c r="J30" s="23"/>
      <c r="K30" s="23"/>
    </row>
    <row r="31" spans="3:11" x14ac:dyDescent="0.2">
      <c r="C31"/>
      <c r="D31" s="2"/>
      <c r="E31" s="2">
        <v>10</v>
      </c>
      <c r="F31" s="2"/>
      <c r="G31" s="2">
        <v>44</v>
      </c>
      <c r="H31"/>
      <c r="I31" s="23"/>
      <c r="J31" s="23"/>
      <c r="K31" s="23"/>
    </row>
    <row r="32" spans="3:11" x14ac:dyDescent="0.2">
      <c r="C32"/>
      <c r="D32" s="2"/>
      <c r="E32" s="2">
        <v>15.8</v>
      </c>
      <c r="F32" s="2"/>
      <c r="G32" s="2">
        <v>0</v>
      </c>
      <c r="H32"/>
      <c r="I32" s="23"/>
      <c r="J32" s="23"/>
      <c r="K32" s="23"/>
    </row>
    <row r="33" spans="3:11" x14ac:dyDescent="0.2">
      <c r="C33"/>
      <c r="D33" s="2"/>
      <c r="E33" s="2">
        <v>5.7</v>
      </c>
      <c r="F33" s="2"/>
      <c r="G33" s="2">
        <v>2</v>
      </c>
      <c r="H33"/>
      <c r="I33" s="23"/>
      <c r="J33" s="23"/>
      <c r="K33" s="23"/>
    </row>
    <row r="34" spans="3:11" x14ac:dyDescent="0.2">
      <c r="C34"/>
      <c r="D34" s="2"/>
      <c r="E34" s="2">
        <v>9.9</v>
      </c>
      <c r="F34" s="2"/>
      <c r="G34" s="2">
        <v>2</v>
      </c>
      <c r="H34"/>
      <c r="I34" s="23"/>
      <c r="J34" s="23"/>
      <c r="K34" s="23"/>
    </row>
    <row r="35" spans="3:11" x14ac:dyDescent="0.2">
      <c r="C35"/>
      <c r="D35" s="2"/>
      <c r="E35" s="2">
        <v>10</v>
      </c>
      <c r="F35" s="2"/>
      <c r="G35" s="2">
        <v>7</v>
      </c>
      <c r="H35"/>
      <c r="I35" s="23"/>
      <c r="J35" s="23"/>
      <c r="K35" s="23"/>
    </row>
    <row r="36" spans="3:11" x14ac:dyDescent="0.2">
      <c r="C36"/>
      <c r="D36" s="2"/>
      <c r="E36" s="2">
        <v>79.2</v>
      </c>
      <c r="F36" s="2"/>
      <c r="G36" s="2">
        <v>14</v>
      </c>
      <c r="H36"/>
      <c r="I36" s="23"/>
      <c r="J36" s="23"/>
      <c r="K36" s="23"/>
    </row>
    <row r="37" spans="3:11" x14ac:dyDescent="0.2">
      <c r="C37"/>
      <c r="D37" s="2"/>
      <c r="E37" s="2">
        <v>4.7</v>
      </c>
      <c r="F37" s="2"/>
      <c r="G37" s="2">
        <v>5</v>
      </c>
      <c r="H37"/>
      <c r="I37" s="23"/>
      <c r="J37" s="23"/>
      <c r="K37" s="23"/>
    </row>
    <row r="38" spans="3:11" x14ac:dyDescent="0.2">
      <c r="C38"/>
      <c r="D38" s="2"/>
      <c r="E38" s="2">
        <v>4.7</v>
      </c>
      <c r="F38" s="2"/>
      <c r="G38" s="2">
        <v>0</v>
      </c>
      <c r="H38"/>
      <c r="I38" s="23"/>
      <c r="J38" s="23"/>
      <c r="K38" s="23"/>
    </row>
    <row r="39" spans="3:11" x14ac:dyDescent="0.2">
      <c r="C39"/>
      <c r="D39" s="2"/>
      <c r="E39" s="2">
        <v>5.6</v>
      </c>
      <c r="F39" s="2"/>
      <c r="G39" s="2">
        <v>21</v>
      </c>
      <c r="H39"/>
      <c r="I39" s="23"/>
      <c r="J39" s="23"/>
      <c r="K39" s="23"/>
    </row>
    <row r="40" spans="3:11" x14ac:dyDescent="0.2">
      <c r="C40"/>
      <c r="D40" s="2"/>
      <c r="E40" s="2">
        <v>778</v>
      </c>
      <c r="F40" s="2"/>
      <c r="G40" s="2">
        <v>0</v>
      </c>
      <c r="H40"/>
      <c r="I40" s="23"/>
      <c r="J40" s="23"/>
      <c r="K40" s="23"/>
    </row>
    <row r="41" spans="3:11" x14ac:dyDescent="0.2">
      <c r="C41"/>
      <c r="D41" s="2"/>
      <c r="E41" s="2">
        <v>15.6</v>
      </c>
      <c r="F41" s="2"/>
      <c r="G41" s="2">
        <v>38</v>
      </c>
      <c r="H41"/>
      <c r="I41" s="23"/>
      <c r="J41" s="23"/>
      <c r="K41" s="23"/>
    </row>
    <row r="42" spans="3:11" x14ac:dyDescent="0.2">
      <c r="C42"/>
      <c r="D42" s="2"/>
      <c r="E42" s="2">
        <v>46.9</v>
      </c>
      <c r="F42" s="2"/>
      <c r="G42" s="2">
        <v>110</v>
      </c>
      <c r="H42"/>
      <c r="I42" s="23"/>
      <c r="J42" s="23"/>
      <c r="K42" s="23"/>
    </row>
    <row r="43" spans="3:11" x14ac:dyDescent="0.2">
      <c r="C43"/>
      <c r="D43" s="2"/>
      <c r="E43" s="2">
        <v>8.8000000000000007</v>
      </c>
      <c r="F43" s="2"/>
      <c r="G43" s="2">
        <v>21</v>
      </c>
      <c r="H43"/>
      <c r="I43" s="23"/>
      <c r="J43" s="23"/>
      <c r="K43" s="23"/>
    </row>
    <row r="44" spans="3:11" x14ac:dyDescent="0.2">
      <c r="C44"/>
      <c r="D44" s="2"/>
      <c r="E44" s="2">
        <v>40.4</v>
      </c>
      <c r="F44" s="2"/>
      <c r="G44" s="2"/>
      <c r="H44"/>
      <c r="I44" s="23"/>
      <c r="J44" s="23"/>
      <c r="K44" s="23"/>
    </row>
    <row r="45" spans="3:11" x14ac:dyDescent="0.2">
      <c r="C45"/>
      <c r="D45" s="2"/>
      <c r="E45" s="2">
        <v>2</v>
      </c>
      <c r="F45" s="2"/>
      <c r="G45" s="2">
        <v>11</v>
      </c>
      <c r="H45"/>
      <c r="I45" s="23"/>
      <c r="J45" s="23"/>
      <c r="K45" s="23"/>
    </row>
    <row r="46" spans="3:11" x14ac:dyDescent="0.2">
      <c r="C46"/>
      <c r="D46" s="2"/>
      <c r="E46" s="2">
        <v>5.9</v>
      </c>
      <c r="F46" s="2"/>
      <c r="G46" s="2">
        <v>10</v>
      </c>
      <c r="H46"/>
      <c r="I46" s="23"/>
      <c r="J46" s="23"/>
      <c r="K46" s="23"/>
    </row>
    <row r="47" spans="3:11" x14ac:dyDescent="0.2">
      <c r="C47"/>
      <c r="D47" s="2"/>
      <c r="E47" s="2">
        <v>2.7</v>
      </c>
      <c r="F47" s="2"/>
      <c r="G47" s="2">
        <v>4</v>
      </c>
      <c r="H47"/>
      <c r="I47" s="23"/>
      <c r="J47" s="23"/>
      <c r="K47" s="23"/>
    </row>
    <row r="48" spans="3:11" x14ac:dyDescent="0.2">
      <c r="C48"/>
      <c r="D48" s="2"/>
      <c r="E48" s="2">
        <v>0.8</v>
      </c>
      <c r="F48" s="2"/>
      <c r="G48" s="2">
        <v>15</v>
      </c>
      <c r="H48"/>
      <c r="I48" s="23"/>
      <c r="J48" s="23"/>
      <c r="K48" s="23"/>
    </row>
    <row r="49" spans="3:11" x14ac:dyDescent="0.2">
      <c r="C49"/>
      <c r="D49" s="2"/>
      <c r="E49" s="2">
        <v>5.8</v>
      </c>
      <c r="F49" s="2"/>
      <c r="G49" s="2">
        <v>19</v>
      </c>
      <c r="H49"/>
      <c r="I49" s="23"/>
      <c r="J49" s="23"/>
      <c r="K49" s="23"/>
    </row>
    <row r="50" spans="3:11" x14ac:dyDescent="0.2">
      <c r="C50"/>
      <c r="D50" s="2"/>
      <c r="E50" s="2">
        <v>2.7</v>
      </c>
      <c r="F50" s="2"/>
      <c r="G50" s="2">
        <v>8</v>
      </c>
      <c r="H50"/>
      <c r="I50" s="23"/>
      <c r="J50" s="23"/>
      <c r="K50" s="23"/>
    </row>
    <row r="51" spans="3:11" x14ac:dyDescent="0.2">
      <c r="C51"/>
      <c r="D51" s="2"/>
      <c r="E51" s="2">
        <v>3.1</v>
      </c>
      <c r="F51" s="2"/>
      <c r="G51" s="2">
        <v>55</v>
      </c>
      <c r="H51"/>
      <c r="I51" s="23"/>
      <c r="J51" s="23"/>
      <c r="K51" s="23"/>
    </row>
    <row r="52" spans="3:11" x14ac:dyDescent="0.2">
      <c r="C52"/>
      <c r="D52" s="2"/>
      <c r="E52" s="2">
        <v>4.3</v>
      </c>
      <c r="F52" s="2"/>
      <c r="G52" s="2">
        <v>17</v>
      </c>
      <c r="H52"/>
      <c r="I52" s="23"/>
      <c r="J52" s="23"/>
      <c r="K52" s="23"/>
    </row>
    <row r="53" spans="3:11" x14ac:dyDescent="0.2">
      <c r="C53"/>
      <c r="D53" s="2"/>
      <c r="E53" s="2">
        <v>1.6</v>
      </c>
      <c r="F53" s="2"/>
      <c r="G53" s="2">
        <v>5</v>
      </c>
      <c r="H53"/>
      <c r="I53" s="23"/>
      <c r="J53" s="23"/>
      <c r="K53" s="23"/>
    </row>
    <row r="54" spans="3:11" x14ac:dyDescent="0.2">
      <c r="C54"/>
      <c r="D54" s="2"/>
      <c r="E54" s="2">
        <v>8</v>
      </c>
      <c r="F54" s="2"/>
      <c r="G54" s="2">
        <v>15</v>
      </c>
      <c r="H54"/>
      <c r="I54" s="23"/>
      <c r="J54" s="23"/>
      <c r="K54" s="23"/>
    </row>
    <row r="55" spans="3:11" x14ac:dyDescent="0.2">
      <c r="C55"/>
      <c r="D55" s="2"/>
      <c r="E55" s="2">
        <v>5.9</v>
      </c>
      <c r="F55" s="2"/>
      <c r="G55" s="2">
        <v>3</v>
      </c>
      <c r="H55"/>
      <c r="I55" s="23"/>
      <c r="J55" s="23"/>
      <c r="K55" s="23"/>
    </row>
    <row r="56" spans="3:11" x14ac:dyDescent="0.2">
      <c r="C56"/>
      <c r="D56" s="2"/>
      <c r="E56" s="2">
        <v>47.9</v>
      </c>
      <c r="F56" s="2"/>
      <c r="G56" s="2">
        <v>1</v>
      </c>
      <c r="H56"/>
      <c r="I56" s="23"/>
      <c r="J56" s="23"/>
      <c r="K56" s="23"/>
    </row>
    <row r="57" spans="3:11" x14ac:dyDescent="0.2">
      <c r="C57"/>
      <c r="D57" s="2"/>
      <c r="E57" s="2">
        <v>17.600000000000001</v>
      </c>
      <c r="F57" s="2"/>
      <c r="G57" s="2">
        <v>5</v>
      </c>
      <c r="H57"/>
      <c r="I57" s="23"/>
      <c r="J57" s="23"/>
      <c r="K57" s="23"/>
    </row>
    <row r="58" spans="3:11" x14ac:dyDescent="0.2">
      <c r="C58"/>
      <c r="D58" s="2"/>
      <c r="E58" s="2">
        <v>153.1</v>
      </c>
      <c r="F58" s="2"/>
      <c r="G58" s="2">
        <v>21</v>
      </c>
      <c r="H58"/>
      <c r="I58" s="23"/>
      <c r="J58" s="23"/>
      <c r="K58" s="23"/>
    </row>
    <row r="59" spans="3:11" x14ac:dyDescent="0.2">
      <c r="C59"/>
      <c r="D59" s="2"/>
      <c r="E59" s="2">
        <v>135.1</v>
      </c>
      <c r="F59" s="2"/>
      <c r="G59" s="2">
        <v>7</v>
      </c>
      <c r="H59"/>
      <c r="I59" s="23"/>
      <c r="J59" s="23"/>
      <c r="K59" s="23"/>
    </row>
    <row r="60" spans="3:11" x14ac:dyDescent="0.2">
      <c r="C60"/>
      <c r="D60" s="2"/>
      <c r="E60" s="2">
        <v>1.2</v>
      </c>
      <c r="F60" s="2"/>
      <c r="G60" s="2">
        <v>9</v>
      </c>
      <c r="H60"/>
      <c r="I60" s="23"/>
      <c r="J60" s="23"/>
      <c r="K60" s="23"/>
    </row>
    <row r="61" spans="3:11" x14ac:dyDescent="0.2">
      <c r="C61"/>
      <c r="D61" s="2"/>
      <c r="E61" s="2">
        <v>7.1</v>
      </c>
      <c r="F61" s="2"/>
      <c r="G61" s="2">
        <v>5</v>
      </c>
      <c r="H61"/>
      <c r="I61" s="23"/>
      <c r="J61" s="23"/>
      <c r="K61" s="23"/>
    </row>
    <row r="62" spans="3:11" x14ac:dyDescent="0.2">
      <c r="C62"/>
      <c r="D62" s="2"/>
      <c r="E62" s="2">
        <v>2.2999999999999998</v>
      </c>
      <c r="F62" s="2"/>
      <c r="G62" s="2">
        <v>0.28000000000000003</v>
      </c>
      <c r="H62"/>
      <c r="I62" s="23"/>
      <c r="J62" s="23"/>
      <c r="K62" s="23"/>
    </row>
    <row r="63" spans="3:11" x14ac:dyDescent="0.2">
      <c r="C63"/>
      <c r="D63" s="2"/>
      <c r="E63" s="2">
        <v>1.2</v>
      </c>
      <c r="F63" s="2"/>
      <c r="G63" s="2">
        <v>2</v>
      </c>
      <c r="H63"/>
      <c r="I63" s="23"/>
      <c r="J63" s="23"/>
      <c r="K63" s="23"/>
    </row>
    <row r="64" spans="3:11" x14ac:dyDescent="0.2">
      <c r="C64"/>
      <c r="D64" s="2"/>
      <c r="E64" s="2">
        <v>3.9</v>
      </c>
      <c r="F64" s="2"/>
      <c r="G64" s="2">
        <v>0.1</v>
      </c>
      <c r="H64"/>
      <c r="I64" s="23"/>
      <c r="J64" s="23"/>
      <c r="K64" s="23"/>
    </row>
    <row r="65" spans="2:11" x14ac:dyDescent="0.2">
      <c r="C65"/>
      <c r="D65" s="2"/>
      <c r="E65" s="2">
        <v>1.3</v>
      </c>
      <c r="F65" s="2"/>
      <c r="G65" s="2">
        <v>0.81</v>
      </c>
      <c r="H65"/>
      <c r="I65" s="23"/>
      <c r="J65" s="23"/>
      <c r="K65" s="23"/>
    </row>
    <row r="66" spans="2:11" x14ac:dyDescent="0.2">
      <c r="C66"/>
      <c r="D66" s="2"/>
      <c r="E66" s="2">
        <v>2432</v>
      </c>
      <c r="F66" s="2"/>
      <c r="G66" s="2">
        <v>5</v>
      </c>
      <c r="H66"/>
      <c r="I66" s="23"/>
      <c r="J66" s="23"/>
      <c r="K66" s="23"/>
    </row>
    <row r="67" spans="2:11" x14ac:dyDescent="0.2">
      <c r="C67"/>
      <c r="D67" s="2"/>
      <c r="E67" s="2">
        <v>196.3</v>
      </c>
      <c r="F67" s="2"/>
      <c r="G67" s="2">
        <v>14</v>
      </c>
      <c r="H67"/>
      <c r="I67" s="23"/>
      <c r="J67" s="23"/>
      <c r="K67" s="23"/>
    </row>
    <row r="68" spans="2:11" x14ac:dyDescent="0.2">
      <c r="C68"/>
      <c r="D68" s="2"/>
      <c r="E68" s="2">
        <v>5.4</v>
      </c>
      <c r="F68" s="2"/>
      <c r="G68" s="2">
        <v>9</v>
      </c>
      <c r="H68"/>
      <c r="I68" s="23"/>
      <c r="J68" s="23"/>
      <c r="K68" s="23"/>
    </row>
    <row r="69" spans="2:11" x14ac:dyDescent="0.2">
      <c r="C69"/>
      <c r="D69" s="2"/>
      <c r="E69" s="2">
        <v>1.2</v>
      </c>
      <c r="F69" s="2"/>
      <c r="G69" s="2">
        <v>7</v>
      </c>
      <c r="H69"/>
      <c r="I69" s="23"/>
      <c r="J69" s="23"/>
      <c r="K69" s="23"/>
    </row>
    <row r="70" spans="2:11" x14ac:dyDescent="0.2">
      <c r="C70"/>
      <c r="D70" s="2"/>
      <c r="E70" s="2">
        <v>3.4</v>
      </c>
      <c r="F70" s="2"/>
      <c r="G70" s="2">
        <v>8</v>
      </c>
      <c r="H70"/>
      <c r="I70" s="23"/>
      <c r="J70" s="23"/>
      <c r="K70" s="23"/>
    </row>
    <row r="71" spans="2:11" x14ac:dyDescent="0.2">
      <c r="C71"/>
      <c r="D71" s="2"/>
      <c r="E71" s="2">
        <v>0.5</v>
      </c>
      <c r="F71" s="2"/>
      <c r="G71" s="2">
        <v>13</v>
      </c>
      <c r="H71"/>
      <c r="I71" s="23"/>
      <c r="J71" s="23"/>
      <c r="K71" s="23"/>
    </row>
    <row r="72" spans="2:11" x14ac:dyDescent="0.2">
      <c r="C72"/>
      <c r="D72" s="2"/>
      <c r="E72" s="2">
        <v>2.8</v>
      </c>
      <c r="F72" s="2"/>
      <c r="G72" s="2">
        <v>7</v>
      </c>
      <c r="H72"/>
      <c r="I72" s="23"/>
      <c r="J72" s="23"/>
      <c r="K72" s="23"/>
    </row>
    <row r="73" spans="2:11" x14ac:dyDescent="0.2">
      <c r="C73"/>
      <c r="D73" s="2"/>
      <c r="E73" s="2">
        <v>0.9</v>
      </c>
      <c r="F73" s="2"/>
      <c r="G73" s="2"/>
      <c r="H73"/>
      <c r="I73" s="23"/>
      <c r="J73" s="23"/>
      <c r="K73" s="23"/>
    </row>
    <row r="74" spans="2:11" x14ac:dyDescent="0.2">
      <c r="B74" s="17"/>
      <c r="C74" s="29" t="s">
        <v>34</v>
      </c>
      <c r="D74" s="30">
        <v>13</v>
      </c>
      <c r="E74" s="30">
        <v>69</v>
      </c>
      <c r="F74" s="30">
        <v>6</v>
      </c>
      <c r="G74" s="30">
        <v>48</v>
      </c>
    </row>
    <row r="75" spans="2:11" x14ac:dyDescent="0.2">
      <c r="B75" s="17"/>
      <c r="C75" s="29" t="s">
        <v>35</v>
      </c>
      <c r="D75" s="31">
        <f>AVERAGE(D5:D73)</f>
        <v>3.7307692307692308</v>
      </c>
      <c r="E75" s="31">
        <f>AVERAGE(E5:E73)</f>
        <v>206.86811594202899</v>
      </c>
      <c r="F75" s="31">
        <f>AVERAGE(F5:F73)</f>
        <v>5.791666666666667</v>
      </c>
      <c r="G75" s="31">
        <f>AVERAGE(G5:G73)</f>
        <v>11.548749999999998</v>
      </c>
    </row>
    <row r="76" spans="2:11" x14ac:dyDescent="0.2">
      <c r="B76" s="17"/>
      <c r="C76" s="29" t="s">
        <v>36</v>
      </c>
      <c r="D76" s="31">
        <f>STDEV(D5:D73)/13^0.5</f>
        <v>1.3983683080824272</v>
      </c>
      <c r="E76" s="31">
        <f>STDEV(E5:E73)/69^0.5</f>
        <v>65.392727001103822</v>
      </c>
      <c r="F76" s="31">
        <f>STDEV(F5:F73)/6^0.5</f>
        <v>2.2752441871392861</v>
      </c>
      <c r="G76" s="31">
        <f>STDEV(G5:G73)/48^0.5</f>
        <v>2.6671209380080603</v>
      </c>
    </row>
    <row r="77" spans="2:11" x14ac:dyDescent="0.2">
      <c r="C77"/>
      <c r="F77" s="22"/>
      <c r="G77"/>
      <c r="H77"/>
      <c r="I77" s="23"/>
      <c r="J77" s="23"/>
      <c r="K77" s="23"/>
    </row>
    <row r="78" spans="2:11" x14ac:dyDescent="0.2">
      <c r="C78"/>
      <c r="F78" s="22"/>
      <c r="G78"/>
      <c r="H78"/>
      <c r="I78" s="23"/>
      <c r="J78" s="23"/>
      <c r="K78" s="23"/>
    </row>
    <row r="79" spans="2:11" x14ac:dyDescent="0.2">
      <c r="C79" s="4" t="s">
        <v>65</v>
      </c>
      <c r="D79" s="2"/>
      <c r="F79" s="17"/>
      <c r="G79" s="17"/>
      <c r="H79" s="17"/>
      <c r="I79" s="23"/>
      <c r="J79" s="23"/>
      <c r="K79" s="23"/>
    </row>
    <row r="80" spans="2:11" x14ac:dyDescent="0.2">
      <c r="C80" s="3" t="s">
        <v>27</v>
      </c>
      <c r="D80" s="62">
        <v>2.9999999999999997E-4</v>
      </c>
      <c r="E80" s="62"/>
      <c r="F80" s="63">
        <v>0.54800000000000004</v>
      </c>
      <c r="G80" s="63"/>
      <c r="H80"/>
      <c r="I80" s="23"/>
      <c r="J80" s="23"/>
      <c r="K80" s="23"/>
    </row>
    <row r="81" spans="3:11" x14ac:dyDescent="0.2">
      <c r="C81" s="3" t="s">
        <v>41</v>
      </c>
      <c r="D81" s="63" t="s">
        <v>66</v>
      </c>
      <c r="E81" s="63"/>
      <c r="F81" s="63" t="s">
        <v>66</v>
      </c>
      <c r="G81" s="63"/>
      <c r="H81"/>
      <c r="I81" s="23"/>
      <c r="J81" s="23"/>
      <c r="K81" s="23"/>
    </row>
    <row r="82" spans="3:11" x14ac:dyDescent="0.2">
      <c r="C82" s="3" t="s">
        <v>32</v>
      </c>
      <c r="D82" s="62" t="s">
        <v>33</v>
      </c>
      <c r="E82" s="62"/>
      <c r="F82" s="63" t="s">
        <v>31</v>
      </c>
      <c r="G82" s="63"/>
      <c r="H82"/>
      <c r="I82" s="23"/>
      <c r="J82" s="23"/>
      <c r="K82" s="23"/>
    </row>
    <row r="83" spans="3:11" x14ac:dyDescent="0.2">
      <c r="C83" s="3" t="s">
        <v>67</v>
      </c>
      <c r="D83" s="63" t="s">
        <v>29</v>
      </c>
      <c r="E83" s="63"/>
      <c r="F83" s="63" t="s">
        <v>30</v>
      </c>
      <c r="G83" s="63"/>
      <c r="H83"/>
      <c r="I83" s="23"/>
      <c r="J83" s="23"/>
      <c r="K83" s="23"/>
    </row>
    <row r="84" spans="3:11" x14ac:dyDescent="0.2">
      <c r="C84" s="3" t="s">
        <v>68</v>
      </c>
      <c r="D84" s="63" t="s">
        <v>69</v>
      </c>
      <c r="E84" s="63"/>
      <c r="F84" s="22"/>
      <c r="G84"/>
      <c r="H84"/>
      <c r="I84" s="23"/>
      <c r="J84" s="23"/>
      <c r="K84" s="23"/>
    </row>
    <row r="85" spans="3:11" x14ac:dyDescent="0.2">
      <c r="C85" s="3" t="s">
        <v>70</v>
      </c>
      <c r="D85" s="2" t="s">
        <v>71</v>
      </c>
      <c r="F85" s="22"/>
      <c r="G85"/>
      <c r="H85"/>
      <c r="I85" s="23"/>
      <c r="J85" s="23"/>
      <c r="K85" s="23"/>
    </row>
    <row r="86" spans="3:11" x14ac:dyDescent="0.2">
      <c r="C86" s="3" t="s">
        <v>72</v>
      </c>
      <c r="D86" s="2">
        <v>177.5</v>
      </c>
      <c r="F86" s="22"/>
      <c r="G86"/>
      <c r="H86"/>
      <c r="I86" s="23"/>
      <c r="J86" s="23"/>
      <c r="K86" s="23"/>
    </row>
    <row r="87" spans="3:11" x14ac:dyDescent="0.2">
      <c r="C87"/>
      <c r="F87" s="22"/>
      <c r="G87"/>
      <c r="H87"/>
      <c r="I87" s="23"/>
      <c r="J87" s="23"/>
      <c r="K87" s="23"/>
    </row>
    <row r="88" spans="3:11" x14ac:dyDescent="0.2">
      <c r="C88"/>
      <c r="F88" s="22"/>
      <c r="G88"/>
      <c r="H88"/>
      <c r="I88" s="23"/>
      <c r="J88" s="23"/>
      <c r="K88" s="23"/>
    </row>
    <row r="89" spans="3:11" x14ac:dyDescent="0.2">
      <c r="C89"/>
      <c r="F89" s="22"/>
      <c r="G89"/>
      <c r="H89"/>
      <c r="I89" s="23"/>
      <c r="J89" s="23"/>
      <c r="K89" s="23"/>
    </row>
    <row r="90" spans="3:11" x14ac:dyDescent="0.2">
      <c r="C90"/>
      <c r="F90" s="22"/>
      <c r="G90"/>
      <c r="H90"/>
      <c r="I90" s="23"/>
      <c r="J90" s="23"/>
      <c r="K90" s="23"/>
    </row>
    <row r="91" spans="3:11" x14ac:dyDescent="0.2">
      <c r="C91"/>
      <c r="F91" s="22"/>
      <c r="G91"/>
      <c r="H91"/>
      <c r="I91" s="23"/>
      <c r="J91" s="23"/>
      <c r="K91" s="23"/>
    </row>
    <row r="92" spans="3:11" x14ac:dyDescent="0.2">
      <c r="C92"/>
      <c r="F92" s="22"/>
      <c r="G92"/>
      <c r="H92"/>
      <c r="I92" s="23"/>
      <c r="J92" s="23"/>
      <c r="K92" s="23"/>
    </row>
    <row r="93" spans="3:11" x14ac:dyDescent="0.2">
      <c r="C93"/>
      <c r="F93" s="22"/>
      <c r="G93"/>
      <c r="H93"/>
      <c r="I93" s="23"/>
      <c r="J93" s="23"/>
      <c r="K93" s="23"/>
    </row>
    <row r="94" spans="3:11" x14ac:dyDescent="0.2">
      <c r="C94"/>
      <c r="F94" s="22"/>
      <c r="G94"/>
      <c r="H94"/>
      <c r="I94" s="23"/>
      <c r="J94" s="23"/>
      <c r="K94" s="23"/>
    </row>
    <row r="95" spans="3:11" x14ac:dyDescent="0.2">
      <c r="C95"/>
      <c r="F95" s="22"/>
      <c r="G95"/>
      <c r="H95"/>
      <c r="I95" s="23"/>
      <c r="J95" s="23"/>
      <c r="K95" s="23"/>
    </row>
    <row r="96" spans="3:11" x14ac:dyDescent="0.2">
      <c r="C96"/>
      <c r="F96" s="22"/>
      <c r="G96"/>
      <c r="H96"/>
      <c r="I96" s="23"/>
      <c r="J96" s="23"/>
      <c r="K96" s="23"/>
    </row>
    <row r="97" spans="3:11" x14ac:dyDescent="0.2">
      <c r="C97"/>
      <c r="F97" s="22"/>
      <c r="G97"/>
      <c r="H97"/>
      <c r="I97" s="23"/>
      <c r="J97" s="23"/>
      <c r="K97" s="23"/>
    </row>
    <row r="98" spans="3:11" x14ac:dyDescent="0.2">
      <c r="C98"/>
      <c r="F98" s="22"/>
      <c r="G98"/>
      <c r="H98"/>
      <c r="I98" s="23"/>
      <c r="J98" s="23"/>
      <c r="K98" s="23"/>
    </row>
    <row r="99" spans="3:11" x14ac:dyDescent="0.2">
      <c r="C99"/>
      <c r="F99" s="22"/>
      <c r="G99"/>
      <c r="H99"/>
      <c r="I99" s="23"/>
      <c r="J99" s="23"/>
      <c r="K99" s="23"/>
    </row>
    <row r="100" spans="3:11" x14ac:dyDescent="0.2">
      <c r="C100"/>
      <c r="F100" s="22"/>
      <c r="G100"/>
      <c r="H100"/>
      <c r="I100" s="23"/>
      <c r="J100" s="23"/>
      <c r="K100" s="23"/>
    </row>
    <row r="101" spans="3:11" x14ac:dyDescent="0.2">
      <c r="C101"/>
      <c r="F101" s="22"/>
      <c r="G101"/>
      <c r="H101"/>
      <c r="I101" s="23"/>
      <c r="J101" s="23"/>
      <c r="K101" s="23"/>
    </row>
    <row r="102" spans="3:11" x14ac:dyDescent="0.2">
      <c r="C102"/>
      <c r="F102" s="22"/>
      <c r="G102"/>
      <c r="H102"/>
      <c r="I102" s="23"/>
      <c r="J102" s="23"/>
      <c r="K102" s="23"/>
    </row>
    <row r="103" spans="3:11" x14ac:dyDescent="0.2">
      <c r="C103"/>
      <c r="F103" s="22"/>
      <c r="G103"/>
      <c r="H103"/>
      <c r="I103" s="23"/>
      <c r="J103" s="23"/>
      <c r="K103" s="23"/>
    </row>
    <row r="104" spans="3:11" x14ac:dyDescent="0.2">
      <c r="C104"/>
      <c r="F104" s="22"/>
      <c r="G104"/>
      <c r="H104"/>
      <c r="I104" s="23"/>
      <c r="J104" s="23"/>
      <c r="K104" s="23"/>
    </row>
    <row r="105" spans="3:11" x14ac:dyDescent="0.2">
      <c r="C105"/>
      <c r="F105" s="22"/>
      <c r="G105"/>
      <c r="H105"/>
      <c r="I105" s="23"/>
      <c r="J105" s="23"/>
      <c r="K105" s="23"/>
    </row>
    <row r="106" spans="3:11" x14ac:dyDescent="0.2">
      <c r="C106"/>
      <c r="F106" s="22"/>
      <c r="G106"/>
      <c r="H106"/>
      <c r="I106" s="23"/>
      <c r="J106" s="23"/>
      <c r="K106" s="23"/>
    </row>
    <row r="107" spans="3:11" x14ac:dyDescent="0.2">
      <c r="C107"/>
      <c r="F107" s="22"/>
      <c r="G107"/>
      <c r="H107"/>
      <c r="I107" s="23"/>
      <c r="J107" s="23"/>
      <c r="K107" s="23"/>
    </row>
    <row r="108" spans="3:11" x14ac:dyDescent="0.2">
      <c r="C108"/>
      <c r="F108" s="22"/>
      <c r="G108"/>
      <c r="H108"/>
      <c r="I108" s="23"/>
      <c r="J108" s="23"/>
      <c r="K108" s="23"/>
    </row>
    <row r="109" spans="3:11" x14ac:dyDescent="0.2">
      <c r="C109"/>
      <c r="F109" s="22"/>
      <c r="G109"/>
      <c r="H109"/>
      <c r="I109" s="23"/>
      <c r="J109" s="23"/>
      <c r="K109" s="23"/>
    </row>
    <row r="110" spans="3:11" x14ac:dyDescent="0.2">
      <c r="C110"/>
      <c r="F110" s="22"/>
      <c r="G110"/>
      <c r="H110"/>
      <c r="I110" s="23"/>
      <c r="J110" s="23"/>
      <c r="K110" s="23"/>
    </row>
    <row r="111" spans="3:11" x14ac:dyDescent="0.2">
      <c r="C111"/>
      <c r="F111" s="22"/>
      <c r="G111"/>
      <c r="H111"/>
      <c r="I111" s="23"/>
      <c r="J111" s="23"/>
      <c r="K111" s="23"/>
    </row>
    <row r="112" spans="3:11" x14ac:dyDescent="0.2">
      <c r="C112"/>
      <c r="F112" s="22"/>
      <c r="G112"/>
      <c r="H112"/>
      <c r="I112" s="23"/>
      <c r="J112" s="23"/>
      <c r="K112" s="23"/>
    </row>
    <row r="113" spans="3:11" x14ac:dyDescent="0.2">
      <c r="C113"/>
      <c r="F113" s="22"/>
      <c r="G113"/>
      <c r="H113"/>
      <c r="I113" s="23"/>
      <c r="J113" s="23"/>
      <c r="K113" s="23"/>
    </row>
    <row r="114" spans="3:11" x14ac:dyDescent="0.2">
      <c r="C114"/>
      <c r="F114" s="22"/>
      <c r="G114"/>
      <c r="H114"/>
      <c r="I114" s="23"/>
      <c r="J114" s="23"/>
      <c r="K114" s="23"/>
    </row>
    <row r="115" spans="3:11" x14ac:dyDescent="0.2">
      <c r="C115"/>
      <c r="F115" s="22"/>
      <c r="G115"/>
      <c r="H115"/>
      <c r="I115" s="23"/>
      <c r="J115" s="23"/>
      <c r="K115" s="23"/>
    </row>
    <row r="116" spans="3:11" x14ac:dyDescent="0.2">
      <c r="C116"/>
      <c r="F116" s="22"/>
      <c r="G116"/>
      <c r="H116"/>
      <c r="I116" s="23"/>
      <c r="J116" s="23"/>
      <c r="K116" s="23"/>
    </row>
    <row r="117" spans="3:11" x14ac:dyDescent="0.2">
      <c r="C117"/>
      <c r="F117" s="22"/>
      <c r="G117"/>
      <c r="H117"/>
      <c r="I117" s="23"/>
      <c r="J117" s="23"/>
      <c r="K117" s="23"/>
    </row>
    <row r="118" spans="3:11" x14ac:dyDescent="0.2">
      <c r="C118"/>
      <c r="F118" s="22"/>
      <c r="G118"/>
      <c r="H118"/>
      <c r="I118" s="23"/>
      <c r="J118" s="23"/>
      <c r="K118" s="23"/>
    </row>
    <row r="119" spans="3:11" x14ac:dyDescent="0.2">
      <c r="C119"/>
      <c r="F119" s="22"/>
      <c r="G119"/>
      <c r="H119"/>
      <c r="I119" s="23"/>
      <c r="J119" s="23"/>
      <c r="K119" s="23"/>
    </row>
    <row r="120" spans="3:11" x14ac:dyDescent="0.2">
      <c r="C120"/>
      <c r="F120" s="22"/>
      <c r="G120"/>
      <c r="H120"/>
      <c r="I120" s="23"/>
      <c r="J120" s="23"/>
      <c r="K120" s="23"/>
    </row>
    <row r="121" spans="3:11" x14ac:dyDescent="0.2">
      <c r="C121"/>
      <c r="F121" s="22"/>
      <c r="G121"/>
      <c r="H121"/>
      <c r="I121" s="23"/>
      <c r="J121" s="23"/>
      <c r="K121" s="23"/>
    </row>
    <row r="122" spans="3:11" x14ac:dyDescent="0.2">
      <c r="C122"/>
      <c r="F122" s="22"/>
      <c r="G122"/>
      <c r="H122"/>
      <c r="I122" s="23"/>
      <c r="J122" s="23"/>
      <c r="K122" s="23"/>
    </row>
    <row r="123" spans="3:11" x14ac:dyDescent="0.2">
      <c r="C123"/>
      <c r="F123" s="22"/>
      <c r="G123"/>
      <c r="H123"/>
      <c r="I123" s="23"/>
      <c r="J123" s="23"/>
      <c r="K123" s="23"/>
    </row>
    <row r="124" spans="3:11" x14ac:dyDescent="0.2">
      <c r="C124"/>
      <c r="F124" s="22"/>
      <c r="G124"/>
      <c r="H124"/>
      <c r="I124" s="23"/>
      <c r="J124" s="23"/>
      <c r="K124" s="23"/>
    </row>
    <row r="125" spans="3:11" x14ac:dyDescent="0.2">
      <c r="C125"/>
      <c r="F125" s="22"/>
      <c r="G125"/>
      <c r="H125"/>
      <c r="I125" s="23"/>
      <c r="J125" s="23"/>
      <c r="K125" s="23"/>
    </row>
    <row r="126" spans="3:11" x14ac:dyDescent="0.2">
      <c r="C126"/>
      <c r="F126" s="22"/>
      <c r="G126"/>
      <c r="H126"/>
      <c r="I126" s="23"/>
      <c r="J126" s="23"/>
      <c r="K126" s="23"/>
    </row>
    <row r="127" spans="3:11" x14ac:dyDescent="0.2">
      <c r="C127"/>
      <c r="F127" s="22"/>
      <c r="G127"/>
      <c r="H127"/>
      <c r="I127" s="23"/>
      <c r="J127" s="23"/>
      <c r="K127" s="23"/>
    </row>
    <row r="128" spans="3:11" x14ac:dyDescent="0.2">
      <c r="C128"/>
      <c r="F128" s="22"/>
      <c r="G128"/>
      <c r="H128"/>
      <c r="I128" s="23"/>
      <c r="J128" s="23"/>
      <c r="K128" s="23"/>
    </row>
    <row r="129" spans="3:11" x14ac:dyDescent="0.2">
      <c r="C129"/>
      <c r="F129" s="22"/>
      <c r="G129"/>
      <c r="H129"/>
      <c r="I129" s="23"/>
      <c r="J129" s="23"/>
      <c r="K129" s="23"/>
    </row>
    <row r="130" spans="3:11" x14ac:dyDescent="0.2">
      <c r="C130"/>
      <c r="F130" s="22"/>
      <c r="G130"/>
      <c r="H130"/>
      <c r="I130" s="23"/>
      <c r="J130" s="23"/>
      <c r="K130" s="23"/>
    </row>
    <row r="131" spans="3:11" x14ac:dyDescent="0.2">
      <c r="C131"/>
      <c r="F131" s="22"/>
      <c r="G131"/>
      <c r="H131"/>
      <c r="I131" s="23"/>
      <c r="J131" s="23"/>
      <c r="K131" s="23"/>
    </row>
    <row r="132" spans="3:11" x14ac:dyDescent="0.2">
      <c r="C132"/>
      <c r="F132" s="22"/>
      <c r="G132"/>
      <c r="H132"/>
      <c r="I132" s="23"/>
      <c r="J132" s="23"/>
      <c r="K132" s="23"/>
    </row>
    <row r="133" spans="3:11" x14ac:dyDescent="0.2">
      <c r="C133"/>
      <c r="F133" s="22"/>
      <c r="G133"/>
      <c r="H133"/>
      <c r="I133" s="23"/>
      <c r="J133" s="23"/>
      <c r="K133" s="23"/>
    </row>
    <row r="134" spans="3:11" x14ac:dyDescent="0.2">
      <c r="C134"/>
      <c r="F134" s="22"/>
      <c r="G134"/>
      <c r="H134"/>
      <c r="I134" s="23"/>
      <c r="J134" s="23"/>
      <c r="K134" s="23"/>
    </row>
    <row r="135" spans="3:11" x14ac:dyDescent="0.2">
      <c r="C135"/>
      <c r="F135" s="22"/>
      <c r="G135"/>
      <c r="H135"/>
      <c r="I135" s="23"/>
      <c r="J135" s="23"/>
      <c r="K135" s="23"/>
    </row>
    <row r="136" spans="3:11" x14ac:dyDescent="0.2">
      <c r="C136"/>
      <c r="F136" s="22"/>
      <c r="G136"/>
      <c r="H136"/>
      <c r="I136" s="23"/>
      <c r="J136" s="23"/>
      <c r="K136" s="23"/>
    </row>
    <row r="137" spans="3:11" x14ac:dyDescent="0.2">
      <c r="C137"/>
      <c r="F137" s="22"/>
      <c r="G137"/>
      <c r="H137"/>
      <c r="I137" s="23"/>
      <c r="J137" s="23"/>
      <c r="K137" s="23"/>
    </row>
    <row r="138" spans="3:11" x14ac:dyDescent="0.2">
      <c r="C138"/>
      <c r="F138" s="22"/>
      <c r="G138"/>
      <c r="H138"/>
      <c r="I138" s="23"/>
      <c r="J138" s="23"/>
      <c r="K138" s="23"/>
    </row>
    <row r="139" spans="3:11" x14ac:dyDescent="0.2">
      <c r="C139"/>
      <c r="F139" s="22"/>
      <c r="G139"/>
      <c r="H139"/>
      <c r="I139" s="23"/>
      <c r="J139" s="23"/>
      <c r="K139" s="23"/>
    </row>
    <row r="140" spans="3:11" x14ac:dyDescent="0.2">
      <c r="C140"/>
      <c r="F140" s="22"/>
      <c r="G140"/>
      <c r="H140"/>
      <c r="I140" s="23"/>
      <c r="J140" s="23"/>
      <c r="K140" s="23"/>
    </row>
    <row r="141" spans="3:11" x14ac:dyDescent="0.2">
      <c r="C141"/>
      <c r="F141" s="22"/>
      <c r="G141"/>
      <c r="H141"/>
      <c r="I141" s="23"/>
      <c r="J141" s="23"/>
      <c r="K141" s="23"/>
    </row>
    <row r="142" spans="3:11" x14ac:dyDescent="0.2">
      <c r="C142"/>
      <c r="F142" s="22"/>
      <c r="G142"/>
      <c r="H142"/>
      <c r="I142" s="23"/>
      <c r="J142" s="23"/>
      <c r="K142" s="23"/>
    </row>
    <row r="143" spans="3:11" x14ac:dyDescent="0.2">
      <c r="C143"/>
      <c r="F143" s="22"/>
      <c r="G143"/>
      <c r="H143"/>
      <c r="I143" s="23"/>
      <c r="J143" s="23"/>
      <c r="K143" s="23"/>
    </row>
    <row r="144" spans="3:11" x14ac:dyDescent="0.2">
      <c r="C144"/>
      <c r="F144" s="22"/>
      <c r="G144"/>
      <c r="H144"/>
      <c r="I144" s="23"/>
      <c r="J144" s="23"/>
      <c r="K144" s="23"/>
    </row>
    <row r="145" spans="3:11" x14ac:dyDescent="0.2">
      <c r="C145"/>
      <c r="F145" s="22"/>
      <c r="G145"/>
      <c r="H145"/>
      <c r="I145" s="23"/>
      <c r="J145" s="23"/>
      <c r="K145" s="23"/>
    </row>
    <row r="146" spans="3:11" x14ac:dyDescent="0.2">
      <c r="C146"/>
      <c r="F146" s="22"/>
      <c r="G146"/>
      <c r="H146"/>
      <c r="I146" s="23"/>
      <c r="J146" s="23"/>
      <c r="K146" s="23"/>
    </row>
    <row r="147" spans="3:11" x14ac:dyDescent="0.2">
      <c r="C147"/>
      <c r="F147" s="22"/>
      <c r="G147"/>
      <c r="H147"/>
      <c r="I147" s="23"/>
      <c r="J147" s="23"/>
      <c r="K147" s="23"/>
    </row>
    <row r="148" spans="3:11" x14ac:dyDescent="0.2">
      <c r="C148"/>
      <c r="F148" s="22"/>
      <c r="G148"/>
      <c r="H148"/>
      <c r="I148" s="23"/>
      <c r="J148" s="23"/>
      <c r="K148" s="23"/>
    </row>
    <row r="149" spans="3:11" x14ac:dyDescent="0.2">
      <c r="C149"/>
      <c r="F149" s="22"/>
      <c r="G149"/>
      <c r="H149"/>
      <c r="I149" s="23"/>
      <c r="J149" s="23"/>
      <c r="K149" s="23"/>
    </row>
    <row r="150" spans="3:11" x14ac:dyDescent="0.2">
      <c r="C150"/>
      <c r="F150" s="22"/>
      <c r="G150"/>
      <c r="H150"/>
      <c r="I150" s="23"/>
      <c r="J150" s="23"/>
      <c r="K150" s="23"/>
    </row>
    <row r="151" spans="3:11" x14ac:dyDescent="0.2">
      <c r="C151"/>
      <c r="F151" s="22"/>
      <c r="G151"/>
      <c r="H151"/>
      <c r="I151" s="23"/>
      <c r="J151" s="23"/>
      <c r="K151" s="23"/>
    </row>
    <row r="152" spans="3:11" x14ac:dyDescent="0.2">
      <c r="C152"/>
      <c r="F152" s="22"/>
      <c r="G152"/>
      <c r="H152"/>
      <c r="I152" s="23"/>
      <c r="J152" s="23"/>
      <c r="K152" s="23"/>
    </row>
    <row r="153" spans="3:11" x14ac:dyDescent="0.2">
      <c r="C153"/>
      <c r="F153" s="22"/>
      <c r="G153"/>
      <c r="H153"/>
      <c r="I153" s="23"/>
      <c r="J153" s="23"/>
      <c r="K153" s="23"/>
    </row>
    <row r="154" spans="3:11" x14ac:dyDescent="0.2">
      <c r="C154"/>
      <c r="F154" s="22"/>
      <c r="G154"/>
      <c r="H154"/>
      <c r="I154" s="23"/>
      <c r="J154" s="23"/>
      <c r="K154" s="23"/>
    </row>
    <row r="155" spans="3:11" x14ac:dyDescent="0.2">
      <c r="C155"/>
      <c r="F155" s="22"/>
      <c r="G155"/>
      <c r="H155"/>
      <c r="I155" s="23"/>
      <c r="J155" s="23"/>
      <c r="K155" s="23"/>
    </row>
    <row r="156" spans="3:11" x14ac:dyDescent="0.2">
      <c r="C156"/>
      <c r="F156" s="22"/>
      <c r="G156"/>
      <c r="H156"/>
      <c r="I156" s="23"/>
      <c r="J156" s="23"/>
      <c r="K156" s="23"/>
    </row>
    <row r="157" spans="3:11" x14ac:dyDescent="0.2">
      <c r="C157"/>
      <c r="F157" s="22"/>
      <c r="G157"/>
      <c r="H157"/>
      <c r="I157" s="23"/>
      <c r="J157" s="23"/>
      <c r="K157" s="23"/>
    </row>
    <row r="158" spans="3:11" x14ac:dyDescent="0.2">
      <c r="C158"/>
      <c r="F158" s="22"/>
      <c r="G158"/>
      <c r="H158"/>
      <c r="I158" s="23"/>
      <c r="J158" s="23"/>
      <c r="K158" s="23"/>
    </row>
    <row r="159" spans="3:11" x14ac:dyDescent="0.2">
      <c r="C159"/>
      <c r="F159" s="22"/>
      <c r="G159"/>
      <c r="H159"/>
      <c r="I159" s="23"/>
      <c r="J159" s="23"/>
      <c r="K159" s="23"/>
    </row>
    <row r="160" spans="3:11" x14ac:dyDescent="0.2">
      <c r="C160"/>
      <c r="F160" s="22"/>
      <c r="G160"/>
      <c r="H160"/>
      <c r="I160" s="23"/>
      <c r="J160" s="23"/>
      <c r="K160" s="23"/>
    </row>
    <row r="161" spans="3:11" x14ac:dyDescent="0.2">
      <c r="C161"/>
      <c r="F161" s="22"/>
      <c r="G161"/>
      <c r="H161"/>
      <c r="I161" s="23"/>
      <c r="J161" s="23"/>
      <c r="K161" s="23"/>
    </row>
    <row r="162" spans="3:11" x14ac:dyDescent="0.2">
      <c r="C162"/>
      <c r="F162" s="22"/>
      <c r="G162"/>
      <c r="H162"/>
      <c r="I162" s="23"/>
      <c r="J162" s="23"/>
      <c r="K162" s="23"/>
    </row>
    <row r="163" spans="3:11" x14ac:dyDescent="0.2">
      <c r="C163"/>
      <c r="F163" s="22"/>
      <c r="G163"/>
      <c r="H163"/>
      <c r="I163" s="23"/>
      <c r="J163" s="23"/>
      <c r="K163" s="23"/>
    </row>
    <row r="164" spans="3:11" x14ac:dyDescent="0.2">
      <c r="C164"/>
      <c r="F164" s="22"/>
      <c r="G164"/>
      <c r="H164"/>
      <c r="I164" s="23"/>
      <c r="J164" s="23"/>
      <c r="K164" s="23"/>
    </row>
    <row r="165" spans="3:11" x14ac:dyDescent="0.2">
      <c r="C165"/>
      <c r="F165" s="22"/>
      <c r="G165"/>
      <c r="H165"/>
      <c r="I165" s="23"/>
      <c r="J165" s="23"/>
      <c r="K165" s="23"/>
    </row>
    <row r="166" spans="3:11" x14ac:dyDescent="0.2">
      <c r="C166"/>
      <c r="F166" s="22"/>
      <c r="G166"/>
      <c r="H166"/>
      <c r="I166" s="23"/>
      <c r="J166" s="23"/>
      <c r="K166" s="23"/>
    </row>
    <row r="167" spans="3:11" x14ac:dyDescent="0.2">
      <c r="C167"/>
      <c r="F167" s="22"/>
      <c r="G167"/>
      <c r="H167"/>
      <c r="I167" s="23"/>
      <c r="J167" s="23"/>
      <c r="K167" s="23"/>
    </row>
    <row r="168" spans="3:11" x14ac:dyDescent="0.2">
      <c r="C168"/>
      <c r="F168" s="22"/>
      <c r="G168"/>
      <c r="H168"/>
      <c r="I168" s="23"/>
      <c r="J168" s="23"/>
      <c r="K168" s="23"/>
    </row>
  </sheetData>
  <mergeCells count="11">
    <mergeCell ref="D3:E3"/>
    <mergeCell ref="F3:G3"/>
    <mergeCell ref="F80:G80"/>
    <mergeCell ref="F81:G81"/>
    <mergeCell ref="D84:E84"/>
    <mergeCell ref="F82:G82"/>
    <mergeCell ref="F83:G83"/>
    <mergeCell ref="D80:E80"/>
    <mergeCell ref="D81:E81"/>
    <mergeCell ref="D82:E82"/>
    <mergeCell ref="D83:E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EDfig10a</vt:lpstr>
      <vt:lpstr>EDfig10b</vt:lpstr>
      <vt:lpstr>EDfig10c</vt:lpstr>
      <vt:lpstr>EDfig10d</vt:lpstr>
      <vt:lpstr>EDfig10e</vt:lpstr>
      <vt:lpstr>EDfig10f</vt:lpstr>
      <vt:lpstr>EDfig10g</vt:lpstr>
      <vt:lpstr>EDfig10h</vt:lpstr>
      <vt:lpstr>EDfig10i</vt:lpstr>
      <vt:lpstr>EDfig10j</vt:lpstr>
      <vt:lpstr>EDfig10k</vt:lpstr>
      <vt:lpstr>EDfig10l</vt:lpstr>
      <vt:lpstr>EDfig10m</vt:lpstr>
      <vt:lpstr>EDfig10n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2018-12-20T17:39:38Z</dcterms:created>
  <dcterms:modified xsi:type="dcterms:W3CDTF">2019-02-08T03:48:31Z</dcterms:modified>
</cp:coreProperties>
</file>