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s - Current\Phospho-Fork protection\Post Nature Reviews Oct2018\FINAL formatting changes\Source data - graphs\"/>
    </mc:Choice>
  </mc:AlternateContent>
  <bookViews>
    <workbookView xWindow="0" yWindow="0" windowWidth="23085" windowHeight="12090"/>
  </bookViews>
  <sheets>
    <sheet name="ExData Fig 4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2" i="1" l="1"/>
  <c r="Z22" i="1" s="1"/>
  <c r="F11" i="1" s="1"/>
  <c r="S22" i="1"/>
  <c r="E11" i="1" s="1"/>
  <c r="R22" i="1"/>
  <c r="K22" i="1"/>
  <c r="L22" i="1" s="1"/>
  <c r="D11" i="1" s="1"/>
  <c r="E22" i="1"/>
  <c r="C11" i="1" s="1"/>
  <c r="D22" i="1"/>
  <c r="Y21" i="1"/>
  <c r="Z21" i="1" s="1"/>
  <c r="F10" i="1" s="1"/>
  <c r="S21" i="1"/>
  <c r="R21" i="1"/>
  <c r="K21" i="1"/>
  <c r="L21" i="1" s="1"/>
  <c r="D10" i="1" s="1"/>
  <c r="E21" i="1"/>
  <c r="C10" i="1" s="1"/>
  <c r="D21" i="1"/>
  <c r="Y20" i="1"/>
  <c r="Z20" i="1" s="1"/>
  <c r="F9" i="1" s="1"/>
  <c r="S20" i="1"/>
  <c r="E9" i="1" s="1"/>
  <c r="R20" i="1"/>
  <c r="K20" i="1"/>
  <c r="L20" i="1" s="1"/>
  <c r="D9" i="1" s="1"/>
  <c r="E20" i="1"/>
  <c r="C9" i="1" s="1"/>
  <c r="D20" i="1"/>
  <c r="Y19" i="1"/>
  <c r="Z19" i="1" s="1"/>
  <c r="F8" i="1" s="1"/>
  <c r="S19" i="1"/>
  <c r="E8" i="1" s="1"/>
  <c r="R19" i="1"/>
  <c r="K19" i="1"/>
  <c r="L19" i="1" s="1"/>
  <c r="D8" i="1" s="1"/>
  <c r="E19" i="1"/>
  <c r="D19" i="1"/>
  <c r="E10" i="1"/>
  <c r="C8" i="1"/>
  <c r="H10" i="1" l="1"/>
  <c r="I10" i="1" s="1"/>
  <c r="G10" i="1"/>
  <c r="J10" i="1"/>
  <c r="J8" i="1"/>
  <c r="P10" i="1"/>
  <c r="H9" i="1"/>
  <c r="I9" i="1" s="1"/>
  <c r="G9" i="1"/>
  <c r="J9" i="1"/>
  <c r="G11" i="1"/>
  <c r="J11" i="1"/>
  <c r="P9" i="1"/>
  <c r="H11" i="1"/>
  <c r="G8" i="1"/>
  <c r="P8" i="1"/>
  <c r="H8" i="1"/>
  <c r="I8" i="1" s="1"/>
  <c r="I11" i="1" l="1"/>
</calcChain>
</file>

<file path=xl/sharedStrings.xml><?xml version="1.0" encoding="utf-8"?>
<sst xmlns="http://schemas.openxmlformats.org/spreadsheetml/2006/main" count="87" uniqueCount="27">
  <si>
    <t>GST-PIN1 densitometry WT v S114A in pull downs</t>
  </si>
  <si>
    <t>WW</t>
  </si>
  <si>
    <t>GST-PIN1-WW domain</t>
  </si>
  <si>
    <t>W34A</t>
  </si>
  <si>
    <t>GST-PIN1-WW domain W34A mutant</t>
  </si>
  <si>
    <t>Ttest</t>
  </si>
  <si>
    <t>Exp1</t>
  </si>
  <si>
    <t>Exp2</t>
  </si>
  <si>
    <t>Exp3</t>
  </si>
  <si>
    <t>Exp4</t>
  </si>
  <si>
    <t>Mean</t>
  </si>
  <si>
    <t>SD</t>
  </si>
  <si>
    <t>SEM</t>
  </si>
  <si>
    <t>n</t>
  </si>
  <si>
    <t>WT</t>
  </si>
  <si>
    <t>W34A WT v WW WT</t>
  </si>
  <si>
    <t>W34A S114A v WW S114A</t>
  </si>
  <si>
    <t>S114A</t>
  </si>
  <si>
    <t>WW WT v WW S114A</t>
  </si>
  <si>
    <t>Densitometry units</t>
  </si>
  <si>
    <t>IP/input</t>
  </si>
  <si>
    <t>Fold change</t>
  </si>
  <si>
    <t>Input</t>
  </si>
  <si>
    <t>Graph imported from GraphPad Prism 7.03</t>
  </si>
  <si>
    <t>Data = mean</t>
  </si>
  <si>
    <t>Bars = SEM</t>
  </si>
  <si>
    <t>Extended Data Figure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</si>
</sst>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6</xdr:col>
          <xdr:colOff>28575</xdr:colOff>
          <xdr:row>40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tabSelected="1" workbookViewId="0"/>
  </sheetViews>
  <sheetFormatPr defaultRowHeight="15" x14ac:dyDescent="0.25"/>
  <sheetData>
    <row r="1" spans="1:26" x14ac:dyDescent="0.25">
      <c r="A1" s="1" t="s">
        <v>26</v>
      </c>
    </row>
    <row r="2" spans="1:26" x14ac:dyDescent="0.25">
      <c r="A2" s="1" t="s">
        <v>0</v>
      </c>
    </row>
    <row r="3" spans="1:26" x14ac:dyDescent="0.25">
      <c r="A3" s="1"/>
    </row>
    <row r="4" spans="1:26" x14ac:dyDescent="0.25">
      <c r="A4" t="s">
        <v>1</v>
      </c>
      <c r="B4" t="s">
        <v>2</v>
      </c>
    </row>
    <row r="5" spans="1:26" x14ac:dyDescent="0.25">
      <c r="A5" t="s">
        <v>3</v>
      </c>
      <c r="B5" t="s">
        <v>4</v>
      </c>
    </row>
    <row r="6" spans="1:26" x14ac:dyDescent="0.25">
      <c r="M6" t="s">
        <v>5</v>
      </c>
    </row>
    <row r="7" spans="1:26" x14ac:dyDescent="0.25">
      <c r="A7" s="2"/>
      <c r="B7" s="3"/>
      <c r="C7" s="2" t="s">
        <v>6</v>
      </c>
      <c r="D7" s="3" t="s">
        <v>7</v>
      </c>
      <c r="E7" s="3" t="s">
        <v>8</v>
      </c>
      <c r="F7" s="4" t="s">
        <v>9</v>
      </c>
      <c r="G7" s="5" t="s">
        <v>10</v>
      </c>
      <c r="H7" s="3" t="s">
        <v>11</v>
      </c>
      <c r="I7" s="3" t="s">
        <v>12</v>
      </c>
      <c r="J7" s="4" t="s">
        <v>13</v>
      </c>
    </row>
    <row r="8" spans="1:26" x14ac:dyDescent="0.25">
      <c r="A8" s="6" t="s">
        <v>14</v>
      </c>
      <c r="B8" s="7" t="s">
        <v>3</v>
      </c>
      <c r="C8" s="6">
        <f>E19</f>
        <v>0.14839100250364823</v>
      </c>
      <c r="D8" s="7">
        <f>L19</f>
        <v>0.25830982679673242</v>
      </c>
      <c r="E8" s="7">
        <f>S19</f>
        <v>0.52635882714749238</v>
      </c>
      <c r="F8" s="8">
        <f>Z19</f>
        <v>0.45422016529393855</v>
      </c>
      <c r="G8" s="9">
        <f>AVERAGE(C8:F8)</f>
        <v>0.34681995543545291</v>
      </c>
      <c r="H8" s="7">
        <f>STDEVA(C8:F8)</f>
        <v>0.1741427611343962</v>
      </c>
      <c r="I8" s="7">
        <f>H8/SQRT(J8)</f>
        <v>8.7071380567198098E-2</v>
      </c>
      <c r="J8" s="8">
        <f>COUNT(C8:F8)</f>
        <v>4</v>
      </c>
      <c r="M8" t="s">
        <v>15</v>
      </c>
      <c r="P8">
        <f>_xlfn.T.TEST(C8:F8,C9:F9,2,1)</f>
        <v>4.9078445490945491E-3</v>
      </c>
    </row>
    <row r="9" spans="1:26" x14ac:dyDescent="0.25">
      <c r="A9" s="6"/>
      <c r="B9" s="7" t="s">
        <v>1</v>
      </c>
      <c r="C9" s="6">
        <f t="shared" ref="C9:C11" si="0">E20</f>
        <v>1</v>
      </c>
      <c r="D9" s="7">
        <f t="shared" ref="D9:D11" si="1">L20</f>
        <v>1</v>
      </c>
      <c r="E9" s="7">
        <f t="shared" ref="E9:E11" si="2">S20</f>
        <v>1</v>
      </c>
      <c r="F9" s="8">
        <f t="shared" ref="F9:F11" si="3">Z20</f>
        <v>1</v>
      </c>
      <c r="G9" s="9">
        <f>AVERAGE(C9:F9)</f>
        <v>1</v>
      </c>
      <c r="H9" s="7">
        <f>STDEVA(C9:F9)</f>
        <v>0</v>
      </c>
      <c r="I9" s="7">
        <f t="shared" ref="I9:I11" si="4">H9/SQRT(J9)</f>
        <v>0</v>
      </c>
      <c r="J9" s="8">
        <f>COUNT(C9:F9)</f>
        <v>4</v>
      </c>
      <c r="M9" t="s">
        <v>16</v>
      </c>
      <c r="P9">
        <f>_xlfn.T.TEST(C11:F11,C10:F10,2,1)</f>
        <v>0.49104084074623722</v>
      </c>
    </row>
    <row r="10" spans="1:26" x14ac:dyDescent="0.25">
      <c r="A10" s="6" t="s">
        <v>17</v>
      </c>
      <c r="B10" s="7" t="s">
        <v>3</v>
      </c>
      <c r="C10" s="6">
        <f t="shared" si="0"/>
        <v>0.21414635923977421</v>
      </c>
      <c r="D10" s="7">
        <f t="shared" si="1"/>
        <v>0.53977874573274676</v>
      </c>
      <c r="E10" s="7">
        <f t="shared" si="2"/>
        <v>0.32443642597157679</v>
      </c>
      <c r="F10" s="8">
        <f t="shared" si="3"/>
        <v>7.8146423171583851E-2</v>
      </c>
      <c r="G10" s="9">
        <f>AVERAGE(C10:F10)</f>
        <v>0.28912698852892038</v>
      </c>
      <c r="H10" s="7">
        <f>STDEVA(C10:F10)</f>
        <v>0.19511360236964564</v>
      </c>
      <c r="I10" s="7">
        <f t="shared" si="4"/>
        <v>9.7556801184822822E-2</v>
      </c>
      <c r="J10" s="8">
        <f>COUNT(C10:F10)</f>
        <v>4</v>
      </c>
      <c r="M10" t="s">
        <v>18</v>
      </c>
      <c r="P10">
        <f>_xlfn.T.TEST(C9:F9,C11:F11,2,1)</f>
        <v>1.5965802125919335E-2</v>
      </c>
    </row>
    <row r="11" spans="1:26" x14ac:dyDescent="0.25">
      <c r="A11" s="10"/>
      <c r="B11" s="11" t="s">
        <v>1</v>
      </c>
      <c r="C11" s="10">
        <f t="shared" si="0"/>
        <v>0.33753163734995467</v>
      </c>
      <c r="D11" s="11">
        <f t="shared" si="1"/>
        <v>0.69467501246634122</v>
      </c>
      <c r="E11" s="11">
        <f t="shared" si="2"/>
        <v>0.25320434118381252</v>
      </c>
      <c r="F11" s="12">
        <f t="shared" si="3"/>
        <v>4.6343248531780984E-2</v>
      </c>
      <c r="G11" s="13">
        <f>AVERAGE(C11:F11)</f>
        <v>0.33293855988297233</v>
      </c>
      <c r="H11" s="11">
        <f>STDEVA(C11:F11)</f>
        <v>0.27041250933112632</v>
      </c>
      <c r="I11" s="11">
        <f t="shared" si="4"/>
        <v>0.13520625466556316</v>
      </c>
      <c r="J11" s="12">
        <f>COUNT(C11:F11)</f>
        <v>4</v>
      </c>
    </row>
    <row r="16" spans="1:26" ht="45" x14ac:dyDescent="0.25">
      <c r="A16" t="s">
        <v>6</v>
      </c>
      <c r="C16" s="14" t="s">
        <v>19</v>
      </c>
      <c r="D16" t="s">
        <v>20</v>
      </c>
      <c r="E16" t="s">
        <v>21</v>
      </c>
      <c r="H16" t="s">
        <v>7</v>
      </c>
      <c r="J16" s="14" t="s">
        <v>19</v>
      </c>
      <c r="K16" t="s">
        <v>20</v>
      </c>
      <c r="L16" t="s">
        <v>21</v>
      </c>
      <c r="O16" t="s">
        <v>8</v>
      </c>
      <c r="Q16" s="14" t="s">
        <v>19</v>
      </c>
      <c r="R16" t="s">
        <v>20</v>
      </c>
      <c r="S16" t="s">
        <v>21</v>
      </c>
      <c r="V16" t="s">
        <v>9</v>
      </c>
      <c r="X16" s="14" t="s">
        <v>19</v>
      </c>
      <c r="Y16" t="s">
        <v>20</v>
      </c>
      <c r="Z16" t="s">
        <v>21</v>
      </c>
    </row>
    <row r="17" spans="1:26" x14ac:dyDescent="0.25">
      <c r="A17" t="s">
        <v>22</v>
      </c>
      <c r="B17" t="s">
        <v>14</v>
      </c>
      <c r="C17">
        <v>13692.509</v>
      </c>
      <c r="H17" t="s">
        <v>22</v>
      </c>
      <c r="I17" t="s">
        <v>14</v>
      </c>
      <c r="J17">
        <v>19150.476999999999</v>
      </c>
      <c r="O17" t="s">
        <v>22</v>
      </c>
      <c r="P17" t="s">
        <v>14</v>
      </c>
      <c r="Q17">
        <v>31095.275000000005</v>
      </c>
      <c r="V17" t="s">
        <v>22</v>
      </c>
      <c r="W17" t="s">
        <v>14</v>
      </c>
      <c r="X17">
        <v>18996.597999999998</v>
      </c>
    </row>
    <row r="18" spans="1:26" x14ac:dyDescent="0.25">
      <c r="B18" t="s">
        <v>17</v>
      </c>
      <c r="C18">
        <v>10058.266999999998</v>
      </c>
      <c r="I18" t="s">
        <v>17</v>
      </c>
      <c r="J18">
        <v>12150.414000000001</v>
      </c>
      <c r="P18" t="s">
        <v>17</v>
      </c>
      <c r="Q18">
        <v>24793.852999999999</v>
      </c>
      <c r="W18" t="s">
        <v>17</v>
      </c>
      <c r="X18">
        <v>16010.962</v>
      </c>
    </row>
    <row r="19" spans="1:26" x14ac:dyDescent="0.25">
      <c r="A19" t="s">
        <v>3</v>
      </c>
      <c r="B19" t="s">
        <v>14</v>
      </c>
      <c r="C19">
        <v>797.12100000000009</v>
      </c>
      <c r="D19">
        <f>C19/$C$17</f>
        <v>5.8215846343427642E-2</v>
      </c>
      <c r="E19">
        <f>D19/$D$20</f>
        <v>0.14839100250364823</v>
      </c>
      <c r="H19" t="s">
        <v>3</v>
      </c>
      <c r="I19" t="s">
        <v>14</v>
      </c>
      <c r="J19">
        <v>3555.1679999999997</v>
      </c>
      <c r="K19">
        <f>J19/$J$17</f>
        <v>0.18564383539898249</v>
      </c>
      <c r="L19">
        <f>K19/$K$20</f>
        <v>0.25830982679673242</v>
      </c>
      <c r="O19" t="s">
        <v>3</v>
      </c>
      <c r="P19" t="s">
        <v>14</v>
      </c>
      <c r="Q19">
        <v>2503.9700000000012</v>
      </c>
      <c r="R19">
        <f>Q19/$Q$17</f>
        <v>8.0525739039130573E-2</v>
      </c>
      <c r="S19">
        <f>R19/$R$20</f>
        <v>0.52635882714749238</v>
      </c>
      <c r="V19" t="s">
        <v>3</v>
      </c>
      <c r="W19" t="s">
        <v>14</v>
      </c>
      <c r="X19">
        <v>7439.9209999999985</v>
      </c>
      <c r="Y19">
        <f>X19/$X$17</f>
        <v>0.39164491452627459</v>
      </c>
      <c r="Z19">
        <f>Y19/$Y$20</f>
        <v>0.45422016529393855</v>
      </c>
    </row>
    <row r="20" spans="1:26" x14ac:dyDescent="0.25">
      <c r="A20" t="s">
        <v>1</v>
      </c>
      <c r="B20" t="s">
        <v>14</v>
      </c>
      <c r="C20">
        <v>5371.7610000000004</v>
      </c>
      <c r="D20">
        <f>C20/$C$17</f>
        <v>0.3923138557002227</v>
      </c>
      <c r="E20">
        <f>D20/$D$20</f>
        <v>1</v>
      </c>
      <c r="H20" t="s">
        <v>1</v>
      </c>
      <c r="I20" t="s">
        <v>14</v>
      </c>
      <c r="J20">
        <v>13763.192999999999</v>
      </c>
      <c r="K20">
        <f>J20/$J$17</f>
        <v>0.71868669380924555</v>
      </c>
      <c r="L20">
        <f>K20/$K$20</f>
        <v>1</v>
      </c>
      <c r="O20" t="s">
        <v>1</v>
      </c>
      <c r="P20" t="s">
        <v>14</v>
      </c>
      <c r="Q20">
        <v>4757.1539999999986</v>
      </c>
      <c r="R20">
        <f>Q20/$Q$17</f>
        <v>0.15298639423513694</v>
      </c>
      <c r="S20">
        <f>R20/$R$20</f>
        <v>1</v>
      </c>
      <c r="V20" t="s">
        <v>1</v>
      </c>
      <c r="W20" t="s">
        <v>14</v>
      </c>
      <c r="X20">
        <v>16379.547999999995</v>
      </c>
      <c r="Y20">
        <f>X20/$X$17</f>
        <v>0.86223585928385682</v>
      </c>
      <c r="Z20">
        <f t="shared" ref="Z20:Z22" si="5">Y20/$Y$20</f>
        <v>1</v>
      </c>
    </row>
    <row r="21" spans="1:26" x14ac:dyDescent="0.25">
      <c r="A21" t="s">
        <v>3</v>
      </c>
      <c r="B21" t="s">
        <v>17</v>
      </c>
      <c r="C21">
        <v>845.02099999999973</v>
      </c>
      <c r="D21">
        <f>C21/$C$18</f>
        <v>8.4012583877520836E-2</v>
      </c>
      <c r="E21">
        <f>D21/$D$20</f>
        <v>0.21414635923977421</v>
      </c>
      <c r="H21" t="s">
        <v>3</v>
      </c>
      <c r="I21" t="s">
        <v>17</v>
      </c>
      <c r="J21">
        <v>4713.5319999999992</v>
      </c>
      <c r="K21">
        <f>J21/$J$18</f>
        <v>0.38793180215916917</v>
      </c>
      <c r="L21">
        <f>K21/$K$20</f>
        <v>0.53977874573274676</v>
      </c>
      <c r="O21" t="s">
        <v>3</v>
      </c>
      <c r="P21" t="s">
        <v>17</v>
      </c>
      <c r="Q21">
        <v>1230.6270000000004</v>
      </c>
      <c r="R21">
        <f>Q21/$Q$18</f>
        <v>4.9634358967926465E-2</v>
      </c>
      <c r="S21">
        <f t="shared" ref="S21:S22" si="6">R21/$R$20</f>
        <v>0.32443642597157679</v>
      </c>
      <c r="V21" t="s">
        <v>3</v>
      </c>
      <c r="W21" t="s">
        <v>17</v>
      </c>
      <c r="X21">
        <v>1078.8289999999979</v>
      </c>
      <c r="Y21">
        <f>X21/$X$18</f>
        <v>6.7380648333310506E-2</v>
      </c>
      <c r="Z21">
        <f t="shared" si="5"/>
        <v>7.8146423171583851E-2</v>
      </c>
    </row>
    <row r="22" spans="1:26" x14ac:dyDescent="0.25">
      <c r="A22" t="s">
        <v>1</v>
      </c>
      <c r="B22" t="s">
        <v>17</v>
      </c>
      <c r="C22">
        <v>1331.8989999999994</v>
      </c>
      <c r="D22">
        <f>C22/$C$18</f>
        <v>0.13241833806957001</v>
      </c>
      <c r="E22">
        <f>D22/$D$20</f>
        <v>0.33753163734995467</v>
      </c>
      <c r="H22" t="s">
        <v>1</v>
      </c>
      <c r="I22" t="s">
        <v>17</v>
      </c>
      <c r="J22">
        <v>6066.1389999999992</v>
      </c>
      <c r="K22">
        <f>J22/$J$18</f>
        <v>0.49925368798133124</v>
      </c>
      <c r="L22">
        <f>K22/$K$20</f>
        <v>0.69467501246634122</v>
      </c>
      <c r="O22" t="s">
        <v>1</v>
      </c>
      <c r="P22" t="s">
        <v>17</v>
      </c>
      <c r="Q22">
        <v>960.43500000000131</v>
      </c>
      <c r="R22">
        <f>Q22/$Q$18</f>
        <v>3.873681916239486E-2</v>
      </c>
      <c r="S22">
        <f t="shared" si="6"/>
        <v>0.25320434118381252</v>
      </c>
      <c r="V22" t="s">
        <v>1</v>
      </c>
      <c r="W22" t="s">
        <v>17</v>
      </c>
      <c r="X22">
        <v>639.77899999999863</v>
      </c>
      <c r="Y22">
        <f>X22/$X$18</f>
        <v>3.9958810719805511E-2</v>
      </c>
      <c r="Z22">
        <f t="shared" si="5"/>
        <v>4.6343248531780984E-2</v>
      </c>
    </row>
    <row r="26" spans="1:26" x14ac:dyDescent="0.25">
      <c r="H26" t="s">
        <v>23</v>
      </c>
    </row>
    <row r="27" spans="1:26" x14ac:dyDescent="0.25">
      <c r="H27" s="15" t="s">
        <v>24</v>
      </c>
    </row>
    <row r="28" spans="1:26" x14ac:dyDescent="0.25">
      <c r="H28" t="s">
        <v>25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1025" r:id="rId4">
          <objectPr defaultSize="0" r:id="rId5">
            <anchor moveWithCells="1">
              <from>
                <xdr:col>1</xdr:col>
                <xdr:colOff>0</xdr:colOff>
                <xdr:row>25</xdr:row>
                <xdr:rowOff>0</xdr:rowOff>
              </from>
              <to>
                <xdr:col>6</xdr:col>
                <xdr:colOff>28575</xdr:colOff>
                <xdr:row>40</xdr:row>
                <xdr:rowOff>85725</xdr:rowOff>
              </to>
            </anchor>
          </objectPr>
        </oleObject>
      </mc:Choice>
      <mc:Fallback>
        <oleObject progId="Prism7.Documen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ExData Fig 4b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Densham</dc:creator>
  <cp:lastModifiedBy>Ruth Densham</cp:lastModifiedBy>
  <dcterms:created xsi:type="dcterms:W3CDTF">2019-05-10T08:40:05Z</dcterms:created>
  <dcterms:modified xsi:type="dcterms:W3CDTF">2019-05-10T08:40:55Z</dcterms:modified>
</cp:coreProperties>
</file>