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donghyukshin/Desktop/Projects/SARS_Cov2_PLpro/Manuscript/Nature_Final_submission/Upload_preparation/UPLOADED/Source_data/"/>
    </mc:Choice>
  </mc:AlternateContent>
  <xr:revisionPtr revIDLastSave="0" documentId="13_ncr:1_{2A4BF028-4DBC-584A-BA18-AC1BF4A01FEA}" xr6:coauthVersionLast="45" xr6:coauthVersionMax="45" xr10:uidLastSave="{00000000-0000-0000-0000-000000000000}"/>
  <bookViews>
    <workbookView xWindow="3340" yWindow="1760" windowWidth="18200" windowHeight="15540" activeTab="3" xr2:uid="{00000000-000D-0000-FFFF-FFFF00000000}"/>
  </bookViews>
  <sheets>
    <sheet name="Ext. Data. Fig. 6a" sheetId="1" r:id="rId1"/>
    <sheet name="Ext. Data. Fig. 6b" sheetId="2" r:id="rId2"/>
    <sheet name="Ext. Data. Fig. 6c" sheetId="3" r:id="rId3"/>
    <sheet name="Ext. Data. Fig. 6d" sheetId="4" r:id="rId4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7" i="4" l="1"/>
  <c r="L16" i="4"/>
  <c r="L12" i="4"/>
  <c r="L14" i="4"/>
  <c r="L15" i="4"/>
  <c r="L13" i="4"/>
  <c r="L11" i="4"/>
  <c r="M15" i="3"/>
  <c r="M14" i="3"/>
  <c r="M13" i="3"/>
  <c r="M12" i="3"/>
  <c r="M11" i="3"/>
  <c r="M10" i="3"/>
  <c r="E10" i="4"/>
  <c r="G10" i="4"/>
  <c r="H10" i="4"/>
  <c r="I10" i="4"/>
  <c r="E11" i="4"/>
  <c r="G11" i="4"/>
  <c r="H11" i="4"/>
  <c r="I11" i="4"/>
  <c r="E12" i="4"/>
  <c r="G12" i="4"/>
  <c r="H12" i="4"/>
  <c r="I12" i="4"/>
  <c r="E13" i="4"/>
  <c r="G13" i="4"/>
  <c r="H13" i="4"/>
  <c r="I13" i="4"/>
  <c r="E14" i="4"/>
  <c r="G14" i="4"/>
  <c r="H14" i="4"/>
  <c r="I14" i="4"/>
  <c r="E15" i="4"/>
  <c r="G15" i="4"/>
  <c r="H15" i="4"/>
  <c r="I15" i="4"/>
  <c r="J15" i="4"/>
  <c r="E17" i="4"/>
  <c r="G17" i="4"/>
  <c r="H17" i="4"/>
  <c r="I17" i="4"/>
  <c r="E18" i="4"/>
  <c r="G18" i="4"/>
  <c r="H18" i="4"/>
  <c r="I18" i="4"/>
  <c r="J18" i="4" s="1"/>
  <c r="E19" i="4"/>
  <c r="G19" i="4"/>
  <c r="J19" i="4" s="1"/>
  <c r="H19" i="4"/>
  <c r="I19" i="4"/>
  <c r="E20" i="4"/>
  <c r="G20" i="4"/>
  <c r="H20" i="4"/>
  <c r="I20" i="4"/>
  <c r="E21" i="4"/>
  <c r="G21" i="4"/>
  <c r="H21" i="4"/>
  <c r="I21" i="4"/>
  <c r="E22" i="4"/>
  <c r="G22" i="4"/>
  <c r="H22" i="4"/>
  <c r="I22" i="4"/>
  <c r="J22" i="4" s="1"/>
  <c r="E3" i="4"/>
  <c r="G3" i="4"/>
  <c r="J3" i="4" s="1"/>
  <c r="H3" i="4"/>
  <c r="I3" i="4"/>
  <c r="E4" i="4"/>
  <c r="G4" i="4"/>
  <c r="H4" i="4"/>
  <c r="I4" i="4"/>
  <c r="E5" i="4"/>
  <c r="G5" i="4"/>
  <c r="H5" i="4"/>
  <c r="I5" i="4"/>
  <c r="E6" i="4"/>
  <c r="G6" i="4"/>
  <c r="H6" i="4"/>
  <c r="I6" i="4"/>
  <c r="J6" i="4"/>
  <c r="E7" i="4"/>
  <c r="G7" i="4"/>
  <c r="H7" i="4"/>
  <c r="I7" i="4"/>
  <c r="E8" i="4"/>
  <c r="G8" i="4"/>
  <c r="H8" i="4"/>
  <c r="I8" i="4"/>
  <c r="J12" i="4" l="1"/>
  <c r="K6" i="4"/>
  <c r="J20" i="4"/>
  <c r="K15" i="4"/>
  <c r="K11" i="4"/>
  <c r="J11" i="4"/>
  <c r="J5" i="4"/>
  <c r="J8" i="4"/>
  <c r="K19" i="4"/>
  <c r="J14" i="4"/>
  <c r="J10" i="4"/>
  <c r="J7" i="4"/>
  <c r="K3" i="4"/>
  <c r="K20" i="4"/>
  <c r="J17" i="4"/>
  <c r="K12" i="4"/>
  <c r="K7" i="4"/>
  <c r="K5" i="4"/>
  <c r="J4" i="4"/>
  <c r="J21" i="4"/>
  <c r="J13" i="4"/>
  <c r="K8" i="4"/>
  <c r="K4" i="4"/>
  <c r="K21" i="4"/>
  <c r="K17" i="4"/>
  <c r="K13" i="4"/>
  <c r="K22" i="4"/>
  <c r="K18" i="4"/>
  <c r="K14" i="4"/>
  <c r="K10" i="4"/>
  <c r="E3" i="3"/>
  <c r="G3" i="3"/>
  <c r="K3" i="3" s="1"/>
  <c r="H3" i="3"/>
  <c r="I3" i="3"/>
  <c r="E4" i="3"/>
  <c r="G4" i="3"/>
  <c r="H4" i="3"/>
  <c r="I4" i="3"/>
  <c r="E5" i="3"/>
  <c r="G5" i="3"/>
  <c r="H5" i="3"/>
  <c r="I5" i="3"/>
  <c r="E6" i="3"/>
  <c r="G6" i="3"/>
  <c r="H6" i="3"/>
  <c r="I6" i="3"/>
  <c r="E7" i="3"/>
  <c r="G7" i="3"/>
  <c r="H7" i="3"/>
  <c r="I7" i="3"/>
  <c r="E8" i="3"/>
  <c r="G8" i="3"/>
  <c r="H8" i="3"/>
  <c r="I8" i="3"/>
  <c r="E10" i="3"/>
  <c r="G10" i="3"/>
  <c r="H10" i="3"/>
  <c r="I10" i="3"/>
  <c r="K10" i="3" s="1"/>
  <c r="E11" i="3"/>
  <c r="G11" i="3"/>
  <c r="H11" i="3"/>
  <c r="K11" i="3" s="1"/>
  <c r="I11" i="3"/>
  <c r="E12" i="3"/>
  <c r="G12" i="3"/>
  <c r="H12" i="3"/>
  <c r="I12" i="3"/>
  <c r="E13" i="3"/>
  <c r="G13" i="3"/>
  <c r="H13" i="3"/>
  <c r="I13" i="3"/>
  <c r="E14" i="3"/>
  <c r="G14" i="3"/>
  <c r="H14" i="3"/>
  <c r="I14" i="3"/>
  <c r="E15" i="3"/>
  <c r="G15" i="3"/>
  <c r="H15" i="3"/>
  <c r="I15" i="3"/>
  <c r="E17" i="3"/>
  <c r="G17" i="3"/>
  <c r="H17" i="3"/>
  <c r="I17" i="3"/>
  <c r="E18" i="3"/>
  <c r="G18" i="3"/>
  <c r="J18" i="3" s="1"/>
  <c r="H18" i="3"/>
  <c r="K18" i="3" s="1"/>
  <c r="I18" i="3"/>
  <c r="E19" i="3"/>
  <c r="G19" i="3"/>
  <c r="H19" i="3"/>
  <c r="I19" i="3"/>
  <c r="E20" i="3"/>
  <c r="G20" i="3"/>
  <c r="H20" i="3"/>
  <c r="I20" i="3"/>
  <c r="E21" i="3"/>
  <c r="G21" i="3"/>
  <c r="H21" i="3"/>
  <c r="I21" i="3"/>
  <c r="K21" i="3" s="1"/>
  <c r="E22" i="3"/>
  <c r="G22" i="3"/>
  <c r="J22" i="3" s="1"/>
  <c r="H22" i="3"/>
  <c r="I22" i="3"/>
  <c r="N9" i="2"/>
  <c r="N8" i="2"/>
  <c r="N6" i="2"/>
  <c r="F20" i="1"/>
  <c r="F19" i="1"/>
  <c r="F18" i="1"/>
  <c r="F17" i="1"/>
  <c r="F16" i="1"/>
  <c r="I4" i="2"/>
  <c r="H4" i="2"/>
  <c r="G4" i="2"/>
  <c r="I3" i="2"/>
  <c r="H3" i="2"/>
  <c r="G3" i="2"/>
  <c r="I14" i="2"/>
  <c r="H14" i="2"/>
  <c r="G14" i="2"/>
  <c r="I13" i="2"/>
  <c r="H13" i="2"/>
  <c r="G13" i="2"/>
  <c r="I12" i="2"/>
  <c r="H12" i="2"/>
  <c r="G12" i="2"/>
  <c r="I11" i="2"/>
  <c r="H11" i="2"/>
  <c r="G11" i="2"/>
  <c r="I10" i="2"/>
  <c r="H10" i="2"/>
  <c r="G10" i="2"/>
  <c r="I9" i="2"/>
  <c r="H9" i="2"/>
  <c r="G9" i="2"/>
  <c r="N7" i="2"/>
  <c r="I8" i="2"/>
  <c r="H8" i="2"/>
  <c r="G8" i="2"/>
  <c r="I7" i="2"/>
  <c r="H7" i="2"/>
  <c r="G7" i="2"/>
  <c r="I6" i="2"/>
  <c r="H6" i="2"/>
  <c r="G6" i="2"/>
  <c r="I4" i="1"/>
  <c r="H4" i="1"/>
  <c r="G4" i="1"/>
  <c r="K4" i="1" s="1"/>
  <c r="E4" i="1"/>
  <c r="I3" i="1"/>
  <c r="H3" i="1"/>
  <c r="G3" i="1"/>
  <c r="E3" i="1"/>
  <c r="I14" i="1"/>
  <c r="H14" i="1"/>
  <c r="G14" i="1"/>
  <c r="E14" i="1"/>
  <c r="I13" i="1"/>
  <c r="H13" i="1"/>
  <c r="G13" i="1"/>
  <c r="E13" i="1"/>
  <c r="I12" i="1"/>
  <c r="H12" i="1"/>
  <c r="G12" i="1"/>
  <c r="E12" i="1"/>
  <c r="I11" i="1"/>
  <c r="H11" i="1"/>
  <c r="G11" i="1"/>
  <c r="E11" i="1"/>
  <c r="I9" i="1"/>
  <c r="H9" i="1"/>
  <c r="G9" i="1"/>
  <c r="E9" i="1"/>
  <c r="I8" i="1"/>
  <c r="H8" i="1"/>
  <c r="G8" i="1"/>
  <c r="E8" i="1"/>
  <c r="I7" i="1"/>
  <c r="H7" i="1"/>
  <c r="G7" i="1"/>
  <c r="E7" i="1"/>
  <c r="I6" i="1"/>
  <c r="H6" i="1"/>
  <c r="G6" i="1"/>
  <c r="E6" i="1"/>
  <c r="J8" i="3" l="1"/>
  <c r="K3" i="1"/>
  <c r="J19" i="3"/>
  <c r="J3" i="1"/>
  <c r="J7" i="3"/>
  <c r="K19" i="3"/>
  <c r="J15" i="3"/>
  <c r="J13" i="3"/>
  <c r="J5" i="3"/>
  <c r="K22" i="3"/>
  <c r="K20" i="3"/>
  <c r="J11" i="3"/>
  <c r="K7" i="3"/>
  <c r="K5" i="3"/>
  <c r="J14" i="3"/>
  <c r="J12" i="3"/>
  <c r="K4" i="3"/>
  <c r="J21" i="3"/>
  <c r="K17" i="3"/>
  <c r="K15" i="3"/>
  <c r="K14" i="3"/>
  <c r="K13" i="3"/>
  <c r="K12" i="3"/>
  <c r="J10" i="3"/>
  <c r="K8" i="3"/>
  <c r="J6" i="3"/>
  <c r="J4" i="3"/>
  <c r="J3" i="3"/>
  <c r="J20" i="3"/>
  <c r="J17" i="3"/>
  <c r="K6" i="3"/>
  <c r="K6" i="2"/>
  <c r="J13" i="2"/>
  <c r="K7" i="2"/>
  <c r="J14" i="2"/>
  <c r="J4" i="2"/>
  <c r="K8" i="2"/>
  <c r="J11" i="2"/>
  <c r="K12" i="2"/>
  <c r="K13" i="2"/>
  <c r="K14" i="2"/>
  <c r="K3" i="2"/>
  <c r="K4" i="2"/>
  <c r="K9" i="2"/>
  <c r="K11" i="2"/>
  <c r="J6" i="2"/>
  <c r="J7" i="2"/>
  <c r="J8" i="2"/>
  <c r="J9" i="2"/>
  <c r="J12" i="2"/>
  <c r="J3" i="2"/>
  <c r="J11" i="1"/>
  <c r="J8" i="1"/>
  <c r="J4" i="1"/>
  <c r="J13" i="1"/>
  <c r="J14" i="1"/>
  <c r="K7" i="1"/>
  <c r="K8" i="1"/>
  <c r="K6" i="1"/>
  <c r="J6" i="1"/>
  <c r="J9" i="1"/>
  <c r="K11" i="1"/>
  <c r="K12" i="1"/>
  <c r="K13" i="1"/>
  <c r="K14" i="1"/>
  <c r="K9" i="1"/>
  <c r="J7" i="1"/>
  <c r="J12" i="1"/>
</calcChain>
</file>

<file path=xl/sharedStrings.xml><?xml version="1.0" encoding="utf-8"?>
<sst xmlns="http://schemas.openxmlformats.org/spreadsheetml/2006/main" count="121" uniqueCount="86">
  <si>
    <t>COV2 protease</t>
  </si>
  <si>
    <t>cw</t>
  </si>
  <si>
    <t>cw+</t>
  </si>
  <si>
    <t>cm</t>
  </si>
  <si>
    <t>cm+</t>
  </si>
  <si>
    <t>SARS protease</t>
  </si>
  <si>
    <t>sw</t>
  </si>
  <si>
    <t>sw+</t>
  </si>
  <si>
    <t>sm</t>
  </si>
  <si>
    <t>sm+</t>
  </si>
  <si>
    <t>Vector only</t>
  </si>
  <si>
    <t>luc only</t>
  </si>
  <si>
    <t>luc only +</t>
  </si>
  <si>
    <t>vector only</t>
  </si>
  <si>
    <t>set</t>
  </si>
  <si>
    <t>cw+poly(IC)</t>
  </si>
  <si>
    <t>luc only +poly(I:C)</t>
  </si>
  <si>
    <t>cm+poly (I:C)</t>
  </si>
  <si>
    <t>sw+poly(I:C)</t>
  </si>
  <si>
    <t>sm+poly(I:C)</t>
  </si>
  <si>
    <t>w- wildtype</t>
  </si>
  <si>
    <t>m-mutant (C111S)</t>
  </si>
  <si>
    <t>luminescence</t>
  </si>
  <si>
    <t>foldchange</t>
  </si>
  <si>
    <t>avg</t>
  </si>
  <si>
    <t>sd</t>
  </si>
  <si>
    <t>p value</t>
  </si>
  <si>
    <t>ttest</t>
  </si>
  <si>
    <t>cov2 over vector</t>
  </si>
  <si>
    <t>sars over vector</t>
  </si>
  <si>
    <t>ttest (cov2over sars)</t>
  </si>
  <si>
    <t>ttest (cov2over vector)</t>
  </si>
  <si>
    <t>ttest(cov2 over mutant)</t>
  </si>
  <si>
    <t>ttest(sars over mut)</t>
  </si>
  <si>
    <t>ttest(sars over vector)</t>
  </si>
  <si>
    <t>fold</t>
  </si>
  <si>
    <t>cov2 over mut</t>
  </si>
  <si>
    <t>sars over mutant</t>
  </si>
  <si>
    <t>sw4(100uM)</t>
  </si>
  <si>
    <t>sw3(50uM)</t>
  </si>
  <si>
    <t>sw2(20uM GRL)</t>
  </si>
  <si>
    <t>sw1(5uM GRL)</t>
  </si>
  <si>
    <t>sw0(no grl)</t>
  </si>
  <si>
    <t>sw-</t>
  </si>
  <si>
    <t>cw4(100uM GRL)</t>
  </si>
  <si>
    <t>cw3 (50uM GRL)</t>
  </si>
  <si>
    <t>cw2 (20uM GRL)</t>
  </si>
  <si>
    <t>cw1(5uM GRL)</t>
  </si>
  <si>
    <t>cw0(no grl)</t>
  </si>
  <si>
    <t>cw-</t>
  </si>
  <si>
    <t>ev4(100uM GRL)</t>
  </si>
  <si>
    <t>ev3 (50uM GRL)</t>
  </si>
  <si>
    <t>ev2(20uM GRL)</t>
  </si>
  <si>
    <t>ev1(5uM GRL)</t>
  </si>
  <si>
    <t>ev0 (no GRL)</t>
  </si>
  <si>
    <t>ev-</t>
  </si>
  <si>
    <t>empvec</t>
  </si>
  <si>
    <t>fold change</t>
  </si>
  <si>
    <t>ev4</t>
  </si>
  <si>
    <t>ev3</t>
  </si>
  <si>
    <t>ev2</t>
  </si>
  <si>
    <t>ev1</t>
  </si>
  <si>
    <t>ev0</t>
  </si>
  <si>
    <t>sw4</t>
  </si>
  <si>
    <t>sw3</t>
  </si>
  <si>
    <t>sw2</t>
  </si>
  <si>
    <t>sw1</t>
  </si>
  <si>
    <t>sw0</t>
  </si>
  <si>
    <t>cw4</t>
  </si>
  <si>
    <t>cw3</t>
  </si>
  <si>
    <t>cw2</t>
  </si>
  <si>
    <t>cw1</t>
  </si>
  <si>
    <t>cw0</t>
  </si>
  <si>
    <t>vector</t>
  </si>
  <si>
    <t>cov2 vs vector</t>
  </si>
  <si>
    <t>sars vs vector</t>
  </si>
  <si>
    <t>cov2 vs cov2/50uM grl</t>
  </si>
  <si>
    <t>sars vs sars/50uM grl</t>
  </si>
  <si>
    <t>cov2 vs cov2/100uMgrl</t>
  </si>
  <si>
    <t>sars vs sars/100uM grl</t>
  </si>
  <si>
    <t>sars vs sars/10uM grl</t>
  </si>
  <si>
    <t>w-wildtype</t>
  </si>
  <si>
    <t>m-mutant c111s</t>
  </si>
  <si>
    <t>c-cov2</t>
  </si>
  <si>
    <t>+- tnfalpha treated</t>
  </si>
  <si>
    <t>s-sars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</si>
</sst>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0" xfId="0" applyFill="1" applyBorder="1"/>
    <xf numFmtId="0" fontId="0" fillId="2" borderId="8" xfId="0" applyFill="1" applyBorder="1"/>
    <xf numFmtId="0" fontId="0" fillId="0" borderId="1" xfId="0" applyBorder="1"/>
    <xf numFmtId="0" fontId="0" fillId="0" borderId="15" xfId="0" applyBorder="1"/>
    <xf numFmtId="0" fontId="0" fillId="0" borderId="3" xfId="0" applyBorder="1"/>
    <xf numFmtId="0" fontId="0" fillId="0" borderId="12" xfId="0" applyFill="1" applyBorder="1"/>
    <xf numFmtId="0" fontId="0" fillId="0" borderId="15" xfId="0" applyFill="1" applyBorder="1"/>
    <xf numFmtId="0" fontId="0" fillId="0" borderId="3" xfId="0" quotePrefix="1" applyBorder="1"/>
    <xf numFmtId="0" fontId="0" fillId="0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7AA-4441-AF30-E1A777110BD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87AA-4441-AF30-E1A777110BD6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7AA-4441-AF30-E1A777110BD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87AA-4441-AF30-E1A777110BD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7AA-4441-AF30-E1A777110BD6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6a'!$K$3:$K$4,'Ext. Data. Fig. 6a'!$K$6:$K$9,'Ext. Data. Fig. 6a'!$K$11:$K$14)</c:f>
                <c:numCache>
                  <c:formatCode>General</c:formatCode>
                  <c:ptCount val="10"/>
                  <c:pt idx="0">
                    <c:v>1.6888582121630561E-3</c:v>
                  </c:pt>
                  <c:pt idx="1">
                    <c:v>0</c:v>
                  </c:pt>
                  <c:pt idx="2">
                    <c:v>5.0142747561873818E-3</c:v>
                  </c:pt>
                  <c:pt idx="3">
                    <c:v>6.9800074936015406E-3</c:v>
                  </c:pt>
                  <c:pt idx="4">
                    <c:v>3.693571563934013E-2</c:v>
                  </c:pt>
                  <c:pt idx="5">
                    <c:v>0.26880894084507923</c:v>
                  </c:pt>
                  <c:pt idx="6">
                    <c:v>4.1839447684236704E-2</c:v>
                  </c:pt>
                  <c:pt idx="7">
                    <c:v>2.9748880395556808E-2</c:v>
                  </c:pt>
                  <c:pt idx="8">
                    <c:v>3.5343179194768364E-2</c:v>
                  </c:pt>
                  <c:pt idx="9">
                    <c:v>0.19265610847730488</c:v>
                  </c:pt>
                </c:numCache>
              </c:numRef>
            </c:plus>
            <c:minus>
              <c:numRef>
                <c:f>('Ext. Data. Fig. 6a'!$K$3:$K$4,'Ext. Data. Fig. 6a'!$K$6:$K$9,'Ext. Data. Fig. 6a'!$K$11:$K$14)</c:f>
                <c:numCache>
                  <c:formatCode>General</c:formatCode>
                  <c:ptCount val="10"/>
                  <c:pt idx="0">
                    <c:v>1.6888582121630561E-3</c:v>
                  </c:pt>
                  <c:pt idx="1">
                    <c:v>0</c:v>
                  </c:pt>
                  <c:pt idx="2">
                    <c:v>5.0142747561873818E-3</c:v>
                  </c:pt>
                  <c:pt idx="3">
                    <c:v>6.9800074936015406E-3</c:v>
                  </c:pt>
                  <c:pt idx="4">
                    <c:v>3.693571563934013E-2</c:v>
                  </c:pt>
                  <c:pt idx="5">
                    <c:v>0.26880894084507923</c:v>
                  </c:pt>
                  <c:pt idx="6">
                    <c:v>4.1839447684236704E-2</c:v>
                  </c:pt>
                  <c:pt idx="7">
                    <c:v>2.9748880395556808E-2</c:v>
                  </c:pt>
                  <c:pt idx="8">
                    <c:v>3.5343179194768364E-2</c:v>
                  </c:pt>
                  <c:pt idx="9">
                    <c:v>0.19265610847730488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6a'!$J$3:$J$4,'Ext. Data. Fig. 6a'!$J$6:$J$9,'Ext. Data. Fig. 6a'!$J$11:$J$14)</c:f>
              <c:numCache>
                <c:formatCode>General</c:formatCode>
                <c:ptCount val="10"/>
                <c:pt idx="0">
                  <c:v>7.767916180639438E-3</c:v>
                </c:pt>
                <c:pt idx="1">
                  <c:v>1</c:v>
                </c:pt>
                <c:pt idx="2">
                  <c:v>1.2074529614305808E-2</c:v>
                </c:pt>
                <c:pt idx="3">
                  <c:v>7.2214435761606646E-2</c:v>
                </c:pt>
                <c:pt idx="4">
                  <c:v>0.20104712578189476</c:v>
                </c:pt>
                <c:pt idx="5">
                  <c:v>0.91478090584751515</c:v>
                </c:pt>
                <c:pt idx="6">
                  <c:v>8.1708345423122192E-2</c:v>
                </c:pt>
                <c:pt idx="7">
                  <c:v>0.20743160481544734</c:v>
                </c:pt>
                <c:pt idx="8">
                  <c:v>8.3469448027055068E-2</c:v>
                </c:pt>
                <c:pt idx="9">
                  <c:v>1.5166632993964579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7AA-4441-AF30-E1A777110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0956063"/>
        <c:axId val="1550971039"/>
      </c:barChart>
      <c:catAx>
        <c:axId val="1550956063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71039"/>
        <c:crosses val="autoZero"/>
        <c:auto val="1"/>
        <c:lblAlgn val="ctr"/>
        <c:lblOffset val="100"/>
        <c:noMultiLvlLbl val="0"/>
      </c:catAx>
      <c:valAx>
        <c:axId val="155097103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56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3A1-44CD-A8A9-25844B00739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3A1-44CD-A8A9-25844B00739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3A1-44CD-A8A9-25844B00739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3A1-44CD-A8A9-25844B00739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3A1-44CD-A8A9-25844B007397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6a'!$K$3:$K$4,'Ext. Data. Fig. 6a'!$K$6:$K$9,'Ext. Data. Fig. 6a'!$K$11:$K$14)</c:f>
                <c:numCache>
                  <c:formatCode>General</c:formatCode>
                  <c:ptCount val="10"/>
                  <c:pt idx="0">
                    <c:v>1.6888582121630561E-3</c:v>
                  </c:pt>
                  <c:pt idx="1">
                    <c:v>0</c:v>
                  </c:pt>
                  <c:pt idx="2">
                    <c:v>5.0142747561873818E-3</c:v>
                  </c:pt>
                  <c:pt idx="3">
                    <c:v>6.9800074936015406E-3</c:v>
                  </c:pt>
                  <c:pt idx="4">
                    <c:v>3.693571563934013E-2</c:v>
                  </c:pt>
                  <c:pt idx="5">
                    <c:v>0.26880894084507923</c:v>
                  </c:pt>
                  <c:pt idx="6">
                    <c:v>4.1839447684236704E-2</c:v>
                  </c:pt>
                  <c:pt idx="7">
                    <c:v>2.9748880395556808E-2</c:v>
                  </c:pt>
                  <c:pt idx="8">
                    <c:v>3.5343179194768364E-2</c:v>
                  </c:pt>
                  <c:pt idx="9">
                    <c:v>0.19265610847730488</c:v>
                  </c:pt>
                </c:numCache>
              </c:numRef>
            </c:plus>
            <c:minus>
              <c:numRef>
                <c:f>('Ext. Data. Fig. 6a'!$K$3:$K$4,'Ext. Data. Fig. 6a'!$K$6:$K$9,'Ext. Data. Fig. 6a'!$K$11:$K$14)</c:f>
                <c:numCache>
                  <c:formatCode>General</c:formatCode>
                  <c:ptCount val="10"/>
                  <c:pt idx="0">
                    <c:v>1.6888582121630561E-3</c:v>
                  </c:pt>
                  <c:pt idx="1">
                    <c:v>0</c:v>
                  </c:pt>
                  <c:pt idx="2">
                    <c:v>5.0142747561873818E-3</c:v>
                  </c:pt>
                  <c:pt idx="3">
                    <c:v>6.9800074936015406E-3</c:v>
                  </c:pt>
                  <c:pt idx="4">
                    <c:v>3.693571563934013E-2</c:v>
                  </c:pt>
                  <c:pt idx="5">
                    <c:v>0.26880894084507923</c:v>
                  </c:pt>
                  <c:pt idx="6">
                    <c:v>4.1839447684236704E-2</c:v>
                  </c:pt>
                  <c:pt idx="7">
                    <c:v>2.9748880395556808E-2</c:v>
                  </c:pt>
                  <c:pt idx="8">
                    <c:v>3.5343179194768364E-2</c:v>
                  </c:pt>
                  <c:pt idx="9">
                    <c:v>0.19265610847730488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6a'!$J$3:$J$4,'Ext. Data. Fig. 6a'!$J$6:$J$9,'Ext. Data. Fig. 6a'!$J$11:$J$14)</c:f>
              <c:numCache>
                <c:formatCode>General</c:formatCode>
                <c:ptCount val="10"/>
                <c:pt idx="0">
                  <c:v>7.767916180639438E-3</c:v>
                </c:pt>
                <c:pt idx="1">
                  <c:v>1</c:v>
                </c:pt>
                <c:pt idx="2">
                  <c:v>1.2074529614305808E-2</c:v>
                </c:pt>
                <c:pt idx="3">
                  <c:v>7.2214435761606646E-2</c:v>
                </c:pt>
                <c:pt idx="4">
                  <c:v>0.20104712578189476</c:v>
                </c:pt>
                <c:pt idx="5">
                  <c:v>0.91478090584751515</c:v>
                </c:pt>
                <c:pt idx="6">
                  <c:v>8.1708345423122192E-2</c:v>
                </c:pt>
                <c:pt idx="7">
                  <c:v>0.20743160481544734</c:v>
                </c:pt>
                <c:pt idx="8">
                  <c:v>8.3469448027055068E-2</c:v>
                </c:pt>
                <c:pt idx="9">
                  <c:v>1.5166632993964579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3A1-44CD-A8A9-25844B007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0956063"/>
        <c:axId val="1550971039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6a'!$A$19:$C$19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6a'!$G$3:$I$3</c:f>
              <c:numCache>
                <c:formatCode>General</c:formatCode>
                <c:ptCount val="3"/>
                <c:pt idx="0">
                  <c:v>7.5872534142640367E-3</c:v>
                </c:pt>
                <c:pt idx="1">
                  <c:v>6.1766522544780727E-3</c:v>
                </c:pt>
                <c:pt idx="2">
                  <c:v>9.5398428731762065E-3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A3A1-44CD-A8A9-25844B007397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6a'!$A$20:$C$20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6a'!$G$4:$I$4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A3A1-44CD-A8A9-25844B007397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xVal>
            <c:numRef>
              <c:f>'Ext. Data. Fig. 6a'!$A$21:$C$21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6a'!$G$6:$I$6</c:f>
              <c:numCache>
                <c:formatCode>General</c:formatCode>
                <c:ptCount val="3"/>
                <c:pt idx="0">
                  <c:v>1.163378856853819E-2</c:v>
                </c:pt>
                <c:pt idx="1">
                  <c:v>1.7294626312538603E-2</c:v>
                </c:pt>
                <c:pt idx="2">
                  <c:v>7.2951739618406283E-3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A3A1-44CD-A8A9-25844B007397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6a'!$A$22:$C$22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6a'!$G$7:$I$7</c:f>
              <c:numCache>
                <c:formatCode>General</c:formatCode>
                <c:ptCount val="3"/>
                <c:pt idx="0">
                  <c:v>6.4238745574102168E-2</c:v>
                </c:pt>
                <c:pt idx="1">
                  <c:v>7.7208153180975916E-2</c:v>
                </c:pt>
                <c:pt idx="2">
                  <c:v>7.5196408529741868E-2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A3A1-44CD-A8A9-25844B007397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6a'!$A$23:$C$23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6a'!$G$8:$I$8</c:f>
              <c:numCache>
                <c:formatCode>General</c:formatCode>
                <c:ptCount val="3"/>
                <c:pt idx="0">
                  <c:v>0.16236722306525037</c:v>
                </c:pt>
                <c:pt idx="1">
                  <c:v>0.2359481161210624</c:v>
                </c:pt>
                <c:pt idx="2">
                  <c:v>0.2048260381593715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A3A1-44CD-A8A9-25844B007397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6a'!$A$24:$C$24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6a'!$G$9:$I$9</c:f>
              <c:numCache>
                <c:formatCode>General</c:formatCode>
                <c:ptCount val="3"/>
                <c:pt idx="0">
                  <c:v>0.98684876074860906</c:v>
                </c:pt>
                <c:pt idx="1">
                  <c:v>1.1402100061766522</c:v>
                </c:pt>
                <c:pt idx="2">
                  <c:v>0.61728395061728392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A3A1-44CD-A8A9-25844B007397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6a'!$A$25:$C$25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6a'!$G$11:$I$11</c:f>
              <c:numCache>
                <c:formatCode>General</c:formatCode>
                <c:ptCount val="3"/>
                <c:pt idx="0">
                  <c:v>0.12999494183105717</c:v>
                </c:pt>
                <c:pt idx="1">
                  <c:v>5.6207535515750466E-2</c:v>
                </c:pt>
                <c:pt idx="2">
                  <c:v>5.8922558922558925E-2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A3A1-44CD-A8A9-25844B007397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6a'!$A$26:$C$26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6a'!$G$12:$I$12</c:f>
              <c:numCache>
                <c:formatCode>General</c:formatCode>
                <c:ptCount val="3"/>
                <c:pt idx="0">
                  <c:v>0.17501264542235712</c:v>
                </c:pt>
                <c:pt idx="1">
                  <c:v>0.23347745521927116</c:v>
                </c:pt>
                <c:pt idx="2">
                  <c:v>0.2138047138047138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A3A1-44CD-A8A9-25844B007397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6a'!$A$27:$C$27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6a'!$G$13:$I$13</c:f>
              <c:numCache>
                <c:formatCode>General</c:formatCode>
                <c:ptCount val="3"/>
                <c:pt idx="0">
                  <c:v>5.4628224582701064E-2</c:v>
                </c:pt>
                <c:pt idx="1">
                  <c:v>7.2884496602841256E-2</c:v>
                </c:pt>
                <c:pt idx="2">
                  <c:v>0.12289562289562289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A3A1-44CD-A8A9-25844B007397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6a'!$A$28:$C$28</c:f>
              <c:numCache>
                <c:formatCode>General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10</c:v>
                </c:pt>
              </c:numCache>
            </c:numRef>
          </c:xVal>
          <c:yVal>
            <c:numRef>
              <c:f>'Ext. Data. Fig. 6a'!$G$14:$I$14</c:f>
              <c:numCache>
                <c:formatCode>General</c:formatCode>
                <c:ptCount val="3"/>
                <c:pt idx="0">
                  <c:v>1.3313100657561963</c:v>
                </c:pt>
                <c:pt idx="1">
                  <c:v>1.7158739962940086</c:v>
                </c:pt>
                <c:pt idx="2">
                  <c:v>1.5028058361391694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A3A1-44CD-A8A9-25844B007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0956063"/>
        <c:axId val="1550971039"/>
      </c:scatterChart>
      <c:catAx>
        <c:axId val="1550956063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71039"/>
        <c:crosses val="autoZero"/>
        <c:auto val="1"/>
        <c:lblAlgn val="ctr"/>
        <c:lblOffset val="100"/>
        <c:noMultiLvlLbl val="0"/>
      </c:catAx>
      <c:valAx>
        <c:axId val="155097103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56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2E-4CF4-B914-D882EF0388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2E-4CF4-B914-D882EF0388A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32E-4CF4-B914-D882EF0388A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32E-4CF4-B914-D882EF0388A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32E-4CF4-B914-D882EF0388A4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6a'!$K$3:$K$4,'Ext. Data. Fig. 6a'!$K$6:$K$9,'Ext. Data. Fig. 6a'!$K$11:$K$14)</c:f>
                <c:numCache>
                  <c:formatCode>General</c:formatCode>
                  <c:ptCount val="10"/>
                  <c:pt idx="0">
                    <c:v>1.6888582121630561E-3</c:v>
                  </c:pt>
                  <c:pt idx="1">
                    <c:v>0</c:v>
                  </c:pt>
                  <c:pt idx="2">
                    <c:v>5.0142747561873818E-3</c:v>
                  </c:pt>
                  <c:pt idx="3">
                    <c:v>6.9800074936015406E-3</c:v>
                  </c:pt>
                  <c:pt idx="4">
                    <c:v>3.693571563934013E-2</c:v>
                  </c:pt>
                  <c:pt idx="5">
                    <c:v>0.26880894084507923</c:v>
                  </c:pt>
                  <c:pt idx="6">
                    <c:v>4.1839447684236704E-2</c:v>
                  </c:pt>
                  <c:pt idx="7">
                    <c:v>2.9748880395556808E-2</c:v>
                  </c:pt>
                  <c:pt idx="8">
                    <c:v>3.5343179194768364E-2</c:v>
                  </c:pt>
                  <c:pt idx="9">
                    <c:v>0.19265610847730488</c:v>
                  </c:pt>
                </c:numCache>
              </c:numRef>
            </c:plus>
            <c:minus>
              <c:numRef>
                <c:f>('Ext. Data. Fig. 6a'!$K$3:$K$4,'Ext. Data. Fig. 6a'!$K$6:$K$9,'Ext. Data. Fig. 6a'!$K$11:$K$14)</c:f>
                <c:numCache>
                  <c:formatCode>General</c:formatCode>
                  <c:ptCount val="10"/>
                  <c:pt idx="0">
                    <c:v>1.6888582121630561E-3</c:v>
                  </c:pt>
                  <c:pt idx="1">
                    <c:v>0</c:v>
                  </c:pt>
                  <c:pt idx="2">
                    <c:v>5.0142747561873818E-3</c:v>
                  </c:pt>
                  <c:pt idx="3">
                    <c:v>6.9800074936015406E-3</c:v>
                  </c:pt>
                  <c:pt idx="4">
                    <c:v>3.693571563934013E-2</c:v>
                  </c:pt>
                  <c:pt idx="5">
                    <c:v>0.26880894084507923</c:v>
                  </c:pt>
                  <c:pt idx="6">
                    <c:v>4.1839447684236704E-2</c:v>
                  </c:pt>
                  <c:pt idx="7">
                    <c:v>2.9748880395556808E-2</c:v>
                  </c:pt>
                  <c:pt idx="8">
                    <c:v>3.5343179194768364E-2</c:v>
                  </c:pt>
                  <c:pt idx="9">
                    <c:v>0.19265610847730488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6a'!$J$3:$J$4,'Ext. Data. Fig. 6a'!$J$6:$J$9,'Ext. Data. Fig. 6a'!$J$11:$J$14)</c:f>
              <c:numCache>
                <c:formatCode>General</c:formatCode>
                <c:ptCount val="10"/>
                <c:pt idx="0">
                  <c:v>7.767916180639438E-3</c:v>
                </c:pt>
                <c:pt idx="1">
                  <c:v>1</c:v>
                </c:pt>
                <c:pt idx="2">
                  <c:v>1.2074529614305808E-2</c:v>
                </c:pt>
                <c:pt idx="3">
                  <c:v>7.2214435761606646E-2</c:v>
                </c:pt>
                <c:pt idx="4">
                  <c:v>0.20104712578189476</c:v>
                </c:pt>
                <c:pt idx="5">
                  <c:v>0.91478090584751515</c:v>
                </c:pt>
                <c:pt idx="6">
                  <c:v>8.1708345423122192E-2</c:v>
                </c:pt>
                <c:pt idx="7">
                  <c:v>0.20743160481544734</c:v>
                </c:pt>
                <c:pt idx="8">
                  <c:v>8.3469448027055068E-2</c:v>
                </c:pt>
                <c:pt idx="9">
                  <c:v>1.5166632993964579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32E-4CF4-B914-D882EF038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0956063"/>
        <c:axId val="1550971039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6a'!$A$19:$C$19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6a'!$G$3:$I$3</c:f>
              <c:numCache>
                <c:formatCode>General</c:formatCode>
                <c:ptCount val="3"/>
                <c:pt idx="0">
                  <c:v>7.5872534142640367E-3</c:v>
                </c:pt>
                <c:pt idx="1">
                  <c:v>6.1766522544780727E-3</c:v>
                </c:pt>
                <c:pt idx="2">
                  <c:v>9.5398428731762065E-3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F32E-4CF4-B914-D882EF0388A4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6a'!$A$20:$C$20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6a'!$G$4:$I$4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F32E-4CF4-B914-D882EF0388A4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xVal>
            <c:numRef>
              <c:f>'Ext. Data. Fig. 6a'!$A$21:$C$21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6a'!$G$6:$I$6</c:f>
              <c:numCache>
                <c:formatCode>General</c:formatCode>
                <c:ptCount val="3"/>
                <c:pt idx="0">
                  <c:v>1.163378856853819E-2</c:v>
                </c:pt>
                <c:pt idx="1">
                  <c:v>1.7294626312538603E-2</c:v>
                </c:pt>
                <c:pt idx="2">
                  <c:v>7.2951739618406283E-3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F32E-4CF4-B914-D882EF0388A4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6a'!$A$22:$C$22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6a'!$G$7:$I$7</c:f>
              <c:numCache>
                <c:formatCode>General</c:formatCode>
                <c:ptCount val="3"/>
                <c:pt idx="0">
                  <c:v>6.4238745574102168E-2</c:v>
                </c:pt>
                <c:pt idx="1">
                  <c:v>7.7208153180975916E-2</c:v>
                </c:pt>
                <c:pt idx="2">
                  <c:v>7.5196408529741868E-2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F32E-4CF4-B914-D882EF0388A4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6a'!$A$23:$C$23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6a'!$G$8:$I$8</c:f>
              <c:numCache>
                <c:formatCode>General</c:formatCode>
                <c:ptCount val="3"/>
                <c:pt idx="0">
                  <c:v>0.16236722306525037</c:v>
                </c:pt>
                <c:pt idx="1">
                  <c:v>0.2359481161210624</c:v>
                </c:pt>
                <c:pt idx="2">
                  <c:v>0.2048260381593715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F32E-4CF4-B914-D882EF0388A4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6a'!$A$24:$C$24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6a'!$G$9:$I$9</c:f>
              <c:numCache>
                <c:formatCode>General</c:formatCode>
                <c:ptCount val="3"/>
                <c:pt idx="0">
                  <c:v>0.98684876074860906</c:v>
                </c:pt>
                <c:pt idx="1">
                  <c:v>1.1402100061766522</c:v>
                </c:pt>
                <c:pt idx="2">
                  <c:v>0.61728395061728392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32E-4CF4-B914-D882EF0388A4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6a'!$A$25:$C$25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6a'!$G$11:$I$11</c:f>
              <c:numCache>
                <c:formatCode>General</c:formatCode>
                <c:ptCount val="3"/>
                <c:pt idx="0">
                  <c:v>0.12999494183105717</c:v>
                </c:pt>
                <c:pt idx="1">
                  <c:v>5.6207535515750466E-2</c:v>
                </c:pt>
                <c:pt idx="2">
                  <c:v>5.8922558922558925E-2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F32E-4CF4-B914-D882EF0388A4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6a'!$A$26:$C$26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6a'!$G$12:$I$12</c:f>
              <c:numCache>
                <c:formatCode>General</c:formatCode>
                <c:ptCount val="3"/>
                <c:pt idx="0">
                  <c:v>0.17501264542235712</c:v>
                </c:pt>
                <c:pt idx="1">
                  <c:v>0.23347745521927116</c:v>
                </c:pt>
                <c:pt idx="2">
                  <c:v>0.2138047138047138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F32E-4CF4-B914-D882EF0388A4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6a'!$A$27:$C$27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6a'!$G$13:$I$13</c:f>
              <c:numCache>
                <c:formatCode>General</c:formatCode>
                <c:ptCount val="3"/>
                <c:pt idx="0">
                  <c:v>5.4628224582701064E-2</c:v>
                </c:pt>
                <c:pt idx="1">
                  <c:v>7.2884496602841256E-2</c:v>
                </c:pt>
                <c:pt idx="2">
                  <c:v>0.12289562289562289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F32E-4CF4-B914-D882EF0388A4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6a'!$A$28:$C$28</c:f>
              <c:numCache>
                <c:formatCode>General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10</c:v>
                </c:pt>
              </c:numCache>
            </c:numRef>
          </c:xVal>
          <c:yVal>
            <c:numRef>
              <c:f>'Ext. Data. Fig. 6a'!$G$14:$I$14</c:f>
              <c:numCache>
                <c:formatCode>General</c:formatCode>
                <c:ptCount val="3"/>
                <c:pt idx="0">
                  <c:v>1.3313100657561963</c:v>
                </c:pt>
                <c:pt idx="1">
                  <c:v>1.7158739962940086</c:v>
                </c:pt>
                <c:pt idx="2">
                  <c:v>1.5028058361391694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F32E-4CF4-B914-D882EF038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0956063"/>
        <c:axId val="1550971039"/>
      </c:scatterChart>
      <c:catAx>
        <c:axId val="1550956063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71039"/>
        <c:crosses val="autoZero"/>
        <c:auto val="1"/>
        <c:lblAlgn val="ctr"/>
        <c:lblOffset val="100"/>
        <c:noMultiLvlLbl val="0"/>
      </c:catAx>
      <c:valAx>
        <c:axId val="155097103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56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129186133890938E-2"/>
          <c:y val="8.5106382978723402E-2"/>
          <c:w val="0.91187081386610902"/>
          <c:h val="0.875613747954173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866-42E8-AC9C-675CA36EBDD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866-42E8-AC9C-675CA36EBDD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866-42E8-AC9C-675CA36EBDD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866-42E8-AC9C-675CA36EBDD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866-42E8-AC9C-675CA36EBDDD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6b'!$K$3:$K$4,'Ext. Data. Fig. 6b'!$K$6:$K$9,'Ext. Data. Fig. 6b'!$K$11:$K$14)</c:f>
                <c:numCache>
                  <c:formatCode>General</c:formatCode>
                  <c:ptCount val="10"/>
                  <c:pt idx="0">
                    <c:v>3.5771965093933156E-2</c:v>
                  </c:pt>
                  <c:pt idx="1">
                    <c:v>0</c:v>
                  </c:pt>
                  <c:pt idx="2">
                    <c:v>7.5110515087607084E-3</c:v>
                  </c:pt>
                  <c:pt idx="3">
                    <c:v>7.4344597873803125E-2</c:v>
                  </c:pt>
                  <c:pt idx="4">
                    <c:v>1.6351113590303456E-2</c:v>
                  </c:pt>
                  <c:pt idx="5">
                    <c:v>0.1767031486777309</c:v>
                  </c:pt>
                  <c:pt idx="6">
                    <c:v>2.1303102330711653E-2</c:v>
                  </c:pt>
                  <c:pt idx="7">
                    <c:v>2.0115494226590501E-2</c:v>
                  </c:pt>
                  <c:pt idx="8">
                    <c:v>4.2062032776221475E-2</c:v>
                  </c:pt>
                  <c:pt idx="9">
                    <c:v>0.12012349453765685</c:v>
                  </c:pt>
                </c:numCache>
              </c:numRef>
            </c:plus>
            <c:minus>
              <c:numRef>
                <c:f>('Ext. Data. Fig. 6b'!$K$3:$K$4,'Ext. Data. Fig. 6b'!$K$6:$K$9,'Ext. Data. Fig. 6b'!$K$11:$K$14)</c:f>
                <c:numCache>
                  <c:formatCode>General</c:formatCode>
                  <c:ptCount val="10"/>
                  <c:pt idx="0">
                    <c:v>3.5771965093933156E-2</c:v>
                  </c:pt>
                  <c:pt idx="1">
                    <c:v>0</c:v>
                  </c:pt>
                  <c:pt idx="2">
                    <c:v>7.5110515087607084E-3</c:v>
                  </c:pt>
                  <c:pt idx="3">
                    <c:v>7.4344597873803125E-2</c:v>
                  </c:pt>
                  <c:pt idx="4">
                    <c:v>1.6351113590303456E-2</c:v>
                  </c:pt>
                  <c:pt idx="5">
                    <c:v>0.1767031486777309</c:v>
                  </c:pt>
                  <c:pt idx="6">
                    <c:v>2.1303102330711653E-2</c:v>
                  </c:pt>
                  <c:pt idx="7">
                    <c:v>2.0115494226590501E-2</c:v>
                  </c:pt>
                  <c:pt idx="8">
                    <c:v>4.2062032776221475E-2</c:v>
                  </c:pt>
                  <c:pt idx="9">
                    <c:v>0.12012349453765685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'Ext. Data. Fig. 6b'!$O$5:$O$8</c:f>
              <c:strCache>
                <c:ptCount val="4"/>
                <c:pt idx="1">
                  <c:v>sars over vector</c:v>
                </c:pt>
                <c:pt idx="2">
                  <c:v>cov2 over vector</c:v>
                </c:pt>
                <c:pt idx="3">
                  <c:v>cov2 over mut</c:v>
                </c:pt>
              </c:strCache>
            </c:strRef>
          </c:cat>
          <c:val>
            <c:numRef>
              <c:f>('Ext. Data. Fig. 6b'!$J$3:$J$4,'Ext. Data. Fig. 6b'!$J$6:$J$9,'Ext. Data. Fig. 6b'!$J$11:$J$14)</c:f>
              <c:numCache>
                <c:formatCode>General</c:formatCode>
                <c:ptCount val="10"/>
                <c:pt idx="0">
                  <c:v>0.14906265654098141</c:v>
                </c:pt>
                <c:pt idx="1">
                  <c:v>1</c:v>
                </c:pt>
                <c:pt idx="2">
                  <c:v>7.7595045358566275E-2</c:v>
                </c:pt>
                <c:pt idx="3">
                  <c:v>0.39979032169493606</c:v>
                </c:pt>
                <c:pt idx="4">
                  <c:v>7.7256729047258943E-2</c:v>
                </c:pt>
                <c:pt idx="5">
                  <c:v>1.3374391798714231</c:v>
                </c:pt>
                <c:pt idx="6">
                  <c:v>0.13668625127493575</c:v>
                </c:pt>
                <c:pt idx="7">
                  <c:v>0.25978246991648368</c:v>
                </c:pt>
                <c:pt idx="8">
                  <c:v>0.18589795868934714</c:v>
                </c:pt>
                <c:pt idx="9">
                  <c:v>1.8214693091054441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66-42E8-AC9C-675CA36EB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0946911"/>
        <c:axId val="1550950239"/>
      </c:barChart>
      <c:catAx>
        <c:axId val="1550946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50239"/>
        <c:crosses val="autoZero"/>
        <c:auto val="1"/>
        <c:lblAlgn val="ctr"/>
        <c:lblOffset val="100"/>
        <c:noMultiLvlLbl val="0"/>
      </c:catAx>
      <c:valAx>
        <c:axId val="155095023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46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187277420197996E-2"/>
          <c:y val="8.5106382978723402E-2"/>
          <c:w val="0.965812722579802"/>
          <c:h val="0.875613747954173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83-4F9A-BD6C-D5887685812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D83-4F9A-BD6C-D5887685812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D83-4F9A-BD6C-D5887685812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D83-4F9A-BD6C-D5887685812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D83-4F9A-BD6C-D58876858128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6b'!$K$3:$K$4,'Ext. Data. Fig. 6b'!$K$6:$K$9,'Ext. Data. Fig. 6b'!$K$11:$K$14)</c:f>
                <c:numCache>
                  <c:formatCode>General</c:formatCode>
                  <c:ptCount val="10"/>
                  <c:pt idx="0">
                    <c:v>3.5771965093933156E-2</c:v>
                  </c:pt>
                  <c:pt idx="1">
                    <c:v>0</c:v>
                  </c:pt>
                  <c:pt idx="2">
                    <c:v>7.5110515087607084E-3</c:v>
                  </c:pt>
                  <c:pt idx="3">
                    <c:v>7.4344597873803125E-2</c:v>
                  </c:pt>
                  <c:pt idx="4">
                    <c:v>1.6351113590303456E-2</c:v>
                  </c:pt>
                  <c:pt idx="5">
                    <c:v>0.1767031486777309</c:v>
                  </c:pt>
                  <c:pt idx="6">
                    <c:v>2.1303102330711653E-2</c:v>
                  </c:pt>
                  <c:pt idx="7">
                    <c:v>2.0115494226590501E-2</c:v>
                  </c:pt>
                  <c:pt idx="8">
                    <c:v>4.2062032776221475E-2</c:v>
                  </c:pt>
                  <c:pt idx="9">
                    <c:v>0.12012349453765685</c:v>
                  </c:pt>
                </c:numCache>
              </c:numRef>
            </c:plus>
            <c:minus>
              <c:numRef>
                <c:f>('Ext. Data. Fig. 6b'!$K$3:$K$4,'Ext. Data. Fig. 6b'!$K$6:$K$9,'Ext. Data. Fig. 6b'!$K$11:$K$14)</c:f>
                <c:numCache>
                  <c:formatCode>General</c:formatCode>
                  <c:ptCount val="10"/>
                  <c:pt idx="0">
                    <c:v>3.5771965093933156E-2</c:v>
                  </c:pt>
                  <c:pt idx="1">
                    <c:v>0</c:v>
                  </c:pt>
                  <c:pt idx="2">
                    <c:v>7.5110515087607084E-3</c:v>
                  </c:pt>
                  <c:pt idx="3">
                    <c:v>7.4344597873803125E-2</c:v>
                  </c:pt>
                  <c:pt idx="4">
                    <c:v>1.6351113590303456E-2</c:v>
                  </c:pt>
                  <c:pt idx="5">
                    <c:v>0.1767031486777309</c:v>
                  </c:pt>
                  <c:pt idx="6">
                    <c:v>2.1303102330711653E-2</c:v>
                  </c:pt>
                  <c:pt idx="7">
                    <c:v>2.0115494226590501E-2</c:v>
                  </c:pt>
                  <c:pt idx="8">
                    <c:v>4.2062032776221475E-2</c:v>
                  </c:pt>
                  <c:pt idx="9">
                    <c:v>0.12012349453765685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'Ext. Data. Fig. 6b'!$O$5:$O$8</c:f>
              <c:strCache>
                <c:ptCount val="4"/>
                <c:pt idx="1">
                  <c:v>sars over vector</c:v>
                </c:pt>
                <c:pt idx="2">
                  <c:v>cov2 over vector</c:v>
                </c:pt>
                <c:pt idx="3">
                  <c:v>cov2 over mut</c:v>
                </c:pt>
              </c:strCache>
            </c:strRef>
          </c:cat>
          <c:val>
            <c:numRef>
              <c:f>('Ext. Data. Fig. 6b'!$J$3:$J$4,'Ext. Data. Fig. 6b'!$J$6:$J$9,'Ext. Data. Fig. 6b'!$J$11:$J$14)</c:f>
              <c:numCache>
                <c:formatCode>General</c:formatCode>
                <c:ptCount val="10"/>
                <c:pt idx="0">
                  <c:v>0.14906265654098141</c:v>
                </c:pt>
                <c:pt idx="1">
                  <c:v>1</c:v>
                </c:pt>
                <c:pt idx="2">
                  <c:v>7.7595045358566275E-2</c:v>
                </c:pt>
                <c:pt idx="3">
                  <c:v>0.39979032169493606</c:v>
                </c:pt>
                <c:pt idx="4">
                  <c:v>7.7256729047258943E-2</c:v>
                </c:pt>
                <c:pt idx="5">
                  <c:v>1.3374391798714231</c:v>
                </c:pt>
                <c:pt idx="6">
                  <c:v>0.13668625127493575</c:v>
                </c:pt>
                <c:pt idx="7">
                  <c:v>0.25978246991648368</c:v>
                </c:pt>
                <c:pt idx="8">
                  <c:v>0.18589795868934714</c:v>
                </c:pt>
                <c:pt idx="9">
                  <c:v>1.8214693091054441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D83-4F9A-BD6C-D58876858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0946911"/>
        <c:axId val="1550950239"/>
      </c:barChart>
      <c:catAx>
        <c:axId val="1550946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50239"/>
        <c:crosses val="autoZero"/>
        <c:auto val="1"/>
        <c:lblAlgn val="ctr"/>
        <c:lblOffset val="100"/>
        <c:noMultiLvlLbl val="0"/>
      </c:catAx>
      <c:valAx>
        <c:axId val="155095023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46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187277420197996E-2"/>
          <c:y val="8.5106382978723402E-2"/>
          <c:w val="0.965812722579802"/>
          <c:h val="0.875613747954173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D0-495F-A8FC-0E123508C2E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D0-495F-A8FC-0E123508C2E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2D0-495F-A8FC-0E123508C2E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2D0-495F-A8FC-0E123508C2E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2D0-495F-A8FC-0E123508C2E9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6b'!$K$3:$K$4,'Ext. Data. Fig. 6b'!$K$6:$K$9,'Ext. Data. Fig. 6b'!$K$11:$K$14)</c:f>
                <c:numCache>
                  <c:formatCode>General</c:formatCode>
                  <c:ptCount val="10"/>
                  <c:pt idx="0">
                    <c:v>3.5771965093933156E-2</c:v>
                  </c:pt>
                  <c:pt idx="1">
                    <c:v>0</c:v>
                  </c:pt>
                  <c:pt idx="2">
                    <c:v>7.5110515087607084E-3</c:v>
                  </c:pt>
                  <c:pt idx="3">
                    <c:v>7.4344597873803125E-2</c:v>
                  </c:pt>
                  <c:pt idx="4">
                    <c:v>1.6351113590303456E-2</c:v>
                  </c:pt>
                  <c:pt idx="5">
                    <c:v>0.1767031486777309</c:v>
                  </c:pt>
                  <c:pt idx="6">
                    <c:v>2.1303102330711653E-2</c:v>
                  </c:pt>
                  <c:pt idx="7">
                    <c:v>2.0115494226590501E-2</c:v>
                  </c:pt>
                  <c:pt idx="8">
                    <c:v>4.2062032776221475E-2</c:v>
                  </c:pt>
                  <c:pt idx="9">
                    <c:v>0.12012349453765685</c:v>
                  </c:pt>
                </c:numCache>
              </c:numRef>
            </c:plus>
            <c:minus>
              <c:numRef>
                <c:f>('Ext. Data. Fig. 6b'!$K$3:$K$4,'Ext. Data. Fig. 6b'!$K$6:$K$9,'Ext. Data. Fig. 6b'!$K$11:$K$14)</c:f>
                <c:numCache>
                  <c:formatCode>General</c:formatCode>
                  <c:ptCount val="10"/>
                  <c:pt idx="0">
                    <c:v>3.5771965093933156E-2</c:v>
                  </c:pt>
                  <c:pt idx="1">
                    <c:v>0</c:v>
                  </c:pt>
                  <c:pt idx="2">
                    <c:v>7.5110515087607084E-3</c:v>
                  </c:pt>
                  <c:pt idx="3">
                    <c:v>7.4344597873803125E-2</c:v>
                  </c:pt>
                  <c:pt idx="4">
                    <c:v>1.6351113590303456E-2</c:v>
                  </c:pt>
                  <c:pt idx="5">
                    <c:v>0.1767031486777309</c:v>
                  </c:pt>
                  <c:pt idx="6">
                    <c:v>2.1303102330711653E-2</c:v>
                  </c:pt>
                  <c:pt idx="7">
                    <c:v>2.0115494226590501E-2</c:v>
                  </c:pt>
                  <c:pt idx="8">
                    <c:v>4.2062032776221475E-2</c:v>
                  </c:pt>
                  <c:pt idx="9">
                    <c:v>0.12012349453765685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'Ext. Data. Fig. 6b'!$O$5:$O$8</c:f>
              <c:strCache>
                <c:ptCount val="4"/>
                <c:pt idx="1">
                  <c:v>sars over vector</c:v>
                </c:pt>
                <c:pt idx="2">
                  <c:v>cov2 over vector</c:v>
                </c:pt>
                <c:pt idx="3">
                  <c:v>cov2 over mut</c:v>
                </c:pt>
              </c:strCache>
            </c:strRef>
          </c:cat>
          <c:val>
            <c:numRef>
              <c:f>('Ext. Data. Fig. 6b'!$J$3:$J$4,'Ext. Data. Fig. 6b'!$J$6:$J$9,'Ext. Data. Fig. 6b'!$J$11:$J$14)</c:f>
              <c:numCache>
                <c:formatCode>General</c:formatCode>
                <c:ptCount val="10"/>
                <c:pt idx="0">
                  <c:v>0.14906265654098141</c:v>
                </c:pt>
                <c:pt idx="1">
                  <c:v>1</c:v>
                </c:pt>
                <c:pt idx="2">
                  <c:v>7.7595045358566275E-2</c:v>
                </c:pt>
                <c:pt idx="3">
                  <c:v>0.39979032169493606</c:v>
                </c:pt>
                <c:pt idx="4">
                  <c:v>7.7256729047258943E-2</c:v>
                </c:pt>
                <c:pt idx="5">
                  <c:v>1.3374391798714231</c:v>
                </c:pt>
                <c:pt idx="6">
                  <c:v>0.13668625127493575</c:v>
                </c:pt>
                <c:pt idx="7">
                  <c:v>0.25978246991648368</c:v>
                </c:pt>
                <c:pt idx="8">
                  <c:v>0.18589795868934714</c:v>
                </c:pt>
                <c:pt idx="9">
                  <c:v>1.8214693091054441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D0-495F-A8FC-0E123508C2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0946911"/>
        <c:axId val="1550950239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6b'!$A$20:$C$20</c:f>
              <c:numCache>
                <c:formatCode>General</c:formatCode>
                <c:ptCount val="3"/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6b'!$G$3:$I$3</c:f>
              <c:numCache>
                <c:formatCode>General</c:formatCode>
                <c:ptCount val="3"/>
                <c:pt idx="0">
                  <c:v>0.17140661029976942</c:v>
                </c:pt>
                <c:pt idx="1">
                  <c:v>0.16797712651894209</c:v>
                </c:pt>
                <c:pt idx="2">
                  <c:v>0.10780423280423281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2D0-495F-A8FC-0E123508C2E9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6b'!$A$21:$C$21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6b'!$G$4:$I$4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32D0-495F-A8FC-0E123508C2E9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6b'!$A$22:$C$22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6b'!$G$6:$I$6</c:f>
              <c:numCache>
                <c:formatCode>General</c:formatCode>
                <c:ptCount val="3"/>
                <c:pt idx="0">
                  <c:v>7.5326671790930055E-2</c:v>
                </c:pt>
                <c:pt idx="1">
                  <c:v>7.147962830593281E-2</c:v>
                </c:pt>
                <c:pt idx="2">
                  <c:v>8.5978835978835974E-2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32D0-495F-A8FC-0E123508C2E9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6b'!$A$23:$C$23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6b'!$G$7:$I$7</c:f>
              <c:numCache>
                <c:formatCode>General</c:formatCode>
                <c:ptCount val="3"/>
                <c:pt idx="0">
                  <c:v>0.34050730207532665</c:v>
                </c:pt>
                <c:pt idx="1">
                  <c:v>0.48320228734810577</c:v>
                </c:pt>
                <c:pt idx="2">
                  <c:v>0.37566137566137564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32D0-495F-A8FC-0E123508C2E9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6b'!$A$24:$C$24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6b'!$G$8:$I$8</c:f>
              <c:numCache>
                <c:formatCode>General</c:formatCode>
                <c:ptCount val="3"/>
                <c:pt idx="0">
                  <c:v>8.9162182936202927E-2</c:v>
                </c:pt>
                <c:pt idx="1">
                  <c:v>5.8613295210864905E-2</c:v>
                </c:pt>
                <c:pt idx="2">
                  <c:v>8.3994708994708997E-2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32D0-495F-A8FC-0E123508C2E9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6b'!$A$25:$C$25</c:f>
              <c:numCache>
                <c:formatCode>General</c:formatCode>
                <c:ptCount val="3"/>
                <c:pt idx="0">
                  <c:v>5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6b'!$G$9:$I$9</c:f>
              <c:numCache>
                <c:formatCode>General</c:formatCode>
                <c:ptCount val="3"/>
                <c:pt idx="0">
                  <c:v>1.5134511913912374</c:v>
                </c:pt>
                <c:pt idx="1">
                  <c:v>1.3388134381701216</c:v>
                </c:pt>
                <c:pt idx="2">
                  <c:v>1.16005291005291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32D0-495F-A8FC-0E123508C2E9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6b'!$A$26:$C$26</c:f>
              <c:numCache>
                <c:formatCode>General</c:formatCode>
                <c:ptCount val="3"/>
                <c:pt idx="0">
                  <c:v>6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6b'!$G$11:$I$11</c:f>
              <c:numCache>
                <c:formatCode>General</c:formatCode>
                <c:ptCount val="3"/>
                <c:pt idx="0">
                  <c:v>0.15680245964642583</c:v>
                </c:pt>
                <c:pt idx="1">
                  <c:v>0.11436740528949249</c:v>
                </c:pt>
                <c:pt idx="2">
                  <c:v>0.1388888888888889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32D0-495F-A8FC-0E123508C2E9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6b'!$A$27:$C$27</c:f>
              <c:numCache>
                <c:formatCode>General</c:formatCode>
                <c:ptCount val="3"/>
                <c:pt idx="0">
                  <c:v>7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6b'!$G$12:$I$12</c:f>
              <c:numCache>
                <c:formatCode>General</c:formatCode>
                <c:ptCount val="3"/>
                <c:pt idx="0">
                  <c:v>0.23750960799385087</c:v>
                </c:pt>
                <c:pt idx="1">
                  <c:v>0.27662616154395997</c:v>
                </c:pt>
                <c:pt idx="2">
                  <c:v>0.26521164021164023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32D0-495F-A8FC-0E123508C2E9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6b'!$A$28:$C$28</c:f>
              <c:numCache>
                <c:formatCode>General</c:formatCode>
                <c:ptCount val="3"/>
                <c:pt idx="0">
                  <c:v>8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6b'!$G$13:$I$13</c:f>
              <c:numCache>
                <c:formatCode>General</c:formatCode>
                <c:ptCount val="3"/>
                <c:pt idx="0">
                  <c:v>0.19446579554189086</c:v>
                </c:pt>
                <c:pt idx="1">
                  <c:v>0.22301644031451037</c:v>
                </c:pt>
                <c:pt idx="2">
                  <c:v>0.1402116402116402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32D0-495F-A8FC-0E123508C2E9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6b'!$A$29:$C$29</c:f>
              <c:numCache>
                <c:formatCode>General</c:formatCode>
                <c:ptCount val="3"/>
                <c:pt idx="0">
                  <c:v>9</c:v>
                </c:pt>
                <c:pt idx="1">
                  <c:v>10</c:v>
                </c:pt>
                <c:pt idx="2">
                  <c:v>10</c:v>
                </c:pt>
              </c:numCache>
            </c:numRef>
          </c:xVal>
          <c:yVal>
            <c:numRef>
              <c:f>'Ext. Data. Fig. 6b'!$G$14:$I$14</c:f>
              <c:numCache>
                <c:formatCode>General</c:formatCode>
                <c:ptCount val="3"/>
                <c:pt idx="0">
                  <c:v>1.9600307455803228</c:v>
                </c:pt>
                <c:pt idx="1">
                  <c:v>1.7576840600428878</c:v>
                </c:pt>
                <c:pt idx="2">
                  <c:v>1.7466931216931216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32D0-495F-A8FC-0E123508C2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0946911"/>
        <c:axId val="1550950239"/>
      </c:scatterChart>
      <c:catAx>
        <c:axId val="1550946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50239"/>
        <c:crosses val="autoZero"/>
        <c:auto val="1"/>
        <c:lblAlgn val="ctr"/>
        <c:lblOffset val="100"/>
        <c:noMultiLvlLbl val="0"/>
      </c:catAx>
      <c:valAx>
        <c:axId val="155095023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0946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untreated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6c'!$L$3,'Ext. Data. Fig. 6c'!$L$10,'Ext. Data. Fig. 6c'!$L$17)</c:f>
                <c:numCache>
                  <c:formatCode>General</c:formatCode>
                  <c:ptCount val="3"/>
                </c:numCache>
              </c:numRef>
            </c:plus>
            <c:minus>
              <c:numRef>
                <c:f>('Ext. Data. Fig. 6c'!$L$3,'Ext. Data. Fig. 6c'!$L$10,'Ext. Data. Fig. 6c'!$L$17)</c:f>
                <c:numCache>
                  <c:formatCode>General</c:formatCode>
                  <c:ptCount val="3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('Ext. Data. Fig. 6c'!$A$2,'Ext. Data. Fig. 6c'!$A$9,'Ext. Data. Fig. 6c'!$A$16)</c:f>
              <c:strCache>
                <c:ptCount val="3"/>
                <c:pt idx="0">
                  <c:v>empvec</c:v>
                </c:pt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6c'!$J$3,'Ext. Data. Fig. 6c'!$J$10,'Ext. Data. Fig. 6c'!$J$17)</c:f>
              <c:numCache>
                <c:formatCode>General</c:formatCode>
                <c:ptCount val="3"/>
                <c:pt idx="0">
                  <c:v>1.1803164378330816E-2</c:v>
                </c:pt>
                <c:pt idx="1">
                  <c:v>1.0981513851369246E-2</c:v>
                </c:pt>
                <c:pt idx="2">
                  <c:v>1.9486675948084144E-2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10-4D33-BD9A-206D9E876CE2}"/>
            </c:ext>
          </c:extLst>
        </c:ser>
        <c:ser>
          <c:idx val="1"/>
          <c:order val="1"/>
          <c:tx>
            <c:v>polyI:U, no inhibitor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6c'!$L$4,'Ext. Data. Fig. 6c'!$L$11,'Ext. Data. Fig. 6c'!$L$18)</c:f>
                <c:numCache>
                  <c:formatCode>General</c:formatCode>
                  <c:ptCount val="3"/>
                </c:numCache>
              </c:numRef>
            </c:plus>
            <c:minus>
              <c:numRef>
                <c:f>('Ext. Data. Fig. 6c'!$L$4,'Ext. Data. Fig. 6c'!$L$11,'Ext. Data. Fig. 6c'!$L$18)</c:f>
                <c:numCache>
                  <c:formatCode>General</c:formatCode>
                  <c:ptCount val="3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('Ext. Data. Fig. 6c'!$A$2,'Ext. Data. Fig. 6c'!$A$9,'Ext. Data. Fig. 6c'!$A$16)</c:f>
              <c:strCache>
                <c:ptCount val="3"/>
                <c:pt idx="0">
                  <c:v>empvec</c:v>
                </c:pt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6c'!$J$4,'Ext. Data. Fig. 6c'!$J$11,'Ext. Data. Fig. 6c'!$J$18)</c:f>
              <c:numCache>
                <c:formatCode>General</c:formatCode>
                <c:ptCount val="3"/>
                <c:pt idx="0">
                  <c:v>1</c:v>
                </c:pt>
                <c:pt idx="1">
                  <c:v>7.5539227428723224E-2</c:v>
                </c:pt>
                <c:pt idx="2">
                  <c:v>0.18853348069757678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10-4D33-BD9A-206D9E876CE2}"/>
            </c:ext>
          </c:extLst>
        </c:ser>
        <c:ser>
          <c:idx val="2"/>
          <c:order val="2"/>
          <c:tx>
            <c:v>5uM GRL0671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6c'!$L$5,'Ext. Data. Fig. 6c'!$L$12,'Ext. Data. Fig. 6c'!$L$19)</c:f>
                <c:numCache>
                  <c:formatCode>General</c:formatCode>
                  <c:ptCount val="3"/>
                </c:numCache>
              </c:numRef>
            </c:plus>
            <c:minus>
              <c:numRef>
                <c:f>('Ext. Data. Fig. 6c'!$L$5,'Ext. Data. Fig. 6c'!$L$12,'Ext. Data. Fig. 6c'!$L$19)</c:f>
                <c:numCache>
                  <c:formatCode>General</c:formatCode>
                  <c:ptCount val="3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('Ext. Data. Fig. 6c'!$A$2,'Ext. Data. Fig. 6c'!$A$9,'Ext. Data. Fig. 6c'!$A$16)</c:f>
              <c:strCache>
                <c:ptCount val="3"/>
                <c:pt idx="0">
                  <c:v>empvec</c:v>
                </c:pt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6c'!$J$5,'Ext. Data. Fig. 6c'!$J$12,'Ext. Data. Fig. 6c'!$J$19)</c:f>
              <c:numCache>
                <c:formatCode>General</c:formatCode>
                <c:ptCount val="3"/>
                <c:pt idx="0">
                  <c:v>1.0526826854129163</c:v>
                </c:pt>
                <c:pt idx="1">
                  <c:v>9.1533821437860749E-2</c:v>
                </c:pt>
                <c:pt idx="2">
                  <c:v>0.19534349545771856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10-4D33-BD9A-206D9E876CE2}"/>
            </c:ext>
          </c:extLst>
        </c:ser>
        <c:ser>
          <c:idx val="3"/>
          <c:order val="3"/>
          <c:tx>
            <c:v>20uM GRL0671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6c'!$L$6,'Ext. Data. Fig. 6c'!$L$13,'Ext. Data. Fig. 6c'!$L$20)</c:f>
                <c:numCache>
                  <c:formatCode>General</c:formatCode>
                  <c:ptCount val="3"/>
                </c:numCache>
              </c:numRef>
            </c:plus>
            <c:minus>
              <c:numRef>
                <c:f>('Ext. Data. Fig. 6c'!$L$6,'Ext. Data. Fig. 6c'!$L$13,'Ext. Data. Fig. 6c'!$L$20)</c:f>
                <c:numCache>
                  <c:formatCode>General</c:formatCode>
                  <c:ptCount val="3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('Ext. Data. Fig. 6c'!$A$2,'Ext. Data. Fig. 6c'!$A$9,'Ext. Data. Fig. 6c'!$A$16)</c:f>
              <c:strCache>
                <c:ptCount val="3"/>
                <c:pt idx="0">
                  <c:v>empvec</c:v>
                </c:pt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6c'!$J$6,'Ext. Data. Fig. 6c'!$J$13,'Ext. Data. Fig. 6c'!$J$20)</c:f>
              <c:numCache>
                <c:formatCode>General</c:formatCode>
                <c:ptCount val="3"/>
                <c:pt idx="0">
                  <c:v>0.80360311109319138</c:v>
                </c:pt>
                <c:pt idx="1">
                  <c:v>0.23673453802021202</c:v>
                </c:pt>
                <c:pt idx="2">
                  <c:v>0.33511121494071044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10-4D33-BD9A-206D9E876CE2}"/>
            </c:ext>
          </c:extLst>
        </c:ser>
        <c:ser>
          <c:idx val="4"/>
          <c:order val="4"/>
          <c:tx>
            <c:v>50uM GRL0671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6c'!$L$7,'Ext. Data. Fig. 6c'!$L$14,'Ext. Data. Fig. 6c'!$L$21)</c:f>
                <c:numCache>
                  <c:formatCode>General</c:formatCode>
                  <c:ptCount val="3"/>
                </c:numCache>
              </c:numRef>
            </c:plus>
            <c:minus>
              <c:numRef>
                <c:f>('Ext. Data. Fig. 6c'!$L$7,'Ext. Data. Fig. 6c'!$L$14,'Ext. Data. Fig. 6c'!$L$21)</c:f>
                <c:numCache>
                  <c:formatCode>General</c:formatCode>
                  <c:ptCount val="3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('Ext. Data. Fig. 6c'!$A$2,'Ext. Data. Fig. 6c'!$A$9,'Ext. Data. Fig. 6c'!$A$16)</c:f>
              <c:strCache>
                <c:ptCount val="3"/>
                <c:pt idx="0">
                  <c:v>empvec</c:v>
                </c:pt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6c'!$J$7,'Ext. Data. Fig. 6c'!$J$14,'Ext. Data. Fig. 6c'!$J$21)</c:f>
              <c:numCache>
                <c:formatCode>General</c:formatCode>
                <c:ptCount val="3"/>
                <c:pt idx="0">
                  <c:v>0.88142103719445053</c:v>
                </c:pt>
                <c:pt idx="1">
                  <c:v>0.40073580136817899</c:v>
                </c:pt>
                <c:pt idx="2">
                  <c:v>0.62250650450275247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10-4D33-BD9A-206D9E876CE2}"/>
            </c:ext>
          </c:extLst>
        </c:ser>
        <c:ser>
          <c:idx val="5"/>
          <c:order val="5"/>
          <c:tx>
            <c:v>100uM GRL0671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('Ext. Data. Fig. 6c'!$L$8,'Ext. Data. Fig. 6c'!$L$15,'Ext. Data. Fig. 6c'!$L$22)</c:f>
                <c:numCache>
                  <c:formatCode>General</c:formatCode>
                  <c:ptCount val="3"/>
                </c:numCache>
              </c:numRef>
            </c:plus>
            <c:minus>
              <c:numRef>
                <c:f>('Ext. Data. Fig. 6c'!$L$8,'Ext. Data. Fig. 6c'!$L$15,'Ext. Data. Fig. 6c'!$L$22)</c:f>
                <c:numCache>
                  <c:formatCode>General</c:formatCode>
                  <c:ptCount val="3"/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('Ext. Data. Fig. 6c'!$A$2,'Ext. Data. Fig. 6c'!$A$9,'Ext. Data. Fig. 6c'!$A$16)</c:f>
              <c:strCache>
                <c:ptCount val="3"/>
                <c:pt idx="0">
                  <c:v>empvec</c:v>
                </c:pt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6c'!$J$8,'Ext. Data. Fig. 6c'!$J$15,'Ext. Data. Fig. 6c'!$J$22)</c:f>
              <c:numCache>
                <c:formatCode>General</c:formatCode>
                <c:ptCount val="3"/>
                <c:pt idx="0">
                  <c:v>0.67582493538979183</c:v>
                </c:pt>
                <c:pt idx="1">
                  <c:v>0.57884138025904164</c:v>
                </c:pt>
                <c:pt idx="2">
                  <c:v>0.64845204297912939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210-4D33-BD9A-206D9E876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6882367"/>
        <c:axId val="616883199"/>
      </c:barChart>
      <c:catAx>
        <c:axId val="616882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616883199"/>
        <c:crosses val="autoZero"/>
        <c:auto val="1"/>
        <c:lblAlgn val="ctr"/>
        <c:lblOffset val="100"/>
        <c:noMultiLvlLbl val="0"/>
      </c:catAx>
      <c:valAx>
        <c:axId val="61688319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61688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2684-446B-9DBD-FF8D4CF18E1E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684-446B-9DBD-FF8D4CF18E1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2684-446B-9DBD-FF8D4CF18E1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684-446B-9DBD-FF8D4CF18E1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2684-446B-9DBD-FF8D4CF18E1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2684-446B-9DBD-FF8D4CF18E1E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2684-446B-9DBD-FF8D4CF18E1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2684-446B-9DBD-FF8D4CF18E1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684-446B-9DBD-FF8D4CF18E1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2684-446B-9DBD-FF8D4CF18E1E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2684-446B-9DBD-FF8D4CF18E1E}"/>
              </c:ext>
            </c:extLst>
          </c:dPt>
          <c:dPt>
            <c:idx val="14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2684-446B-9DBD-FF8D4CF18E1E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2684-446B-9DBD-FF8D4CF18E1E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0-2684-446B-9DBD-FF8D4CF18E1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2684-446B-9DBD-FF8D4CF18E1E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6c'!$K$3:$K$8,'Ext. Data. Fig. 6c'!$K$10:$K$15,'Ext. Data. Fig. 6c'!$K$17:$K$22)</c:f>
                <c:numCache>
                  <c:formatCode>General</c:formatCode>
                  <c:ptCount val="18"/>
                  <c:pt idx="0">
                    <c:v>5.3622691579545143E-3</c:v>
                  </c:pt>
                  <c:pt idx="1">
                    <c:v>0</c:v>
                  </c:pt>
                  <c:pt idx="2">
                    <c:v>3.4252201536480495E-2</c:v>
                  </c:pt>
                  <c:pt idx="3">
                    <c:v>5.3501385496720483E-2</c:v>
                  </c:pt>
                  <c:pt idx="4">
                    <c:v>0.20362732081827967</c:v>
                  </c:pt>
                  <c:pt idx="5">
                    <c:v>0.19062675334914911</c:v>
                  </c:pt>
                  <c:pt idx="6">
                    <c:v>4.6039432711743244E-3</c:v>
                  </c:pt>
                  <c:pt idx="7">
                    <c:v>1.9055853602085209E-2</c:v>
                  </c:pt>
                  <c:pt idx="8">
                    <c:v>1.8002316522240509E-2</c:v>
                  </c:pt>
                  <c:pt idx="9">
                    <c:v>2.3401183354003176E-2</c:v>
                  </c:pt>
                  <c:pt idx="10">
                    <c:v>7.1657468468224614E-2</c:v>
                  </c:pt>
                  <c:pt idx="11">
                    <c:v>0.1078599884780362</c:v>
                  </c:pt>
                  <c:pt idx="12">
                    <c:v>8.5702153314901434E-3</c:v>
                  </c:pt>
                  <c:pt idx="13">
                    <c:v>4.0488759201108178E-2</c:v>
                  </c:pt>
                  <c:pt idx="14">
                    <c:v>3.2109575435473624E-2</c:v>
                  </c:pt>
                  <c:pt idx="15">
                    <c:v>5.1170734890525565E-2</c:v>
                  </c:pt>
                  <c:pt idx="16">
                    <c:v>0.1689942644618409</c:v>
                  </c:pt>
                  <c:pt idx="17">
                    <c:v>0.25979003357767239</c:v>
                  </c:pt>
                </c:numCache>
              </c:numRef>
            </c:plus>
            <c:minus>
              <c:numRef>
                <c:f>('Ext. Data. Fig. 6c'!$K$3:$K$8,'Ext. Data. Fig. 6c'!$K$10:$K$15,'Ext. Data. Fig. 6c'!$K$17:$K$22)</c:f>
                <c:numCache>
                  <c:formatCode>General</c:formatCode>
                  <c:ptCount val="18"/>
                  <c:pt idx="0">
                    <c:v>5.3622691579545143E-3</c:v>
                  </c:pt>
                  <c:pt idx="1">
                    <c:v>0</c:v>
                  </c:pt>
                  <c:pt idx="2">
                    <c:v>3.4252201536480495E-2</c:v>
                  </c:pt>
                  <c:pt idx="3">
                    <c:v>5.3501385496720483E-2</c:v>
                  </c:pt>
                  <c:pt idx="4">
                    <c:v>0.20362732081827967</c:v>
                  </c:pt>
                  <c:pt idx="5">
                    <c:v>0.19062675334914911</c:v>
                  </c:pt>
                  <c:pt idx="6">
                    <c:v>4.6039432711743244E-3</c:v>
                  </c:pt>
                  <c:pt idx="7">
                    <c:v>1.9055853602085209E-2</c:v>
                  </c:pt>
                  <c:pt idx="8">
                    <c:v>1.8002316522240509E-2</c:v>
                  </c:pt>
                  <c:pt idx="9">
                    <c:v>2.3401183354003176E-2</c:v>
                  </c:pt>
                  <c:pt idx="10">
                    <c:v>7.1657468468224614E-2</c:v>
                  </c:pt>
                  <c:pt idx="11">
                    <c:v>0.1078599884780362</c:v>
                  </c:pt>
                  <c:pt idx="12">
                    <c:v>8.5702153314901434E-3</c:v>
                  </c:pt>
                  <c:pt idx="13">
                    <c:v>4.0488759201108178E-2</c:v>
                  </c:pt>
                  <c:pt idx="14">
                    <c:v>3.2109575435473624E-2</c:v>
                  </c:pt>
                  <c:pt idx="15">
                    <c:v>5.1170734890525565E-2</c:v>
                  </c:pt>
                  <c:pt idx="16">
                    <c:v>0.1689942644618409</c:v>
                  </c:pt>
                  <c:pt idx="17">
                    <c:v>0.25979003357767239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6c'!$J$3:$J$8,'Ext. Data. Fig. 6c'!$J$10:$J$15,'Ext. Data. Fig. 6c'!$J$17:$J$22)</c:f>
              <c:numCache>
                <c:formatCode>General</c:formatCode>
                <c:ptCount val="18"/>
                <c:pt idx="0">
                  <c:v>1.1803164378330816E-2</c:v>
                </c:pt>
                <c:pt idx="1">
                  <c:v>1</c:v>
                </c:pt>
                <c:pt idx="2">
                  <c:v>1.0526826854129163</c:v>
                </c:pt>
                <c:pt idx="3">
                  <c:v>0.80360311109319138</c:v>
                </c:pt>
                <c:pt idx="4">
                  <c:v>0.88142103719445053</c:v>
                </c:pt>
                <c:pt idx="5">
                  <c:v>0.67582493538979183</c:v>
                </c:pt>
                <c:pt idx="6">
                  <c:v>1.0981513851369246E-2</c:v>
                </c:pt>
                <c:pt idx="7">
                  <c:v>7.5539227428723224E-2</c:v>
                </c:pt>
                <c:pt idx="8">
                  <c:v>9.1533821437860749E-2</c:v>
                </c:pt>
                <c:pt idx="9">
                  <c:v>0.23673453802021202</c:v>
                </c:pt>
                <c:pt idx="10">
                  <c:v>0.40073580136817899</c:v>
                </c:pt>
                <c:pt idx="11">
                  <c:v>0.57884138025904164</c:v>
                </c:pt>
                <c:pt idx="12">
                  <c:v>1.9486675948084144E-2</c:v>
                </c:pt>
                <c:pt idx="13">
                  <c:v>0.18853348069757678</c:v>
                </c:pt>
                <c:pt idx="14">
                  <c:v>0.19534349545771856</c:v>
                </c:pt>
                <c:pt idx="15">
                  <c:v>0.33511121494071044</c:v>
                </c:pt>
                <c:pt idx="16">
                  <c:v>0.62250650450275247</c:v>
                </c:pt>
                <c:pt idx="17">
                  <c:v>0.64845204297912939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84-446B-9DBD-FF8D4CF18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75263055"/>
        <c:axId val="1375263471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6c'!$A$25:$C$25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6c'!$G$3:$I$3</c:f>
              <c:numCache>
                <c:formatCode>General</c:formatCode>
                <c:ptCount val="3"/>
                <c:pt idx="0">
                  <c:v>7.462686567164179E-3</c:v>
                </c:pt>
                <c:pt idx="1">
                  <c:v>1.0149253731343283E-2</c:v>
                </c:pt>
                <c:pt idx="2">
                  <c:v>1.7797552836484983E-2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684-446B-9DBD-FF8D4CF18E1E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6c'!$A$26:$C$26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6c'!$G$4:$I$4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684-446B-9DBD-FF8D4CF18E1E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6c'!$A$27:$C$27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6c'!$G$5:$I$5</c:f>
              <c:numCache>
                <c:formatCode>General</c:formatCode>
                <c:ptCount val="3"/>
                <c:pt idx="0">
                  <c:v>1.0170575692963753</c:v>
                </c:pt>
                <c:pt idx="1">
                  <c:v>1.0853731343283581</c:v>
                </c:pt>
                <c:pt idx="2">
                  <c:v>1.0556173526140156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684-446B-9DBD-FF8D4CF18E1E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6c'!$A$28:$C$28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6c'!$G$6:$I$6</c:f>
              <c:numCache>
                <c:formatCode>General</c:formatCode>
                <c:ptCount val="3"/>
                <c:pt idx="0">
                  <c:v>0.80437100213219614</c:v>
                </c:pt>
                <c:pt idx="1">
                  <c:v>0.85671641791044773</c:v>
                </c:pt>
                <c:pt idx="2">
                  <c:v>0.74972191323692994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684-446B-9DBD-FF8D4CF18E1E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6c'!$A$29:$C$29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6c'!$G$7:$I$7</c:f>
              <c:numCache>
                <c:formatCode>General</c:formatCode>
                <c:ptCount val="3"/>
                <c:pt idx="0">
                  <c:v>0.65671641791044777</c:v>
                </c:pt>
                <c:pt idx="1">
                  <c:v>1.0537313432835822</c:v>
                </c:pt>
                <c:pt idx="2">
                  <c:v>0.93381535038932151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684-446B-9DBD-FF8D4CF18E1E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6c'!$A$30:$C$30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6c'!$G$8:$I$8</c:f>
              <c:numCache>
                <c:formatCode>General</c:formatCode>
                <c:ptCount val="3"/>
                <c:pt idx="0">
                  <c:v>0.46641791044776121</c:v>
                </c:pt>
                <c:pt idx="1">
                  <c:v>0.72179104477611944</c:v>
                </c:pt>
                <c:pt idx="2">
                  <c:v>0.839265850945495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684-446B-9DBD-FF8D4CF18E1E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6c'!$A$31:$C$31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6c'!$G$10:$I$10</c:f>
              <c:numCache>
                <c:formatCode>General</c:formatCode>
                <c:ptCount val="3"/>
                <c:pt idx="0">
                  <c:v>9.5948827292110881E-3</c:v>
                </c:pt>
                <c:pt idx="1">
                  <c:v>1.6119402985074627E-2</c:v>
                </c:pt>
                <c:pt idx="2">
                  <c:v>7.2302558398220241E-3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684-446B-9DBD-FF8D4CF18E1E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6c'!$A$32:$C$32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6c'!$G$11:$I$11</c:f>
              <c:numCache>
                <c:formatCode>General</c:formatCode>
                <c:ptCount val="3"/>
                <c:pt idx="0">
                  <c:v>9.2750533049040518E-2</c:v>
                </c:pt>
                <c:pt idx="1">
                  <c:v>7.8805970149253737E-2</c:v>
                </c:pt>
                <c:pt idx="2">
                  <c:v>5.5061179087875417E-2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2684-446B-9DBD-FF8D4CF18E1E}"/>
            </c:ext>
          </c:extLst>
        </c:ser>
        <c:ser>
          <c:idx val="9"/>
          <c:order val="9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6c'!$A$33:$C$33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6c'!$G$12:$I$12</c:f>
              <c:numCache>
                <c:formatCode>General</c:formatCode>
                <c:ptCount val="3"/>
                <c:pt idx="0">
                  <c:v>7.0895522388059698E-2</c:v>
                </c:pt>
                <c:pt idx="1">
                  <c:v>9.9701492537313433E-2</c:v>
                </c:pt>
                <c:pt idx="2">
                  <c:v>0.10400444938820912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2684-446B-9DBD-FF8D4CF18E1E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6c'!$A$34:$C$34</c:f>
              <c:numCache>
                <c:formatCode>General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10</c:v>
                </c:pt>
              </c:numCache>
            </c:numRef>
          </c:xVal>
          <c:yVal>
            <c:numRef>
              <c:f>'Ext. Data. Fig. 6c'!$G$13:$I$13</c:f>
              <c:numCache>
                <c:formatCode>General</c:formatCode>
                <c:ptCount val="3"/>
                <c:pt idx="0">
                  <c:v>0.21002132196162046</c:v>
                </c:pt>
                <c:pt idx="1">
                  <c:v>0.24656716417910449</c:v>
                </c:pt>
                <c:pt idx="2">
                  <c:v>0.25361512791991103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2684-446B-9DBD-FF8D4CF18E1E}"/>
            </c:ext>
          </c:extLst>
        </c:ser>
        <c:ser>
          <c:idx val="11"/>
          <c:order val="1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6c'!$A$35:$C$35</c:f>
              <c:numCache>
                <c:formatCode>General</c:formatCode>
                <c:ptCount val="3"/>
                <c:pt idx="0">
                  <c:v>11</c:v>
                </c:pt>
                <c:pt idx="1">
                  <c:v>11</c:v>
                </c:pt>
                <c:pt idx="2">
                  <c:v>11</c:v>
                </c:pt>
              </c:numCache>
            </c:numRef>
          </c:xVal>
          <c:yVal>
            <c:numRef>
              <c:f>'Ext. Data. Fig. 6c'!$G$14:$I$14</c:f>
              <c:numCache>
                <c:formatCode>General</c:formatCode>
                <c:ptCount val="3"/>
                <c:pt idx="0">
                  <c:v>0.48347547974413646</c:v>
                </c:pt>
                <c:pt idx="1">
                  <c:v>0.36</c:v>
                </c:pt>
                <c:pt idx="2">
                  <c:v>0.35873192436040047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2684-446B-9DBD-FF8D4CF18E1E}"/>
            </c:ext>
          </c:extLst>
        </c:ser>
        <c:ser>
          <c:idx val="12"/>
          <c:order val="1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6c'!$A$36:$C$36</c:f>
              <c:numCache>
                <c:formatCode>General</c:formatCode>
                <c:ptCount val="3"/>
                <c:pt idx="0">
                  <c:v>12</c:v>
                </c:pt>
                <c:pt idx="1">
                  <c:v>12</c:v>
                </c:pt>
                <c:pt idx="2">
                  <c:v>12</c:v>
                </c:pt>
              </c:numCache>
            </c:numRef>
          </c:xVal>
          <c:yVal>
            <c:numRef>
              <c:f>'Ext. Data. Fig. 6c'!$G$15:$I$15</c:f>
              <c:numCache>
                <c:formatCode>General</c:formatCode>
                <c:ptCount val="3"/>
                <c:pt idx="0">
                  <c:v>0.46855010660980811</c:v>
                </c:pt>
                <c:pt idx="1">
                  <c:v>0.58388059701492534</c:v>
                </c:pt>
                <c:pt idx="2">
                  <c:v>0.68409343715239157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2684-446B-9DBD-FF8D4CF18E1E}"/>
            </c:ext>
          </c:extLst>
        </c:ser>
        <c:ser>
          <c:idx val="13"/>
          <c:order val="1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6c'!$A$37:$C$37</c:f>
              <c:numCache>
                <c:formatCode>General</c:formatCode>
                <c:ptCount val="3"/>
                <c:pt idx="0">
                  <c:v>13</c:v>
                </c:pt>
                <c:pt idx="1">
                  <c:v>13</c:v>
                </c:pt>
                <c:pt idx="2">
                  <c:v>13</c:v>
                </c:pt>
              </c:numCache>
            </c:numRef>
          </c:xVal>
          <c:yVal>
            <c:numRef>
              <c:f>'Ext. Data. Fig. 6c'!$G$17:$I$17</c:f>
              <c:numCache>
                <c:formatCode>General</c:formatCode>
                <c:ptCount val="3"/>
                <c:pt idx="0">
                  <c:v>1.8123667377398719E-2</c:v>
                </c:pt>
                <c:pt idx="1">
                  <c:v>2.8656716417910448E-2</c:v>
                </c:pt>
                <c:pt idx="2">
                  <c:v>1.1679644048943271E-2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2684-446B-9DBD-FF8D4CF18E1E}"/>
            </c:ext>
          </c:extLst>
        </c:ser>
        <c:ser>
          <c:idx val="14"/>
          <c:order val="1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6c'!$A$38:$C$38</c:f>
              <c:numCache>
                <c:formatCode>General</c:formatCode>
                <c:ptCount val="3"/>
                <c:pt idx="0">
                  <c:v>14</c:v>
                </c:pt>
                <c:pt idx="1">
                  <c:v>14</c:v>
                </c:pt>
                <c:pt idx="2">
                  <c:v>14</c:v>
                </c:pt>
              </c:numCache>
            </c:numRef>
          </c:xVal>
          <c:yVal>
            <c:numRef>
              <c:f>'Ext. Data. Fig. 6c'!$G$18:$I$18</c:f>
              <c:numCache>
                <c:formatCode>General</c:formatCode>
                <c:ptCount val="3"/>
                <c:pt idx="0">
                  <c:v>0.14712153518123666</c:v>
                </c:pt>
                <c:pt idx="1">
                  <c:v>0.19044776119402984</c:v>
                </c:pt>
                <c:pt idx="2">
                  <c:v>0.22803114571746386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2684-446B-9DBD-FF8D4CF18E1E}"/>
            </c:ext>
          </c:extLst>
        </c:ser>
        <c:ser>
          <c:idx val="15"/>
          <c:order val="1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6c'!$A$39:$C$39</c:f>
              <c:numCache>
                <c:formatCode>General</c:formatCode>
                <c:ptCount val="3"/>
                <c:pt idx="0">
                  <c:v>15</c:v>
                </c:pt>
                <c:pt idx="1">
                  <c:v>15</c:v>
                </c:pt>
                <c:pt idx="2">
                  <c:v>15</c:v>
                </c:pt>
              </c:numCache>
            </c:numRef>
          </c:xVal>
          <c:yVal>
            <c:numRef>
              <c:f>'Ext. Data. Fig. 6c'!$G$19:$I$19</c:f>
              <c:numCache>
                <c:formatCode>General</c:formatCode>
                <c:ptCount val="3"/>
                <c:pt idx="0">
                  <c:v>0.1652452025586354</c:v>
                </c:pt>
                <c:pt idx="1">
                  <c:v>0.19164179104477613</c:v>
                </c:pt>
                <c:pt idx="2">
                  <c:v>0.22914349276974416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2684-446B-9DBD-FF8D4CF18E1E}"/>
            </c:ext>
          </c:extLst>
        </c:ser>
        <c:ser>
          <c:idx val="16"/>
          <c:order val="1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6c'!$A$40:$C$40</c:f>
              <c:numCache>
                <c:formatCode>General</c:formatCode>
                <c:ptCount val="3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xVal>
          <c:yVal>
            <c:numRef>
              <c:f>'Ext. Data. Fig. 6c'!$G$20:$I$20</c:f>
              <c:numCache>
                <c:formatCode>General</c:formatCode>
                <c:ptCount val="3"/>
                <c:pt idx="0">
                  <c:v>0.27771855010660979</c:v>
                </c:pt>
                <c:pt idx="1">
                  <c:v>0.35164179104477611</c:v>
                </c:pt>
                <c:pt idx="2">
                  <c:v>0.37597330367074527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2684-446B-9DBD-FF8D4CF18E1E}"/>
            </c:ext>
          </c:extLst>
        </c:ser>
        <c:ser>
          <c:idx val="17"/>
          <c:order val="1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6c'!$A$41:$C$41</c:f>
              <c:numCache>
                <c:formatCode>General</c:formatCode>
                <c:ptCount val="3"/>
                <c:pt idx="0">
                  <c:v>17</c:v>
                </c:pt>
                <c:pt idx="1">
                  <c:v>17</c:v>
                </c:pt>
                <c:pt idx="2">
                  <c:v>17</c:v>
                </c:pt>
              </c:numCache>
            </c:numRef>
          </c:xVal>
          <c:yVal>
            <c:numRef>
              <c:f>'Ext. Data. Fig. 6c'!$G$21:$I$21</c:f>
              <c:numCache>
                <c:formatCode>General</c:formatCode>
                <c:ptCount val="3"/>
                <c:pt idx="0">
                  <c:v>0.58528784648187637</c:v>
                </c:pt>
                <c:pt idx="1">
                  <c:v>0.47522388059701492</c:v>
                </c:pt>
                <c:pt idx="2">
                  <c:v>0.80700778642936599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2684-446B-9DBD-FF8D4CF18E1E}"/>
            </c:ext>
          </c:extLst>
        </c:ser>
        <c:ser>
          <c:idx val="18"/>
          <c:order val="1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6c'!$A$42:$C$42</c:f>
              <c:numCache>
                <c:formatCode>General</c:formatCode>
                <c:ptCount val="3"/>
                <c:pt idx="0">
                  <c:v>18</c:v>
                </c:pt>
                <c:pt idx="1">
                  <c:v>18</c:v>
                </c:pt>
                <c:pt idx="2">
                  <c:v>18</c:v>
                </c:pt>
              </c:numCache>
            </c:numRef>
          </c:xVal>
          <c:yVal>
            <c:numRef>
              <c:f>'Ext. Data. Fig. 6c'!$G$22:$I$22</c:f>
              <c:numCache>
                <c:formatCode>General</c:formatCode>
                <c:ptCount val="3"/>
                <c:pt idx="0">
                  <c:v>0.42057569296375269</c:v>
                </c:pt>
                <c:pt idx="1">
                  <c:v>0.93134328358208951</c:v>
                </c:pt>
                <c:pt idx="2">
                  <c:v>0.59343715239154615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2684-446B-9DBD-FF8D4CF18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5263055"/>
        <c:axId val="1375263471"/>
      </c:scatterChart>
      <c:catAx>
        <c:axId val="1375263055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375263471"/>
        <c:crosses val="autoZero"/>
        <c:auto val="1"/>
        <c:lblAlgn val="ctr"/>
        <c:lblOffset val="100"/>
        <c:noMultiLvlLbl val="0"/>
      </c:catAx>
      <c:valAx>
        <c:axId val="137526347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375263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953-4148-9D4A-FEF15B9DC05B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953-4148-9D4A-FEF15B9DC05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953-4148-9D4A-FEF15B9DC05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953-4148-9D4A-FEF15B9DC05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953-4148-9D4A-FEF15B9DC05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953-4148-9D4A-FEF15B9DC05B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953-4148-9D4A-FEF15B9DC05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953-4148-9D4A-FEF15B9DC05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953-4148-9D4A-FEF15B9DC05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953-4148-9D4A-FEF15B9DC05B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6953-4148-9D4A-FEF15B9DC05B}"/>
              </c:ext>
            </c:extLst>
          </c:dPt>
          <c:dPt>
            <c:idx val="14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6953-4148-9D4A-FEF15B9DC05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6953-4148-9D4A-FEF15B9DC05B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6953-4148-9D4A-FEF15B9DC05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6953-4148-9D4A-FEF15B9DC05B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6c'!$K$3:$K$8,'Ext. Data. Fig. 6c'!$K$10:$K$15,'Ext. Data. Fig. 6c'!$K$17:$K$22)</c:f>
                <c:numCache>
                  <c:formatCode>General</c:formatCode>
                  <c:ptCount val="18"/>
                  <c:pt idx="0">
                    <c:v>5.3622691579545143E-3</c:v>
                  </c:pt>
                  <c:pt idx="1">
                    <c:v>0</c:v>
                  </c:pt>
                  <c:pt idx="2">
                    <c:v>3.4252201536480495E-2</c:v>
                  </c:pt>
                  <c:pt idx="3">
                    <c:v>5.3501385496720483E-2</c:v>
                  </c:pt>
                  <c:pt idx="4">
                    <c:v>0.20362732081827967</c:v>
                  </c:pt>
                  <c:pt idx="5">
                    <c:v>0.19062675334914911</c:v>
                  </c:pt>
                  <c:pt idx="6">
                    <c:v>4.6039432711743244E-3</c:v>
                  </c:pt>
                  <c:pt idx="7">
                    <c:v>1.9055853602085209E-2</c:v>
                  </c:pt>
                  <c:pt idx="8">
                    <c:v>1.8002316522240509E-2</c:v>
                  </c:pt>
                  <c:pt idx="9">
                    <c:v>2.3401183354003176E-2</c:v>
                  </c:pt>
                  <c:pt idx="10">
                    <c:v>7.1657468468224614E-2</c:v>
                  </c:pt>
                  <c:pt idx="11">
                    <c:v>0.1078599884780362</c:v>
                  </c:pt>
                  <c:pt idx="12">
                    <c:v>8.5702153314901434E-3</c:v>
                  </c:pt>
                  <c:pt idx="13">
                    <c:v>4.0488759201108178E-2</c:v>
                  </c:pt>
                  <c:pt idx="14">
                    <c:v>3.2109575435473624E-2</c:v>
                  </c:pt>
                  <c:pt idx="15">
                    <c:v>5.1170734890525565E-2</c:v>
                  </c:pt>
                  <c:pt idx="16">
                    <c:v>0.1689942644618409</c:v>
                  </c:pt>
                  <c:pt idx="17">
                    <c:v>0.25979003357767239</c:v>
                  </c:pt>
                </c:numCache>
              </c:numRef>
            </c:plus>
            <c:minus>
              <c:numRef>
                <c:f>('Ext. Data. Fig. 6c'!$K$3:$K$8,'Ext. Data. Fig. 6c'!$K$10:$K$15,'Ext. Data. Fig. 6c'!$K$17:$K$22)</c:f>
                <c:numCache>
                  <c:formatCode>General</c:formatCode>
                  <c:ptCount val="18"/>
                  <c:pt idx="0">
                    <c:v>5.3622691579545143E-3</c:v>
                  </c:pt>
                  <c:pt idx="1">
                    <c:v>0</c:v>
                  </c:pt>
                  <c:pt idx="2">
                    <c:v>3.4252201536480495E-2</c:v>
                  </c:pt>
                  <c:pt idx="3">
                    <c:v>5.3501385496720483E-2</c:v>
                  </c:pt>
                  <c:pt idx="4">
                    <c:v>0.20362732081827967</c:v>
                  </c:pt>
                  <c:pt idx="5">
                    <c:v>0.19062675334914911</c:v>
                  </c:pt>
                  <c:pt idx="6">
                    <c:v>4.6039432711743244E-3</c:v>
                  </c:pt>
                  <c:pt idx="7">
                    <c:v>1.9055853602085209E-2</c:v>
                  </c:pt>
                  <c:pt idx="8">
                    <c:v>1.8002316522240509E-2</c:v>
                  </c:pt>
                  <c:pt idx="9">
                    <c:v>2.3401183354003176E-2</c:v>
                  </c:pt>
                  <c:pt idx="10">
                    <c:v>7.1657468468224614E-2</c:v>
                  </c:pt>
                  <c:pt idx="11">
                    <c:v>0.1078599884780362</c:v>
                  </c:pt>
                  <c:pt idx="12">
                    <c:v>8.5702153314901434E-3</c:v>
                  </c:pt>
                  <c:pt idx="13">
                    <c:v>4.0488759201108178E-2</c:v>
                  </c:pt>
                  <c:pt idx="14">
                    <c:v>3.2109575435473624E-2</c:v>
                  </c:pt>
                  <c:pt idx="15">
                    <c:v>5.1170734890525565E-2</c:v>
                  </c:pt>
                  <c:pt idx="16">
                    <c:v>0.1689942644618409</c:v>
                  </c:pt>
                  <c:pt idx="17">
                    <c:v>0.25979003357767239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6c'!$J$3:$J$8,'Ext. Data. Fig. 6c'!$J$10:$J$15,'Ext. Data. Fig. 6c'!$J$17:$J$22)</c:f>
              <c:numCache>
                <c:formatCode>General</c:formatCode>
                <c:ptCount val="18"/>
                <c:pt idx="0">
                  <c:v>1.1803164378330816E-2</c:v>
                </c:pt>
                <c:pt idx="1">
                  <c:v>1</c:v>
                </c:pt>
                <c:pt idx="2">
                  <c:v>1.0526826854129163</c:v>
                </c:pt>
                <c:pt idx="3">
                  <c:v>0.80360311109319138</c:v>
                </c:pt>
                <c:pt idx="4">
                  <c:v>0.88142103719445053</c:v>
                </c:pt>
                <c:pt idx="5">
                  <c:v>0.67582493538979183</c:v>
                </c:pt>
                <c:pt idx="6">
                  <c:v>1.0981513851369246E-2</c:v>
                </c:pt>
                <c:pt idx="7">
                  <c:v>7.5539227428723224E-2</c:v>
                </c:pt>
                <c:pt idx="8">
                  <c:v>9.1533821437860749E-2</c:v>
                </c:pt>
                <c:pt idx="9">
                  <c:v>0.23673453802021202</c:v>
                </c:pt>
                <c:pt idx="10">
                  <c:v>0.40073580136817899</c:v>
                </c:pt>
                <c:pt idx="11">
                  <c:v>0.57884138025904164</c:v>
                </c:pt>
                <c:pt idx="12">
                  <c:v>1.9486675948084144E-2</c:v>
                </c:pt>
                <c:pt idx="13">
                  <c:v>0.18853348069757678</c:v>
                </c:pt>
                <c:pt idx="14">
                  <c:v>0.19534349545771856</c:v>
                </c:pt>
                <c:pt idx="15">
                  <c:v>0.33511121494071044</c:v>
                </c:pt>
                <c:pt idx="16">
                  <c:v>0.62250650450275247</c:v>
                </c:pt>
                <c:pt idx="17">
                  <c:v>0.64845204297912939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6953-4148-9D4A-FEF15B9DC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75263055"/>
        <c:axId val="1375263471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6c'!$A$25:$C$25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6c'!$G$3:$I$3</c:f>
              <c:numCache>
                <c:formatCode>General</c:formatCode>
                <c:ptCount val="3"/>
                <c:pt idx="0">
                  <c:v>7.462686567164179E-3</c:v>
                </c:pt>
                <c:pt idx="1">
                  <c:v>1.0149253731343283E-2</c:v>
                </c:pt>
                <c:pt idx="2">
                  <c:v>1.7797552836484983E-2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6953-4148-9D4A-FEF15B9DC05B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6c'!$A$26:$C$26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6c'!$G$4:$I$4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6953-4148-9D4A-FEF15B9DC05B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6c'!$A$27:$C$27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6c'!$G$5:$I$5</c:f>
              <c:numCache>
                <c:formatCode>General</c:formatCode>
                <c:ptCount val="3"/>
                <c:pt idx="0">
                  <c:v>1.0170575692963753</c:v>
                </c:pt>
                <c:pt idx="1">
                  <c:v>1.0853731343283581</c:v>
                </c:pt>
                <c:pt idx="2">
                  <c:v>1.0556173526140156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6953-4148-9D4A-FEF15B9DC05B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6c'!$A$28:$C$28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6c'!$G$6:$I$6</c:f>
              <c:numCache>
                <c:formatCode>General</c:formatCode>
                <c:ptCount val="3"/>
                <c:pt idx="0">
                  <c:v>0.80437100213219614</c:v>
                </c:pt>
                <c:pt idx="1">
                  <c:v>0.85671641791044773</c:v>
                </c:pt>
                <c:pt idx="2">
                  <c:v>0.74972191323692994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6953-4148-9D4A-FEF15B9DC05B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6c'!$A$29:$C$29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6c'!$G$7:$I$7</c:f>
              <c:numCache>
                <c:formatCode>General</c:formatCode>
                <c:ptCount val="3"/>
                <c:pt idx="0">
                  <c:v>0.65671641791044777</c:v>
                </c:pt>
                <c:pt idx="1">
                  <c:v>1.0537313432835822</c:v>
                </c:pt>
                <c:pt idx="2">
                  <c:v>0.93381535038932151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6953-4148-9D4A-FEF15B9DC05B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6c'!$A$30:$C$30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6c'!$G$8:$I$8</c:f>
              <c:numCache>
                <c:formatCode>General</c:formatCode>
                <c:ptCount val="3"/>
                <c:pt idx="0">
                  <c:v>0.46641791044776121</c:v>
                </c:pt>
                <c:pt idx="1">
                  <c:v>0.72179104477611944</c:v>
                </c:pt>
                <c:pt idx="2">
                  <c:v>0.839265850945495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6953-4148-9D4A-FEF15B9DC05B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6c'!$A$31:$C$31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6c'!$G$10:$I$10</c:f>
              <c:numCache>
                <c:formatCode>General</c:formatCode>
                <c:ptCount val="3"/>
                <c:pt idx="0">
                  <c:v>9.5948827292110881E-3</c:v>
                </c:pt>
                <c:pt idx="1">
                  <c:v>1.6119402985074627E-2</c:v>
                </c:pt>
                <c:pt idx="2">
                  <c:v>7.2302558398220241E-3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6953-4148-9D4A-FEF15B9DC05B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6c'!$A$32:$C$32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6c'!$G$11:$I$11</c:f>
              <c:numCache>
                <c:formatCode>General</c:formatCode>
                <c:ptCount val="3"/>
                <c:pt idx="0">
                  <c:v>9.2750533049040518E-2</c:v>
                </c:pt>
                <c:pt idx="1">
                  <c:v>7.8805970149253737E-2</c:v>
                </c:pt>
                <c:pt idx="2">
                  <c:v>5.5061179087875417E-2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6953-4148-9D4A-FEF15B9DC05B}"/>
            </c:ext>
          </c:extLst>
        </c:ser>
        <c:ser>
          <c:idx val="9"/>
          <c:order val="9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6c'!$A$33:$C$33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6c'!$G$12:$I$12</c:f>
              <c:numCache>
                <c:formatCode>General</c:formatCode>
                <c:ptCount val="3"/>
                <c:pt idx="0">
                  <c:v>7.0895522388059698E-2</c:v>
                </c:pt>
                <c:pt idx="1">
                  <c:v>9.9701492537313433E-2</c:v>
                </c:pt>
                <c:pt idx="2">
                  <c:v>0.10400444938820912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6953-4148-9D4A-FEF15B9DC05B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6c'!$A$34:$C$34</c:f>
              <c:numCache>
                <c:formatCode>General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10</c:v>
                </c:pt>
              </c:numCache>
            </c:numRef>
          </c:xVal>
          <c:yVal>
            <c:numRef>
              <c:f>'Ext. Data. Fig. 6c'!$G$13:$I$13</c:f>
              <c:numCache>
                <c:formatCode>General</c:formatCode>
                <c:ptCount val="3"/>
                <c:pt idx="0">
                  <c:v>0.21002132196162046</c:v>
                </c:pt>
                <c:pt idx="1">
                  <c:v>0.24656716417910449</c:v>
                </c:pt>
                <c:pt idx="2">
                  <c:v>0.25361512791991103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6953-4148-9D4A-FEF15B9DC05B}"/>
            </c:ext>
          </c:extLst>
        </c:ser>
        <c:ser>
          <c:idx val="11"/>
          <c:order val="1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6c'!$A$35:$C$35</c:f>
              <c:numCache>
                <c:formatCode>General</c:formatCode>
                <c:ptCount val="3"/>
                <c:pt idx="0">
                  <c:v>11</c:v>
                </c:pt>
                <c:pt idx="1">
                  <c:v>11</c:v>
                </c:pt>
                <c:pt idx="2">
                  <c:v>11</c:v>
                </c:pt>
              </c:numCache>
            </c:numRef>
          </c:xVal>
          <c:yVal>
            <c:numRef>
              <c:f>'Ext. Data. Fig. 6c'!$G$14:$I$14</c:f>
              <c:numCache>
                <c:formatCode>General</c:formatCode>
                <c:ptCount val="3"/>
                <c:pt idx="0">
                  <c:v>0.48347547974413646</c:v>
                </c:pt>
                <c:pt idx="1">
                  <c:v>0.36</c:v>
                </c:pt>
                <c:pt idx="2">
                  <c:v>0.35873192436040047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6953-4148-9D4A-FEF15B9DC05B}"/>
            </c:ext>
          </c:extLst>
        </c:ser>
        <c:ser>
          <c:idx val="12"/>
          <c:order val="1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6c'!$A$36:$C$36</c:f>
              <c:numCache>
                <c:formatCode>General</c:formatCode>
                <c:ptCount val="3"/>
                <c:pt idx="0">
                  <c:v>12</c:v>
                </c:pt>
                <c:pt idx="1">
                  <c:v>12</c:v>
                </c:pt>
                <c:pt idx="2">
                  <c:v>12</c:v>
                </c:pt>
              </c:numCache>
            </c:numRef>
          </c:xVal>
          <c:yVal>
            <c:numRef>
              <c:f>'Ext. Data. Fig. 6c'!$G$15:$I$15</c:f>
              <c:numCache>
                <c:formatCode>General</c:formatCode>
                <c:ptCount val="3"/>
                <c:pt idx="0">
                  <c:v>0.46855010660980811</c:v>
                </c:pt>
                <c:pt idx="1">
                  <c:v>0.58388059701492534</c:v>
                </c:pt>
                <c:pt idx="2">
                  <c:v>0.68409343715239157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6953-4148-9D4A-FEF15B9DC05B}"/>
            </c:ext>
          </c:extLst>
        </c:ser>
        <c:ser>
          <c:idx val="13"/>
          <c:order val="1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6c'!$A$37:$C$37</c:f>
              <c:numCache>
                <c:formatCode>General</c:formatCode>
                <c:ptCount val="3"/>
                <c:pt idx="0">
                  <c:v>13</c:v>
                </c:pt>
                <c:pt idx="1">
                  <c:v>13</c:v>
                </c:pt>
                <c:pt idx="2">
                  <c:v>13</c:v>
                </c:pt>
              </c:numCache>
            </c:numRef>
          </c:xVal>
          <c:yVal>
            <c:numRef>
              <c:f>'Ext. Data. Fig. 6c'!$G$17:$I$17</c:f>
              <c:numCache>
                <c:formatCode>General</c:formatCode>
                <c:ptCount val="3"/>
                <c:pt idx="0">
                  <c:v>1.8123667377398719E-2</c:v>
                </c:pt>
                <c:pt idx="1">
                  <c:v>2.8656716417910448E-2</c:v>
                </c:pt>
                <c:pt idx="2">
                  <c:v>1.1679644048943271E-2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6953-4148-9D4A-FEF15B9DC05B}"/>
            </c:ext>
          </c:extLst>
        </c:ser>
        <c:ser>
          <c:idx val="14"/>
          <c:order val="1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6c'!$A$38:$C$38</c:f>
              <c:numCache>
                <c:formatCode>General</c:formatCode>
                <c:ptCount val="3"/>
                <c:pt idx="0">
                  <c:v>14</c:v>
                </c:pt>
                <c:pt idx="1">
                  <c:v>14</c:v>
                </c:pt>
                <c:pt idx="2">
                  <c:v>14</c:v>
                </c:pt>
              </c:numCache>
            </c:numRef>
          </c:xVal>
          <c:yVal>
            <c:numRef>
              <c:f>'Ext. Data. Fig. 6c'!$G$18:$I$18</c:f>
              <c:numCache>
                <c:formatCode>General</c:formatCode>
                <c:ptCount val="3"/>
                <c:pt idx="0">
                  <c:v>0.14712153518123666</c:v>
                </c:pt>
                <c:pt idx="1">
                  <c:v>0.19044776119402984</c:v>
                </c:pt>
                <c:pt idx="2">
                  <c:v>0.22803114571746386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6953-4148-9D4A-FEF15B9DC05B}"/>
            </c:ext>
          </c:extLst>
        </c:ser>
        <c:ser>
          <c:idx val="15"/>
          <c:order val="1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6c'!$A$39:$C$39</c:f>
              <c:numCache>
                <c:formatCode>General</c:formatCode>
                <c:ptCount val="3"/>
                <c:pt idx="0">
                  <c:v>15</c:v>
                </c:pt>
                <c:pt idx="1">
                  <c:v>15</c:v>
                </c:pt>
                <c:pt idx="2">
                  <c:v>15</c:v>
                </c:pt>
              </c:numCache>
            </c:numRef>
          </c:xVal>
          <c:yVal>
            <c:numRef>
              <c:f>'Ext. Data. Fig. 6c'!$G$19:$I$19</c:f>
              <c:numCache>
                <c:formatCode>General</c:formatCode>
                <c:ptCount val="3"/>
                <c:pt idx="0">
                  <c:v>0.1652452025586354</c:v>
                </c:pt>
                <c:pt idx="1">
                  <c:v>0.19164179104477613</c:v>
                </c:pt>
                <c:pt idx="2">
                  <c:v>0.22914349276974416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6953-4148-9D4A-FEF15B9DC05B}"/>
            </c:ext>
          </c:extLst>
        </c:ser>
        <c:ser>
          <c:idx val="16"/>
          <c:order val="1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6c'!$A$40:$C$40</c:f>
              <c:numCache>
                <c:formatCode>General</c:formatCode>
                <c:ptCount val="3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xVal>
          <c:yVal>
            <c:numRef>
              <c:f>'Ext. Data. Fig. 6c'!$G$20:$I$20</c:f>
              <c:numCache>
                <c:formatCode>General</c:formatCode>
                <c:ptCount val="3"/>
                <c:pt idx="0">
                  <c:v>0.27771855010660979</c:v>
                </c:pt>
                <c:pt idx="1">
                  <c:v>0.35164179104477611</c:v>
                </c:pt>
                <c:pt idx="2">
                  <c:v>0.37597330367074527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E-6953-4148-9D4A-FEF15B9DC05B}"/>
            </c:ext>
          </c:extLst>
        </c:ser>
        <c:ser>
          <c:idx val="17"/>
          <c:order val="1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6c'!$A$41:$C$41</c:f>
              <c:numCache>
                <c:formatCode>General</c:formatCode>
                <c:ptCount val="3"/>
                <c:pt idx="0">
                  <c:v>17</c:v>
                </c:pt>
                <c:pt idx="1">
                  <c:v>17</c:v>
                </c:pt>
                <c:pt idx="2">
                  <c:v>17</c:v>
                </c:pt>
              </c:numCache>
            </c:numRef>
          </c:xVal>
          <c:yVal>
            <c:numRef>
              <c:f>'Ext. Data. Fig. 6c'!$G$21:$I$21</c:f>
              <c:numCache>
                <c:formatCode>General</c:formatCode>
                <c:ptCount val="3"/>
                <c:pt idx="0">
                  <c:v>0.58528784648187637</c:v>
                </c:pt>
                <c:pt idx="1">
                  <c:v>0.47522388059701492</c:v>
                </c:pt>
                <c:pt idx="2">
                  <c:v>0.80700778642936599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6953-4148-9D4A-FEF15B9DC05B}"/>
            </c:ext>
          </c:extLst>
        </c:ser>
        <c:ser>
          <c:idx val="18"/>
          <c:order val="1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6c'!$A$42:$C$42</c:f>
              <c:numCache>
                <c:formatCode>General</c:formatCode>
                <c:ptCount val="3"/>
                <c:pt idx="0">
                  <c:v>18</c:v>
                </c:pt>
                <c:pt idx="1">
                  <c:v>18</c:v>
                </c:pt>
                <c:pt idx="2">
                  <c:v>18</c:v>
                </c:pt>
              </c:numCache>
            </c:numRef>
          </c:xVal>
          <c:yVal>
            <c:numRef>
              <c:f>'Ext. Data. Fig. 6c'!$G$22:$I$22</c:f>
              <c:numCache>
                <c:formatCode>General</c:formatCode>
                <c:ptCount val="3"/>
                <c:pt idx="0">
                  <c:v>0.42057569296375269</c:v>
                </c:pt>
                <c:pt idx="1">
                  <c:v>0.93134328358208951</c:v>
                </c:pt>
                <c:pt idx="2">
                  <c:v>0.59343715239154615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0-6953-4148-9D4A-FEF15B9DC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5263055"/>
        <c:axId val="1375263471"/>
      </c:scatterChart>
      <c:catAx>
        <c:axId val="1375263055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375263471"/>
        <c:crosses val="autoZero"/>
        <c:auto val="1"/>
        <c:lblAlgn val="ctr"/>
        <c:lblOffset val="100"/>
        <c:noMultiLvlLbl val="0"/>
      </c:catAx>
      <c:valAx>
        <c:axId val="137526347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375263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untreated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('Ext. Data. Fig. 6d'!$A$23,'Ext. Data. Fig. 6d'!$A$9,'Ext. Data. Fig. 6d'!$A$16)</c:f>
              <c:strCache>
                <c:ptCount val="3"/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6d'!$L$3,'Ext. Data. Fig. 6d'!$L$10,'Ext. Data. Fig. 6d'!$L$17)</c:f>
              <c:numCache>
                <c:formatCode>General</c:formatCode>
                <c:ptCount val="3"/>
                <c:pt idx="1">
                  <c:v>0</c:v>
                </c:pt>
                <c:pt idx="2">
                  <c:v>3.3603649486527395E-3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20-4514-BF19-93EF42DCE532}"/>
            </c:ext>
          </c:extLst>
        </c:ser>
        <c:ser>
          <c:idx val="1"/>
          <c:order val="1"/>
          <c:tx>
            <c:v>ifnbta, no inhibitor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('Ext. Data. Fig. 6d'!$A$23,'Ext. Data. Fig. 6d'!$A$9,'Ext. Data. Fig. 6d'!$A$16)</c:f>
              <c:strCache>
                <c:ptCount val="3"/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6d'!$J$4,'Ext. Data. Fig. 6d'!$J$11,'Ext. Data. Fig. 6d'!$J$18)</c:f>
              <c:numCache>
                <c:formatCode>General</c:formatCode>
                <c:ptCount val="3"/>
                <c:pt idx="0">
                  <c:v>1</c:v>
                </c:pt>
                <c:pt idx="1">
                  <c:v>0.31293017809845353</c:v>
                </c:pt>
                <c:pt idx="2">
                  <c:v>0.1582849312318875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20-4514-BF19-93EF42DCE532}"/>
            </c:ext>
          </c:extLst>
        </c:ser>
        <c:ser>
          <c:idx val="2"/>
          <c:order val="2"/>
          <c:tx>
            <c:v>5uM GRL0671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020-4514-BF19-93EF42DCE532}"/>
              </c:ext>
            </c:extLst>
          </c:dPt>
          <c:cat>
            <c:strRef>
              <c:f>('Ext. Data. Fig. 6d'!$A$23,'Ext. Data. Fig. 6d'!$A$9,'Ext. Data. Fig. 6d'!$A$16)</c:f>
              <c:strCache>
                <c:ptCount val="3"/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6d'!$J$5,'Ext. Data. Fig. 6d'!$J$12,'Ext. Data. Fig. 6d'!$J$19)</c:f>
              <c:numCache>
                <c:formatCode>General</c:formatCode>
                <c:ptCount val="3"/>
                <c:pt idx="0">
                  <c:v>0.74427528009424171</c:v>
                </c:pt>
                <c:pt idx="1">
                  <c:v>0.32278499145321105</c:v>
                </c:pt>
                <c:pt idx="2">
                  <c:v>0.34518808975400866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20-4514-BF19-93EF42DCE532}"/>
            </c:ext>
          </c:extLst>
        </c:ser>
        <c:ser>
          <c:idx val="3"/>
          <c:order val="3"/>
          <c:tx>
            <c:v>20uM grl0671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('Ext. Data. Fig. 6d'!$A$23,'Ext. Data. Fig. 6d'!$A$9,'Ext. Data. Fig. 6d'!$A$16)</c:f>
              <c:strCache>
                <c:ptCount val="3"/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6d'!$J$6,'Ext. Data. Fig. 6d'!$J$13,'Ext. Data. Fig. 6d'!$J$20)</c:f>
              <c:numCache>
                <c:formatCode>General</c:formatCode>
                <c:ptCount val="3"/>
                <c:pt idx="0">
                  <c:v>0.98643760478099163</c:v>
                </c:pt>
                <c:pt idx="1">
                  <c:v>0.37741671177119179</c:v>
                </c:pt>
                <c:pt idx="2">
                  <c:v>0.67390597784899342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20-4514-BF19-93EF42DCE532}"/>
            </c:ext>
          </c:extLst>
        </c:ser>
        <c:ser>
          <c:idx val="4"/>
          <c:order val="4"/>
          <c:tx>
            <c:v>50uMGRL0671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('Ext. Data. Fig. 6d'!$A$23,'Ext. Data. Fig. 6d'!$A$9,'Ext. Data. Fig. 6d'!$A$16)</c:f>
              <c:strCache>
                <c:ptCount val="3"/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6d'!$J$7,'Ext. Data. Fig. 6d'!$J$14,'Ext. Data. Fig. 6d'!$J$21)</c:f>
              <c:numCache>
                <c:formatCode>General</c:formatCode>
                <c:ptCount val="3"/>
                <c:pt idx="0">
                  <c:v>0.9221929279905493</c:v>
                </c:pt>
                <c:pt idx="1">
                  <c:v>0.49682889843630046</c:v>
                </c:pt>
                <c:pt idx="2">
                  <c:v>0.62767810551309033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20-4514-BF19-93EF42DCE532}"/>
            </c:ext>
          </c:extLst>
        </c:ser>
        <c:ser>
          <c:idx val="5"/>
          <c:order val="5"/>
          <c:tx>
            <c:v>100uM grl0671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('Ext. Data. Fig. 6d'!$A$23,'Ext. Data. Fig. 6d'!$A$9,'Ext. Data. Fig. 6d'!$A$16)</c:f>
              <c:strCache>
                <c:ptCount val="3"/>
                <c:pt idx="1">
                  <c:v>COV2 protease</c:v>
                </c:pt>
                <c:pt idx="2">
                  <c:v>SARS protease</c:v>
                </c:pt>
              </c:strCache>
            </c:strRef>
          </c:cat>
          <c:val>
            <c:numRef>
              <c:f>('Ext. Data. Fig. 6d'!$J$8,'Ext. Data. Fig. 6d'!$J$15,'Ext. Data. Fig. 6d'!$J$22)</c:f>
              <c:numCache>
                <c:formatCode>General</c:formatCode>
                <c:ptCount val="3"/>
                <c:pt idx="0">
                  <c:v>0.64903991565518659</c:v>
                </c:pt>
                <c:pt idx="1">
                  <c:v>0.53213441749440749</c:v>
                </c:pt>
                <c:pt idx="2">
                  <c:v>0.76754464220071761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0-4514-BF19-93EF42DCE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2311039"/>
        <c:axId val="572310623"/>
      </c:barChart>
      <c:catAx>
        <c:axId val="572311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572310623"/>
        <c:crosses val="autoZero"/>
        <c:auto val="1"/>
        <c:lblAlgn val="ctr"/>
        <c:lblOffset val="100"/>
        <c:noMultiLvlLbl val="0"/>
      </c:catAx>
      <c:valAx>
        <c:axId val="57231062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5723110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222-41A9-9424-DD8FEB7B4273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222-41A9-9424-DD8FEB7B427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222-41A9-9424-DD8FEB7B427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222-41A9-9424-DD8FEB7B427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222-41A9-9424-DD8FEB7B427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A222-41A9-9424-DD8FEB7B4273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222-41A9-9424-DD8FEB7B427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A222-41A9-9424-DD8FEB7B427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222-41A9-9424-DD8FEB7B427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A222-41A9-9424-DD8FEB7B427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222-41A9-9424-DD8FEB7B427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A222-41A9-9424-DD8FEB7B427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222-41A9-9424-DD8FEB7B427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A222-41A9-9424-DD8FEB7B427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222-41A9-9424-DD8FEB7B4273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6d'!$K$3:$K$8,'Ext. Data. Fig. 6d'!$K$10:$K$15,'Ext. Data. Fig. 6d'!$K$17:$K$22)</c:f>
                <c:numCache>
                  <c:formatCode>General</c:formatCode>
                  <c:ptCount val="18"/>
                  <c:pt idx="0">
                    <c:v>8.5951958522735416E-3</c:v>
                  </c:pt>
                  <c:pt idx="1">
                    <c:v>0</c:v>
                  </c:pt>
                  <c:pt idx="2">
                    <c:v>0.21541232031097618</c:v>
                  </c:pt>
                  <c:pt idx="3">
                    <c:v>0.10547867068669585</c:v>
                  </c:pt>
                  <c:pt idx="4">
                    <c:v>8.3026991869082981E-2</c:v>
                  </c:pt>
                  <c:pt idx="5">
                    <c:v>0.12524702478829983</c:v>
                  </c:pt>
                  <c:pt idx="6">
                    <c:v>7.4239663529418161E-3</c:v>
                  </c:pt>
                  <c:pt idx="7">
                    <c:v>6.6306902076084889E-2</c:v>
                  </c:pt>
                  <c:pt idx="8">
                    <c:v>5.7570674959405065E-2</c:v>
                  </c:pt>
                  <c:pt idx="9">
                    <c:v>1.6213244898665775E-2</c:v>
                  </c:pt>
                  <c:pt idx="10">
                    <c:v>0.15579710998350757</c:v>
                  </c:pt>
                  <c:pt idx="11">
                    <c:v>0.2591217644094358</c:v>
                  </c:pt>
                  <c:pt idx="12">
                    <c:v>3.5655522623751542E-3</c:v>
                  </c:pt>
                  <c:pt idx="13">
                    <c:v>3.8998241050843437E-2</c:v>
                  </c:pt>
                  <c:pt idx="14">
                    <c:v>8.0875157436410286E-2</c:v>
                  </c:pt>
                  <c:pt idx="15">
                    <c:v>8.1840576072627708E-2</c:v>
                  </c:pt>
                  <c:pt idx="16">
                    <c:v>1.670543588662363E-2</c:v>
                  </c:pt>
                  <c:pt idx="17">
                    <c:v>0.12848881070429585</c:v>
                  </c:pt>
                </c:numCache>
              </c:numRef>
            </c:plus>
            <c:minus>
              <c:numRef>
                <c:f>('Ext. Data. Fig. 6d'!$K$3:$K$8,'Ext. Data. Fig. 6d'!$K$10:$K$15,'Ext. Data. Fig. 6d'!$K$17:$K$22)</c:f>
                <c:numCache>
                  <c:formatCode>General</c:formatCode>
                  <c:ptCount val="18"/>
                  <c:pt idx="0">
                    <c:v>8.5951958522735416E-3</c:v>
                  </c:pt>
                  <c:pt idx="1">
                    <c:v>0</c:v>
                  </c:pt>
                  <c:pt idx="2">
                    <c:v>0.21541232031097618</c:v>
                  </c:pt>
                  <c:pt idx="3">
                    <c:v>0.10547867068669585</c:v>
                  </c:pt>
                  <c:pt idx="4">
                    <c:v>8.3026991869082981E-2</c:v>
                  </c:pt>
                  <c:pt idx="5">
                    <c:v>0.12524702478829983</c:v>
                  </c:pt>
                  <c:pt idx="6">
                    <c:v>7.4239663529418161E-3</c:v>
                  </c:pt>
                  <c:pt idx="7">
                    <c:v>6.6306902076084889E-2</c:v>
                  </c:pt>
                  <c:pt idx="8">
                    <c:v>5.7570674959405065E-2</c:v>
                  </c:pt>
                  <c:pt idx="9">
                    <c:v>1.6213244898665775E-2</c:v>
                  </c:pt>
                  <c:pt idx="10">
                    <c:v>0.15579710998350757</c:v>
                  </c:pt>
                  <c:pt idx="11">
                    <c:v>0.2591217644094358</c:v>
                  </c:pt>
                  <c:pt idx="12">
                    <c:v>3.5655522623751542E-3</c:v>
                  </c:pt>
                  <c:pt idx="13">
                    <c:v>3.8998241050843437E-2</c:v>
                  </c:pt>
                  <c:pt idx="14">
                    <c:v>8.0875157436410286E-2</c:v>
                  </c:pt>
                  <c:pt idx="15">
                    <c:v>8.1840576072627708E-2</c:v>
                  </c:pt>
                  <c:pt idx="16">
                    <c:v>1.670543588662363E-2</c:v>
                  </c:pt>
                  <c:pt idx="17">
                    <c:v>0.12848881070429585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6d'!$J$3:$J$8,'Ext. Data. Fig. 6d'!$J$10:$J$15,'Ext. Data. Fig. 6d'!$J$17:$J$22)</c:f>
              <c:numCache>
                <c:formatCode>General</c:formatCode>
                <c:ptCount val="18"/>
                <c:pt idx="0">
                  <c:v>5.0695906887648551E-2</c:v>
                </c:pt>
                <c:pt idx="1">
                  <c:v>1</c:v>
                </c:pt>
                <c:pt idx="2">
                  <c:v>0.74427528009424171</c:v>
                </c:pt>
                <c:pt idx="3">
                  <c:v>0.98643760478099163</c:v>
                </c:pt>
                <c:pt idx="4">
                  <c:v>0.9221929279905493</c:v>
                </c:pt>
                <c:pt idx="5">
                  <c:v>0.64903991565518659</c:v>
                </c:pt>
                <c:pt idx="6">
                  <c:v>2.1542153048014118E-2</c:v>
                </c:pt>
                <c:pt idx="7">
                  <c:v>0.31293017809845353</c:v>
                </c:pt>
                <c:pt idx="8">
                  <c:v>0.32278499145321105</c:v>
                </c:pt>
                <c:pt idx="9">
                  <c:v>0.37741671177119179</c:v>
                </c:pt>
                <c:pt idx="10">
                  <c:v>0.49682889843630046</c:v>
                </c:pt>
                <c:pt idx="11">
                  <c:v>0.53213441749440749</c:v>
                </c:pt>
                <c:pt idx="12">
                  <c:v>1.5011249538536756E-2</c:v>
                </c:pt>
                <c:pt idx="13">
                  <c:v>0.1582849312318875</c:v>
                </c:pt>
                <c:pt idx="14">
                  <c:v>0.34518808975400866</c:v>
                </c:pt>
                <c:pt idx="15">
                  <c:v>0.67390597784899342</c:v>
                </c:pt>
                <c:pt idx="16">
                  <c:v>0.62767810551309033</c:v>
                </c:pt>
                <c:pt idx="17">
                  <c:v>0.76754464220071761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22-41A9-9424-DD8FEB7B4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7364575"/>
        <c:axId val="1557367071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6d'!$A$30:$C$30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6d'!$G$3:$I$3</c:f>
              <c:numCache>
                <c:formatCode>General</c:formatCode>
                <c:ptCount val="3"/>
                <c:pt idx="0">
                  <c:v>4.5004128819157718E-2</c:v>
                </c:pt>
                <c:pt idx="1">
                  <c:v>6.0583112457402499E-2</c:v>
                </c:pt>
                <c:pt idx="2">
                  <c:v>4.6500479386385428E-2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A222-41A9-9424-DD8FEB7B4273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6d'!$A$31:$C$31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6d'!$G$4:$I$4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A222-41A9-9424-DD8FEB7B4273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6d'!$A$32:$C$32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6d'!$G$5:$I$5</c:f>
              <c:numCache>
                <c:formatCode>General</c:formatCode>
                <c:ptCount val="3"/>
                <c:pt idx="0">
                  <c:v>0.68951279933938892</c:v>
                </c:pt>
                <c:pt idx="1">
                  <c:v>0.56152972358954945</c:v>
                </c:pt>
                <c:pt idx="2">
                  <c:v>0.9817833173537871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A222-41A9-9424-DD8FEB7B4273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6d'!$A$33:$C$33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6d'!$G$6:$I$6</c:f>
              <c:numCache>
                <c:formatCode>General</c:formatCode>
                <c:ptCount val="3"/>
                <c:pt idx="0">
                  <c:v>1.0528488852188274</c:v>
                </c:pt>
                <c:pt idx="1">
                  <c:v>1.0416508898144643</c:v>
                </c:pt>
                <c:pt idx="2">
                  <c:v>0.86481303930968356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A222-41A9-9424-DD8FEB7B4273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6d'!$A$34:$C$34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6d'!$G$7:$I$7</c:f>
              <c:numCache>
                <c:formatCode>General</c:formatCode>
                <c:ptCount val="3"/>
                <c:pt idx="0">
                  <c:v>0.95334434351775388</c:v>
                </c:pt>
                <c:pt idx="1">
                  <c:v>0.82809541840212042</c:v>
                </c:pt>
                <c:pt idx="2">
                  <c:v>0.98513902205177373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A222-41A9-9424-DD8FEB7B4273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6d'!$A$35:$C$35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6d'!$G$8:$I$8</c:f>
              <c:numCache>
                <c:formatCode>General</c:formatCode>
                <c:ptCount val="3"/>
                <c:pt idx="0">
                  <c:v>0.55408753096614372</c:v>
                </c:pt>
                <c:pt idx="1">
                  <c:v>0.60204468004543732</c:v>
                </c:pt>
                <c:pt idx="2">
                  <c:v>0.79098753595397886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A222-41A9-9424-DD8FEB7B4273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6d'!$A$36:$C$36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6d'!$G$10:$I$10</c:f>
              <c:numCache>
                <c:formatCode>General</c:formatCode>
                <c:ptCount val="3"/>
                <c:pt idx="0">
                  <c:v>2.023121387283237E-2</c:v>
                </c:pt>
                <c:pt idx="1">
                  <c:v>2.9534267322983719E-2</c:v>
                </c:pt>
                <c:pt idx="2">
                  <c:v>1.4860977948226271E-2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A222-41A9-9424-DD8FEB7B4273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6d'!$A$37:$C$37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6d'!$G$11:$I$11</c:f>
              <c:numCache>
                <c:formatCode>General</c:formatCode>
                <c:ptCount val="3"/>
                <c:pt idx="0">
                  <c:v>0.27993393889347645</c:v>
                </c:pt>
                <c:pt idx="1">
                  <c:v>0.26959485043544112</c:v>
                </c:pt>
                <c:pt idx="2">
                  <c:v>0.38926174496644295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A222-41A9-9424-DD8FEB7B4273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6d'!$A$38:$C$38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6d'!$G$12:$I$12</c:f>
              <c:numCache>
                <c:formatCode>General</c:formatCode>
                <c:ptCount val="3"/>
                <c:pt idx="0">
                  <c:v>0.2894302229562345</c:v>
                </c:pt>
                <c:pt idx="1">
                  <c:v>0.28966300643695569</c:v>
                </c:pt>
                <c:pt idx="2">
                  <c:v>0.38926174496644295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A222-41A9-9424-DD8FEB7B4273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6d'!$A$39:$C$39</c:f>
              <c:numCache>
                <c:formatCode>General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10</c:v>
                </c:pt>
              </c:numCache>
            </c:numRef>
          </c:xVal>
          <c:yVal>
            <c:numRef>
              <c:f>'Ext. Data. Fig. 6d'!$G$13:$I$13</c:f>
              <c:numCache>
                <c:formatCode>General</c:formatCode>
                <c:ptCount val="3"/>
                <c:pt idx="0">
                  <c:v>0.3629232039636664</c:v>
                </c:pt>
                <c:pt idx="1">
                  <c:v>0.39492616433169253</c:v>
                </c:pt>
                <c:pt idx="2">
                  <c:v>0.37440076701821667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A222-41A9-9424-DD8FEB7B4273}"/>
            </c:ext>
          </c:extLst>
        </c:ser>
        <c:ser>
          <c:idx val="11"/>
          <c:order val="1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6d'!$A$40:$C$40</c:f>
              <c:numCache>
                <c:formatCode>General</c:formatCode>
                <c:ptCount val="3"/>
                <c:pt idx="0">
                  <c:v>11</c:v>
                </c:pt>
                <c:pt idx="1">
                  <c:v>11</c:v>
                </c:pt>
                <c:pt idx="2">
                  <c:v>11</c:v>
                </c:pt>
              </c:numCache>
            </c:numRef>
          </c:xVal>
          <c:yVal>
            <c:numRef>
              <c:f>'Ext. Data. Fig. 6d'!$G$14:$I$14</c:f>
              <c:numCache>
                <c:formatCode>General</c:formatCode>
                <c:ptCount val="3"/>
                <c:pt idx="0">
                  <c:v>0.31709331131296448</c:v>
                </c:pt>
                <c:pt idx="1">
                  <c:v>0.59333585762968577</c:v>
                </c:pt>
                <c:pt idx="2">
                  <c:v>0.58005752636625119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A222-41A9-9424-DD8FEB7B4273}"/>
            </c:ext>
          </c:extLst>
        </c:ser>
        <c:ser>
          <c:idx val="12"/>
          <c:order val="1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6d'!$A$41:$C$41</c:f>
              <c:numCache>
                <c:formatCode>General</c:formatCode>
                <c:ptCount val="3"/>
                <c:pt idx="0">
                  <c:v>12</c:v>
                </c:pt>
                <c:pt idx="1">
                  <c:v>12</c:v>
                </c:pt>
                <c:pt idx="2">
                  <c:v>12</c:v>
                </c:pt>
              </c:numCache>
            </c:numRef>
          </c:xVal>
          <c:yVal>
            <c:numRef>
              <c:f>'Ext. Data. Fig. 6d'!$G$15:$I$15</c:f>
              <c:numCache>
                <c:formatCode>General</c:formatCode>
                <c:ptCount val="3"/>
                <c:pt idx="0">
                  <c:v>0.25144508670520233</c:v>
                </c:pt>
                <c:pt idx="1">
                  <c:v>0.58273381294964033</c:v>
                </c:pt>
                <c:pt idx="2">
                  <c:v>0.76222435282837964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A222-41A9-9424-DD8FEB7B4273}"/>
            </c:ext>
          </c:extLst>
        </c:ser>
        <c:ser>
          <c:idx val="13"/>
          <c:order val="1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6d'!$A$42:$C$42</c:f>
              <c:numCache>
                <c:formatCode>General</c:formatCode>
                <c:ptCount val="3"/>
                <c:pt idx="0">
                  <c:v>13</c:v>
                </c:pt>
                <c:pt idx="1">
                  <c:v>13</c:v>
                </c:pt>
                <c:pt idx="2">
                  <c:v>13</c:v>
                </c:pt>
              </c:numCache>
            </c:numRef>
          </c:xVal>
          <c:yVal>
            <c:numRef>
              <c:f>'Ext. Data. Fig. 6d'!$G$17:$I$17</c:f>
              <c:numCache>
                <c:formatCode>General</c:formatCode>
                <c:ptCount val="3"/>
                <c:pt idx="0">
                  <c:v>1.7753922378199834E-2</c:v>
                </c:pt>
                <c:pt idx="1">
                  <c:v>1.0980689132904203E-2</c:v>
                </c:pt>
                <c:pt idx="2">
                  <c:v>1.6299137104506232E-2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A222-41A9-9424-DD8FEB7B4273}"/>
            </c:ext>
          </c:extLst>
        </c:ser>
        <c:ser>
          <c:idx val="14"/>
          <c:order val="1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6d'!$A$43:$C$43</c:f>
              <c:numCache>
                <c:formatCode>General</c:formatCode>
                <c:ptCount val="3"/>
                <c:pt idx="0">
                  <c:v>14</c:v>
                </c:pt>
                <c:pt idx="1">
                  <c:v>14</c:v>
                </c:pt>
                <c:pt idx="2">
                  <c:v>14</c:v>
                </c:pt>
              </c:numCache>
            </c:numRef>
          </c:xVal>
          <c:yVal>
            <c:numRef>
              <c:f>'Ext. Data. Fig. 6d'!$G$18:$I$18</c:f>
              <c:numCache>
                <c:formatCode>General</c:formatCode>
                <c:ptCount val="3"/>
                <c:pt idx="0">
                  <c:v>0.18951279933938894</c:v>
                </c:pt>
                <c:pt idx="1">
                  <c:v>0.17076864823930329</c:v>
                </c:pt>
                <c:pt idx="2">
                  <c:v>0.11457334611697027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A222-41A9-9424-DD8FEB7B4273}"/>
            </c:ext>
          </c:extLst>
        </c:ser>
        <c:ser>
          <c:idx val="15"/>
          <c:order val="1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6d'!$A$44:$C$44</c:f>
              <c:numCache>
                <c:formatCode>General</c:formatCode>
                <c:ptCount val="3"/>
                <c:pt idx="0">
                  <c:v>15</c:v>
                </c:pt>
                <c:pt idx="1">
                  <c:v>15</c:v>
                </c:pt>
                <c:pt idx="2">
                  <c:v>15</c:v>
                </c:pt>
              </c:numCache>
            </c:numRef>
          </c:xVal>
          <c:yVal>
            <c:numRef>
              <c:f>'Ext. Data. Fig. 6d'!$G$19:$I$19</c:f>
              <c:numCache>
                <c:formatCode>General</c:formatCode>
                <c:ptCount val="3"/>
                <c:pt idx="0">
                  <c:v>0.2910817506193229</c:v>
                </c:pt>
                <c:pt idx="1">
                  <c:v>0.30632336236274138</c:v>
                </c:pt>
                <c:pt idx="2">
                  <c:v>0.43815915627996166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A222-41A9-9424-DD8FEB7B4273}"/>
            </c:ext>
          </c:extLst>
        </c:ser>
        <c:ser>
          <c:idx val="16"/>
          <c:order val="1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6d'!$A$45:$C$45</c:f>
              <c:numCache>
                <c:formatCode>General</c:formatCode>
                <c:ptCount val="3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xVal>
          <c:yVal>
            <c:numRef>
              <c:f>'Ext. Data. Fig. 6d'!$G$20:$I$20</c:f>
              <c:numCache>
                <c:formatCode>General</c:formatCode>
                <c:ptCount val="3"/>
                <c:pt idx="0">
                  <c:v>0.66143682906688683</c:v>
                </c:pt>
                <c:pt idx="1">
                  <c:v>0.59901552442256722</c:v>
                </c:pt>
                <c:pt idx="2">
                  <c:v>0.76126558005752631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A222-41A9-9424-DD8FEB7B4273}"/>
            </c:ext>
          </c:extLst>
        </c:ser>
        <c:ser>
          <c:idx val="17"/>
          <c:order val="1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6d'!$A$46:$C$46</c:f>
              <c:numCache>
                <c:formatCode>General</c:formatCode>
                <c:ptCount val="3"/>
                <c:pt idx="0">
                  <c:v>17</c:v>
                </c:pt>
                <c:pt idx="1">
                  <c:v>17</c:v>
                </c:pt>
                <c:pt idx="2">
                  <c:v>17</c:v>
                </c:pt>
              </c:numCache>
            </c:numRef>
          </c:xVal>
          <c:yVal>
            <c:numRef>
              <c:f>'Ext. Data. Fig. 6d'!$G$21:$I$21</c:f>
              <c:numCache>
                <c:formatCode>General</c:formatCode>
                <c:ptCount val="3"/>
                <c:pt idx="0">
                  <c:v>0.62303881090008262</c:v>
                </c:pt>
                <c:pt idx="1">
                  <c:v>0.61378265808405907</c:v>
                </c:pt>
                <c:pt idx="2">
                  <c:v>0.64621284755512942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A222-41A9-9424-DD8FEB7B4273}"/>
            </c:ext>
          </c:extLst>
        </c:ser>
        <c:ser>
          <c:idx val="18"/>
          <c:order val="1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6d'!$A$47:$C$47</c:f>
              <c:numCache>
                <c:formatCode>General</c:formatCode>
                <c:ptCount val="3"/>
                <c:pt idx="0">
                  <c:v>18</c:v>
                </c:pt>
                <c:pt idx="1">
                  <c:v>18</c:v>
                </c:pt>
                <c:pt idx="2">
                  <c:v>18</c:v>
                </c:pt>
              </c:numCache>
            </c:numRef>
          </c:xVal>
          <c:yVal>
            <c:numRef>
              <c:f>'Ext. Data. Fig. 6d'!$G$22:$I$22</c:f>
              <c:numCache>
                <c:formatCode>General</c:formatCode>
                <c:ptCount val="3"/>
                <c:pt idx="0">
                  <c:v>0.71056977704376545</c:v>
                </c:pt>
                <c:pt idx="1">
                  <c:v>0.67739492616433172</c:v>
                </c:pt>
                <c:pt idx="2">
                  <c:v>0.91466922339405565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A222-41A9-9424-DD8FEB7B4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7364575"/>
        <c:axId val="1557367071"/>
      </c:scatterChart>
      <c:catAx>
        <c:axId val="1557364575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7367071"/>
        <c:crosses val="autoZero"/>
        <c:auto val="1"/>
        <c:lblAlgn val="ctr"/>
        <c:lblOffset val="100"/>
        <c:noMultiLvlLbl val="0"/>
      </c:catAx>
      <c:valAx>
        <c:axId val="155736707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7364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B4C-4B90-B55C-41B04306211D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B4C-4B90-B55C-41B04306211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B4C-4B90-B55C-41B04306211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B4C-4B90-B55C-41B04306211D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B4C-4B90-B55C-41B04306211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B4C-4B90-B55C-41B04306211D}"/>
              </c:ext>
            </c:extLst>
          </c:dPt>
          <c:dPt>
            <c:idx val="8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B4C-4B90-B55C-41B04306211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B4C-4B90-B55C-41B04306211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B4C-4B90-B55C-41B04306211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B4C-4B90-B55C-41B04306211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B4C-4B90-B55C-41B04306211D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3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EB4C-4B90-B55C-41B04306211D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4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EB4C-4B90-B55C-41B04306211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EB4C-4B90-B55C-41B04306211D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6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EB4C-4B90-B55C-41B04306211D}"/>
              </c:ext>
            </c:extLst>
          </c:dPt>
          <c:errBars>
            <c:errBarType val="both"/>
            <c:errValType val="cust"/>
            <c:noEndCap val="0"/>
            <c:plus>
              <c:numRef>
                <c:f>('Ext. Data. Fig. 6d'!$K$3:$K$8,'Ext. Data. Fig. 6d'!$K$10:$K$15,'Ext. Data. Fig. 6d'!$K$17:$K$22)</c:f>
                <c:numCache>
                  <c:formatCode>General</c:formatCode>
                  <c:ptCount val="18"/>
                  <c:pt idx="0">
                    <c:v>8.5951958522735416E-3</c:v>
                  </c:pt>
                  <c:pt idx="1">
                    <c:v>0</c:v>
                  </c:pt>
                  <c:pt idx="2">
                    <c:v>0.21541232031097618</c:v>
                  </c:pt>
                  <c:pt idx="3">
                    <c:v>0.10547867068669585</c:v>
                  </c:pt>
                  <c:pt idx="4">
                    <c:v>8.3026991869082981E-2</c:v>
                  </c:pt>
                  <c:pt idx="5">
                    <c:v>0.12524702478829983</c:v>
                  </c:pt>
                  <c:pt idx="6">
                    <c:v>7.4239663529418161E-3</c:v>
                  </c:pt>
                  <c:pt idx="7">
                    <c:v>6.6306902076084889E-2</c:v>
                  </c:pt>
                  <c:pt idx="8">
                    <c:v>5.7570674959405065E-2</c:v>
                  </c:pt>
                  <c:pt idx="9">
                    <c:v>1.6213244898665775E-2</c:v>
                  </c:pt>
                  <c:pt idx="10">
                    <c:v>0.15579710998350757</c:v>
                  </c:pt>
                  <c:pt idx="11">
                    <c:v>0.2591217644094358</c:v>
                  </c:pt>
                  <c:pt idx="12">
                    <c:v>3.5655522623751542E-3</c:v>
                  </c:pt>
                  <c:pt idx="13">
                    <c:v>3.8998241050843437E-2</c:v>
                  </c:pt>
                  <c:pt idx="14">
                    <c:v>8.0875157436410286E-2</c:v>
                  </c:pt>
                  <c:pt idx="15">
                    <c:v>8.1840576072627708E-2</c:v>
                  </c:pt>
                  <c:pt idx="16">
                    <c:v>1.670543588662363E-2</c:v>
                  </c:pt>
                  <c:pt idx="17">
                    <c:v>0.12848881070429585</c:v>
                  </c:pt>
                </c:numCache>
              </c:numRef>
            </c:plus>
            <c:minus>
              <c:numRef>
                <c:f>('Ext. Data. Fig. 6d'!$K$3:$K$8,'Ext. Data. Fig. 6d'!$K$10:$K$15,'Ext. Data. Fig. 6d'!$K$17:$K$22)</c:f>
                <c:numCache>
                  <c:formatCode>General</c:formatCode>
                  <c:ptCount val="18"/>
                  <c:pt idx="0">
                    <c:v>8.5951958522735416E-3</c:v>
                  </c:pt>
                  <c:pt idx="1">
                    <c:v>0</c:v>
                  </c:pt>
                  <c:pt idx="2">
                    <c:v>0.21541232031097618</c:v>
                  </c:pt>
                  <c:pt idx="3">
                    <c:v>0.10547867068669585</c:v>
                  </c:pt>
                  <c:pt idx="4">
                    <c:v>8.3026991869082981E-2</c:v>
                  </c:pt>
                  <c:pt idx="5">
                    <c:v>0.12524702478829983</c:v>
                  </c:pt>
                  <c:pt idx="6">
                    <c:v>7.4239663529418161E-3</c:v>
                  </c:pt>
                  <c:pt idx="7">
                    <c:v>6.6306902076084889E-2</c:v>
                  </c:pt>
                  <c:pt idx="8">
                    <c:v>5.7570674959405065E-2</c:v>
                  </c:pt>
                  <c:pt idx="9">
                    <c:v>1.6213244898665775E-2</c:v>
                  </c:pt>
                  <c:pt idx="10">
                    <c:v>0.15579710998350757</c:v>
                  </c:pt>
                  <c:pt idx="11">
                    <c:v>0.2591217644094358</c:v>
                  </c:pt>
                  <c:pt idx="12">
                    <c:v>3.5655522623751542E-3</c:v>
                  </c:pt>
                  <c:pt idx="13">
                    <c:v>3.8998241050843437E-2</c:v>
                  </c:pt>
                  <c:pt idx="14">
                    <c:v>8.0875157436410286E-2</c:v>
                  </c:pt>
                  <c:pt idx="15">
                    <c:v>8.1840576072627708E-2</c:v>
                  </c:pt>
                  <c:pt idx="16">
                    <c:v>1.670543588662363E-2</c:v>
                  </c:pt>
                  <c:pt idx="17">
                    <c:v>0.12848881070429585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('Ext. Data. Fig. 6d'!$J$3:$J$8,'Ext. Data. Fig. 6d'!$J$10:$J$15,'Ext. Data. Fig. 6d'!$J$17:$J$22)</c:f>
              <c:numCache>
                <c:formatCode>General</c:formatCode>
                <c:ptCount val="18"/>
                <c:pt idx="0">
                  <c:v>5.0695906887648551E-2</c:v>
                </c:pt>
                <c:pt idx="1">
                  <c:v>1</c:v>
                </c:pt>
                <c:pt idx="2">
                  <c:v>0.74427528009424171</c:v>
                </c:pt>
                <c:pt idx="3">
                  <c:v>0.98643760478099163</c:v>
                </c:pt>
                <c:pt idx="4">
                  <c:v>0.9221929279905493</c:v>
                </c:pt>
                <c:pt idx="5">
                  <c:v>0.64903991565518659</c:v>
                </c:pt>
                <c:pt idx="6">
                  <c:v>2.1542153048014118E-2</c:v>
                </c:pt>
                <c:pt idx="7">
                  <c:v>0.31293017809845353</c:v>
                </c:pt>
                <c:pt idx="8">
                  <c:v>0.32278499145321105</c:v>
                </c:pt>
                <c:pt idx="9">
                  <c:v>0.37741671177119179</c:v>
                </c:pt>
                <c:pt idx="10">
                  <c:v>0.49682889843630046</c:v>
                </c:pt>
                <c:pt idx="11">
                  <c:v>0.53213441749440749</c:v>
                </c:pt>
                <c:pt idx="12">
                  <c:v>1.5011249538536756E-2</c:v>
                </c:pt>
                <c:pt idx="13">
                  <c:v>0.1582849312318875</c:v>
                </c:pt>
                <c:pt idx="14">
                  <c:v>0.34518808975400866</c:v>
                </c:pt>
                <c:pt idx="15">
                  <c:v>0.67390597784899342</c:v>
                </c:pt>
                <c:pt idx="16">
                  <c:v>0.62767810551309033</c:v>
                </c:pt>
                <c:pt idx="17">
                  <c:v>0.76754464220071761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EB4C-4B90-B55C-41B043062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7364575"/>
        <c:axId val="1557367071"/>
      </c:barChart>
      <c:scatterChart>
        <c:scatterStyle val="lineMarker"/>
        <c:varyColors val="0"/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6d'!$A$30:$C$30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xVal>
          <c:yVal>
            <c:numRef>
              <c:f>'Ext. Data. Fig. 6d'!$G$3:$I$3</c:f>
              <c:numCache>
                <c:formatCode>General</c:formatCode>
                <c:ptCount val="3"/>
                <c:pt idx="0">
                  <c:v>4.5004128819157718E-2</c:v>
                </c:pt>
                <c:pt idx="1">
                  <c:v>6.0583112457402499E-2</c:v>
                </c:pt>
                <c:pt idx="2">
                  <c:v>4.6500479386385428E-2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EB4C-4B90-B55C-41B04306211D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6d'!$A$31:$C$31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xVal>
          <c:yVal>
            <c:numRef>
              <c:f>'Ext. Data. Fig. 6d'!$G$4:$I$4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EB4C-4B90-B55C-41B04306211D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6d'!$A$32:$C$32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3</c:v>
                </c:pt>
              </c:numCache>
            </c:numRef>
          </c:xVal>
          <c:yVal>
            <c:numRef>
              <c:f>'Ext. Data. Fig. 6d'!$G$5:$I$5</c:f>
              <c:numCache>
                <c:formatCode>General</c:formatCode>
                <c:ptCount val="3"/>
                <c:pt idx="0">
                  <c:v>0.68951279933938892</c:v>
                </c:pt>
                <c:pt idx="1">
                  <c:v>0.56152972358954945</c:v>
                </c:pt>
                <c:pt idx="2">
                  <c:v>0.9817833173537871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EB4C-4B90-B55C-41B04306211D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6d'!$A$33:$C$33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4</c:v>
                </c:pt>
              </c:numCache>
            </c:numRef>
          </c:xVal>
          <c:yVal>
            <c:numRef>
              <c:f>'Ext. Data. Fig. 6d'!$G$6:$I$6</c:f>
              <c:numCache>
                <c:formatCode>General</c:formatCode>
                <c:ptCount val="3"/>
                <c:pt idx="0">
                  <c:v>1.0528488852188274</c:v>
                </c:pt>
                <c:pt idx="1">
                  <c:v>1.0416508898144643</c:v>
                </c:pt>
                <c:pt idx="2">
                  <c:v>0.86481303930968356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EB4C-4B90-B55C-41B04306211D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6d'!$A$34:$C$34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5</c:v>
                </c:pt>
              </c:numCache>
            </c:numRef>
          </c:xVal>
          <c:yVal>
            <c:numRef>
              <c:f>'Ext. Data. Fig. 6d'!$G$7:$I$7</c:f>
              <c:numCache>
                <c:formatCode>General</c:formatCode>
                <c:ptCount val="3"/>
                <c:pt idx="0">
                  <c:v>0.95334434351775388</c:v>
                </c:pt>
                <c:pt idx="1">
                  <c:v>0.82809541840212042</c:v>
                </c:pt>
                <c:pt idx="2">
                  <c:v>0.98513902205177373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EB4C-4B90-B55C-41B04306211D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6d'!$A$35:$C$35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6</c:v>
                </c:pt>
              </c:numCache>
            </c:numRef>
          </c:xVal>
          <c:yVal>
            <c:numRef>
              <c:f>'Ext. Data. Fig. 6d'!$G$8:$I$8</c:f>
              <c:numCache>
                <c:formatCode>General</c:formatCode>
                <c:ptCount val="3"/>
                <c:pt idx="0">
                  <c:v>0.55408753096614372</c:v>
                </c:pt>
                <c:pt idx="1">
                  <c:v>0.60204468004543732</c:v>
                </c:pt>
                <c:pt idx="2">
                  <c:v>0.79098753595397886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EB4C-4B90-B55C-41B04306211D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6d'!$A$36:$C$36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7</c:v>
                </c:pt>
              </c:numCache>
            </c:numRef>
          </c:xVal>
          <c:yVal>
            <c:numRef>
              <c:f>'Ext. Data. Fig. 6d'!$G$10:$I$10</c:f>
              <c:numCache>
                <c:formatCode>General</c:formatCode>
                <c:ptCount val="3"/>
                <c:pt idx="0">
                  <c:v>2.023121387283237E-2</c:v>
                </c:pt>
                <c:pt idx="1">
                  <c:v>2.9534267322983719E-2</c:v>
                </c:pt>
                <c:pt idx="2">
                  <c:v>1.4860977948226271E-2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EB4C-4B90-B55C-41B04306211D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6d'!$A$37:$C$37</c:f>
              <c:numCache>
                <c:formatCode>General</c:formatCode>
                <c:ptCount val="3"/>
                <c:pt idx="0">
                  <c:v>8</c:v>
                </c:pt>
                <c:pt idx="1">
                  <c:v>8</c:v>
                </c:pt>
                <c:pt idx="2">
                  <c:v>8</c:v>
                </c:pt>
              </c:numCache>
            </c:numRef>
          </c:xVal>
          <c:yVal>
            <c:numRef>
              <c:f>'Ext. Data. Fig. 6d'!$G$11:$I$11</c:f>
              <c:numCache>
                <c:formatCode>General</c:formatCode>
                <c:ptCount val="3"/>
                <c:pt idx="0">
                  <c:v>0.27993393889347645</c:v>
                </c:pt>
                <c:pt idx="1">
                  <c:v>0.26959485043544112</c:v>
                </c:pt>
                <c:pt idx="2">
                  <c:v>0.38926174496644295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EB4C-4B90-B55C-41B04306211D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6d'!$A$38:$C$38</c:f>
              <c:numCache>
                <c:formatCode>General</c:formatCode>
                <c:ptCount val="3"/>
                <c:pt idx="0">
                  <c:v>9</c:v>
                </c:pt>
                <c:pt idx="1">
                  <c:v>9</c:v>
                </c:pt>
                <c:pt idx="2">
                  <c:v>9</c:v>
                </c:pt>
              </c:numCache>
            </c:numRef>
          </c:xVal>
          <c:yVal>
            <c:numRef>
              <c:f>'Ext. Data. Fig. 6d'!$G$12:$I$12</c:f>
              <c:numCache>
                <c:formatCode>General</c:formatCode>
                <c:ptCount val="3"/>
                <c:pt idx="0">
                  <c:v>0.2894302229562345</c:v>
                </c:pt>
                <c:pt idx="1">
                  <c:v>0.28966300643695569</c:v>
                </c:pt>
                <c:pt idx="2">
                  <c:v>0.38926174496644295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EB4C-4B90-B55C-41B04306211D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6d'!$A$39:$C$39</c:f>
              <c:numCache>
                <c:formatCode>General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10</c:v>
                </c:pt>
              </c:numCache>
            </c:numRef>
          </c:xVal>
          <c:yVal>
            <c:numRef>
              <c:f>'Ext. Data. Fig. 6d'!$G$13:$I$13</c:f>
              <c:numCache>
                <c:formatCode>General</c:formatCode>
                <c:ptCount val="3"/>
                <c:pt idx="0">
                  <c:v>0.3629232039636664</c:v>
                </c:pt>
                <c:pt idx="1">
                  <c:v>0.39492616433169253</c:v>
                </c:pt>
                <c:pt idx="2">
                  <c:v>0.37440076701821667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EB4C-4B90-B55C-41B04306211D}"/>
            </c:ext>
          </c:extLst>
        </c:ser>
        <c:ser>
          <c:idx val="11"/>
          <c:order val="1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6d'!$A$40:$C$40</c:f>
              <c:numCache>
                <c:formatCode>General</c:formatCode>
                <c:ptCount val="3"/>
                <c:pt idx="0">
                  <c:v>11</c:v>
                </c:pt>
                <c:pt idx="1">
                  <c:v>11</c:v>
                </c:pt>
                <c:pt idx="2">
                  <c:v>11</c:v>
                </c:pt>
              </c:numCache>
            </c:numRef>
          </c:xVal>
          <c:yVal>
            <c:numRef>
              <c:f>'Ext. Data. Fig. 6d'!$G$14:$I$14</c:f>
              <c:numCache>
                <c:formatCode>General</c:formatCode>
                <c:ptCount val="3"/>
                <c:pt idx="0">
                  <c:v>0.31709331131296448</c:v>
                </c:pt>
                <c:pt idx="1">
                  <c:v>0.59333585762968577</c:v>
                </c:pt>
                <c:pt idx="2">
                  <c:v>0.58005752636625119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EB4C-4B90-B55C-41B04306211D}"/>
            </c:ext>
          </c:extLst>
        </c:ser>
        <c:ser>
          <c:idx val="12"/>
          <c:order val="1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6d'!$A$41:$C$41</c:f>
              <c:numCache>
                <c:formatCode>General</c:formatCode>
                <c:ptCount val="3"/>
                <c:pt idx="0">
                  <c:v>12</c:v>
                </c:pt>
                <c:pt idx="1">
                  <c:v>12</c:v>
                </c:pt>
                <c:pt idx="2">
                  <c:v>12</c:v>
                </c:pt>
              </c:numCache>
            </c:numRef>
          </c:xVal>
          <c:yVal>
            <c:numRef>
              <c:f>'Ext. Data. Fig. 6d'!$G$15:$I$15</c:f>
              <c:numCache>
                <c:formatCode>General</c:formatCode>
                <c:ptCount val="3"/>
                <c:pt idx="0">
                  <c:v>0.25144508670520233</c:v>
                </c:pt>
                <c:pt idx="1">
                  <c:v>0.58273381294964033</c:v>
                </c:pt>
                <c:pt idx="2">
                  <c:v>0.76222435282837964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EB4C-4B90-B55C-41B04306211D}"/>
            </c:ext>
          </c:extLst>
        </c:ser>
        <c:ser>
          <c:idx val="13"/>
          <c:order val="1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6d'!$A$42:$C$42</c:f>
              <c:numCache>
                <c:formatCode>General</c:formatCode>
                <c:ptCount val="3"/>
                <c:pt idx="0">
                  <c:v>13</c:v>
                </c:pt>
                <c:pt idx="1">
                  <c:v>13</c:v>
                </c:pt>
                <c:pt idx="2">
                  <c:v>13</c:v>
                </c:pt>
              </c:numCache>
            </c:numRef>
          </c:xVal>
          <c:yVal>
            <c:numRef>
              <c:f>'Ext. Data. Fig. 6d'!$G$17:$I$17</c:f>
              <c:numCache>
                <c:formatCode>General</c:formatCode>
                <c:ptCount val="3"/>
                <c:pt idx="0">
                  <c:v>1.7753922378199834E-2</c:v>
                </c:pt>
                <c:pt idx="1">
                  <c:v>1.0980689132904203E-2</c:v>
                </c:pt>
                <c:pt idx="2">
                  <c:v>1.6299137104506232E-2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EB4C-4B90-B55C-41B04306211D}"/>
            </c:ext>
          </c:extLst>
        </c:ser>
        <c:ser>
          <c:idx val="14"/>
          <c:order val="1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6d'!$A$43:$C$43</c:f>
              <c:numCache>
                <c:formatCode>General</c:formatCode>
                <c:ptCount val="3"/>
                <c:pt idx="0">
                  <c:v>14</c:v>
                </c:pt>
                <c:pt idx="1">
                  <c:v>14</c:v>
                </c:pt>
                <c:pt idx="2">
                  <c:v>14</c:v>
                </c:pt>
              </c:numCache>
            </c:numRef>
          </c:xVal>
          <c:yVal>
            <c:numRef>
              <c:f>'Ext. Data. Fig. 6d'!$G$18:$I$18</c:f>
              <c:numCache>
                <c:formatCode>General</c:formatCode>
                <c:ptCount val="3"/>
                <c:pt idx="0">
                  <c:v>0.18951279933938894</c:v>
                </c:pt>
                <c:pt idx="1">
                  <c:v>0.17076864823930329</c:v>
                </c:pt>
                <c:pt idx="2">
                  <c:v>0.11457334611697027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EB4C-4B90-B55C-41B04306211D}"/>
            </c:ext>
          </c:extLst>
        </c:ser>
        <c:ser>
          <c:idx val="15"/>
          <c:order val="1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6d'!$A$44:$C$44</c:f>
              <c:numCache>
                <c:formatCode>General</c:formatCode>
                <c:ptCount val="3"/>
                <c:pt idx="0">
                  <c:v>15</c:v>
                </c:pt>
                <c:pt idx="1">
                  <c:v>15</c:v>
                </c:pt>
                <c:pt idx="2">
                  <c:v>15</c:v>
                </c:pt>
              </c:numCache>
            </c:numRef>
          </c:xVal>
          <c:yVal>
            <c:numRef>
              <c:f>'Ext. Data. Fig. 6d'!$G$19:$I$19</c:f>
              <c:numCache>
                <c:formatCode>General</c:formatCode>
                <c:ptCount val="3"/>
                <c:pt idx="0">
                  <c:v>0.2910817506193229</c:v>
                </c:pt>
                <c:pt idx="1">
                  <c:v>0.30632336236274138</c:v>
                </c:pt>
                <c:pt idx="2">
                  <c:v>0.43815915627996166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EB4C-4B90-B55C-41B04306211D}"/>
            </c:ext>
          </c:extLst>
        </c:ser>
        <c:ser>
          <c:idx val="16"/>
          <c:order val="1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6d'!$A$45:$C$45</c:f>
              <c:numCache>
                <c:formatCode>General</c:formatCode>
                <c:ptCount val="3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xVal>
          <c:yVal>
            <c:numRef>
              <c:f>'Ext. Data. Fig. 6d'!$G$20:$I$20</c:f>
              <c:numCache>
                <c:formatCode>General</c:formatCode>
                <c:ptCount val="3"/>
                <c:pt idx="0">
                  <c:v>0.66143682906688683</c:v>
                </c:pt>
                <c:pt idx="1">
                  <c:v>0.59901552442256722</c:v>
                </c:pt>
                <c:pt idx="2">
                  <c:v>0.76126558005752631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E-EB4C-4B90-B55C-41B04306211D}"/>
            </c:ext>
          </c:extLst>
        </c:ser>
        <c:ser>
          <c:idx val="17"/>
          <c:order val="1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xVal>
            <c:numRef>
              <c:f>'Ext. Data. Fig. 6d'!$A$46:$C$46</c:f>
              <c:numCache>
                <c:formatCode>General</c:formatCode>
                <c:ptCount val="3"/>
                <c:pt idx="0">
                  <c:v>17</c:v>
                </c:pt>
                <c:pt idx="1">
                  <c:v>17</c:v>
                </c:pt>
                <c:pt idx="2">
                  <c:v>17</c:v>
                </c:pt>
              </c:numCache>
            </c:numRef>
          </c:xVal>
          <c:yVal>
            <c:numRef>
              <c:f>'Ext. Data. Fig. 6d'!$G$21:$I$21</c:f>
              <c:numCache>
                <c:formatCode>General</c:formatCode>
                <c:ptCount val="3"/>
                <c:pt idx="0">
                  <c:v>0.62303881090008262</c:v>
                </c:pt>
                <c:pt idx="1">
                  <c:v>0.61378265808405907</c:v>
                </c:pt>
                <c:pt idx="2">
                  <c:v>0.64621284755512942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EB4C-4B90-B55C-41B04306211D}"/>
            </c:ext>
          </c:extLst>
        </c:ser>
        <c:ser>
          <c:idx val="18"/>
          <c:order val="18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'Ext. Data. Fig. 6d'!$A$47:$C$47</c:f>
              <c:numCache>
                <c:formatCode>General</c:formatCode>
                <c:ptCount val="3"/>
                <c:pt idx="0">
                  <c:v>18</c:v>
                </c:pt>
                <c:pt idx="1">
                  <c:v>18</c:v>
                </c:pt>
                <c:pt idx="2">
                  <c:v>18</c:v>
                </c:pt>
              </c:numCache>
            </c:numRef>
          </c:xVal>
          <c:yVal>
            <c:numRef>
              <c:f>'Ext. Data. Fig. 6d'!$G$22:$I$22</c:f>
              <c:numCache>
                <c:formatCode>General</c:formatCode>
                <c:ptCount val="3"/>
                <c:pt idx="0">
                  <c:v>0.71056977704376545</c:v>
                </c:pt>
                <c:pt idx="1">
                  <c:v>0.67739492616433172</c:v>
                </c:pt>
                <c:pt idx="2">
                  <c:v>0.91466922339405565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0-EB4C-4B90-B55C-41B043062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7364575"/>
        <c:axId val="1557367071"/>
      </c:scatterChart>
      <c:catAx>
        <c:axId val="1557364575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7367071"/>
        <c:crosses val="autoZero"/>
        <c:auto val="1"/>
        <c:lblAlgn val="ctr"/>
        <c:lblOffset val="100"/>
        <c:noMultiLvlLbl val="0"/>
      </c:catAx>
      <c:valAx>
        <c:axId val="155736707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one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57364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276225</xdr:colOff>
      <xdr:row>1</xdr:row>
      <xdr:rowOff>88899</xdr:rowOff>
    </xdr:from>
    <xdr:to>
      <xdr:col>16</xdr:col>
      <xdr:colOff>546100</xdr:colOff>
      <xdr:row>14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311150</xdr:colOff>
      <xdr:row>17</xdr:row>
      <xdr:rowOff>25400</xdr:rowOff>
    </xdr:from>
    <xdr:to>
      <xdr:col>12</xdr:col>
      <xdr:colOff>581025</xdr:colOff>
      <xdr:row>29</xdr:row>
      <xdr:rowOff>168275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508000</xdr:colOff>
      <xdr:row>17</xdr:row>
      <xdr:rowOff>38100</xdr:rowOff>
    </xdr:from>
    <xdr:to>
      <xdr:col>19</xdr:col>
      <xdr:colOff>168275</xdr:colOff>
      <xdr:row>29</xdr:row>
      <xdr:rowOff>180975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247650</xdr:colOff>
      <xdr:row>1</xdr:row>
      <xdr:rowOff>139699</xdr:rowOff>
    </xdr:from>
    <xdr:to>
      <xdr:col>21</xdr:col>
      <xdr:colOff>260350</xdr:colOff>
      <xdr:row>12</xdr:row>
      <xdr:rowOff>53974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2</xdr:row>
      <xdr:rowOff>0</xdr:rowOff>
    </xdr:from>
    <xdr:to>
      <xdr:col>27</xdr:col>
      <xdr:colOff>12700</xdr:colOff>
      <xdr:row>12</xdr:row>
      <xdr:rowOff>98425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19</xdr:row>
      <xdr:rowOff>19050</xdr:rowOff>
    </xdr:from>
    <xdr:to>
      <xdr:col>11</xdr:col>
      <xdr:colOff>12700</xdr:colOff>
      <xdr:row>29</xdr:row>
      <xdr:rowOff>117475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554567</xdr:colOff>
      <xdr:row>5</xdr:row>
      <xdr:rowOff>68794</xdr:rowOff>
    </xdr:from>
    <xdr:to>
      <xdr:col>23</xdr:col>
      <xdr:colOff>243418</xdr:colOff>
      <xdr:row>17</xdr:row>
      <xdr:rowOff>52918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518583</xdr:colOff>
      <xdr:row>24</xdr:row>
      <xdr:rowOff>73025</xdr:rowOff>
    </xdr:from>
    <xdr:to>
      <xdr:col>12</xdr:col>
      <xdr:colOff>179917</xdr:colOff>
      <xdr:row>39</xdr:row>
      <xdr:rowOff>117475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25</xdr:row>
      <xdr:rowOff>0</xdr:rowOff>
    </xdr:from>
    <xdr:to>
      <xdr:col>22</xdr:col>
      <xdr:colOff>275166</xdr:colOff>
      <xdr:row>40</xdr:row>
      <xdr:rowOff>44450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476252</xdr:colOff>
      <xdr:row>5</xdr:row>
      <xdr:rowOff>62440</xdr:rowOff>
    </xdr:from>
    <xdr:to>
      <xdr:col>24</xdr:col>
      <xdr:colOff>137585</xdr:colOff>
      <xdr:row>18</xdr:row>
      <xdr:rowOff>84666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74083</xdr:colOff>
      <xdr:row>26</xdr:row>
      <xdr:rowOff>41275</xdr:rowOff>
    </xdr:from>
    <xdr:to>
      <xdr:col>16</xdr:col>
      <xdr:colOff>349250</xdr:colOff>
      <xdr:row>41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592666</xdr:colOff>
      <xdr:row>26</xdr:row>
      <xdr:rowOff>31750</xdr:rowOff>
    </xdr:from>
    <xdr:to>
      <xdr:col>25</xdr:col>
      <xdr:colOff>254000</xdr:colOff>
      <xdr:row>41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L28"/>
  <sheetViews>
    <sheetView zoomScale="50" zoomScaleNormal="50" workbookViewId="0">
      <selection activeCell="A19" sqref="A19:C28"/>
    </sheetView>
  </sheetViews>
  <sheetFormatPr baseColWidth="10" defaultColWidth="8.83203125" defaultRowHeight="15" x14ac:dyDescent="0.2"/>
  <cols>
    <col min="1" max="1" width="17.5" customWidth="1"/>
    <col min="12" max="12" width="8.6640625" style="1"/>
  </cols>
  <sheetData>
    <row r="1" spans="1:11" ht="16" thickBot="1" x14ac:dyDescent="0.25">
      <c r="A1" s="21" t="s">
        <v>14</v>
      </c>
      <c r="B1" s="21" t="s">
        <v>22</v>
      </c>
      <c r="C1" s="22"/>
      <c r="D1" s="22"/>
      <c r="E1" s="23"/>
      <c r="F1" s="22"/>
      <c r="G1" s="21" t="s">
        <v>23</v>
      </c>
      <c r="H1" s="22"/>
      <c r="I1" s="23"/>
      <c r="J1" s="22" t="s">
        <v>24</v>
      </c>
      <c r="K1" s="23" t="s">
        <v>25</v>
      </c>
    </row>
    <row r="2" spans="1:11" x14ac:dyDescent="0.2">
      <c r="A2" s="9" t="s">
        <v>13</v>
      </c>
      <c r="B2" s="9"/>
      <c r="C2" s="10"/>
      <c r="D2" s="10"/>
      <c r="E2" s="11"/>
      <c r="F2" s="10"/>
      <c r="G2" s="9"/>
      <c r="H2" s="10"/>
      <c r="I2" s="11"/>
      <c r="J2" s="10"/>
      <c r="K2" s="11"/>
    </row>
    <row r="3" spans="1:11" x14ac:dyDescent="0.2">
      <c r="A3" s="9" t="s">
        <v>11</v>
      </c>
      <c r="B3" s="9">
        <v>15</v>
      </c>
      <c r="C3" s="10">
        <v>10</v>
      </c>
      <c r="D3" s="10">
        <v>17</v>
      </c>
      <c r="E3" s="11">
        <f t="shared" ref="E3:E4" si="0">AVERAGE(B3:D3)</f>
        <v>14</v>
      </c>
      <c r="F3" s="10"/>
      <c r="G3" s="9">
        <f t="shared" ref="G3:G4" si="1">B3/1977</f>
        <v>7.5872534142640367E-3</v>
      </c>
      <c r="H3" s="10">
        <f t="shared" ref="H3:H4" si="2">C3/1619</f>
        <v>6.1766522544780727E-3</v>
      </c>
      <c r="I3" s="11">
        <f t="shared" ref="I3:I4" si="3">D3/1782</f>
        <v>9.5398428731762065E-3</v>
      </c>
      <c r="J3" s="24">
        <f t="shared" ref="J3:J4" si="4">AVERAGE(G3:I3)</f>
        <v>7.767916180639438E-3</v>
      </c>
      <c r="K3" s="11">
        <f t="shared" ref="K3:K4" si="5">STDEV(G3:I3)</f>
        <v>1.6888582121630561E-3</v>
      </c>
    </row>
    <row r="4" spans="1:11" x14ac:dyDescent="0.2">
      <c r="A4" s="9" t="s">
        <v>16</v>
      </c>
      <c r="B4" s="9">
        <v>1977</v>
      </c>
      <c r="C4" s="10">
        <v>1619</v>
      </c>
      <c r="D4" s="10">
        <v>1782</v>
      </c>
      <c r="E4" s="11">
        <f t="shared" si="0"/>
        <v>1792.6666666666667</v>
      </c>
      <c r="F4" s="10"/>
      <c r="G4" s="9">
        <f t="shared" si="1"/>
        <v>1</v>
      </c>
      <c r="H4" s="10">
        <f t="shared" si="2"/>
        <v>1</v>
      </c>
      <c r="I4" s="11">
        <f t="shared" si="3"/>
        <v>1</v>
      </c>
      <c r="J4" s="24">
        <f t="shared" si="4"/>
        <v>1</v>
      </c>
      <c r="K4" s="11">
        <f t="shared" si="5"/>
        <v>0</v>
      </c>
    </row>
    <row r="5" spans="1:11" x14ac:dyDescent="0.2">
      <c r="A5" s="9" t="s">
        <v>0</v>
      </c>
      <c r="B5" s="9"/>
      <c r="C5" s="10"/>
      <c r="D5" s="10"/>
      <c r="E5" s="11"/>
      <c r="F5" s="10"/>
      <c r="G5" s="9"/>
      <c r="H5" s="10"/>
      <c r="I5" s="11"/>
      <c r="J5" s="10"/>
      <c r="K5" s="11"/>
    </row>
    <row r="6" spans="1:11" x14ac:dyDescent="0.2">
      <c r="A6" s="9" t="s">
        <v>1</v>
      </c>
      <c r="B6" s="9">
        <v>23</v>
      </c>
      <c r="C6" s="10">
        <v>28</v>
      </c>
      <c r="D6" s="10">
        <v>13</v>
      </c>
      <c r="E6" s="11">
        <f>AVERAGE(B6:D6)</f>
        <v>21.333333333333332</v>
      </c>
      <c r="F6" s="10"/>
      <c r="G6" s="9">
        <f>B6/1977</f>
        <v>1.163378856853819E-2</v>
      </c>
      <c r="H6" s="10">
        <f>C6/1619</f>
        <v>1.7294626312538603E-2</v>
      </c>
      <c r="I6" s="11">
        <f>D6/1782</f>
        <v>7.2951739618406283E-3</v>
      </c>
      <c r="J6" s="24">
        <f>AVERAGE(G6:I6)</f>
        <v>1.2074529614305808E-2</v>
      </c>
      <c r="K6" s="11">
        <f>STDEV(G6:I6)</f>
        <v>5.0142747561873818E-3</v>
      </c>
    </row>
    <row r="7" spans="1:11" x14ac:dyDescent="0.2">
      <c r="A7" s="9" t="s">
        <v>15</v>
      </c>
      <c r="B7" s="9">
        <v>127</v>
      </c>
      <c r="C7" s="10">
        <v>125</v>
      </c>
      <c r="D7" s="10">
        <v>134</v>
      </c>
      <c r="E7" s="11">
        <f t="shared" ref="E7:E9" si="6">AVERAGE(B7:D7)</f>
        <v>128.66666666666666</v>
      </c>
      <c r="F7" s="10"/>
      <c r="G7" s="9">
        <f t="shared" ref="G7:G14" si="7">B7/1977</f>
        <v>6.4238745574102168E-2</v>
      </c>
      <c r="H7" s="10">
        <f t="shared" ref="H7:H14" si="8">C7/1619</f>
        <v>7.7208153180975916E-2</v>
      </c>
      <c r="I7" s="11">
        <f t="shared" ref="I7:I14" si="9">D7/1782</f>
        <v>7.5196408529741868E-2</v>
      </c>
      <c r="J7" s="24">
        <f t="shared" ref="J7:J9" si="10">AVERAGE(G7:I7)</f>
        <v>7.2214435761606646E-2</v>
      </c>
      <c r="K7" s="11">
        <f t="shared" ref="K7:K9" si="11">STDEV(G7:I7)</f>
        <v>6.9800074936015406E-3</v>
      </c>
    </row>
    <row r="8" spans="1:11" x14ac:dyDescent="0.2">
      <c r="A8" s="9" t="s">
        <v>3</v>
      </c>
      <c r="B8" s="9">
        <v>321</v>
      </c>
      <c r="C8" s="10">
        <v>382</v>
      </c>
      <c r="D8" s="10">
        <v>365</v>
      </c>
      <c r="E8" s="11">
        <f t="shared" si="6"/>
        <v>356</v>
      </c>
      <c r="F8" s="10"/>
      <c r="G8" s="9">
        <f t="shared" si="7"/>
        <v>0.16236722306525037</v>
      </c>
      <c r="H8" s="10">
        <f t="shared" si="8"/>
        <v>0.2359481161210624</v>
      </c>
      <c r="I8" s="11">
        <f t="shared" si="9"/>
        <v>0.2048260381593715</v>
      </c>
      <c r="J8" s="24">
        <f t="shared" si="10"/>
        <v>0.20104712578189476</v>
      </c>
      <c r="K8" s="11">
        <f t="shared" si="11"/>
        <v>3.693571563934013E-2</v>
      </c>
    </row>
    <row r="9" spans="1:11" x14ac:dyDescent="0.2">
      <c r="A9" s="9" t="s">
        <v>17</v>
      </c>
      <c r="B9" s="9">
        <v>1951</v>
      </c>
      <c r="C9" s="10">
        <v>1846</v>
      </c>
      <c r="D9" s="10">
        <v>1100</v>
      </c>
      <c r="E9" s="11">
        <f t="shared" si="6"/>
        <v>1632.3333333333333</v>
      </c>
      <c r="F9" s="10"/>
      <c r="G9" s="9">
        <f t="shared" si="7"/>
        <v>0.98684876074860906</v>
      </c>
      <c r="H9" s="10">
        <f t="shared" si="8"/>
        <v>1.1402100061766522</v>
      </c>
      <c r="I9" s="11">
        <f t="shared" si="9"/>
        <v>0.61728395061728392</v>
      </c>
      <c r="J9" s="24">
        <f t="shared" si="10"/>
        <v>0.91478090584751515</v>
      </c>
      <c r="K9" s="11">
        <f t="shared" si="11"/>
        <v>0.26880894084507923</v>
      </c>
    </row>
    <row r="10" spans="1:11" x14ac:dyDescent="0.2">
      <c r="A10" s="9" t="s">
        <v>5</v>
      </c>
      <c r="B10" s="9"/>
      <c r="C10" s="10"/>
      <c r="D10" s="10"/>
      <c r="E10" s="11"/>
      <c r="F10" s="10"/>
      <c r="G10" s="9"/>
      <c r="H10" s="10"/>
      <c r="I10" s="11"/>
      <c r="J10" s="24"/>
      <c r="K10" s="11"/>
    </row>
    <row r="11" spans="1:11" x14ac:dyDescent="0.2">
      <c r="A11" s="9" t="s">
        <v>6</v>
      </c>
      <c r="B11" s="9">
        <v>257</v>
      </c>
      <c r="C11" s="10">
        <v>91</v>
      </c>
      <c r="D11" s="10">
        <v>105</v>
      </c>
      <c r="E11" s="11">
        <f t="shared" ref="E11:E14" si="12">AVERAGE(B11:D11)</f>
        <v>151</v>
      </c>
      <c r="F11" s="10"/>
      <c r="G11" s="9">
        <f t="shared" si="7"/>
        <v>0.12999494183105717</v>
      </c>
      <c r="H11" s="10">
        <f t="shared" si="8"/>
        <v>5.6207535515750466E-2</v>
      </c>
      <c r="I11" s="11">
        <f t="shared" si="9"/>
        <v>5.8922558922558925E-2</v>
      </c>
      <c r="J11" s="24">
        <f t="shared" ref="J11:J14" si="13">AVERAGE(G11:I11)</f>
        <v>8.1708345423122192E-2</v>
      </c>
      <c r="K11" s="11">
        <f t="shared" ref="K11:K14" si="14">STDEV(G11:I11)</f>
        <v>4.1839447684236704E-2</v>
      </c>
    </row>
    <row r="12" spans="1:11" x14ac:dyDescent="0.2">
      <c r="A12" s="9" t="s">
        <v>18</v>
      </c>
      <c r="B12" s="9">
        <v>346</v>
      </c>
      <c r="C12" s="10">
        <v>378</v>
      </c>
      <c r="D12" s="10">
        <v>381</v>
      </c>
      <c r="E12" s="11">
        <f t="shared" si="12"/>
        <v>368.33333333333331</v>
      </c>
      <c r="F12" s="10"/>
      <c r="G12" s="9">
        <f t="shared" si="7"/>
        <v>0.17501264542235712</v>
      </c>
      <c r="H12" s="10">
        <f t="shared" si="8"/>
        <v>0.23347745521927116</v>
      </c>
      <c r="I12" s="11">
        <f t="shared" si="9"/>
        <v>0.2138047138047138</v>
      </c>
      <c r="J12" s="24">
        <f t="shared" si="13"/>
        <v>0.20743160481544734</v>
      </c>
      <c r="K12" s="11">
        <f t="shared" si="14"/>
        <v>2.9748880395556808E-2</v>
      </c>
    </row>
    <row r="13" spans="1:11" x14ac:dyDescent="0.2">
      <c r="A13" s="9" t="s">
        <v>8</v>
      </c>
      <c r="B13" s="9">
        <v>108</v>
      </c>
      <c r="C13" s="10">
        <v>118</v>
      </c>
      <c r="D13" s="10">
        <v>219</v>
      </c>
      <c r="E13" s="11">
        <f t="shared" si="12"/>
        <v>148.33333333333334</v>
      </c>
      <c r="F13" s="10"/>
      <c r="G13" s="9">
        <f t="shared" si="7"/>
        <v>5.4628224582701064E-2</v>
      </c>
      <c r="H13" s="10">
        <f t="shared" si="8"/>
        <v>7.2884496602841256E-2</v>
      </c>
      <c r="I13" s="11">
        <f t="shared" si="9"/>
        <v>0.12289562289562289</v>
      </c>
      <c r="J13" s="24">
        <f t="shared" si="13"/>
        <v>8.3469448027055068E-2</v>
      </c>
      <c r="K13" s="11">
        <f t="shared" si="14"/>
        <v>3.5343179194768364E-2</v>
      </c>
    </row>
    <row r="14" spans="1:11" ht="16" thickBot="1" x14ac:dyDescent="0.25">
      <c r="A14" s="12" t="s">
        <v>19</v>
      </c>
      <c r="B14" s="12">
        <v>2632</v>
      </c>
      <c r="C14" s="13">
        <v>2778</v>
      </c>
      <c r="D14" s="13">
        <v>2678</v>
      </c>
      <c r="E14" s="14">
        <f t="shared" si="12"/>
        <v>2696</v>
      </c>
      <c r="F14" s="13"/>
      <c r="G14" s="12">
        <f t="shared" si="7"/>
        <v>1.3313100657561963</v>
      </c>
      <c r="H14" s="13">
        <f t="shared" si="8"/>
        <v>1.7158739962940086</v>
      </c>
      <c r="I14" s="14">
        <f t="shared" si="9"/>
        <v>1.5028058361391694</v>
      </c>
      <c r="J14" s="25">
        <f t="shared" si="13"/>
        <v>1.5166632993964579</v>
      </c>
      <c r="K14" s="14">
        <f t="shared" si="14"/>
        <v>0.19265610847730488</v>
      </c>
    </row>
    <row r="15" spans="1:11" s="1" customFormat="1" ht="16" thickBot="1" x14ac:dyDescent="0.25"/>
    <row r="16" spans="1:11" s="1" customFormat="1" x14ac:dyDescent="0.2">
      <c r="A16" s="2" t="s">
        <v>20</v>
      </c>
      <c r="D16" s="4" t="s">
        <v>30</v>
      </c>
      <c r="E16" s="5"/>
      <c r="F16" s="6">
        <f>TTEST(B7:D7,B12:D12,2,3)</f>
        <v>1.3228413094898174E-3</v>
      </c>
    </row>
    <row r="17" spans="1:6" s="1" customFormat="1" ht="16" thickBot="1" x14ac:dyDescent="0.25">
      <c r="A17" s="3" t="s">
        <v>21</v>
      </c>
      <c r="D17" s="16" t="s">
        <v>31</v>
      </c>
      <c r="E17" s="15"/>
      <c r="F17" s="17">
        <f>TTEST(B7:D7,B4:D4,2,3)</f>
        <v>3.8251718698455303E-3</v>
      </c>
    </row>
    <row r="18" spans="1:6" x14ac:dyDescent="0.2">
      <c r="D18" s="9" t="s">
        <v>32</v>
      </c>
      <c r="E18" s="10"/>
      <c r="F18" s="11">
        <f>TTEST(B7:D7,B9:D9,2,3)</f>
        <v>3.0293052828854396E-2</v>
      </c>
    </row>
    <row r="19" spans="1:6" x14ac:dyDescent="0.2">
      <c r="A19">
        <v>1</v>
      </c>
      <c r="B19">
        <v>1</v>
      </c>
      <c r="C19">
        <v>1</v>
      </c>
      <c r="D19" s="9" t="s">
        <v>33</v>
      </c>
      <c r="E19" s="10"/>
      <c r="F19" s="11">
        <f>TTEST(B12:D12,B14:D14,2,3)</f>
        <v>1.5211172282783922E-4</v>
      </c>
    </row>
    <row r="20" spans="1:6" ht="16" thickBot="1" x14ac:dyDescent="0.25">
      <c r="A20">
        <v>2</v>
      </c>
      <c r="B20">
        <v>2</v>
      </c>
      <c r="C20">
        <v>2</v>
      </c>
      <c r="D20" s="12" t="s">
        <v>34</v>
      </c>
      <c r="E20" s="13"/>
      <c r="F20" s="14">
        <f>TTEST(B12:D12,B4:D4,2,3)</f>
        <v>4.8322616463897161E-3</v>
      </c>
    </row>
    <row r="21" spans="1:6" x14ac:dyDescent="0.2">
      <c r="A21">
        <v>3</v>
      </c>
      <c r="B21">
        <v>3</v>
      </c>
      <c r="C21">
        <v>3</v>
      </c>
    </row>
    <row r="22" spans="1:6" x14ac:dyDescent="0.2">
      <c r="A22">
        <v>4</v>
      </c>
      <c r="B22">
        <v>4</v>
      </c>
      <c r="C22">
        <v>4</v>
      </c>
    </row>
    <row r="23" spans="1:6" x14ac:dyDescent="0.2">
      <c r="A23">
        <v>5</v>
      </c>
      <c r="B23">
        <v>5</v>
      </c>
      <c r="C23">
        <v>5</v>
      </c>
    </row>
    <row r="24" spans="1:6" x14ac:dyDescent="0.2">
      <c r="A24">
        <v>6</v>
      </c>
      <c r="B24">
        <v>6</v>
      </c>
      <c r="C24">
        <v>6</v>
      </c>
    </row>
    <row r="25" spans="1:6" x14ac:dyDescent="0.2">
      <c r="A25">
        <v>7</v>
      </c>
      <c r="B25">
        <v>7</v>
      </c>
      <c r="C25">
        <v>7</v>
      </c>
    </row>
    <row r="26" spans="1:6" x14ac:dyDescent="0.2">
      <c r="A26">
        <v>8</v>
      </c>
      <c r="B26">
        <v>8</v>
      </c>
      <c r="C26">
        <v>8</v>
      </c>
    </row>
    <row r="27" spans="1:6" x14ac:dyDescent="0.2">
      <c r="A27">
        <v>9</v>
      </c>
      <c r="B27">
        <v>9</v>
      </c>
      <c r="C27">
        <v>9</v>
      </c>
    </row>
    <row r="28" spans="1:6" x14ac:dyDescent="0.2">
      <c r="A28">
        <v>10</v>
      </c>
      <c r="B28">
        <v>10</v>
      </c>
      <c r="C28"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O30"/>
  <sheetViews>
    <sheetView zoomScale="60" zoomScaleNormal="60" workbookViewId="0">
      <selection activeCell="O23" sqref="O23"/>
    </sheetView>
  </sheetViews>
  <sheetFormatPr baseColWidth="10" defaultColWidth="8.83203125" defaultRowHeight="15" x14ac:dyDescent="0.2"/>
  <cols>
    <col min="1" max="1" width="18.33203125" customWidth="1"/>
    <col min="10" max="10" width="8.6640625" style="1"/>
    <col min="12" max="12" width="8.6640625" style="1"/>
    <col min="14" max="14" width="11.83203125" bestFit="1" customWidth="1"/>
  </cols>
  <sheetData>
    <row r="1" spans="1:15" ht="16" thickBot="1" x14ac:dyDescent="0.25">
      <c r="A1" s="26" t="s">
        <v>14</v>
      </c>
      <c r="B1" s="21" t="s">
        <v>22</v>
      </c>
      <c r="C1" s="22"/>
      <c r="D1" s="23"/>
      <c r="E1" s="22"/>
      <c r="F1" s="22"/>
      <c r="G1" s="21" t="s">
        <v>35</v>
      </c>
      <c r="H1" s="22"/>
      <c r="I1" s="23"/>
      <c r="J1" s="29" t="s">
        <v>24</v>
      </c>
      <c r="K1" s="23" t="s">
        <v>25</v>
      </c>
    </row>
    <row r="2" spans="1:15" x14ac:dyDescent="0.2">
      <c r="A2" s="27" t="s">
        <v>10</v>
      </c>
      <c r="B2" s="9"/>
      <c r="C2" s="10"/>
      <c r="D2" s="11"/>
      <c r="G2" s="9"/>
      <c r="H2" s="10"/>
      <c r="I2" s="11"/>
      <c r="J2" s="16"/>
      <c r="K2" s="11"/>
    </row>
    <row r="3" spans="1:15" x14ac:dyDescent="0.2">
      <c r="A3" s="27" t="s">
        <v>11</v>
      </c>
      <c r="B3" s="9">
        <v>223</v>
      </c>
      <c r="C3" s="10">
        <v>235</v>
      </c>
      <c r="D3" s="11">
        <v>163</v>
      </c>
      <c r="G3" s="9">
        <f>B3/1301</f>
        <v>0.17140661029976942</v>
      </c>
      <c r="H3" s="10">
        <f>C3/1399</f>
        <v>0.16797712651894209</v>
      </c>
      <c r="I3" s="11">
        <f>D3/1512</f>
        <v>0.10780423280423281</v>
      </c>
      <c r="J3" s="16">
        <f t="shared" ref="J3:J4" si="0">AVERAGE(G3:I3)</f>
        <v>0.14906265654098141</v>
      </c>
      <c r="K3" s="11">
        <f t="shared" ref="K3:K4" si="1">STDEV(G3:I3)</f>
        <v>3.5771965093933156E-2</v>
      </c>
    </row>
    <row r="4" spans="1:15" ht="16" thickBot="1" x14ac:dyDescent="0.25">
      <c r="A4" s="27" t="s">
        <v>12</v>
      </c>
      <c r="B4" s="9">
        <v>1301</v>
      </c>
      <c r="C4" s="10">
        <v>1399</v>
      </c>
      <c r="D4" s="11">
        <v>1512</v>
      </c>
      <c r="G4" s="9">
        <f>B4/1301</f>
        <v>1</v>
      </c>
      <c r="H4" s="10">
        <f>C4/1399</f>
        <v>1</v>
      </c>
      <c r="I4" s="11">
        <f>D4/1512</f>
        <v>1</v>
      </c>
      <c r="J4" s="16">
        <f t="shared" si="0"/>
        <v>1</v>
      </c>
      <c r="K4" s="11">
        <f t="shared" si="1"/>
        <v>0</v>
      </c>
    </row>
    <row r="5" spans="1:15" x14ac:dyDescent="0.2">
      <c r="A5" s="27" t="s">
        <v>0</v>
      </c>
      <c r="B5" s="9"/>
      <c r="C5" s="10"/>
      <c r="D5" s="11"/>
      <c r="G5" s="9"/>
      <c r="H5" s="10"/>
      <c r="I5" s="11"/>
      <c r="J5" s="16"/>
      <c r="K5" s="11"/>
      <c r="N5" s="18" t="s">
        <v>27</v>
      </c>
      <c r="O5" s="20"/>
    </row>
    <row r="6" spans="1:15" x14ac:dyDescent="0.2">
      <c r="A6" s="27" t="s">
        <v>1</v>
      </c>
      <c r="B6" s="9">
        <v>98</v>
      </c>
      <c r="C6" s="10">
        <v>100</v>
      </c>
      <c r="D6" s="11">
        <v>130</v>
      </c>
      <c r="G6" s="9">
        <f t="shared" ref="G6:G14" si="2">B6/1301</f>
        <v>7.5326671790930055E-2</v>
      </c>
      <c r="H6" s="10">
        <f t="shared" ref="H6:H14" si="3">C6/1399</f>
        <v>7.147962830593281E-2</v>
      </c>
      <c r="I6" s="11">
        <f t="shared" ref="I6:I14" si="4">D6/1512</f>
        <v>8.5978835978835974E-2</v>
      </c>
      <c r="J6" s="16">
        <f>AVERAGE(G6:I6)</f>
        <v>7.7595045358566275E-2</v>
      </c>
      <c r="K6" s="11">
        <f>STDEV(G6:I6)</f>
        <v>7.5110515087607084E-3</v>
      </c>
      <c r="N6" s="9">
        <f>TTEST(B12:D12,B4:D4,2,3)</f>
        <v>7.961845520608389E-4</v>
      </c>
      <c r="O6" s="11" t="s">
        <v>29</v>
      </c>
    </row>
    <row r="7" spans="1:15" x14ac:dyDescent="0.2">
      <c r="A7" s="27" t="s">
        <v>2</v>
      </c>
      <c r="B7" s="9">
        <v>443</v>
      </c>
      <c r="C7" s="10">
        <v>676</v>
      </c>
      <c r="D7" s="11">
        <v>568</v>
      </c>
      <c r="G7" s="9">
        <f t="shared" si="2"/>
        <v>0.34050730207532665</v>
      </c>
      <c r="H7" s="10">
        <f t="shared" si="3"/>
        <v>0.48320228734810577</v>
      </c>
      <c r="I7" s="11">
        <f t="shared" si="4"/>
        <v>0.37566137566137564</v>
      </c>
      <c r="J7" s="16">
        <f t="shared" ref="J7:J9" si="5">AVERAGE(G7:I7)</f>
        <v>0.39979032169493606</v>
      </c>
      <c r="K7" s="11">
        <f t="shared" ref="K7:K9" si="6">STDEV(G7:I7)</f>
        <v>7.4344597873803125E-2</v>
      </c>
      <c r="N7" s="9">
        <f>TTEST(B7:D7,B4:D4,2,3)</f>
        <v>7.8942154246741008E-4</v>
      </c>
      <c r="O7" s="11" t="s">
        <v>28</v>
      </c>
    </row>
    <row r="8" spans="1:15" x14ac:dyDescent="0.2">
      <c r="A8" s="27" t="s">
        <v>3</v>
      </c>
      <c r="B8" s="9">
        <v>116</v>
      </c>
      <c r="C8" s="10">
        <v>82</v>
      </c>
      <c r="D8" s="11">
        <v>127</v>
      </c>
      <c r="G8" s="9">
        <f t="shared" si="2"/>
        <v>8.9162182936202927E-2</v>
      </c>
      <c r="H8" s="10">
        <f t="shared" si="3"/>
        <v>5.8613295210864905E-2</v>
      </c>
      <c r="I8" s="11">
        <f t="shared" si="4"/>
        <v>8.3994708994708997E-2</v>
      </c>
      <c r="J8" s="16">
        <f t="shared" si="5"/>
        <v>7.7256729047258943E-2</v>
      </c>
      <c r="K8" s="11">
        <f t="shared" si="6"/>
        <v>1.6351113590303456E-2</v>
      </c>
      <c r="N8" s="9">
        <f>TTEST(B7:D7,B9:D9,2,3)</f>
        <v>1.478621310179606E-4</v>
      </c>
      <c r="O8" s="11" t="s">
        <v>36</v>
      </c>
    </row>
    <row r="9" spans="1:15" ht="16" thickBot="1" x14ac:dyDescent="0.25">
      <c r="A9" s="27" t="s">
        <v>4</v>
      </c>
      <c r="B9" s="9">
        <v>1969</v>
      </c>
      <c r="C9" s="10">
        <v>1873</v>
      </c>
      <c r="D9" s="11">
        <v>1754</v>
      </c>
      <c r="G9" s="9">
        <f t="shared" si="2"/>
        <v>1.5134511913912374</v>
      </c>
      <c r="H9" s="10">
        <f t="shared" si="3"/>
        <v>1.3388134381701216</v>
      </c>
      <c r="I9" s="11">
        <f t="shared" si="4"/>
        <v>1.16005291005291</v>
      </c>
      <c r="J9" s="16">
        <f t="shared" si="5"/>
        <v>1.3374391798714231</v>
      </c>
      <c r="K9" s="11">
        <f t="shared" si="6"/>
        <v>0.1767031486777309</v>
      </c>
      <c r="N9" s="12">
        <f>TTEST(B12:D12,B14:D14,2,3)</f>
        <v>3.5416446915243997E-5</v>
      </c>
      <c r="O9" s="14" t="s">
        <v>37</v>
      </c>
    </row>
    <row r="10" spans="1:15" x14ac:dyDescent="0.2">
      <c r="A10" s="27" t="s">
        <v>5</v>
      </c>
      <c r="B10" s="9"/>
      <c r="C10" s="10"/>
      <c r="D10" s="11"/>
      <c r="G10" s="9">
        <f t="shared" si="2"/>
        <v>0</v>
      </c>
      <c r="H10" s="10">
        <f t="shared" si="3"/>
        <v>0</v>
      </c>
      <c r="I10" s="11">
        <f t="shared" si="4"/>
        <v>0</v>
      </c>
      <c r="J10" s="16"/>
      <c r="K10" s="11"/>
    </row>
    <row r="11" spans="1:15" x14ac:dyDescent="0.2">
      <c r="A11" s="27" t="s">
        <v>6</v>
      </c>
      <c r="B11" s="9">
        <v>204</v>
      </c>
      <c r="C11" s="10">
        <v>160</v>
      </c>
      <c r="D11" s="11">
        <v>210</v>
      </c>
      <c r="G11" s="9">
        <f t="shared" si="2"/>
        <v>0.15680245964642583</v>
      </c>
      <c r="H11" s="10">
        <f t="shared" si="3"/>
        <v>0.11436740528949249</v>
      </c>
      <c r="I11" s="11">
        <f t="shared" si="4"/>
        <v>0.1388888888888889</v>
      </c>
      <c r="J11" s="16">
        <f t="shared" ref="J11:J14" si="7">AVERAGE(G11:I11)</f>
        <v>0.13668625127493575</v>
      </c>
      <c r="K11" s="11">
        <f t="shared" ref="K11:K14" si="8">STDEV(G11:I11)</f>
        <v>2.1303102330711653E-2</v>
      </c>
    </row>
    <row r="12" spans="1:15" x14ac:dyDescent="0.2">
      <c r="A12" s="27" t="s">
        <v>7</v>
      </c>
      <c r="B12" s="9">
        <v>309</v>
      </c>
      <c r="C12" s="10">
        <v>387</v>
      </c>
      <c r="D12" s="11">
        <v>401</v>
      </c>
      <c r="G12" s="9">
        <f t="shared" si="2"/>
        <v>0.23750960799385087</v>
      </c>
      <c r="H12" s="10">
        <f t="shared" si="3"/>
        <v>0.27662616154395997</v>
      </c>
      <c r="I12" s="11">
        <f t="shared" si="4"/>
        <v>0.26521164021164023</v>
      </c>
      <c r="J12" s="16">
        <f t="shared" si="7"/>
        <v>0.25978246991648368</v>
      </c>
      <c r="K12" s="11">
        <f t="shared" si="8"/>
        <v>2.0115494226590501E-2</v>
      </c>
    </row>
    <row r="13" spans="1:15" x14ac:dyDescent="0.2">
      <c r="A13" s="27" t="s">
        <v>8</v>
      </c>
      <c r="B13" s="9">
        <v>253</v>
      </c>
      <c r="C13" s="10">
        <v>312</v>
      </c>
      <c r="D13" s="11">
        <v>212</v>
      </c>
      <c r="G13" s="9">
        <f t="shared" si="2"/>
        <v>0.19446579554189086</v>
      </c>
      <c r="H13" s="10">
        <f t="shared" si="3"/>
        <v>0.22301644031451037</v>
      </c>
      <c r="I13" s="11">
        <f t="shared" si="4"/>
        <v>0.1402116402116402</v>
      </c>
      <c r="J13" s="16">
        <f t="shared" si="7"/>
        <v>0.18589795868934714</v>
      </c>
      <c r="K13" s="11">
        <f t="shared" si="8"/>
        <v>4.2062032776221475E-2</v>
      </c>
    </row>
    <row r="14" spans="1:15" ht="16" thickBot="1" x14ac:dyDescent="0.25">
      <c r="A14" s="28" t="s">
        <v>9</v>
      </c>
      <c r="B14" s="12">
        <v>2550</v>
      </c>
      <c r="C14" s="13">
        <v>2459</v>
      </c>
      <c r="D14" s="14">
        <v>2641</v>
      </c>
      <c r="G14" s="12">
        <f t="shared" si="2"/>
        <v>1.9600307455803228</v>
      </c>
      <c r="H14" s="13">
        <f t="shared" si="3"/>
        <v>1.7576840600428878</v>
      </c>
      <c r="I14" s="14">
        <f t="shared" si="4"/>
        <v>1.7466931216931216</v>
      </c>
      <c r="J14" s="7">
        <f t="shared" si="7"/>
        <v>1.8214693091054441</v>
      </c>
      <c r="K14" s="14">
        <f t="shared" si="8"/>
        <v>0.12012349453765685</v>
      </c>
    </row>
    <row r="15" spans="1:15" x14ac:dyDescent="0.2">
      <c r="A15" s="2" t="s">
        <v>83</v>
      </c>
    </row>
    <row r="16" spans="1:15" x14ac:dyDescent="0.2">
      <c r="A16" s="30" t="s">
        <v>85</v>
      </c>
    </row>
    <row r="17" spans="1:3" x14ac:dyDescent="0.2">
      <c r="A17" s="27" t="s">
        <v>81</v>
      </c>
    </row>
    <row r="18" spans="1:3" x14ac:dyDescent="0.2">
      <c r="A18" s="27" t="s">
        <v>82</v>
      </c>
    </row>
    <row r="19" spans="1:3" ht="16" thickBot="1" x14ac:dyDescent="0.25">
      <c r="A19" s="31" t="s">
        <v>84</v>
      </c>
    </row>
    <row r="20" spans="1:3" x14ac:dyDescent="0.2">
      <c r="B20">
        <v>1</v>
      </c>
      <c r="C20">
        <v>1</v>
      </c>
    </row>
    <row r="21" spans="1:3" x14ac:dyDescent="0.2">
      <c r="A21">
        <v>1</v>
      </c>
      <c r="B21">
        <v>2</v>
      </c>
      <c r="C21">
        <v>2</v>
      </c>
    </row>
    <row r="22" spans="1:3" x14ac:dyDescent="0.2">
      <c r="A22">
        <v>2</v>
      </c>
      <c r="B22">
        <v>3</v>
      </c>
      <c r="C22">
        <v>3</v>
      </c>
    </row>
    <row r="23" spans="1:3" x14ac:dyDescent="0.2">
      <c r="A23">
        <v>3</v>
      </c>
      <c r="B23">
        <v>4</v>
      </c>
      <c r="C23">
        <v>4</v>
      </c>
    </row>
    <row r="24" spans="1:3" x14ac:dyDescent="0.2">
      <c r="A24">
        <v>4</v>
      </c>
      <c r="B24">
        <v>5</v>
      </c>
      <c r="C24">
        <v>5</v>
      </c>
    </row>
    <row r="25" spans="1:3" x14ac:dyDescent="0.2">
      <c r="A25">
        <v>5</v>
      </c>
      <c r="B25">
        <v>6</v>
      </c>
      <c r="C25">
        <v>6</v>
      </c>
    </row>
    <row r="26" spans="1:3" x14ac:dyDescent="0.2">
      <c r="A26">
        <v>6</v>
      </c>
      <c r="B26">
        <v>7</v>
      </c>
      <c r="C26">
        <v>7</v>
      </c>
    </row>
    <row r="27" spans="1:3" x14ac:dyDescent="0.2">
      <c r="A27">
        <v>7</v>
      </c>
      <c r="B27">
        <v>8</v>
      </c>
      <c r="C27">
        <v>8</v>
      </c>
    </row>
    <row r="28" spans="1:3" x14ac:dyDescent="0.2">
      <c r="A28">
        <v>8</v>
      </c>
      <c r="B28">
        <v>9</v>
      </c>
      <c r="C28">
        <v>9</v>
      </c>
    </row>
    <row r="29" spans="1:3" x14ac:dyDescent="0.2">
      <c r="A29">
        <v>9</v>
      </c>
      <c r="B29">
        <v>10</v>
      </c>
      <c r="C29">
        <v>10</v>
      </c>
    </row>
    <row r="30" spans="1:3" x14ac:dyDescent="0.2">
      <c r="A30">
        <v>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N42"/>
  <sheetViews>
    <sheetView topLeftCell="A10" zoomScale="60" zoomScaleNormal="60" workbookViewId="0">
      <selection activeCell="L21" sqref="L21"/>
    </sheetView>
  </sheetViews>
  <sheetFormatPr baseColWidth="10" defaultColWidth="8.83203125" defaultRowHeight="15" x14ac:dyDescent="0.2"/>
  <cols>
    <col min="1" max="1" width="18" customWidth="1"/>
    <col min="10" max="10" width="8.6640625" style="1"/>
    <col min="12" max="12" width="8.6640625" style="1"/>
    <col min="13" max="13" width="12.33203125" bestFit="1" customWidth="1"/>
  </cols>
  <sheetData>
    <row r="1" spans="1:14" ht="16" thickBot="1" x14ac:dyDescent="0.25">
      <c r="A1" s="26" t="s">
        <v>14</v>
      </c>
      <c r="B1" s="21" t="s">
        <v>22</v>
      </c>
      <c r="C1" s="22"/>
      <c r="D1" s="22"/>
      <c r="E1" s="22"/>
      <c r="F1" s="23"/>
      <c r="G1" s="22" t="s">
        <v>57</v>
      </c>
      <c r="H1" s="22"/>
      <c r="I1" s="22"/>
      <c r="J1" s="32" t="s">
        <v>24</v>
      </c>
      <c r="K1" s="23" t="s">
        <v>25</v>
      </c>
    </row>
    <row r="2" spans="1:14" x14ac:dyDescent="0.2">
      <c r="A2" s="27" t="s">
        <v>56</v>
      </c>
      <c r="B2" s="9"/>
      <c r="C2" s="10"/>
      <c r="D2" s="10"/>
      <c r="E2" s="10"/>
      <c r="F2" s="11"/>
      <c r="G2" s="10"/>
      <c r="H2" s="10"/>
      <c r="I2" s="10"/>
      <c r="J2" s="15"/>
      <c r="K2" s="11"/>
    </row>
    <row r="3" spans="1:14" x14ac:dyDescent="0.2">
      <c r="A3" s="27" t="s">
        <v>55</v>
      </c>
      <c r="B3" s="9">
        <v>14</v>
      </c>
      <c r="C3" s="10">
        <v>17</v>
      </c>
      <c r="D3" s="10">
        <v>32</v>
      </c>
      <c r="E3" s="10">
        <f t="shared" ref="E3:E8" si="0">AVERAGE(B3:D3)</f>
        <v>21</v>
      </c>
      <c r="F3" s="11"/>
      <c r="G3" s="10">
        <f t="shared" ref="G3:G8" si="1">B3/1876</f>
        <v>7.462686567164179E-3</v>
      </c>
      <c r="H3" s="10">
        <f t="shared" ref="H3:H8" si="2">C3/1675</f>
        <v>1.0149253731343283E-2</v>
      </c>
      <c r="I3" s="10">
        <f t="shared" ref="I3:I8" si="3">D3/1798</f>
        <v>1.7797552836484983E-2</v>
      </c>
      <c r="J3" s="15">
        <f t="shared" ref="J3:J8" si="4">AVERAGE(G3:I3)</f>
        <v>1.1803164378330816E-2</v>
      </c>
      <c r="K3" s="11">
        <f t="shared" ref="K3:K8" si="5">STDEV(G3:I3)</f>
        <v>5.3622691579545143E-3</v>
      </c>
    </row>
    <row r="4" spans="1:14" x14ac:dyDescent="0.2">
      <c r="A4" s="27" t="s">
        <v>54</v>
      </c>
      <c r="B4" s="9">
        <v>1876</v>
      </c>
      <c r="C4" s="10">
        <v>1675</v>
      </c>
      <c r="D4" s="10">
        <v>1798</v>
      </c>
      <c r="E4" s="10">
        <f t="shared" si="0"/>
        <v>1783</v>
      </c>
      <c r="F4" s="11"/>
      <c r="G4" s="10">
        <f t="shared" si="1"/>
        <v>1</v>
      </c>
      <c r="H4" s="10">
        <f t="shared" si="2"/>
        <v>1</v>
      </c>
      <c r="I4" s="10">
        <f t="shared" si="3"/>
        <v>1</v>
      </c>
      <c r="J4" s="15">
        <f t="shared" si="4"/>
        <v>1</v>
      </c>
      <c r="K4" s="11">
        <f t="shared" si="5"/>
        <v>0</v>
      </c>
    </row>
    <row r="5" spans="1:14" x14ac:dyDescent="0.2">
      <c r="A5" s="27" t="s">
        <v>53</v>
      </c>
      <c r="B5" s="9">
        <v>1908</v>
      </c>
      <c r="C5" s="10">
        <v>1818</v>
      </c>
      <c r="D5" s="10">
        <v>1898</v>
      </c>
      <c r="E5" s="10">
        <f t="shared" si="0"/>
        <v>1874.6666666666667</v>
      </c>
      <c r="F5" s="11"/>
      <c r="G5" s="10">
        <f t="shared" si="1"/>
        <v>1.0170575692963753</v>
      </c>
      <c r="H5" s="10">
        <f t="shared" si="2"/>
        <v>1.0853731343283581</v>
      </c>
      <c r="I5" s="10">
        <f t="shared" si="3"/>
        <v>1.0556173526140156</v>
      </c>
      <c r="J5" s="15">
        <f t="shared" si="4"/>
        <v>1.0526826854129163</v>
      </c>
      <c r="K5" s="11">
        <f t="shared" si="5"/>
        <v>3.4252201536480495E-2</v>
      </c>
    </row>
    <row r="6" spans="1:14" x14ac:dyDescent="0.2">
      <c r="A6" s="27" t="s">
        <v>52</v>
      </c>
      <c r="B6" s="9">
        <v>1509</v>
      </c>
      <c r="C6" s="10">
        <v>1435</v>
      </c>
      <c r="D6" s="10">
        <v>1348</v>
      </c>
      <c r="E6" s="10">
        <f t="shared" si="0"/>
        <v>1430.6666666666667</v>
      </c>
      <c r="F6" s="11"/>
      <c r="G6" s="10">
        <f t="shared" si="1"/>
        <v>0.80437100213219614</v>
      </c>
      <c r="H6" s="10">
        <f t="shared" si="2"/>
        <v>0.85671641791044773</v>
      </c>
      <c r="I6" s="10">
        <f t="shared" si="3"/>
        <v>0.74972191323692994</v>
      </c>
      <c r="J6" s="15">
        <f t="shared" si="4"/>
        <v>0.80360311109319138</v>
      </c>
      <c r="K6" s="11">
        <f t="shared" si="5"/>
        <v>5.3501385496720483E-2</v>
      </c>
    </row>
    <row r="7" spans="1:14" x14ac:dyDescent="0.2">
      <c r="A7" s="27" t="s">
        <v>51</v>
      </c>
      <c r="B7" s="9">
        <v>1232</v>
      </c>
      <c r="C7" s="10">
        <v>1765</v>
      </c>
      <c r="D7" s="10">
        <v>1679</v>
      </c>
      <c r="E7" s="10">
        <f t="shared" si="0"/>
        <v>1558.6666666666667</v>
      </c>
      <c r="F7" s="11"/>
      <c r="G7" s="10">
        <f t="shared" si="1"/>
        <v>0.65671641791044777</v>
      </c>
      <c r="H7" s="10">
        <f t="shared" si="2"/>
        <v>1.0537313432835822</v>
      </c>
      <c r="I7" s="10">
        <f t="shared" si="3"/>
        <v>0.93381535038932151</v>
      </c>
      <c r="J7" s="15">
        <f t="shared" si="4"/>
        <v>0.88142103719445053</v>
      </c>
      <c r="K7" s="11">
        <f t="shared" si="5"/>
        <v>0.20362732081827967</v>
      </c>
    </row>
    <row r="8" spans="1:14" ht="16" thickBot="1" x14ac:dyDescent="0.25">
      <c r="A8" s="27" t="s">
        <v>50</v>
      </c>
      <c r="B8" s="9">
        <v>875</v>
      </c>
      <c r="C8" s="10">
        <v>1209</v>
      </c>
      <c r="D8" s="10">
        <v>1509</v>
      </c>
      <c r="E8" s="10">
        <f t="shared" si="0"/>
        <v>1197.6666666666667</v>
      </c>
      <c r="F8" s="11"/>
      <c r="G8" s="10">
        <f t="shared" si="1"/>
        <v>0.46641791044776121</v>
      </c>
      <c r="H8" s="10">
        <f t="shared" si="2"/>
        <v>0.72179104477611944</v>
      </c>
      <c r="I8" s="10">
        <f t="shared" si="3"/>
        <v>0.839265850945495</v>
      </c>
      <c r="J8" s="15">
        <f t="shared" si="4"/>
        <v>0.67582493538979183</v>
      </c>
      <c r="K8" s="11">
        <f t="shared" si="5"/>
        <v>0.19062675334914911</v>
      </c>
    </row>
    <row r="9" spans="1:14" x14ac:dyDescent="0.2">
      <c r="A9" s="27" t="s">
        <v>0</v>
      </c>
      <c r="B9" s="9"/>
      <c r="C9" s="10"/>
      <c r="D9" s="10"/>
      <c r="E9" s="10"/>
      <c r="F9" s="11"/>
      <c r="G9" s="10"/>
      <c r="H9" s="10"/>
      <c r="I9" s="10"/>
      <c r="J9" s="15"/>
      <c r="K9" s="11"/>
      <c r="M9" s="18" t="s">
        <v>27</v>
      </c>
      <c r="N9" s="20"/>
    </row>
    <row r="10" spans="1:14" x14ac:dyDescent="0.2">
      <c r="A10" s="27" t="s">
        <v>49</v>
      </c>
      <c r="B10" s="9">
        <v>18</v>
      </c>
      <c r="C10" s="10">
        <v>27</v>
      </c>
      <c r="D10" s="10">
        <v>13</v>
      </c>
      <c r="E10" s="10">
        <f t="shared" ref="E10:E15" si="6">AVERAGE(B10:D10)</f>
        <v>19.333333333333332</v>
      </c>
      <c r="F10" s="11"/>
      <c r="G10" s="10">
        <f t="shared" ref="G10:G15" si="7">B10/1876</f>
        <v>9.5948827292110881E-3</v>
      </c>
      <c r="H10" s="10">
        <f t="shared" ref="H10:H15" si="8">C10/1675</f>
        <v>1.6119402985074627E-2</v>
      </c>
      <c r="I10" s="10">
        <f t="shared" ref="I10:I15" si="9">D10/1798</f>
        <v>7.2302558398220241E-3</v>
      </c>
      <c r="J10" s="15">
        <f t="shared" ref="J10:J15" si="10">AVERAGE(G10:I10)</f>
        <v>1.0981513851369246E-2</v>
      </c>
      <c r="K10" s="11">
        <f t="shared" ref="K10:K15" si="11">STDEV(G10:I10)</f>
        <v>4.6039432711743244E-3</v>
      </c>
      <c r="M10" s="9">
        <f>TTEST(B11:D11,B4:D4,2,3)</f>
        <v>3.6212678014025128E-4</v>
      </c>
      <c r="N10" s="11" t="s">
        <v>74</v>
      </c>
    </row>
    <row r="11" spans="1:14" x14ac:dyDescent="0.2">
      <c r="A11" s="27" t="s">
        <v>48</v>
      </c>
      <c r="B11" s="9">
        <v>174</v>
      </c>
      <c r="C11" s="10">
        <v>132</v>
      </c>
      <c r="D11" s="10">
        <v>99</v>
      </c>
      <c r="E11" s="10">
        <f t="shared" si="6"/>
        <v>135</v>
      </c>
      <c r="F11" s="11"/>
      <c r="G11" s="10">
        <f t="shared" si="7"/>
        <v>9.2750533049040518E-2</v>
      </c>
      <c r="H11" s="10">
        <f t="shared" si="8"/>
        <v>7.8805970149253737E-2</v>
      </c>
      <c r="I11" s="10">
        <f t="shared" si="9"/>
        <v>5.5061179087875417E-2</v>
      </c>
      <c r="J11" s="15">
        <f t="shared" si="10"/>
        <v>7.5539227428723224E-2</v>
      </c>
      <c r="K11" s="11">
        <f t="shared" si="11"/>
        <v>1.9055853602085209E-2</v>
      </c>
      <c r="M11" s="9">
        <f>TTEST(B4:D4,B18:D18,2,3)</f>
        <v>8.825022177838246E-5</v>
      </c>
      <c r="N11" s="11" t="s">
        <v>75</v>
      </c>
    </row>
    <row r="12" spans="1:14" x14ac:dyDescent="0.2">
      <c r="A12" s="27" t="s">
        <v>47</v>
      </c>
      <c r="B12" s="9">
        <v>133</v>
      </c>
      <c r="C12" s="10">
        <v>167</v>
      </c>
      <c r="D12" s="10">
        <v>187</v>
      </c>
      <c r="E12" s="10">
        <f t="shared" si="6"/>
        <v>162.33333333333334</v>
      </c>
      <c r="F12" s="11"/>
      <c r="G12" s="10">
        <f t="shared" si="7"/>
        <v>7.0895522388059698E-2</v>
      </c>
      <c r="H12" s="10">
        <f t="shared" si="8"/>
        <v>9.9701492537313433E-2</v>
      </c>
      <c r="I12" s="10">
        <f t="shared" si="9"/>
        <v>0.10400444938820912</v>
      </c>
      <c r="J12" s="15">
        <f t="shared" si="10"/>
        <v>9.1533821437860749E-2</v>
      </c>
      <c r="K12" s="11">
        <f t="shared" si="11"/>
        <v>1.8002316522240509E-2</v>
      </c>
      <c r="M12" s="9">
        <f>TTEST(B11:D11,B14:D14,2,3)</f>
        <v>2.1146676046663721E-2</v>
      </c>
      <c r="N12" s="11" t="s">
        <v>76</v>
      </c>
    </row>
    <row r="13" spans="1:14" x14ac:dyDescent="0.2">
      <c r="A13" s="27" t="s">
        <v>46</v>
      </c>
      <c r="B13" s="9">
        <v>394</v>
      </c>
      <c r="C13" s="10">
        <v>413</v>
      </c>
      <c r="D13" s="10">
        <v>456</v>
      </c>
      <c r="E13" s="10">
        <f t="shared" si="6"/>
        <v>421</v>
      </c>
      <c r="F13" s="11"/>
      <c r="G13" s="10">
        <f t="shared" si="7"/>
        <v>0.21002132196162046</v>
      </c>
      <c r="H13" s="10">
        <f t="shared" si="8"/>
        <v>0.24656716417910449</v>
      </c>
      <c r="I13" s="10">
        <f t="shared" si="9"/>
        <v>0.25361512791991103</v>
      </c>
      <c r="J13" s="15">
        <f t="shared" si="10"/>
        <v>0.23673453802021202</v>
      </c>
      <c r="K13" s="11">
        <f t="shared" si="11"/>
        <v>2.3401183354003176E-2</v>
      </c>
      <c r="M13" s="9">
        <f>TTEST(B18:D18,B21:D21,2,3)</f>
        <v>4.8903958389280071E-2</v>
      </c>
      <c r="N13" s="11" t="s">
        <v>77</v>
      </c>
    </row>
    <row r="14" spans="1:14" x14ac:dyDescent="0.2">
      <c r="A14" s="27" t="s">
        <v>45</v>
      </c>
      <c r="B14" s="9">
        <v>907</v>
      </c>
      <c r="C14" s="10">
        <v>603</v>
      </c>
      <c r="D14" s="10">
        <v>645</v>
      </c>
      <c r="E14" s="10">
        <f t="shared" si="6"/>
        <v>718.33333333333337</v>
      </c>
      <c r="F14" s="11"/>
      <c r="G14" s="10">
        <f t="shared" si="7"/>
        <v>0.48347547974413646</v>
      </c>
      <c r="H14" s="10">
        <f t="shared" si="8"/>
        <v>0.36</v>
      </c>
      <c r="I14" s="10">
        <f t="shared" si="9"/>
        <v>0.35873192436040047</v>
      </c>
      <c r="J14" s="15">
        <f t="shared" si="10"/>
        <v>0.40073580136817899</v>
      </c>
      <c r="K14" s="11">
        <f t="shared" si="11"/>
        <v>7.1657468468224614E-2</v>
      </c>
      <c r="M14" s="9">
        <f>TTEST(B11:D11,B15:D15,2,3)</f>
        <v>1.0832127094474127E-2</v>
      </c>
      <c r="N14" s="11" t="s">
        <v>78</v>
      </c>
    </row>
    <row r="15" spans="1:14" ht="16" thickBot="1" x14ac:dyDescent="0.25">
      <c r="A15" s="27" t="s">
        <v>44</v>
      </c>
      <c r="B15" s="9">
        <v>879</v>
      </c>
      <c r="C15" s="10">
        <v>978</v>
      </c>
      <c r="D15" s="10">
        <v>1230</v>
      </c>
      <c r="E15" s="10">
        <f t="shared" si="6"/>
        <v>1029</v>
      </c>
      <c r="F15" s="11"/>
      <c r="G15" s="10">
        <f t="shared" si="7"/>
        <v>0.46855010660980811</v>
      </c>
      <c r="H15" s="10">
        <f t="shared" si="8"/>
        <v>0.58388059701492534</v>
      </c>
      <c r="I15" s="10">
        <f t="shared" si="9"/>
        <v>0.68409343715239157</v>
      </c>
      <c r="J15" s="15">
        <f t="shared" si="10"/>
        <v>0.57884138025904164</v>
      </c>
      <c r="K15" s="11">
        <f t="shared" si="11"/>
        <v>0.1078599884780362</v>
      </c>
      <c r="M15" s="12">
        <f>TTEST(B18:D18,B22:D22,2,3)</f>
        <v>6.6395389801520904E-2</v>
      </c>
      <c r="N15" s="14" t="s">
        <v>79</v>
      </c>
    </row>
    <row r="16" spans="1:14" x14ac:dyDescent="0.2">
      <c r="A16" s="27" t="s">
        <v>5</v>
      </c>
      <c r="B16" s="9"/>
      <c r="C16" s="10"/>
      <c r="D16" s="10"/>
      <c r="E16" s="10"/>
      <c r="F16" s="11"/>
      <c r="G16" s="10"/>
      <c r="H16" s="10"/>
      <c r="I16" s="10"/>
      <c r="J16" s="15"/>
      <c r="K16" s="11"/>
    </row>
    <row r="17" spans="1:11" x14ac:dyDescent="0.2">
      <c r="A17" s="27" t="s">
        <v>43</v>
      </c>
      <c r="B17" s="9">
        <v>34</v>
      </c>
      <c r="C17" s="10">
        <v>48</v>
      </c>
      <c r="D17" s="10">
        <v>21</v>
      </c>
      <c r="E17" s="10">
        <f t="shared" ref="E17:E22" si="12">AVERAGE(B17:D17)</f>
        <v>34.333333333333336</v>
      </c>
      <c r="F17" s="11"/>
      <c r="G17" s="10">
        <f t="shared" ref="G17:G22" si="13">B17/1876</f>
        <v>1.8123667377398719E-2</v>
      </c>
      <c r="H17" s="10">
        <f t="shared" ref="H17:H22" si="14">C17/1675</f>
        <v>2.8656716417910448E-2</v>
      </c>
      <c r="I17" s="10">
        <f t="shared" ref="I17:I22" si="15">D17/1798</f>
        <v>1.1679644048943271E-2</v>
      </c>
      <c r="J17" s="15">
        <f t="shared" ref="J17:J22" si="16">AVERAGE(G17:I17)</f>
        <v>1.9486675948084144E-2</v>
      </c>
      <c r="K17" s="11">
        <f t="shared" ref="K17:K22" si="17">STDEV(G17:I17)</f>
        <v>8.5702153314901434E-3</v>
      </c>
    </row>
    <row r="18" spans="1:11" x14ac:dyDescent="0.2">
      <c r="A18" s="27" t="s">
        <v>42</v>
      </c>
      <c r="B18" s="9">
        <v>276</v>
      </c>
      <c r="C18" s="10">
        <v>319</v>
      </c>
      <c r="D18" s="10">
        <v>410</v>
      </c>
      <c r="E18" s="10">
        <f t="shared" si="12"/>
        <v>335</v>
      </c>
      <c r="F18" s="11"/>
      <c r="G18" s="10">
        <f t="shared" si="13"/>
        <v>0.14712153518123666</v>
      </c>
      <c r="H18" s="10">
        <f t="shared" si="14"/>
        <v>0.19044776119402984</v>
      </c>
      <c r="I18" s="10">
        <f t="shared" si="15"/>
        <v>0.22803114571746386</v>
      </c>
      <c r="J18" s="15">
        <f t="shared" si="16"/>
        <v>0.18853348069757678</v>
      </c>
      <c r="K18" s="11">
        <f t="shared" si="17"/>
        <v>4.0488759201108178E-2</v>
      </c>
    </row>
    <row r="19" spans="1:11" x14ac:dyDescent="0.2">
      <c r="A19" s="27" t="s">
        <v>41</v>
      </c>
      <c r="B19" s="9">
        <v>310</v>
      </c>
      <c r="C19" s="10">
        <v>321</v>
      </c>
      <c r="D19" s="10">
        <v>412</v>
      </c>
      <c r="E19" s="10">
        <f t="shared" si="12"/>
        <v>347.66666666666669</v>
      </c>
      <c r="F19" s="11"/>
      <c r="G19" s="10">
        <f t="shared" si="13"/>
        <v>0.1652452025586354</v>
      </c>
      <c r="H19" s="10">
        <f t="shared" si="14"/>
        <v>0.19164179104477613</v>
      </c>
      <c r="I19" s="10">
        <f t="shared" si="15"/>
        <v>0.22914349276974416</v>
      </c>
      <c r="J19" s="15">
        <f t="shared" si="16"/>
        <v>0.19534349545771856</v>
      </c>
      <c r="K19" s="11">
        <f t="shared" si="17"/>
        <v>3.2109575435473624E-2</v>
      </c>
    </row>
    <row r="20" spans="1:11" x14ac:dyDescent="0.2">
      <c r="A20" s="27" t="s">
        <v>40</v>
      </c>
      <c r="B20" s="9">
        <v>521</v>
      </c>
      <c r="C20" s="10">
        <v>589</v>
      </c>
      <c r="D20" s="10">
        <v>676</v>
      </c>
      <c r="E20" s="10">
        <f t="shared" si="12"/>
        <v>595.33333333333337</v>
      </c>
      <c r="F20" s="11"/>
      <c r="G20" s="10">
        <f t="shared" si="13"/>
        <v>0.27771855010660979</v>
      </c>
      <c r="H20" s="10">
        <f t="shared" si="14"/>
        <v>0.35164179104477611</v>
      </c>
      <c r="I20" s="10">
        <f t="shared" si="15"/>
        <v>0.37597330367074527</v>
      </c>
      <c r="J20" s="15">
        <f t="shared" si="16"/>
        <v>0.33511121494071044</v>
      </c>
      <c r="K20" s="11">
        <f t="shared" si="17"/>
        <v>5.1170734890525565E-2</v>
      </c>
    </row>
    <row r="21" spans="1:11" x14ac:dyDescent="0.2">
      <c r="A21" s="27" t="s">
        <v>39</v>
      </c>
      <c r="B21" s="9">
        <v>1098</v>
      </c>
      <c r="C21" s="10">
        <v>796</v>
      </c>
      <c r="D21" s="10">
        <v>1451</v>
      </c>
      <c r="E21" s="10">
        <f t="shared" si="12"/>
        <v>1115</v>
      </c>
      <c r="F21" s="11"/>
      <c r="G21" s="10">
        <f t="shared" si="13"/>
        <v>0.58528784648187637</v>
      </c>
      <c r="H21" s="10">
        <f t="shared" si="14"/>
        <v>0.47522388059701492</v>
      </c>
      <c r="I21" s="10">
        <f t="shared" si="15"/>
        <v>0.80700778642936599</v>
      </c>
      <c r="J21" s="15">
        <f t="shared" si="16"/>
        <v>0.62250650450275247</v>
      </c>
      <c r="K21" s="11">
        <f t="shared" si="17"/>
        <v>0.1689942644618409</v>
      </c>
    </row>
    <row r="22" spans="1:11" ht="16" thickBot="1" x14ac:dyDescent="0.25">
      <c r="A22" s="28" t="s">
        <v>38</v>
      </c>
      <c r="B22" s="12">
        <v>789</v>
      </c>
      <c r="C22" s="13">
        <v>1560</v>
      </c>
      <c r="D22" s="13">
        <v>1067</v>
      </c>
      <c r="E22" s="13">
        <f t="shared" si="12"/>
        <v>1138.6666666666667</v>
      </c>
      <c r="F22" s="14"/>
      <c r="G22" s="13">
        <f t="shared" si="13"/>
        <v>0.42057569296375269</v>
      </c>
      <c r="H22" s="13">
        <f t="shared" si="14"/>
        <v>0.93134328358208951</v>
      </c>
      <c r="I22" s="13">
        <f t="shared" si="15"/>
        <v>0.59343715239154615</v>
      </c>
      <c r="J22" s="8">
        <f t="shared" si="16"/>
        <v>0.64845204297912939</v>
      </c>
      <c r="K22" s="14">
        <f t="shared" si="17"/>
        <v>0.25979003357767239</v>
      </c>
    </row>
    <row r="23" spans="1:11" x14ac:dyDescent="0.2">
      <c r="K23" s="1"/>
    </row>
    <row r="24" spans="1:11" x14ac:dyDescent="0.2">
      <c r="K24" s="1"/>
    </row>
    <row r="25" spans="1:11" x14ac:dyDescent="0.2">
      <c r="A25">
        <v>1</v>
      </c>
      <c r="B25">
        <v>1</v>
      </c>
      <c r="C25">
        <v>1</v>
      </c>
      <c r="K25" s="1"/>
    </row>
    <row r="26" spans="1:11" x14ac:dyDescent="0.2">
      <c r="A26">
        <v>2</v>
      </c>
      <c r="B26">
        <v>2</v>
      </c>
      <c r="C26">
        <v>2</v>
      </c>
    </row>
    <row r="27" spans="1:11" x14ac:dyDescent="0.2">
      <c r="A27">
        <v>3</v>
      </c>
      <c r="B27">
        <v>3</v>
      </c>
      <c r="C27">
        <v>3</v>
      </c>
    </row>
    <row r="28" spans="1:11" x14ac:dyDescent="0.2">
      <c r="A28">
        <v>4</v>
      </c>
      <c r="B28">
        <v>4</v>
      </c>
      <c r="C28">
        <v>4</v>
      </c>
    </row>
    <row r="29" spans="1:11" x14ac:dyDescent="0.2">
      <c r="A29">
        <v>5</v>
      </c>
      <c r="B29">
        <v>5</v>
      </c>
      <c r="C29">
        <v>5</v>
      </c>
    </row>
    <row r="30" spans="1:11" x14ac:dyDescent="0.2">
      <c r="A30">
        <v>6</v>
      </c>
      <c r="B30">
        <v>6</v>
      </c>
      <c r="C30">
        <v>6</v>
      </c>
    </row>
    <row r="31" spans="1:11" x14ac:dyDescent="0.2">
      <c r="A31">
        <v>7</v>
      </c>
      <c r="B31">
        <v>7</v>
      </c>
      <c r="C31">
        <v>7</v>
      </c>
    </row>
    <row r="32" spans="1:11" x14ac:dyDescent="0.2">
      <c r="A32">
        <v>8</v>
      </c>
      <c r="B32">
        <v>8</v>
      </c>
      <c r="C32">
        <v>8</v>
      </c>
    </row>
    <row r="33" spans="1:3" x14ac:dyDescent="0.2">
      <c r="A33">
        <v>9</v>
      </c>
      <c r="B33">
        <v>9</v>
      </c>
      <c r="C33">
        <v>9</v>
      </c>
    </row>
    <row r="34" spans="1:3" x14ac:dyDescent="0.2">
      <c r="A34">
        <v>10</v>
      </c>
      <c r="B34">
        <v>10</v>
      </c>
      <c r="C34">
        <v>10</v>
      </c>
    </row>
    <row r="35" spans="1:3" x14ac:dyDescent="0.2">
      <c r="A35">
        <v>11</v>
      </c>
      <c r="B35">
        <v>11</v>
      </c>
      <c r="C35">
        <v>11</v>
      </c>
    </row>
    <row r="36" spans="1:3" x14ac:dyDescent="0.2">
      <c r="A36">
        <v>12</v>
      </c>
      <c r="B36">
        <v>12</v>
      </c>
      <c r="C36">
        <v>12</v>
      </c>
    </row>
    <row r="37" spans="1:3" x14ac:dyDescent="0.2">
      <c r="A37">
        <v>13</v>
      </c>
      <c r="B37">
        <v>13</v>
      </c>
      <c r="C37">
        <v>13</v>
      </c>
    </row>
    <row r="38" spans="1:3" x14ac:dyDescent="0.2">
      <c r="A38">
        <v>14</v>
      </c>
      <c r="B38">
        <v>14</v>
      </c>
      <c r="C38">
        <v>14</v>
      </c>
    </row>
    <row r="39" spans="1:3" x14ac:dyDescent="0.2">
      <c r="A39">
        <v>15</v>
      </c>
      <c r="B39">
        <v>15</v>
      </c>
      <c r="C39">
        <v>15</v>
      </c>
    </row>
    <row r="40" spans="1:3" x14ac:dyDescent="0.2">
      <c r="A40">
        <v>16</v>
      </c>
      <c r="B40">
        <v>16</v>
      </c>
      <c r="C40">
        <v>16</v>
      </c>
    </row>
    <row r="41" spans="1:3" x14ac:dyDescent="0.2">
      <c r="A41">
        <v>17</v>
      </c>
      <c r="B41">
        <v>17</v>
      </c>
      <c r="C41">
        <v>17</v>
      </c>
    </row>
    <row r="42" spans="1:3" x14ac:dyDescent="0.2">
      <c r="A42">
        <v>18</v>
      </c>
      <c r="B42">
        <v>18</v>
      </c>
      <c r="C42">
        <v>18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N47"/>
  <sheetViews>
    <sheetView tabSelected="1" topLeftCell="A12" zoomScale="85" zoomScaleNormal="60" workbookViewId="0">
      <selection activeCell="G42" sqref="G42"/>
    </sheetView>
  </sheetViews>
  <sheetFormatPr baseColWidth="10" defaultColWidth="8.83203125" defaultRowHeight="15" x14ac:dyDescent="0.2"/>
  <cols>
    <col min="10" max="10" width="8.6640625" style="1"/>
    <col min="12" max="12" width="8.6640625" style="1"/>
  </cols>
  <sheetData>
    <row r="1" spans="1:14" x14ac:dyDescent="0.2">
      <c r="A1" s="18" t="s">
        <v>14</v>
      </c>
      <c r="B1" s="19" t="s">
        <v>22</v>
      </c>
      <c r="C1" s="19"/>
      <c r="D1" s="19"/>
      <c r="E1" s="19"/>
      <c r="F1" s="19"/>
      <c r="G1" s="19" t="s">
        <v>57</v>
      </c>
      <c r="H1" s="19"/>
      <c r="I1" s="19"/>
      <c r="J1" s="5" t="s">
        <v>24</v>
      </c>
      <c r="K1" s="20" t="s">
        <v>25</v>
      </c>
      <c r="L1" s="1" t="s">
        <v>26</v>
      </c>
    </row>
    <row r="2" spans="1:14" x14ac:dyDescent="0.2">
      <c r="A2" s="9" t="s">
        <v>73</v>
      </c>
      <c r="B2" s="10"/>
      <c r="C2" s="10"/>
      <c r="D2" s="10"/>
      <c r="E2" s="10"/>
      <c r="F2" s="10"/>
      <c r="G2" s="10"/>
      <c r="H2" s="10"/>
      <c r="I2" s="10"/>
      <c r="J2" s="15"/>
      <c r="K2" s="11"/>
    </row>
    <row r="3" spans="1:14" x14ac:dyDescent="0.2">
      <c r="A3" s="9" t="s">
        <v>55</v>
      </c>
      <c r="B3" s="10">
        <v>109</v>
      </c>
      <c r="C3" s="10">
        <v>160</v>
      </c>
      <c r="D3" s="10">
        <v>97</v>
      </c>
      <c r="E3" s="10">
        <f t="shared" ref="E3:E8" si="0">AVERAGE(B3:D3)</f>
        <v>122</v>
      </c>
      <c r="F3" s="10"/>
      <c r="G3" s="10">
        <f t="shared" ref="G3:G8" si="1">B3/2422</f>
        <v>4.5004128819157718E-2</v>
      </c>
      <c r="H3" s="10">
        <f t="shared" ref="H3:H8" si="2">C3/2641</f>
        <v>6.0583112457402499E-2</v>
      </c>
      <c r="I3" s="10">
        <f t="shared" ref="I3:I8" si="3">D3/2086</f>
        <v>4.6500479386385428E-2</v>
      </c>
      <c r="J3" s="15">
        <f t="shared" ref="J3:J8" si="4">AVERAGE(G3:I3)</f>
        <v>5.0695906887648551E-2</v>
      </c>
      <c r="K3" s="11">
        <f t="shared" ref="K3:K8" si="5">STDEV(G3:I3)</f>
        <v>8.5951958522735416E-3</v>
      </c>
    </row>
    <row r="4" spans="1:14" x14ac:dyDescent="0.2">
      <c r="A4" s="9" t="s">
        <v>62</v>
      </c>
      <c r="B4" s="10">
        <v>2422</v>
      </c>
      <c r="C4" s="10">
        <v>2641</v>
      </c>
      <c r="D4" s="10">
        <v>2086</v>
      </c>
      <c r="E4" s="10">
        <f t="shared" si="0"/>
        <v>2383</v>
      </c>
      <c r="F4" s="10"/>
      <c r="G4" s="10">
        <f t="shared" si="1"/>
        <v>1</v>
      </c>
      <c r="H4" s="10">
        <f t="shared" si="2"/>
        <v>1</v>
      </c>
      <c r="I4" s="10">
        <f t="shared" si="3"/>
        <v>1</v>
      </c>
      <c r="J4" s="15">
        <f t="shared" si="4"/>
        <v>1</v>
      </c>
      <c r="K4" s="11">
        <f t="shared" si="5"/>
        <v>0</v>
      </c>
    </row>
    <row r="5" spans="1:14" x14ac:dyDescent="0.2">
      <c r="A5" s="9" t="s">
        <v>61</v>
      </c>
      <c r="B5" s="10">
        <v>1670</v>
      </c>
      <c r="C5" s="10">
        <v>1483</v>
      </c>
      <c r="D5" s="10">
        <v>2048</v>
      </c>
      <c r="E5" s="10">
        <f t="shared" si="0"/>
        <v>1733.6666666666667</v>
      </c>
      <c r="F5" s="10"/>
      <c r="G5" s="10">
        <f t="shared" si="1"/>
        <v>0.68951279933938892</v>
      </c>
      <c r="H5" s="10">
        <f t="shared" si="2"/>
        <v>0.56152972358954945</v>
      </c>
      <c r="I5" s="10">
        <f t="shared" si="3"/>
        <v>0.9817833173537871</v>
      </c>
      <c r="J5" s="15">
        <f t="shared" si="4"/>
        <v>0.74427528009424171</v>
      </c>
      <c r="K5" s="11">
        <f t="shared" si="5"/>
        <v>0.21541232031097618</v>
      </c>
    </row>
    <row r="6" spans="1:14" x14ac:dyDescent="0.2">
      <c r="A6" s="9" t="s">
        <v>60</v>
      </c>
      <c r="B6" s="10">
        <v>2550</v>
      </c>
      <c r="C6" s="10">
        <v>2751</v>
      </c>
      <c r="D6" s="10">
        <v>1804</v>
      </c>
      <c r="E6" s="10">
        <f t="shared" si="0"/>
        <v>2368.3333333333335</v>
      </c>
      <c r="F6" s="10"/>
      <c r="G6" s="10">
        <f t="shared" si="1"/>
        <v>1.0528488852188274</v>
      </c>
      <c r="H6" s="10">
        <f t="shared" si="2"/>
        <v>1.0416508898144643</v>
      </c>
      <c r="I6" s="10">
        <f t="shared" si="3"/>
        <v>0.86481303930968356</v>
      </c>
      <c r="J6" s="15">
        <f t="shared" si="4"/>
        <v>0.98643760478099163</v>
      </c>
      <c r="K6" s="11">
        <f t="shared" si="5"/>
        <v>0.10547867068669585</v>
      </c>
    </row>
    <row r="7" spans="1:14" x14ac:dyDescent="0.2">
      <c r="A7" s="9" t="s">
        <v>59</v>
      </c>
      <c r="B7" s="10">
        <v>2309</v>
      </c>
      <c r="C7" s="10">
        <v>2187</v>
      </c>
      <c r="D7" s="10">
        <v>2055</v>
      </c>
      <c r="E7" s="10">
        <f t="shared" si="0"/>
        <v>2183.6666666666665</v>
      </c>
      <c r="F7" s="10"/>
      <c r="G7" s="10">
        <f t="shared" si="1"/>
        <v>0.95334434351775388</v>
      </c>
      <c r="H7" s="10">
        <f t="shared" si="2"/>
        <v>0.82809541840212042</v>
      </c>
      <c r="I7" s="10">
        <f t="shared" si="3"/>
        <v>0.98513902205177373</v>
      </c>
      <c r="J7" s="15">
        <f t="shared" si="4"/>
        <v>0.9221929279905493</v>
      </c>
      <c r="K7" s="11">
        <f t="shared" si="5"/>
        <v>8.3026991869082981E-2</v>
      </c>
    </row>
    <row r="8" spans="1:14" x14ac:dyDescent="0.2">
      <c r="A8" s="9" t="s">
        <v>58</v>
      </c>
      <c r="B8" s="10">
        <v>1342</v>
      </c>
      <c r="C8" s="10">
        <v>1590</v>
      </c>
      <c r="D8" s="10">
        <v>1650</v>
      </c>
      <c r="E8" s="10">
        <f t="shared" si="0"/>
        <v>1527.3333333333333</v>
      </c>
      <c r="F8" s="10"/>
      <c r="G8" s="10">
        <f t="shared" si="1"/>
        <v>0.55408753096614372</v>
      </c>
      <c r="H8" s="10">
        <f t="shared" si="2"/>
        <v>0.60204468004543732</v>
      </c>
      <c r="I8" s="10">
        <f t="shared" si="3"/>
        <v>0.79098753595397886</v>
      </c>
      <c r="J8" s="15">
        <f t="shared" si="4"/>
        <v>0.64903991565518659</v>
      </c>
      <c r="K8" s="11">
        <f t="shared" si="5"/>
        <v>0.12524702478829983</v>
      </c>
    </row>
    <row r="9" spans="1:14" ht="16" thickBot="1" x14ac:dyDescent="0.25">
      <c r="A9" s="9" t="s">
        <v>0</v>
      </c>
      <c r="B9" s="10"/>
      <c r="C9" s="10"/>
      <c r="D9" s="10"/>
      <c r="E9" s="10"/>
      <c r="F9" s="10"/>
      <c r="G9" s="10"/>
      <c r="H9" s="10"/>
      <c r="I9" s="10"/>
      <c r="J9" s="15"/>
      <c r="K9" s="11"/>
    </row>
    <row r="10" spans="1:14" x14ac:dyDescent="0.2">
      <c r="A10" s="9" t="s">
        <v>49</v>
      </c>
      <c r="B10" s="10">
        <v>49</v>
      </c>
      <c r="C10" s="10">
        <v>78</v>
      </c>
      <c r="D10" s="10">
        <v>31</v>
      </c>
      <c r="E10" s="10">
        <f t="shared" ref="E10:E15" si="6">AVERAGE(B10:D10)</f>
        <v>52.666666666666664</v>
      </c>
      <c r="F10" s="10"/>
      <c r="G10" s="10">
        <f t="shared" ref="G10:G15" si="7">B10/2422</f>
        <v>2.023121387283237E-2</v>
      </c>
      <c r="H10" s="10">
        <f t="shared" ref="H10:H15" si="8">C10/2641</f>
        <v>2.9534267322983719E-2</v>
      </c>
      <c r="I10" s="10">
        <f t="shared" ref="I10:I15" si="9">D10/2086</f>
        <v>1.4860977948226271E-2</v>
      </c>
      <c r="J10" s="15">
        <f t="shared" ref="J10:J15" si="10">AVERAGE(G10:I10)</f>
        <v>2.1542153048014118E-2</v>
      </c>
      <c r="K10" s="11">
        <f t="shared" ref="K10:K15" si="11">STDEV(G10:I10)</f>
        <v>7.4239663529418161E-3</v>
      </c>
      <c r="L10" s="4" t="s">
        <v>27</v>
      </c>
      <c r="M10" s="19"/>
      <c r="N10" s="20"/>
    </row>
    <row r="11" spans="1:14" x14ac:dyDescent="0.2">
      <c r="A11" s="9" t="s">
        <v>72</v>
      </c>
      <c r="B11" s="10">
        <v>678</v>
      </c>
      <c r="C11" s="10">
        <v>712</v>
      </c>
      <c r="D11" s="10">
        <v>812</v>
      </c>
      <c r="E11" s="10">
        <f t="shared" si="6"/>
        <v>734</v>
      </c>
      <c r="F11" s="10"/>
      <c r="G11" s="10">
        <f t="shared" si="7"/>
        <v>0.27993393889347645</v>
      </c>
      <c r="H11" s="10">
        <f t="shared" si="8"/>
        <v>0.26959485043544112</v>
      </c>
      <c r="I11" s="10">
        <f t="shared" si="9"/>
        <v>0.38926174496644295</v>
      </c>
      <c r="J11" s="15">
        <f t="shared" si="10"/>
        <v>0.31293017809845353</v>
      </c>
      <c r="K11" s="11">
        <f t="shared" si="11"/>
        <v>6.6306902076084889E-2</v>
      </c>
      <c r="L11" s="16">
        <f>TTEST(B11:D11,B4:D4,2,3)</f>
        <v>6.7128440562541887E-3</v>
      </c>
      <c r="M11" s="10" t="s">
        <v>74</v>
      </c>
      <c r="N11" s="11"/>
    </row>
    <row r="12" spans="1:14" x14ac:dyDescent="0.2">
      <c r="A12" s="9" t="s">
        <v>71</v>
      </c>
      <c r="B12" s="10">
        <v>701</v>
      </c>
      <c r="C12" s="10">
        <v>765</v>
      </c>
      <c r="D12" s="10">
        <v>812</v>
      </c>
      <c r="E12" s="10">
        <f t="shared" si="6"/>
        <v>759.33333333333337</v>
      </c>
      <c r="F12" s="10"/>
      <c r="G12" s="10">
        <f t="shared" si="7"/>
        <v>0.2894302229562345</v>
      </c>
      <c r="H12" s="10">
        <f t="shared" si="8"/>
        <v>0.28966300643695569</v>
      </c>
      <c r="I12" s="10">
        <f t="shared" si="9"/>
        <v>0.38926174496644295</v>
      </c>
      <c r="J12" s="15">
        <f t="shared" si="10"/>
        <v>0.32278499145321105</v>
      </c>
      <c r="K12" s="11">
        <f t="shared" si="11"/>
        <v>5.7570674959405065E-2</v>
      </c>
      <c r="L12" s="16">
        <f>TTEST(B18:D18,B4:D4,2,3)</f>
        <v>2.1313189729598604E-3</v>
      </c>
      <c r="M12" s="10" t="s">
        <v>75</v>
      </c>
      <c r="N12" s="11"/>
    </row>
    <row r="13" spans="1:14" x14ac:dyDescent="0.2">
      <c r="A13" s="9" t="s">
        <v>70</v>
      </c>
      <c r="B13" s="10">
        <v>879</v>
      </c>
      <c r="C13" s="10">
        <v>1043</v>
      </c>
      <c r="D13" s="10">
        <v>781</v>
      </c>
      <c r="E13" s="10">
        <f t="shared" si="6"/>
        <v>901</v>
      </c>
      <c r="F13" s="10"/>
      <c r="G13" s="10">
        <f t="shared" si="7"/>
        <v>0.3629232039636664</v>
      </c>
      <c r="H13" s="10">
        <f t="shared" si="8"/>
        <v>0.39492616433169253</v>
      </c>
      <c r="I13" s="10">
        <f t="shared" si="9"/>
        <v>0.37440076701821667</v>
      </c>
      <c r="J13" s="15">
        <f t="shared" si="10"/>
        <v>0.37741671177119179</v>
      </c>
      <c r="K13" s="11">
        <f t="shared" si="11"/>
        <v>1.6213244898665775E-2</v>
      </c>
      <c r="L13" s="16">
        <f>TTEST(B11:D11,B14:D14,2,3)</f>
        <v>0.18923460015907398</v>
      </c>
      <c r="M13" s="10" t="s">
        <v>76</v>
      </c>
      <c r="N13" s="11"/>
    </row>
    <row r="14" spans="1:14" x14ac:dyDescent="0.2">
      <c r="A14" s="9" t="s">
        <v>69</v>
      </c>
      <c r="B14" s="10">
        <v>768</v>
      </c>
      <c r="C14" s="10">
        <v>1567</v>
      </c>
      <c r="D14" s="10">
        <v>1210</v>
      </c>
      <c r="E14" s="10">
        <f t="shared" si="6"/>
        <v>1181.6666666666667</v>
      </c>
      <c r="F14" s="10"/>
      <c r="G14" s="10">
        <f t="shared" si="7"/>
        <v>0.31709331131296448</v>
      </c>
      <c r="H14" s="10">
        <f t="shared" si="8"/>
        <v>0.59333585762968577</v>
      </c>
      <c r="I14" s="10">
        <f t="shared" si="9"/>
        <v>0.58005752636625119</v>
      </c>
      <c r="J14" s="15">
        <f t="shared" si="10"/>
        <v>0.49682889843630046</v>
      </c>
      <c r="K14" s="11">
        <f t="shared" si="11"/>
        <v>0.15579710998350757</v>
      </c>
      <c r="L14" s="16">
        <f>TTEST(B18:D18,B21:D21,2,3)</f>
        <v>5.1258414835135871E-4</v>
      </c>
      <c r="M14" s="10" t="s">
        <v>77</v>
      </c>
      <c r="N14" s="11"/>
    </row>
    <row r="15" spans="1:14" x14ac:dyDescent="0.2">
      <c r="A15" s="9" t="s">
        <v>68</v>
      </c>
      <c r="B15" s="10">
        <v>609</v>
      </c>
      <c r="C15" s="10">
        <v>1539</v>
      </c>
      <c r="D15" s="10">
        <v>1590</v>
      </c>
      <c r="E15" s="10">
        <f t="shared" si="6"/>
        <v>1246</v>
      </c>
      <c r="F15" s="10"/>
      <c r="G15" s="10">
        <f t="shared" si="7"/>
        <v>0.25144508670520233</v>
      </c>
      <c r="H15" s="10">
        <f t="shared" si="8"/>
        <v>0.58273381294964033</v>
      </c>
      <c r="I15" s="10">
        <f t="shared" si="9"/>
        <v>0.76222435282837964</v>
      </c>
      <c r="J15" s="15">
        <f t="shared" si="10"/>
        <v>0.53213441749440749</v>
      </c>
      <c r="K15" s="11">
        <f t="shared" si="11"/>
        <v>0.2591217644094358</v>
      </c>
      <c r="L15" s="16">
        <f>TTEST(B11:D11,B15:D15,2,3)</f>
        <v>0.24835929662419423</v>
      </c>
      <c r="M15" s="10" t="s">
        <v>78</v>
      </c>
      <c r="N15" s="11"/>
    </row>
    <row r="16" spans="1:14" x14ac:dyDescent="0.2">
      <c r="A16" s="9" t="s">
        <v>5</v>
      </c>
      <c r="B16" s="10"/>
      <c r="C16" s="10"/>
      <c r="D16" s="10"/>
      <c r="E16" s="10"/>
      <c r="F16" s="10"/>
      <c r="G16" s="10"/>
      <c r="H16" s="10"/>
      <c r="I16" s="10"/>
      <c r="J16" s="15"/>
      <c r="K16" s="11"/>
      <c r="L16" s="16">
        <f>TTEST(B18:D18,B22:D22,2,3)</f>
        <v>1.5118900232946879E-4</v>
      </c>
      <c r="M16" s="10" t="s">
        <v>79</v>
      </c>
      <c r="N16" s="11"/>
    </row>
    <row r="17" spans="1:14" ht="16" thickBot="1" x14ac:dyDescent="0.25">
      <c r="A17" s="9" t="s">
        <v>43</v>
      </c>
      <c r="B17" s="10">
        <v>43</v>
      </c>
      <c r="C17" s="10">
        <v>29</v>
      </c>
      <c r="D17" s="10">
        <v>34</v>
      </c>
      <c r="E17" s="10">
        <f t="shared" ref="E17:E22" si="12">AVERAGE(B17:D17)</f>
        <v>35.333333333333336</v>
      </c>
      <c r="F17" s="10"/>
      <c r="G17" s="10">
        <f t="shared" ref="G17:G22" si="13">B17/2422</f>
        <v>1.7753922378199834E-2</v>
      </c>
      <c r="H17" s="10">
        <f t="shared" ref="H17:H22" si="14">C17/2641</f>
        <v>1.0980689132904203E-2</v>
      </c>
      <c r="I17" s="10">
        <f t="shared" ref="I17:I22" si="15">D17/2086</f>
        <v>1.6299137104506232E-2</v>
      </c>
      <c r="J17" s="15">
        <f t="shared" ref="J17:J22" si="16">AVERAGE(G17:I17)</f>
        <v>1.5011249538536756E-2</v>
      </c>
      <c r="K17" s="11">
        <f t="shared" ref="K17:K22" si="17">STDEV(G17:I17)</f>
        <v>3.5655522623751542E-3</v>
      </c>
      <c r="L17" s="7">
        <f>TTEST(B18:D18,B20:D20,2,3)</f>
        <v>3.3603649486527395E-3</v>
      </c>
      <c r="M17" s="13" t="s">
        <v>80</v>
      </c>
      <c r="N17" s="14"/>
    </row>
    <row r="18" spans="1:14" x14ac:dyDescent="0.2">
      <c r="A18" s="9" t="s">
        <v>67</v>
      </c>
      <c r="B18" s="10">
        <v>459</v>
      </c>
      <c r="C18" s="10">
        <v>451</v>
      </c>
      <c r="D18" s="10">
        <v>239</v>
      </c>
      <c r="E18" s="10">
        <f t="shared" si="12"/>
        <v>383</v>
      </c>
      <c r="F18" s="10"/>
      <c r="G18" s="10">
        <f t="shared" si="13"/>
        <v>0.18951279933938894</v>
      </c>
      <c r="H18" s="10">
        <f t="shared" si="14"/>
        <v>0.17076864823930329</v>
      </c>
      <c r="I18" s="10">
        <f t="shared" si="15"/>
        <v>0.11457334611697027</v>
      </c>
      <c r="J18" s="15">
        <f t="shared" si="16"/>
        <v>0.1582849312318875</v>
      </c>
      <c r="K18" s="11">
        <f t="shared" si="17"/>
        <v>3.8998241050843437E-2</v>
      </c>
    </row>
    <row r="19" spans="1:14" x14ac:dyDescent="0.2">
      <c r="A19" s="9" t="s">
        <v>66</v>
      </c>
      <c r="B19" s="10">
        <v>705</v>
      </c>
      <c r="C19" s="10">
        <v>809</v>
      </c>
      <c r="D19" s="10">
        <v>914</v>
      </c>
      <c r="E19" s="10">
        <f t="shared" si="12"/>
        <v>809.33333333333337</v>
      </c>
      <c r="F19" s="10"/>
      <c r="G19" s="10">
        <f t="shared" si="13"/>
        <v>0.2910817506193229</v>
      </c>
      <c r="H19" s="10">
        <f t="shared" si="14"/>
        <v>0.30632336236274138</v>
      </c>
      <c r="I19" s="10">
        <f t="shared" si="15"/>
        <v>0.43815915627996166</v>
      </c>
      <c r="J19" s="15">
        <f t="shared" si="16"/>
        <v>0.34518808975400866</v>
      </c>
      <c r="K19" s="11">
        <f t="shared" si="17"/>
        <v>8.0875157436410286E-2</v>
      </c>
    </row>
    <row r="20" spans="1:14" x14ac:dyDescent="0.2">
      <c r="A20" s="9" t="s">
        <v>65</v>
      </c>
      <c r="B20" s="10">
        <v>1602</v>
      </c>
      <c r="C20" s="10">
        <v>1582</v>
      </c>
      <c r="D20" s="10">
        <v>1588</v>
      </c>
      <c r="E20" s="10">
        <f t="shared" si="12"/>
        <v>1590.6666666666667</v>
      </c>
      <c r="F20" s="10"/>
      <c r="G20" s="10">
        <f t="shared" si="13"/>
        <v>0.66143682906688683</v>
      </c>
      <c r="H20" s="10">
        <f t="shared" si="14"/>
        <v>0.59901552442256722</v>
      </c>
      <c r="I20" s="10">
        <f t="shared" si="15"/>
        <v>0.76126558005752631</v>
      </c>
      <c r="J20" s="15">
        <f t="shared" si="16"/>
        <v>0.67390597784899342</v>
      </c>
      <c r="K20" s="11">
        <f t="shared" si="17"/>
        <v>8.1840576072627708E-2</v>
      </c>
    </row>
    <row r="21" spans="1:14" x14ac:dyDescent="0.2">
      <c r="A21" s="9" t="s">
        <v>64</v>
      </c>
      <c r="B21" s="10">
        <v>1509</v>
      </c>
      <c r="C21" s="10">
        <v>1621</v>
      </c>
      <c r="D21" s="10">
        <v>1348</v>
      </c>
      <c r="E21" s="10">
        <f t="shared" si="12"/>
        <v>1492.6666666666667</v>
      </c>
      <c r="F21" s="10"/>
      <c r="G21" s="10">
        <f t="shared" si="13"/>
        <v>0.62303881090008262</v>
      </c>
      <c r="H21" s="10">
        <f t="shared" si="14"/>
        <v>0.61378265808405907</v>
      </c>
      <c r="I21" s="10">
        <f t="shared" si="15"/>
        <v>0.64621284755512942</v>
      </c>
      <c r="J21" s="15">
        <f t="shared" si="16"/>
        <v>0.62767810551309033</v>
      </c>
      <c r="K21" s="11">
        <f t="shared" si="17"/>
        <v>1.670543588662363E-2</v>
      </c>
    </row>
    <row r="22" spans="1:14" ht="16" thickBot="1" x14ac:dyDescent="0.25">
      <c r="A22" s="12" t="s">
        <v>63</v>
      </c>
      <c r="B22" s="13">
        <v>1721</v>
      </c>
      <c r="C22" s="13">
        <v>1789</v>
      </c>
      <c r="D22" s="13">
        <v>1908</v>
      </c>
      <c r="E22" s="13">
        <f t="shared" si="12"/>
        <v>1806</v>
      </c>
      <c r="F22" s="13"/>
      <c r="G22" s="13">
        <f t="shared" si="13"/>
        <v>0.71056977704376545</v>
      </c>
      <c r="H22" s="13">
        <f t="shared" si="14"/>
        <v>0.67739492616433172</v>
      </c>
      <c r="I22" s="13">
        <f t="shared" si="15"/>
        <v>0.91466922339405565</v>
      </c>
      <c r="J22" s="8">
        <f t="shared" si="16"/>
        <v>0.76754464220071761</v>
      </c>
      <c r="K22" s="14">
        <f t="shared" si="17"/>
        <v>0.12848881070429585</v>
      </c>
    </row>
    <row r="30" spans="1:14" x14ac:dyDescent="0.2">
      <c r="A30">
        <v>1</v>
      </c>
      <c r="B30">
        <v>1</v>
      </c>
      <c r="C30">
        <v>1</v>
      </c>
    </row>
    <row r="31" spans="1:14" x14ac:dyDescent="0.2">
      <c r="A31">
        <v>2</v>
      </c>
      <c r="B31">
        <v>2</v>
      </c>
      <c r="C31">
        <v>2</v>
      </c>
    </row>
    <row r="32" spans="1:14" x14ac:dyDescent="0.2">
      <c r="A32">
        <v>3</v>
      </c>
      <c r="B32">
        <v>3</v>
      </c>
      <c r="C32">
        <v>3</v>
      </c>
    </row>
    <row r="33" spans="1:3" x14ac:dyDescent="0.2">
      <c r="A33">
        <v>4</v>
      </c>
      <c r="B33">
        <v>4</v>
      </c>
      <c r="C33">
        <v>4</v>
      </c>
    </row>
    <row r="34" spans="1:3" x14ac:dyDescent="0.2">
      <c r="A34">
        <v>5</v>
      </c>
      <c r="B34">
        <v>5</v>
      </c>
      <c r="C34">
        <v>5</v>
      </c>
    </row>
    <row r="35" spans="1:3" x14ac:dyDescent="0.2">
      <c r="A35">
        <v>6</v>
      </c>
      <c r="B35">
        <v>6</v>
      </c>
      <c r="C35">
        <v>6</v>
      </c>
    </row>
    <row r="36" spans="1:3" x14ac:dyDescent="0.2">
      <c r="A36">
        <v>7</v>
      </c>
      <c r="B36">
        <v>7</v>
      </c>
      <c r="C36">
        <v>7</v>
      </c>
    </row>
    <row r="37" spans="1:3" x14ac:dyDescent="0.2">
      <c r="A37">
        <v>8</v>
      </c>
      <c r="B37">
        <v>8</v>
      </c>
      <c r="C37">
        <v>8</v>
      </c>
    </row>
    <row r="38" spans="1:3" x14ac:dyDescent="0.2">
      <c r="A38">
        <v>9</v>
      </c>
      <c r="B38">
        <v>9</v>
      </c>
      <c r="C38">
        <v>9</v>
      </c>
    </row>
    <row r="39" spans="1:3" x14ac:dyDescent="0.2">
      <c r="A39">
        <v>10</v>
      </c>
      <c r="B39">
        <v>10</v>
      </c>
      <c r="C39">
        <v>10</v>
      </c>
    </row>
    <row r="40" spans="1:3" x14ac:dyDescent="0.2">
      <c r="A40">
        <v>11</v>
      </c>
      <c r="B40">
        <v>11</v>
      </c>
      <c r="C40">
        <v>11</v>
      </c>
    </row>
    <row r="41" spans="1:3" x14ac:dyDescent="0.2">
      <c r="A41">
        <v>12</v>
      </c>
      <c r="B41">
        <v>12</v>
      </c>
      <c r="C41">
        <v>12</v>
      </c>
    </row>
    <row r="42" spans="1:3" x14ac:dyDescent="0.2">
      <c r="A42">
        <v>13</v>
      </c>
      <c r="B42">
        <v>13</v>
      </c>
      <c r="C42">
        <v>13</v>
      </c>
    </row>
    <row r="43" spans="1:3" x14ac:dyDescent="0.2">
      <c r="A43">
        <v>14</v>
      </c>
      <c r="B43">
        <v>14</v>
      </c>
      <c r="C43">
        <v>14</v>
      </c>
    </row>
    <row r="44" spans="1:3" x14ac:dyDescent="0.2">
      <c r="A44">
        <v>15</v>
      </c>
      <c r="B44">
        <v>15</v>
      </c>
      <c r="C44">
        <v>15</v>
      </c>
    </row>
    <row r="45" spans="1:3" x14ac:dyDescent="0.2">
      <c r="A45">
        <v>16</v>
      </c>
      <c r="B45">
        <v>16</v>
      </c>
      <c r="C45">
        <v>16</v>
      </c>
    </row>
    <row r="46" spans="1:3" x14ac:dyDescent="0.2">
      <c r="A46">
        <v>17</v>
      </c>
      <c r="B46">
        <v>17</v>
      </c>
      <c r="C46">
        <v>17</v>
      </c>
    </row>
    <row r="47" spans="1:3" x14ac:dyDescent="0.2">
      <c r="A47">
        <v>18</v>
      </c>
      <c r="B47">
        <v>18</v>
      </c>
      <c r="C47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Data. Fig. 6a</vt:lpstr>
      <vt:lpstr>Ext. Data. Fig. 6b</vt:lpstr>
      <vt:lpstr>Ext. Data. Fig. 6c</vt:lpstr>
      <vt:lpstr>Ext. Data. Fig. 6d</vt:lpstr>
    </vt:vector>
  </TitlesOfParts>
  <Company>OEM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Donghyuk Shin</cp:lastModifiedBy>
  <dcterms:created xsi:type="dcterms:W3CDTF">2020-07-11T17:46:01Z</dcterms:created>
  <dcterms:modified xsi:type="dcterms:W3CDTF">2020-07-12T12:13:14Z</dcterms:modified>
</cp:coreProperties>
</file>