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nghyukshin/Desktop/Projects/SARS_Cov2_PLpro/Manuscript/Nature_Final_submission/Upload_preparation/UPLOADED/Source_data/"/>
    </mc:Choice>
  </mc:AlternateContent>
  <xr:revisionPtr revIDLastSave="0" documentId="13_ncr:1_{B6A6AB8F-FE2F-6C40-BB97-6DA70DE3679F}" xr6:coauthVersionLast="45" xr6:coauthVersionMax="45" xr10:uidLastSave="{00000000-0000-0000-0000-000000000000}"/>
  <bookViews>
    <workbookView xWindow="0" yWindow="460" windowWidth="22100" windowHeight="18160" activeTab="3" xr2:uid="{4DB01823-6751-AF46-9CCB-FFF3F1C3215C}"/>
  </bookViews>
  <sheets>
    <sheet name="Ext. Data. Fig. 7a" sheetId="7" r:id="rId1"/>
    <sheet name="Ext. Data. Fig. 7b MX1" sheetId="9" r:id="rId2"/>
    <sheet name="Ext. Data. Fig. 7b PKR" sheetId="10" r:id="rId3"/>
    <sheet name="Ext. Data. Fig. 7b OAS1" sheetId="8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3" i="10" l="1"/>
  <c r="D4" i="10"/>
  <c r="E13" i="10"/>
  <c r="F13" i="10"/>
  <c r="D12" i="10"/>
  <c r="D3" i="10"/>
  <c r="E12" i="10"/>
  <c r="F12" i="10"/>
  <c r="D11" i="10"/>
  <c r="D2" i="10"/>
  <c r="E11" i="10"/>
  <c r="F11" i="10"/>
  <c r="H11" i="10"/>
  <c r="G11" i="10"/>
  <c r="D10" i="10"/>
  <c r="E10" i="10"/>
  <c r="F10" i="10"/>
  <c r="D9" i="10"/>
  <c r="E9" i="10"/>
  <c r="F9" i="10"/>
  <c r="D8" i="10"/>
  <c r="E8" i="10"/>
  <c r="F8" i="10"/>
  <c r="H8" i="10"/>
  <c r="G8" i="10"/>
  <c r="D7" i="10"/>
  <c r="E7" i="10"/>
  <c r="F7" i="10"/>
  <c r="D6" i="10"/>
  <c r="E6" i="10"/>
  <c r="F6" i="10"/>
  <c r="D5" i="10"/>
  <c r="E5" i="10"/>
  <c r="F5" i="10"/>
  <c r="H5" i="10"/>
  <c r="G5" i="10"/>
  <c r="E4" i="10"/>
  <c r="F4" i="10"/>
  <c r="E3" i="10"/>
  <c r="F3" i="10"/>
  <c r="E2" i="10"/>
  <c r="F2" i="10"/>
  <c r="I2" i="10"/>
  <c r="H2" i="10"/>
  <c r="G2" i="10"/>
  <c r="D13" i="9"/>
  <c r="D4" i="9"/>
  <c r="E13" i="9"/>
  <c r="F13" i="9"/>
  <c r="D12" i="9"/>
  <c r="D3" i="9"/>
  <c r="E12" i="9"/>
  <c r="F12" i="9"/>
  <c r="D11" i="9"/>
  <c r="D2" i="9"/>
  <c r="E11" i="9"/>
  <c r="F11" i="9"/>
  <c r="H11" i="9"/>
  <c r="G11" i="9"/>
  <c r="D10" i="9"/>
  <c r="E10" i="9"/>
  <c r="F10" i="9"/>
  <c r="D9" i="9"/>
  <c r="E9" i="9"/>
  <c r="F9" i="9"/>
  <c r="D8" i="9"/>
  <c r="E8" i="9"/>
  <c r="F8" i="9"/>
  <c r="H8" i="9"/>
  <c r="G8" i="9"/>
  <c r="E4" i="9"/>
  <c r="F4" i="9"/>
  <c r="E3" i="9"/>
  <c r="F3" i="9"/>
  <c r="E2" i="9"/>
  <c r="F2" i="9"/>
  <c r="I2" i="9"/>
  <c r="H2" i="9"/>
  <c r="G2" i="9"/>
  <c r="D13" i="8"/>
  <c r="D4" i="8"/>
  <c r="E13" i="8"/>
  <c r="F13" i="8"/>
  <c r="D12" i="8"/>
  <c r="D3" i="8"/>
  <c r="E12" i="8"/>
  <c r="F12" i="8"/>
  <c r="D11" i="8"/>
  <c r="D2" i="8"/>
  <c r="E11" i="8"/>
  <c r="F11" i="8"/>
  <c r="H11" i="8"/>
  <c r="G11" i="8"/>
  <c r="D10" i="8"/>
  <c r="E10" i="8"/>
  <c r="F10" i="8"/>
  <c r="D9" i="8"/>
  <c r="E9" i="8"/>
  <c r="F9" i="8"/>
  <c r="D8" i="8"/>
  <c r="E8" i="8"/>
  <c r="F8" i="8"/>
  <c r="H8" i="8"/>
  <c r="G8" i="8"/>
  <c r="D7" i="8"/>
  <c r="E7" i="8"/>
  <c r="F7" i="8"/>
  <c r="D6" i="8"/>
  <c r="E6" i="8"/>
  <c r="F6" i="8"/>
  <c r="D5" i="8"/>
  <c r="E5" i="8"/>
  <c r="F5" i="8"/>
  <c r="H5" i="8"/>
  <c r="G5" i="8"/>
  <c r="E4" i="8"/>
  <c r="F4" i="8"/>
  <c r="E3" i="8"/>
  <c r="F3" i="8"/>
  <c r="E2" i="8"/>
  <c r="F2" i="8"/>
  <c r="I2" i="8"/>
  <c r="H2" i="8"/>
  <c r="G2" i="8"/>
  <c r="G86" i="7"/>
  <c r="H86" i="7"/>
  <c r="D86" i="7"/>
  <c r="G85" i="7"/>
  <c r="H85" i="7"/>
  <c r="D85" i="7"/>
  <c r="H84" i="7"/>
  <c r="G84" i="7"/>
  <c r="D84" i="7"/>
  <c r="G83" i="7"/>
  <c r="H83" i="7"/>
  <c r="D83" i="7"/>
  <c r="G82" i="7"/>
  <c r="H82" i="7"/>
  <c r="D82" i="7"/>
  <c r="H81" i="7"/>
  <c r="G81" i="7"/>
  <c r="D81" i="7"/>
  <c r="H80" i="7"/>
  <c r="G80" i="7"/>
  <c r="D80" i="7"/>
  <c r="G79" i="7"/>
  <c r="H79" i="7"/>
  <c r="D79" i="7"/>
  <c r="G78" i="7"/>
  <c r="H78" i="7"/>
  <c r="D78" i="7"/>
  <c r="H77" i="7"/>
  <c r="G77" i="7"/>
  <c r="D77" i="7"/>
  <c r="H76" i="7"/>
  <c r="G76" i="7"/>
  <c r="D76" i="7"/>
  <c r="G75" i="7"/>
  <c r="H75" i="7"/>
  <c r="D75" i="7"/>
  <c r="H74" i="7"/>
  <c r="G74" i="7"/>
  <c r="D74" i="7"/>
  <c r="H73" i="7"/>
  <c r="G73" i="7"/>
  <c r="D73" i="7"/>
  <c r="H72" i="7"/>
  <c r="G72" i="7"/>
  <c r="D72" i="7"/>
  <c r="G71" i="7"/>
  <c r="H71" i="7"/>
  <c r="D71" i="7"/>
  <c r="H70" i="7"/>
  <c r="G70" i="7"/>
  <c r="D70" i="7"/>
  <c r="H69" i="7"/>
  <c r="G69" i="7"/>
  <c r="D69" i="7"/>
  <c r="H68" i="7"/>
  <c r="G68" i="7"/>
  <c r="D68" i="7"/>
  <c r="G67" i="7"/>
  <c r="H67" i="7"/>
  <c r="D67" i="7"/>
  <c r="H66" i="7"/>
  <c r="G66" i="7"/>
  <c r="D66" i="7"/>
  <c r="G65" i="7"/>
  <c r="H65" i="7"/>
  <c r="D65" i="7"/>
  <c r="G64" i="7"/>
  <c r="H64" i="7"/>
  <c r="D64" i="7"/>
  <c r="G63" i="7"/>
  <c r="H63" i="7"/>
  <c r="D63" i="7"/>
  <c r="G62" i="7"/>
  <c r="H62" i="7"/>
  <c r="D62" i="7"/>
  <c r="G61" i="7"/>
  <c r="H61" i="7"/>
  <c r="D61" i="7"/>
  <c r="G60" i="7"/>
  <c r="H60" i="7"/>
  <c r="D60" i="7"/>
  <c r="G59" i="7"/>
  <c r="H59" i="7"/>
  <c r="D59" i="7"/>
  <c r="G58" i="7"/>
  <c r="H58" i="7"/>
  <c r="D58" i="7"/>
  <c r="G57" i="7"/>
  <c r="H57" i="7"/>
  <c r="D57" i="7"/>
  <c r="G56" i="7"/>
  <c r="H56" i="7"/>
  <c r="D56" i="7"/>
  <c r="G55" i="7"/>
  <c r="H55" i="7"/>
  <c r="D55" i="7"/>
  <c r="G54" i="7"/>
  <c r="H54" i="7"/>
  <c r="D54" i="7"/>
  <c r="G53" i="7"/>
  <c r="H53" i="7"/>
  <c r="D53" i="7"/>
  <c r="G52" i="7"/>
  <c r="H52" i="7"/>
  <c r="D52" i="7"/>
  <c r="G51" i="7"/>
  <c r="H51" i="7"/>
  <c r="D51" i="7"/>
  <c r="G50" i="7"/>
  <c r="H50" i="7"/>
  <c r="D50" i="7"/>
  <c r="G49" i="7"/>
  <c r="H49" i="7"/>
  <c r="D49" i="7"/>
  <c r="G48" i="7"/>
  <c r="H48" i="7"/>
  <c r="D48" i="7"/>
  <c r="G47" i="7"/>
  <c r="H47" i="7"/>
  <c r="D47" i="7"/>
  <c r="G46" i="7"/>
  <c r="H46" i="7"/>
  <c r="D46" i="7"/>
  <c r="G45" i="7"/>
  <c r="H45" i="7"/>
  <c r="W12" i="7"/>
  <c r="D45" i="7"/>
  <c r="G44" i="7"/>
  <c r="H44" i="7"/>
  <c r="D44" i="7"/>
  <c r="G43" i="7"/>
  <c r="H43" i="7"/>
  <c r="D43" i="7"/>
  <c r="H42" i="7"/>
  <c r="G42" i="7"/>
  <c r="D42" i="7"/>
  <c r="G41" i="7"/>
  <c r="H41" i="7"/>
  <c r="D41" i="7"/>
  <c r="G40" i="7"/>
  <c r="H40" i="7"/>
  <c r="D40" i="7"/>
  <c r="G39" i="7"/>
  <c r="H39" i="7"/>
  <c r="D39" i="7"/>
  <c r="H38" i="7"/>
  <c r="G38" i="7"/>
  <c r="D38" i="7"/>
  <c r="G37" i="7"/>
  <c r="H37" i="7"/>
  <c r="D37" i="7"/>
  <c r="G36" i="7"/>
  <c r="H36" i="7"/>
  <c r="D36" i="7"/>
  <c r="G35" i="7"/>
  <c r="H35" i="7"/>
  <c r="D35" i="7"/>
  <c r="Q34" i="7"/>
  <c r="R34" i="7"/>
  <c r="S34" i="7"/>
  <c r="P34" i="7"/>
  <c r="G34" i="7"/>
  <c r="H34" i="7"/>
  <c r="D34" i="7"/>
  <c r="G33" i="7"/>
  <c r="H33" i="7"/>
  <c r="W11" i="7"/>
  <c r="D33" i="7"/>
  <c r="H32" i="7"/>
  <c r="G32" i="7"/>
  <c r="D32" i="7"/>
  <c r="G31" i="7"/>
  <c r="H31" i="7"/>
  <c r="D31" i="7"/>
  <c r="G30" i="7"/>
  <c r="H30" i="7"/>
  <c r="D30" i="7"/>
  <c r="G29" i="7"/>
  <c r="H29" i="7"/>
  <c r="D29" i="7"/>
  <c r="H28" i="7"/>
  <c r="G28" i="7"/>
  <c r="D28" i="7"/>
  <c r="G27" i="7"/>
  <c r="H27" i="7"/>
  <c r="D27" i="7"/>
  <c r="G26" i="7"/>
  <c r="H26" i="7"/>
  <c r="D26" i="7"/>
  <c r="G25" i="7"/>
  <c r="H25" i="7"/>
  <c r="D25" i="7"/>
  <c r="H24" i="7"/>
  <c r="G24" i="7"/>
  <c r="D24" i="7"/>
  <c r="G23" i="7"/>
  <c r="H23" i="7"/>
  <c r="D23" i="7"/>
  <c r="G22" i="7"/>
  <c r="H22" i="7"/>
  <c r="D22" i="7"/>
  <c r="G21" i="7"/>
  <c r="H21" i="7"/>
  <c r="D21" i="7"/>
  <c r="H20" i="7"/>
  <c r="G20" i="7"/>
  <c r="D20" i="7"/>
  <c r="G19" i="7"/>
  <c r="H19" i="7"/>
  <c r="D19" i="7"/>
  <c r="G18" i="7"/>
  <c r="H18" i="7"/>
  <c r="R10" i="7"/>
  <c r="D18" i="7"/>
  <c r="H17" i="7"/>
  <c r="G17" i="7"/>
  <c r="D17" i="7"/>
  <c r="H16" i="7"/>
  <c r="G16" i="7"/>
  <c r="D16" i="7"/>
  <c r="H15" i="7"/>
  <c r="G15" i="7"/>
  <c r="D15" i="7"/>
  <c r="V14" i="7"/>
  <c r="V15" i="7"/>
  <c r="J14" i="7"/>
  <c r="K14" i="7"/>
  <c r="L14" i="7"/>
  <c r="H14" i="7"/>
  <c r="G14" i="7"/>
  <c r="D14" i="7"/>
  <c r="V13" i="7"/>
  <c r="J13" i="7"/>
  <c r="K13" i="7"/>
  <c r="L13" i="7"/>
  <c r="H13" i="7"/>
  <c r="G13" i="7"/>
  <c r="D13" i="7"/>
  <c r="V12" i="7"/>
  <c r="P12" i="7"/>
  <c r="P13" i="7"/>
  <c r="P14" i="7"/>
  <c r="P15" i="7"/>
  <c r="J12" i="7"/>
  <c r="K12" i="7"/>
  <c r="L12" i="7"/>
  <c r="G12" i="7"/>
  <c r="H12" i="7"/>
  <c r="D12" i="7"/>
  <c r="X11" i="7"/>
  <c r="G11" i="7"/>
  <c r="H11" i="7"/>
  <c r="D11" i="7"/>
  <c r="G10" i="7"/>
  <c r="H10" i="7"/>
  <c r="D10" i="7"/>
  <c r="G9" i="7"/>
  <c r="H9" i="7"/>
  <c r="D9" i="7"/>
  <c r="G8" i="7"/>
  <c r="H8" i="7"/>
  <c r="R14" i="7"/>
  <c r="D8" i="7"/>
  <c r="G7" i="7"/>
  <c r="H7" i="7"/>
  <c r="D7" i="7"/>
  <c r="G6" i="7"/>
  <c r="H6" i="7"/>
  <c r="D6" i="7"/>
  <c r="G5" i="7"/>
  <c r="H5" i="7"/>
  <c r="D5" i="7"/>
  <c r="G4" i="7"/>
  <c r="H4" i="7"/>
  <c r="D4" i="7"/>
  <c r="G3" i="7"/>
  <c r="H3" i="7"/>
  <c r="D3" i="7"/>
  <c r="N2" i="7"/>
  <c r="J32" i="7"/>
  <c r="K32" i="7"/>
  <c r="L32" i="7"/>
  <c r="R9" i="7"/>
  <c r="Q9" i="7"/>
  <c r="R13" i="7"/>
  <c r="Q13" i="7"/>
  <c r="R12" i="7"/>
  <c r="Q12" i="7"/>
  <c r="X14" i="7"/>
  <c r="W14" i="7"/>
  <c r="J15" i="7"/>
  <c r="K15" i="7"/>
  <c r="L15" i="7"/>
  <c r="R15" i="7"/>
  <c r="Q15" i="7"/>
  <c r="Q14" i="7"/>
  <c r="Q10" i="7"/>
  <c r="J28" i="7"/>
  <c r="K28" i="7"/>
  <c r="L28" i="7"/>
  <c r="J20" i="7"/>
  <c r="K20" i="7"/>
  <c r="L20" i="7"/>
  <c r="X9" i="7"/>
  <c r="W9" i="7"/>
  <c r="J9" i="7"/>
  <c r="K9" i="7"/>
  <c r="L9" i="7"/>
  <c r="W10" i="7"/>
  <c r="X10" i="7"/>
  <c r="R11" i="7"/>
  <c r="Q11" i="7"/>
  <c r="X12" i="7"/>
  <c r="X13" i="7"/>
  <c r="W13" i="7"/>
  <c r="X15" i="7"/>
  <c r="W15" i="7"/>
  <c r="J85" i="7"/>
  <c r="K85" i="7"/>
  <c r="L85" i="7"/>
  <c r="J81" i="7"/>
  <c r="K81" i="7"/>
  <c r="L81" i="7"/>
  <c r="J77" i="7"/>
  <c r="K77" i="7"/>
  <c r="L77" i="7"/>
  <c r="J73" i="7"/>
  <c r="K73" i="7"/>
  <c r="L73" i="7"/>
  <c r="J69" i="7"/>
  <c r="K69" i="7"/>
  <c r="L69" i="7"/>
  <c r="J65" i="7"/>
  <c r="K65" i="7"/>
  <c r="L65" i="7"/>
  <c r="J64" i="7"/>
  <c r="K64" i="7"/>
  <c r="L64" i="7"/>
  <c r="J63" i="7"/>
  <c r="K63" i="7"/>
  <c r="L63" i="7"/>
  <c r="J59" i="7"/>
  <c r="K59" i="7"/>
  <c r="L59" i="7"/>
  <c r="J55" i="7"/>
  <c r="K55" i="7"/>
  <c r="L55" i="7"/>
  <c r="J51" i="7"/>
  <c r="K51" i="7"/>
  <c r="L51" i="7"/>
  <c r="J47" i="7"/>
  <c r="K47" i="7"/>
  <c r="L47" i="7"/>
  <c r="J43" i="7"/>
  <c r="K43" i="7"/>
  <c r="L43" i="7"/>
  <c r="J39" i="7"/>
  <c r="K39" i="7"/>
  <c r="L39" i="7"/>
  <c r="J35" i="7"/>
  <c r="K35" i="7"/>
  <c r="L35" i="7"/>
  <c r="J33" i="7"/>
  <c r="K33" i="7"/>
  <c r="L33" i="7"/>
  <c r="J29" i="7"/>
  <c r="K29" i="7"/>
  <c r="L29" i="7"/>
  <c r="J25" i="7"/>
  <c r="K25" i="7"/>
  <c r="L25" i="7"/>
  <c r="J21" i="7"/>
  <c r="K21" i="7"/>
  <c r="L21" i="7"/>
  <c r="J17" i="7"/>
  <c r="K17" i="7"/>
  <c r="L17" i="7"/>
  <c r="J80" i="7"/>
  <c r="K80" i="7"/>
  <c r="L80" i="7"/>
  <c r="J76" i="7"/>
  <c r="K76" i="7"/>
  <c r="L76" i="7"/>
  <c r="J68" i="7"/>
  <c r="K68" i="7"/>
  <c r="L68" i="7"/>
  <c r="J11" i="7"/>
  <c r="K11" i="7"/>
  <c r="L11" i="7"/>
  <c r="J54" i="7"/>
  <c r="K54" i="7"/>
  <c r="L54" i="7"/>
  <c r="J42" i="7"/>
  <c r="K42" i="7"/>
  <c r="L42" i="7"/>
  <c r="J86" i="7"/>
  <c r="K86" i="7"/>
  <c r="L86" i="7"/>
  <c r="J82" i="7"/>
  <c r="K82" i="7"/>
  <c r="L82" i="7"/>
  <c r="J78" i="7"/>
  <c r="K78" i="7"/>
  <c r="L78" i="7"/>
  <c r="J74" i="7"/>
  <c r="K74" i="7"/>
  <c r="L74" i="7"/>
  <c r="J70" i="7"/>
  <c r="K70" i="7"/>
  <c r="L70" i="7"/>
  <c r="J66" i="7"/>
  <c r="K66" i="7"/>
  <c r="L66" i="7"/>
  <c r="J6" i="7"/>
  <c r="K6" i="7"/>
  <c r="L6" i="7"/>
  <c r="J8" i="7"/>
  <c r="K8" i="7"/>
  <c r="L8" i="7"/>
  <c r="T14" i="7"/>
  <c r="J60" i="7"/>
  <c r="K60" i="7"/>
  <c r="L60" i="7"/>
  <c r="J56" i="7"/>
  <c r="K56" i="7"/>
  <c r="L56" i="7"/>
  <c r="J52" i="7"/>
  <c r="K52" i="7"/>
  <c r="L52" i="7"/>
  <c r="J48" i="7"/>
  <c r="K48" i="7"/>
  <c r="L48" i="7"/>
  <c r="J44" i="7"/>
  <c r="K44" i="7"/>
  <c r="L44" i="7"/>
  <c r="J40" i="7"/>
  <c r="K40" i="7"/>
  <c r="L40" i="7"/>
  <c r="J36" i="7"/>
  <c r="K36" i="7"/>
  <c r="L36" i="7"/>
  <c r="J34" i="7"/>
  <c r="K34" i="7"/>
  <c r="L34" i="7"/>
  <c r="J30" i="7"/>
  <c r="K30" i="7"/>
  <c r="L30" i="7"/>
  <c r="J26" i="7"/>
  <c r="K26" i="7"/>
  <c r="L26" i="7"/>
  <c r="J22" i="7"/>
  <c r="K22" i="7"/>
  <c r="L22" i="7"/>
  <c r="J18" i="7"/>
  <c r="K18" i="7"/>
  <c r="L18" i="7"/>
  <c r="J10" i="7"/>
  <c r="K10" i="7"/>
  <c r="L10" i="7"/>
  <c r="J7" i="7"/>
  <c r="K7" i="7"/>
  <c r="L7" i="7"/>
  <c r="J3" i="7"/>
  <c r="K3" i="7"/>
  <c r="L3" i="7"/>
  <c r="J49" i="7"/>
  <c r="K49" i="7"/>
  <c r="L49" i="7"/>
  <c r="J19" i="7"/>
  <c r="K19" i="7"/>
  <c r="L19" i="7"/>
  <c r="J84" i="7"/>
  <c r="K84" i="7"/>
  <c r="L84" i="7"/>
  <c r="J72" i="7"/>
  <c r="K72" i="7"/>
  <c r="L72" i="7"/>
  <c r="J4" i="7"/>
  <c r="K4" i="7"/>
  <c r="L4" i="7"/>
  <c r="J62" i="7"/>
  <c r="K62" i="7"/>
  <c r="L62" i="7"/>
  <c r="J58" i="7"/>
  <c r="K58" i="7"/>
  <c r="L58" i="7"/>
  <c r="J50" i="7"/>
  <c r="K50" i="7"/>
  <c r="L50" i="7"/>
  <c r="J46" i="7"/>
  <c r="K46" i="7"/>
  <c r="L46" i="7"/>
  <c r="J83" i="7"/>
  <c r="K83" i="7"/>
  <c r="L83" i="7"/>
  <c r="J79" i="7"/>
  <c r="K79" i="7"/>
  <c r="L79" i="7"/>
  <c r="J75" i="7"/>
  <c r="K75" i="7"/>
  <c r="L75" i="7"/>
  <c r="J71" i="7"/>
  <c r="K71" i="7"/>
  <c r="L71" i="7"/>
  <c r="J67" i="7"/>
  <c r="K67" i="7"/>
  <c r="L67" i="7"/>
  <c r="J61" i="7"/>
  <c r="K61" i="7"/>
  <c r="L61" i="7"/>
  <c r="J57" i="7"/>
  <c r="K57" i="7"/>
  <c r="L57" i="7"/>
  <c r="J53" i="7"/>
  <c r="K53" i="7"/>
  <c r="L53" i="7"/>
  <c r="J45" i="7"/>
  <c r="K45" i="7"/>
  <c r="L45" i="7"/>
  <c r="J41" i="7"/>
  <c r="K41" i="7"/>
  <c r="L41" i="7"/>
  <c r="J37" i="7"/>
  <c r="K37" i="7"/>
  <c r="L37" i="7"/>
  <c r="J31" i="7"/>
  <c r="K31" i="7"/>
  <c r="L31" i="7"/>
  <c r="J27" i="7"/>
  <c r="K27" i="7"/>
  <c r="L27" i="7"/>
  <c r="J23" i="7"/>
  <c r="K23" i="7"/>
  <c r="L23" i="7"/>
  <c r="J5" i="7"/>
  <c r="K5" i="7"/>
  <c r="L5" i="7"/>
  <c r="J24" i="7"/>
  <c r="K24" i="7"/>
  <c r="L24" i="7"/>
  <c r="J38" i="7"/>
  <c r="K38" i="7"/>
  <c r="L38" i="7"/>
  <c r="J16" i="7"/>
  <c r="K16" i="7"/>
  <c r="L16" i="7"/>
  <c r="Z14" i="7"/>
  <c r="Y14" i="7"/>
  <c r="Z12" i="7"/>
  <c r="Y12" i="7"/>
  <c r="T9" i="7"/>
  <c r="Z15" i="7"/>
  <c r="Y15" i="7"/>
  <c r="Z11" i="7"/>
  <c r="Y11" i="7"/>
  <c r="S14" i="7"/>
  <c r="Z10" i="7"/>
  <c r="AA12" i="7"/>
  <c r="Y10" i="7"/>
  <c r="AA11" i="7"/>
  <c r="T11" i="7"/>
  <c r="Z9" i="7"/>
  <c r="T15" i="7"/>
  <c r="S15" i="7"/>
  <c r="Z13" i="7"/>
  <c r="Y13" i="7"/>
  <c r="T13" i="7"/>
  <c r="S13" i="7"/>
  <c r="T12" i="7"/>
  <c r="S12" i="7"/>
  <c r="T10" i="7"/>
  <c r="S10" i="7"/>
  <c r="I11" i="8"/>
  <c r="I11" i="9"/>
  <c r="I8" i="10"/>
</calcChain>
</file>

<file path=xl/sharedStrings.xml><?xml version="1.0" encoding="utf-8"?>
<sst xmlns="http://schemas.openxmlformats.org/spreadsheetml/2006/main" count="271" uniqueCount="55">
  <si>
    <t>sample</t>
  </si>
  <si>
    <t>GAPDH</t>
  </si>
  <si>
    <t>ISG15</t>
  </si>
  <si>
    <t>delta ct</t>
  </si>
  <si>
    <t>exp</t>
  </si>
  <si>
    <t>RdRP</t>
  </si>
  <si>
    <t>10h</t>
  </si>
  <si>
    <t>ZK</t>
  </si>
  <si>
    <t>24h</t>
  </si>
  <si>
    <t>SD</t>
  </si>
  <si>
    <t>Virus</t>
  </si>
  <si>
    <t>VK</t>
  </si>
  <si>
    <t>GRL-row1</t>
  </si>
  <si>
    <t>GRL</t>
  </si>
  <si>
    <t>row1</t>
  </si>
  <si>
    <t>row2</t>
  </si>
  <si>
    <t>row3</t>
  </si>
  <si>
    <t>row4</t>
  </si>
  <si>
    <t>row5</t>
  </si>
  <si>
    <r>
      <t>conc(</t>
    </r>
    <r>
      <rPr>
        <sz val="11"/>
        <color theme="1"/>
        <rFont val="Calibri"/>
        <family val="2"/>
      </rPr>
      <t>µ</t>
    </r>
    <r>
      <rPr>
        <sz val="9.35"/>
        <color theme="1"/>
        <rFont val="Calibri"/>
        <family val="2"/>
      </rPr>
      <t>M)</t>
    </r>
  </si>
  <si>
    <t>GRL-row2</t>
  </si>
  <si>
    <t>GRL-row3</t>
  </si>
  <si>
    <t>GRL-row4</t>
  </si>
  <si>
    <t>GRL-row5</t>
  </si>
  <si>
    <t>Sample</t>
  </si>
  <si>
    <t>ct_ACTB</t>
  </si>
  <si>
    <t>ct_OAS1</t>
  </si>
  <si>
    <t>deltaOAS1</t>
  </si>
  <si>
    <t>deltadelta ct</t>
  </si>
  <si>
    <t>fold</t>
  </si>
  <si>
    <t>avg</t>
  </si>
  <si>
    <t>sd</t>
  </si>
  <si>
    <t>pvalue</t>
  </si>
  <si>
    <t>mock</t>
  </si>
  <si>
    <t>mock/grl</t>
  </si>
  <si>
    <t>cov2</t>
  </si>
  <si>
    <t>cov2/grl</t>
  </si>
  <si>
    <t>ct_MX1</t>
  </si>
  <si>
    <t>deltaMX1</t>
  </si>
  <si>
    <t>deldelCt</t>
  </si>
  <si>
    <t>MOCK</t>
  </si>
  <si>
    <t>COV2 OVER MOCK</t>
  </si>
  <si>
    <t>MOCK/GRL</t>
  </si>
  <si>
    <t>COV2</t>
  </si>
  <si>
    <t>COV2/GRL</t>
  </si>
  <si>
    <t>COV2/GRL OVER COV2</t>
  </si>
  <si>
    <t>ct_PKR</t>
  </si>
  <si>
    <t>deltaPKR</t>
  </si>
  <si>
    <t>average</t>
  </si>
  <si>
    <t>p value</t>
  </si>
  <si>
    <t>cov2 over mock</t>
  </si>
  <si>
    <t>cov2+GRL</t>
  </si>
  <si>
    <t>cov2grl over cov2</t>
  </si>
  <si>
    <t>mock+GRL</t>
  </si>
  <si>
    <t>s.d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</si>
</sst>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0.00;\-###0.00"/>
    <numFmt numFmtId="165" formatCode="0.00_ ;\-0.00\ "/>
    <numFmt numFmtId="166" formatCode="0.000000000000000"/>
    <numFmt numFmtId="167" formatCode="0.0000000000000"/>
  </numFmts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9.35"/>
      <color theme="1"/>
      <name val="Calibri"/>
      <family val="2"/>
    </font>
    <font>
      <sz val="8.25"/>
      <name val="Microsoft Sans Serif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1" fillId="2" borderId="0" xfId="1" applyFill="1"/>
    <xf numFmtId="0" fontId="2" fillId="0" borderId="0" xfId="1" applyFont="1"/>
    <xf numFmtId="0" fontId="1" fillId="0" borderId="0" xfId="1" applyAlignment="1">
      <alignment horizontal="center"/>
    </xf>
    <xf numFmtId="49" fontId="5" fillId="0" borderId="0" xfId="1" applyNumberFormat="1" applyFont="1" applyAlignment="1">
      <alignment vertical="center"/>
    </xf>
    <xf numFmtId="164" fontId="5" fillId="0" borderId="0" xfId="1" applyNumberFormat="1" applyFont="1" applyAlignment="1">
      <alignment vertical="center"/>
    </xf>
    <xf numFmtId="165" fontId="1" fillId="0" borderId="0" xfId="1" applyNumberFormat="1"/>
    <xf numFmtId="2" fontId="1" fillId="0" borderId="0" xfId="1" applyNumberFormat="1"/>
    <xf numFmtId="2" fontId="1" fillId="0" borderId="0" xfId="1" applyNumberFormat="1" applyAlignment="1">
      <alignment horizontal="center"/>
    </xf>
    <xf numFmtId="49" fontId="1" fillId="0" borderId="0" xfId="1" applyNumberFormat="1"/>
    <xf numFmtId="166" fontId="1" fillId="0" borderId="0" xfId="1" applyNumberFormat="1"/>
    <xf numFmtId="167" fontId="1" fillId="0" borderId="0" xfId="1" applyNumberFormat="1"/>
    <xf numFmtId="0" fontId="6" fillId="0" borderId="0" xfId="1" applyFont="1"/>
    <xf numFmtId="0" fontId="5" fillId="0" borderId="0" xfId="1" applyFont="1" applyAlignment="1">
      <alignment vertical="center"/>
    </xf>
    <xf numFmtId="0" fontId="7" fillId="0" borderId="0" xfId="1" applyFont="1"/>
    <xf numFmtId="0" fontId="1" fillId="0" borderId="0" xfId="1" applyAlignment="1">
      <alignment horizontal="right"/>
    </xf>
  </cellXfs>
  <cellStyles count="2">
    <cellStyle name="Normal" xfId="0" builtinId="0"/>
    <cellStyle name="Normal 2" xfId="1" xr:uid="{E15D0949-C896-B149-AA70-10041F4698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7F7-0E43-8459-47BC057F572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7F7-0E43-8459-47BC057F5721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7F7-0E43-8459-47BC057F572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7F7-0E43-8459-47BC057F5721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7F7-0E43-8459-47BC057F5721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7F7-0E43-8459-47BC057F5721}"/>
              </c:ext>
            </c:extLst>
          </c:dPt>
          <c:errBars>
            <c:errBarType val="both"/>
            <c:errValType val="cust"/>
            <c:noEndCap val="0"/>
            <c:plus>
              <c:numRef>
                <c:f>'Ext. Data. Fig. 7a'!$Z$9:$Z$15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1.3356379416389923E-10</c:v>
                  </c:pt>
                  <c:pt idx="2">
                    <c:v>1.1714635861434254E-12</c:v>
                  </c:pt>
                  <c:pt idx="3">
                    <c:v>2.2142595224699742E-11</c:v>
                  </c:pt>
                  <c:pt idx="4">
                    <c:v>1.0533692659914225E-10</c:v>
                  </c:pt>
                  <c:pt idx="5">
                    <c:v>1.4696330417347546E-10</c:v>
                  </c:pt>
                  <c:pt idx="6">
                    <c:v>2.7487782665117541E-10</c:v>
                  </c:pt>
                </c:numCache>
              </c:numRef>
            </c:plus>
            <c:minus>
              <c:numRef>
                <c:f>'Ext. Data. Fig. 7a'!$Z$9:$Z$15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1.3356379416389923E-10</c:v>
                  </c:pt>
                  <c:pt idx="2">
                    <c:v>1.1714635861434254E-12</c:v>
                  </c:pt>
                  <c:pt idx="3">
                    <c:v>2.2142595224699742E-11</c:v>
                  </c:pt>
                  <c:pt idx="4">
                    <c:v>1.0533692659914225E-10</c:v>
                  </c:pt>
                  <c:pt idx="5">
                    <c:v>1.4696330417347546E-10</c:v>
                  </c:pt>
                  <c:pt idx="6">
                    <c:v>2.7487782665117541E-10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'Ext. Data. Fig. 7a'!$P$9:$P$15</c:f>
              <c:strCache>
                <c:ptCount val="7"/>
                <c:pt idx="0">
                  <c:v>ZK</c:v>
                </c:pt>
                <c:pt idx="1">
                  <c:v>VK</c:v>
                </c:pt>
                <c:pt idx="2">
                  <c:v>100</c:v>
                </c:pt>
                <c:pt idx="3">
                  <c:v>50</c:v>
                </c:pt>
                <c:pt idx="4">
                  <c:v>25</c:v>
                </c:pt>
                <c:pt idx="5">
                  <c:v>12.5</c:v>
                </c:pt>
                <c:pt idx="6">
                  <c:v>6.25</c:v>
                </c:pt>
              </c:strCache>
            </c:strRef>
          </c:cat>
          <c:val>
            <c:numRef>
              <c:f>'Ext. Data. Fig. 7a'!$Y$9:$Y$15</c:f>
              <c:numCache>
                <c:formatCode>General</c:formatCode>
                <c:ptCount val="7"/>
                <c:pt idx="0">
                  <c:v>0</c:v>
                </c:pt>
                <c:pt idx="1">
                  <c:v>3.7006458945760758E-10</c:v>
                </c:pt>
                <c:pt idx="2">
                  <c:v>5.0480483200860309E-12</c:v>
                </c:pt>
                <c:pt idx="3">
                  <c:v>7.8700867405486831E-11</c:v>
                </c:pt>
                <c:pt idx="4">
                  <c:v>4.0024875607011247E-10</c:v>
                </c:pt>
                <c:pt idx="5">
                  <c:v>4.8313896295552219E-10</c:v>
                </c:pt>
                <c:pt idx="6">
                  <c:v>6.4043764141640312E-10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7F7-0E43-8459-47BC057F57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8"/>
        <c:overlap val="-28"/>
        <c:axId val="1829275535"/>
        <c:axId val="1829275951"/>
      </c:barChart>
      <c:catAx>
        <c:axId val="1829275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DE"/>
          </a:p>
        </c:txPr>
        <c:crossAx val="1829275951"/>
        <c:crossesAt val="1.0000000000000007E-13"/>
        <c:auto val="1"/>
        <c:lblAlgn val="ctr"/>
        <c:lblOffset val="100"/>
        <c:noMultiLvlLbl val="0"/>
      </c:catAx>
      <c:valAx>
        <c:axId val="1829275951"/>
        <c:scaling>
          <c:logBase val="10"/>
          <c:orientation val="minMax"/>
          <c:max val="1.0000000000000005E-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DE"/>
                  <a:t>rel. mRAN expression SARS-CoV-2 RdRP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DE"/>
          </a:p>
        </c:txPr>
        <c:crossAx val="1829275535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76200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MX1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DE"/>
        </a:p>
      </c:txPr>
    </c:title>
    <c:autoTitleDeleted val="0"/>
    <c:plotArea>
      <c:layout>
        <c:manualLayout>
          <c:layoutTarget val="inner"/>
          <c:xMode val="edge"/>
          <c:yMode val="edge"/>
          <c:x val="0.11699576014536645"/>
          <c:y val="2.9891263592050993E-2"/>
          <c:w val="0.86780955799328507"/>
          <c:h val="0.934693877551020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('Ext. Data. Fig. 7b MX1'!$H$2,'Ext. Data. Fig. 7b MX1'!$H$8)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0.37499864840978508</c:v>
                  </c:pt>
                </c:numCache>
              </c:numRef>
            </c:plus>
            <c:minus>
              <c:numRef>
                <c:f>('Ext. Data. Fig. 7b MX1'!$H$2,'Ext. Data. Fig. 7b MX1'!$H$8)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0.37499864840978508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7b MX1'!$G$2,'Ext. Data. Fig. 7b MX1'!$G$8)</c:f>
              <c:numCache>
                <c:formatCode>0.00</c:formatCode>
                <c:ptCount val="2"/>
                <c:pt idx="0">
                  <c:v>1</c:v>
                </c:pt>
                <c:pt idx="1">
                  <c:v>2.4394137481969729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0C-454A-B21F-9F0DC9B9AF18}"/>
            </c:ext>
          </c:extLst>
        </c:ser>
        <c:ser>
          <c:idx val="1"/>
          <c:order val="1"/>
          <c:spPr>
            <a:solidFill>
              <a:schemeClr val="bg1">
                <a:lumMod val="6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('Ext. Data. Fig. 7b MX1'!$H$5,'Ext. Data. Fig. 7b MX1'!$H$11)</c:f>
                <c:numCache>
                  <c:formatCode>General</c:formatCode>
                  <c:ptCount val="2"/>
                  <c:pt idx="0">
                    <c:v>0.35999247370369086</c:v>
                  </c:pt>
                  <c:pt idx="1">
                    <c:v>1.2652254217761394</c:v>
                  </c:pt>
                </c:numCache>
              </c:numRef>
            </c:plus>
            <c:minus>
              <c:numRef>
                <c:f>('Ext. Data. Fig. 7b MX1'!$H$5,'Ext. Data. Fig. 7b MX1'!$H$11)</c:f>
                <c:numCache>
                  <c:formatCode>General</c:formatCode>
                  <c:ptCount val="2"/>
                  <c:pt idx="0">
                    <c:v>0.35999247370369086</c:v>
                  </c:pt>
                  <c:pt idx="1">
                    <c:v>1.2652254217761394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7b MX1'!$G$5,'Ext. Data. Fig. 7b MX1'!$G$11)</c:f>
              <c:numCache>
                <c:formatCode>0.00</c:formatCode>
                <c:ptCount val="2"/>
                <c:pt idx="0">
                  <c:v>0.95706806402315803</c:v>
                </c:pt>
                <c:pt idx="1">
                  <c:v>6.1432397276343735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0C-454A-B21F-9F0DC9B9A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4473920"/>
        <c:axId val="114472256"/>
      </c:barChart>
      <c:catAx>
        <c:axId val="114473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14472256"/>
        <c:crosses val="autoZero"/>
        <c:auto val="1"/>
        <c:lblAlgn val="ctr"/>
        <c:lblOffset val="100"/>
        <c:noMultiLvlLbl val="0"/>
      </c:catAx>
      <c:valAx>
        <c:axId val="114472256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14473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CB3-2C48-AB0B-E5A128444C2F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CB3-2C48-AB0B-E5A128444C2F}"/>
              </c:ext>
            </c:extLst>
          </c:dPt>
          <c:errBars>
            <c:errBarType val="both"/>
            <c:errValType val="cust"/>
            <c:noEndCap val="0"/>
            <c:plus>
              <c:numRef>
                <c:f>('Ext. Data. Fig. 7b MX1'!$H$2,'Ext. Data. Fig. 7b MX1'!$H$5,'Ext. Data. Fig. 7b MX1'!$H$8,'Ext. Data. Fig. 7b MX1'!$H$11)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0.35999247370369086</c:v>
                  </c:pt>
                  <c:pt idx="2">
                    <c:v>0.37499864840978508</c:v>
                  </c:pt>
                  <c:pt idx="3">
                    <c:v>1.2652254217761394</c:v>
                  </c:pt>
                </c:numCache>
              </c:numRef>
            </c:plus>
            <c:minus>
              <c:numRef>
                <c:f>('Ext. Data. Fig. 7b MX1'!$H$2,'Ext. Data. Fig. 7b MX1'!$H$5,'Ext. Data. Fig. 7b MX1'!$H$8,'Ext. Data. Fig. 7b MX1'!$H$11)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0.35999247370369086</c:v>
                  </c:pt>
                  <c:pt idx="2">
                    <c:v>0.37499864840978508</c:v>
                  </c:pt>
                  <c:pt idx="3">
                    <c:v>1.2652254217761394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7b MX1'!$G$2,'Ext. Data. Fig. 7b MX1'!$G$5,'Ext. Data. Fig. 7b MX1'!$G$8,'Ext. Data. Fig. 7b MX1'!$G$11)</c:f>
              <c:numCache>
                <c:formatCode>0.00</c:formatCode>
                <c:ptCount val="4"/>
                <c:pt idx="0">
                  <c:v>1</c:v>
                </c:pt>
                <c:pt idx="1">
                  <c:v>0.95706806402315803</c:v>
                </c:pt>
                <c:pt idx="2">
                  <c:v>2.4394137481969729</c:v>
                </c:pt>
                <c:pt idx="3">
                  <c:v>6.1432397276343735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B3-2C48-AB0B-E5A128444C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4612111"/>
        <c:axId val="464612527"/>
      </c:barChart>
      <c:scatterChart>
        <c:scatterStyle val="lineMarker"/>
        <c:varyColors val="0"/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MX1'!$K$2:$K$4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xVal>
          <c:yVal>
            <c:numRef>
              <c:f>'Ext. Data. Fig. 7b MX1'!$F$2:$F$4</c:f>
              <c:numCache>
                <c:formatCode>0.00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BCB3-2C48-AB0B-E5A128444C2F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MX1'!$K$5:$K$7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xVal>
          <c:yVal>
            <c:numRef>
              <c:f>'Ext. Data. Fig. 7b MX1'!$F$5:$F$7</c:f>
              <c:numCache>
                <c:formatCode>0.00</c:formatCode>
                <c:ptCount val="3"/>
                <c:pt idx="0">
                  <c:v>1.0368973012899216</c:v>
                </c:pt>
                <c:pt idx="1">
                  <c:v>1.270445181468272</c:v>
                </c:pt>
                <c:pt idx="2">
                  <c:v>0.56386170931128055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BCB3-2C48-AB0B-E5A128444C2F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MX1'!$K$8:$K$10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3</c:v>
                </c:pt>
              </c:numCache>
            </c:numRef>
          </c:xVal>
          <c:yVal>
            <c:numRef>
              <c:f>'Ext. Data. Fig. 7b MX1'!$F$8:$F$10</c:f>
              <c:numCache>
                <c:formatCode>0.00</c:formatCode>
                <c:ptCount val="3"/>
                <c:pt idx="0">
                  <c:v>2.2345674950502277</c:v>
                </c:pt>
                <c:pt idx="1">
                  <c:v>2.2114545269701504</c:v>
                </c:pt>
                <c:pt idx="2">
                  <c:v>2.8722192225705405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BCB3-2C48-AB0B-E5A128444C2F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MX1'!$K$11:$K$13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4</c:v>
                </c:pt>
              </c:numCache>
            </c:numRef>
          </c:xVal>
          <c:yVal>
            <c:numRef>
              <c:f>'Ext. Data. Fig. 7b MX1'!$F$11:$F$13</c:f>
              <c:numCache>
                <c:formatCode>0.00</c:formatCode>
                <c:ptCount val="3"/>
                <c:pt idx="0">
                  <c:v>5.5020514965972387</c:v>
                </c:pt>
                <c:pt idx="1">
                  <c:v>7.6006951395269624</c:v>
                </c:pt>
                <c:pt idx="2">
                  <c:v>5.3269725467789195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BCB3-2C48-AB0B-E5A128444C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4612111"/>
        <c:axId val="464612527"/>
      </c:scatterChart>
      <c:catAx>
        <c:axId val="464612111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464612527"/>
        <c:crosses val="autoZero"/>
        <c:auto val="1"/>
        <c:lblAlgn val="ctr"/>
        <c:lblOffset val="100"/>
        <c:noMultiLvlLbl val="0"/>
      </c:catAx>
      <c:valAx>
        <c:axId val="464612527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4646121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627-AA4B-A484-EFDDD9F69D94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627-AA4B-A484-EFDDD9F69D94}"/>
              </c:ext>
            </c:extLst>
          </c:dPt>
          <c:errBars>
            <c:errBarType val="both"/>
            <c:errValType val="cust"/>
            <c:noEndCap val="0"/>
            <c:plus>
              <c:numRef>
                <c:f>('Ext. Data. Fig. 7b MX1'!$H$2,'Ext. Data. Fig. 7b MX1'!$H$5,'Ext. Data. Fig. 7b MX1'!$H$8,'Ext. Data. Fig. 7b MX1'!$H$11)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0.35999247370369086</c:v>
                  </c:pt>
                  <c:pt idx="2">
                    <c:v>0.37499864840978508</c:v>
                  </c:pt>
                  <c:pt idx="3">
                    <c:v>1.2652254217761394</c:v>
                  </c:pt>
                </c:numCache>
              </c:numRef>
            </c:plus>
            <c:minus>
              <c:numRef>
                <c:f>('Ext. Data. Fig. 7b MX1'!$H$2,'Ext. Data. Fig. 7b MX1'!$H$5,'Ext. Data. Fig. 7b MX1'!$H$8,'Ext. Data. Fig. 7b MX1'!$H$11)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0.35999247370369086</c:v>
                  </c:pt>
                  <c:pt idx="2">
                    <c:v>0.37499864840978508</c:v>
                  </c:pt>
                  <c:pt idx="3">
                    <c:v>1.2652254217761394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7b MX1'!$G$2,'Ext. Data. Fig. 7b MX1'!$G$5,'Ext. Data. Fig. 7b MX1'!$G$8,'Ext. Data. Fig. 7b MX1'!$G$11)</c:f>
              <c:numCache>
                <c:formatCode>0.00</c:formatCode>
                <c:ptCount val="4"/>
                <c:pt idx="0">
                  <c:v>1</c:v>
                </c:pt>
                <c:pt idx="1">
                  <c:v>0.95706806402315803</c:v>
                </c:pt>
                <c:pt idx="2">
                  <c:v>2.4394137481969729</c:v>
                </c:pt>
                <c:pt idx="3">
                  <c:v>6.1432397276343735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627-AA4B-A484-EFDDD9F69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4612111"/>
        <c:axId val="464612527"/>
      </c:barChart>
      <c:scatterChart>
        <c:scatterStyle val="lineMarker"/>
        <c:varyColors val="0"/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MX1'!$K$2:$K$4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xVal>
          <c:yVal>
            <c:numRef>
              <c:f>'Ext. Data. Fig. 7b MX1'!$F$2:$F$4</c:f>
              <c:numCache>
                <c:formatCode>0.00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627-AA4B-A484-EFDDD9F69D94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MX1'!$K$5:$K$7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xVal>
          <c:yVal>
            <c:numRef>
              <c:f>'Ext. Data. Fig. 7b MX1'!$F$5:$F$7</c:f>
              <c:numCache>
                <c:formatCode>0.00</c:formatCode>
                <c:ptCount val="3"/>
                <c:pt idx="0">
                  <c:v>1.0368973012899216</c:v>
                </c:pt>
                <c:pt idx="1">
                  <c:v>1.270445181468272</c:v>
                </c:pt>
                <c:pt idx="2">
                  <c:v>0.56386170931128055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627-AA4B-A484-EFDDD9F69D94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MX1'!$K$8:$K$10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3</c:v>
                </c:pt>
              </c:numCache>
            </c:numRef>
          </c:xVal>
          <c:yVal>
            <c:numRef>
              <c:f>'Ext. Data. Fig. 7b MX1'!$F$8:$F$10</c:f>
              <c:numCache>
                <c:formatCode>0.00</c:formatCode>
                <c:ptCount val="3"/>
                <c:pt idx="0">
                  <c:v>2.2345674950502277</c:v>
                </c:pt>
                <c:pt idx="1">
                  <c:v>2.2114545269701504</c:v>
                </c:pt>
                <c:pt idx="2">
                  <c:v>2.8722192225705405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F627-AA4B-A484-EFDDD9F69D94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MX1'!$K$11:$K$13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4</c:v>
                </c:pt>
              </c:numCache>
            </c:numRef>
          </c:xVal>
          <c:yVal>
            <c:numRef>
              <c:f>'Ext. Data. Fig. 7b MX1'!$F$11:$F$13</c:f>
              <c:numCache>
                <c:formatCode>0.00</c:formatCode>
                <c:ptCount val="3"/>
                <c:pt idx="0">
                  <c:v>5.5020514965972387</c:v>
                </c:pt>
                <c:pt idx="1">
                  <c:v>7.6006951395269624</c:v>
                </c:pt>
                <c:pt idx="2">
                  <c:v>5.3269725467789195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F627-AA4B-A484-EFDDD9F69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4612111"/>
        <c:axId val="464612527"/>
      </c:scatterChart>
      <c:catAx>
        <c:axId val="464612111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464612527"/>
        <c:crosses val="autoZero"/>
        <c:auto val="1"/>
        <c:lblAlgn val="ctr"/>
        <c:lblOffset val="100"/>
        <c:noMultiLvlLbl val="0"/>
      </c:catAx>
      <c:valAx>
        <c:axId val="464612527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one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4646121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PKR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untreated</c:v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('Ext. Data. Fig. 7b PKR'!$H$2,'Ext. Data. Fig. 7b PKR'!$H$5)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0.67384753385069673</c:v>
                  </c:pt>
                </c:numCache>
              </c:numRef>
            </c:plus>
            <c:minus>
              <c:numRef>
                <c:f>('Ext. Data. Fig. 7b PKR'!$H$2,'Ext. Data. Fig. 7b PKR'!$H$5)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0.67384753385069673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7b PKR'!$G$2,'Ext. Data. Fig. 7b PKR'!$G$5)</c:f>
              <c:numCache>
                <c:formatCode>0.00</c:formatCode>
                <c:ptCount val="2"/>
                <c:pt idx="0">
                  <c:v>1</c:v>
                </c:pt>
                <c:pt idx="1">
                  <c:v>2.4302633726209701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5E-E047-8049-02925A698A12}"/>
            </c:ext>
          </c:extLst>
        </c:ser>
        <c:ser>
          <c:idx val="1"/>
          <c:order val="1"/>
          <c:tx>
            <c:v>grl0617</c:v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('Ext. Data. Fig. 7b PKR'!$H$8,'Ext. Data. Fig. 7b PKR'!$H$11)</c:f>
                <c:numCache>
                  <c:formatCode>General</c:formatCode>
                  <c:ptCount val="2"/>
                  <c:pt idx="0">
                    <c:v>0.98631642290923527</c:v>
                  </c:pt>
                  <c:pt idx="1">
                    <c:v>0.4960733651634468</c:v>
                  </c:pt>
                </c:numCache>
              </c:numRef>
            </c:plus>
            <c:minus>
              <c:numRef>
                <c:f>('Ext. Data. Fig. 7b PKR'!$H$8,'Ext. Data. Fig. 7b PKR'!$H$11)</c:f>
                <c:numCache>
                  <c:formatCode>General</c:formatCode>
                  <c:ptCount val="2"/>
                  <c:pt idx="0">
                    <c:v>0.98631642290923527</c:v>
                  </c:pt>
                  <c:pt idx="1">
                    <c:v>0.4960733651634468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7b PKR'!$G$11,'Ext. Data. Fig. 7b PKR'!$G$8)</c:f>
              <c:numCache>
                <c:formatCode>0.00</c:formatCode>
                <c:ptCount val="2"/>
                <c:pt idx="0">
                  <c:v>1.3705471488008925</c:v>
                </c:pt>
                <c:pt idx="1">
                  <c:v>4.9158177863995673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5E-E047-8049-02925A698A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98840608"/>
        <c:axId val="1098833536"/>
      </c:barChart>
      <c:catAx>
        <c:axId val="1098840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098833536"/>
        <c:crosses val="autoZero"/>
        <c:auto val="1"/>
        <c:lblAlgn val="ctr"/>
        <c:lblOffset val="100"/>
        <c:noMultiLvlLbl val="0"/>
      </c:catAx>
      <c:valAx>
        <c:axId val="1098833536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098840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DE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PKR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('Ext. Data. Fig. 7b PKR'!$E$20,'Ext. Data. Fig. 7b PKR'!$E$23,'Ext. Data. Fig. 7b PKR'!$E$26,'Ext. Data. Fig. 7b PKR'!$E$29)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0.4960733651634468</c:v>
                  </c:pt>
                  <c:pt idx="2">
                    <c:v>0.67384753385069673</c:v>
                  </c:pt>
                  <c:pt idx="3">
                    <c:v>0.98631642290923527</c:v>
                  </c:pt>
                </c:numCache>
              </c:numRef>
            </c:plus>
            <c:minus>
              <c:numRef>
                <c:f>('Ext. Data. Fig. 7b PKR'!$E$20,'Ext. Data. Fig. 7b PKR'!$E$23,'Ext. Data. Fig. 7b PKR'!$E$26,'Ext. Data. Fig. 7b PKR'!$E$29)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0.4960733651634468</c:v>
                  </c:pt>
                  <c:pt idx="2">
                    <c:v>0.67384753385069673</c:v>
                  </c:pt>
                  <c:pt idx="3">
                    <c:v>0.98631642290923527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7b PKR'!$D$20,'Ext. Data. Fig. 7b PKR'!$D$23,'Ext. Data. Fig. 7b PKR'!$D$26,'Ext. Data. Fig. 7b PKR'!$D$29)</c:f>
              <c:numCache>
                <c:formatCode>General</c:formatCode>
                <c:ptCount val="4"/>
                <c:pt idx="0">
                  <c:v>1</c:v>
                </c:pt>
                <c:pt idx="1">
                  <c:v>1.3705471488008925</c:v>
                </c:pt>
                <c:pt idx="2">
                  <c:v>2.4302633726209701</c:v>
                </c:pt>
                <c:pt idx="3">
                  <c:v>4.9158177863995673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94-8E44-A0B8-A4B091807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1737151"/>
        <c:axId val="581737983"/>
      </c:barChart>
      <c:scatterChart>
        <c:scatterStyle val="lineMarker"/>
        <c:varyColors val="0"/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PKR'!$B$20:$B$22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xVal>
          <c:yVal>
            <c:numRef>
              <c:f>'Ext. Data. Fig. 7b PKR'!$C$20:$C$22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094-8E44-A0B8-A4B09180704F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PKR'!$B$23:$B$25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xVal>
          <c:yVal>
            <c:numRef>
              <c:f>'Ext. Data. Fig. 7b PKR'!$C$23:$C$25</c:f>
              <c:numCache>
                <c:formatCode>General</c:formatCode>
                <c:ptCount val="3"/>
                <c:pt idx="0">
                  <c:v>1.9355969052653543</c:v>
                </c:pt>
                <c:pt idx="1">
                  <c:v>1.1694339599269825</c:v>
                </c:pt>
                <c:pt idx="2">
                  <c:v>1.0066105812103401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094-8E44-A0B8-A4B09180704F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PKR'!$B$26:$B$28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3</c:v>
                </c:pt>
              </c:numCache>
            </c:numRef>
          </c:xVal>
          <c:yVal>
            <c:numRef>
              <c:f>'Ext. Data. Fig. 7b PKR'!$C$26:$C$28</c:f>
              <c:numCache>
                <c:formatCode>General</c:formatCode>
                <c:ptCount val="3"/>
                <c:pt idx="0">
                  <c:v>2.7295252816742761</c:v>
                </c:pt>
                <c:pt idx="1">
                  <c:v>1.6586177629462318</c:v>
                </c:pt>
                <c:pt idx="2">
                  <c:v>2.9026470732424028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094-8E44-A0B8-A4B09180704F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PKR'!$B$29:$B$31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4</c:v>
                </c:pt>
              </c:numCache>
            </c:numRef>
          </c:xVal>
          <c:yVal>
            <c:numRef>
              <c:f>'Ext. Data. Fig. 7b PKR'!$C$29:$C$31</c:f>
              <c:numCache>
                <c:formatCode>General</c:formatCode>
                <c:ptCount val="3"/>
                <c:pt idx="0">
                  <c:v>5.9107862847921044</c:v>
                </c:pt>
                <c:pt idx="1">
                  <c:v>3.9383873407339975</c:v>
                </c:pt>
                <c:pt idx="2">
                  <c:v>4.8982797336725978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094-8E44-A0B8-A4B091807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1737151"/>
        <c:axId val="581737983"/>
      </c:scatterChart>
      <c:catAx>
        <c:axId val="58173715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581737983"/>
        <c:crosses val="autoZero"/>
        <c:auto val="1"/>
        <c:lblAlgn val="ctr"/>
        <c:lblOffset val="100"/>
        <c:noMultiLvlLbl val="0"/>
      </c:catAx>
      <c:valAx>
        <c:axId val="58173798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5817371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075-4041-8F1A-FE8F57FAEAA3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075-4041-8F1A-FE8F57FAEAA3}"/>
              </c:ext>
            </c:extLst>
          </c:dPt>
          <c:errBars>
            <c:errBarType val="both"/>
            <c:errValType val="cust"/>
            <c:noEndCap val="0"/>
            <c:plus>
              <c:numRef>
                <c:f>('Ext. Data. Fig. 7b PKR'!$E$20,'Ext. Data. Fig. 7b PKR'!$E$23,'Ext. Data. Fig. 7b PKR'!$E$26,'Ext. Data. Fig. 7b PKR'!$E$29)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0.4960733651634468</c:v>
                  </c:pt>
                  <c:pt idx="2">
                    <c:v>0.67384753385069673</c:v>
                  </c:pt>
                  <c:pt idx="3">
                    <c:v>0.98631642290923527</c:v>
                  </c:pt>
                </c:numCache>
              </c:numRef>
            </c:plus>
            <c:minus>
              <c:numRef>
                <c:f>('Ext. Data. Fig. 7b PKR'!$E$20,'Ext. Data. Fig. 7b PKR'!$E$23,'Ext. Data. Fig. 7b PKR'!$E$26,'Ext. Data. Fig. 7b PKR'!$E$29)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0.4960733651634468</c:v>
                  </c:pt>
                  <c:pt idx="2">
                    <c:v>0.67384753385069673</c:v>
                  </c:pt>
                  <c:pt idx="3">
                    <c:v>0.98631642290923527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7b PKR'!$D$20,'Ext. Data. Fig. 7b PKR'!$D$23,'Ext. Data. Fig. 7b PKR'!$D$26,'Ext. Data. Fig. 7b PKR'!$D$29)</c:f>
              <c:numCache>
                <c:formatCode>General</c:formatCode>
                <c:ptCount val="4"/>
                <c:pt idx="0">
                  <c:v>1</c:v>
                </c:pt>
                <c:pt idx="1">
                  <c:v>1.3705471488008925</c:v>
                </c:pt>
                <c:pt idx="2">
                  <c:v>2.4302633726209701</c:v>
                </c:pt>
                <c:pt idx="3">
                  <c:v>4.9158177863995673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75-4041-8F1A-FE8F57FAE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1737151"/>
        <c:axId val="581737983"/>
      </c:barChart>
      <c:scatterChart>
        <c:scatterStyle val="lineMarker"/>
        <c:varyColors val="0"/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PKR'!$B$20:$B$22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xVal>
          <c:yVal>
            <c:numRef>
              <c:f>'Ext. Data. Fig. 7b PKR'!$C$20:$C$22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075-4041-8F1A-FE8F57FAEAA3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PKR'!$B$23:$B$25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xVal>
          <c:yVal>
            <c:numRef>
              <c:f>'Ext. Data. Fig. 7b PKR'!$C$23:$C$25</c:f>
              <c:numCache>
                <c:formatCode>General</c:formatCode>
                <c:ptCount val="3"/>
                <c:pt idx="0">
                  <c:v>1.9355969052653543</c:v>
                </c:pt>
                <c:pt idx="1">
                  <c:v>1.1694339599269825</c:v>
                </c:pt>
                <c:pt idx="2">
                  <c:v>1.0066105812103401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1075-4041-8F1A-FE8F57FAEAA3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PKR'!$B$26:$B$28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3</c:v>
                </c:pt>
              </c:numCache>
            </c:numRef>
          </c:xVal>
          <c:yVal>
            <c:numRef>
              <c:f>'Ext. Data. Fig. 7b PKR'!$C$26:$C$28</c:f>
              <c:numCache>
                <c:formatCode>General</c:formatCode>
                <c:ptCount val="3"/>
                <c:pt idx="0">
                  <c:v>2.7295252816742761</c:v>
                </c:pt>
                <c:pt idx="1">
                  <c:v>1.6586177629462318</c:v>
                </c:pt>
                <c:pt idx="2">
                  <c:v>2.9026470732424028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1075-4041-8F1A-FE8F57FAEAA3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PKR'!$B$29:$B$31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4</c:v>
                </c:pt>
              </c:numCache>
            </c:numRef>
          </c:xVal>
          <c:yVal>
            <c:numRef>
              <c:f>'Ext. Data. Fig. 7b PKR'!$C$29:$C$31</c:f>
              <c:numCache>
                <c:formatCode>General</c:formatCode>
                <c:ptCount val="3"/>
                <c:pt idx="0">
                  <c:v>5.9107862847921044</c:v>
                </c:pt>
                <c:pt idx="1">
                  <c:v>3.9383873407339975</c:v>
                </c:pt>
                <c:pt idx="2">
                  <c:v>4.8982797336725978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1075-4041-8F1A-FE8F57FAE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1737151"/>
        <c:axId val="581737983"/>
      </c:scatterChart>
      <c:catAx>
        <c:axId val="58173715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581737983"/>
        <c:crosses val="autoZero"/>
        <c:auto val="1"/>
        <c:lblAlgn val="ctr"/>
        <c:lblOffset val="100"/>
        <c:noMultiLvlLbl val="0"/>
      </c:catAx>
      <c:valAx>
        <c:axId val="58173798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one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5817371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622107757304725"/>
          <c:y val="5.9766159020336967E-2"/>
          <c:w val="0.79886017324613212"/>
          <c:h val="0.8855227068265973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('Ext. Data. Fig. 7b OAS1'!$H$2,'Ext. Data. Fig. 7b OAS1'!$H$8)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1.8542539866771175</c:v>
                  </c:pt>
                </c:numCache>
              </c:numRef>
            </c:plus>
            <c:minus>
              <c:numRef>
                <c:f>('Ext. Data. Fig. 7b OAS1'!$H$2,'Ext. Data. Fig. 7b OAS1'!$H$8)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1.8542539866771175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7b OAS1'!$G$2,'Ext. Data. Fig. 7b OAS1'!$G$8)</c:f>
              <c:numCache>
                <c:formatCode>0.00</c:formatCode>
                <c:ptCount val="2"/>
                <c:pt idx="0">
                  <c:v>1</c:v>
                </c:pt>
                <c:pt idx="1">
                  <c:v>5.0487062114498462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15-0146-A98E-7E0A4C7D267A}"/>
            </c:ext>
          </c:extLst>
        </c:ser>
        <c:ser>
          <c:idx val="1"/>
          <c:order val="1"/>
          <c:spPr>
            <a:solidFill>
              <a:schemeClr val="bg1">
                <a:lumMod val="6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('Ext. Data. Fig. 7b OAS1'!$H$5,'Ext. Data. Fig. 7b OAS1'!$H$11)</c:f>
                <c:numCache>
                  <c:formatCode>General</c:formatCode>
                  <c:ptCount val="2"/>
                  <c:pt idx="0">
                    <c:v>2.2669114576894005E-2</c:v>
                  </c:pt>
                  <c:pt idx="1">
                    <c:v>2.4190518897707878</c:v>
                  </c:pt>
                </c:numCache>
              </c:numRef>
            </c:plus>
            <c:minus>
              <c:numRef>
                <c:f>('Ext. Data. Fig. 7b OAS1'!$H$5,'Ext. Data. Fig. 7b OAS1'!$H$11)</c:f>
                <c:numCache>
                  <c:formatCode>General</c:formatCode>
                  <c:ptCount val="2"/>
                  <c:pt idx="0">
                    <c:v>2.2669114576894005E-2</c:v>
                  </c:pt>
                  <c:pt idx="1">
                    <c:v>2.4190518897707878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7b OAS1'!$G$5,'Ext. Data. Fig. 7b OAS1'!$G$11)</c:f>
              <c:numCache>
                <c:formatCode>0.00</c:formatCode>
                <c:ptCount val="2"/>
                <c:pt idx="0">
                  <c:v>0.63889817616765043</c:v>
                </c:pt>
                <c:pt idx="1">
                  <c:v>13.820105705305387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15-0146-A98E-7E0A4C7D2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86006704"/>
        <c:axId val="1186009200"/>
      </c:barChart>
      <c:catAx>
        <c:axId val="1186006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186009200"/>
        <c:crosses val="autoZero"/>
        <c:auto val="1"/>
        <c:lblAlgn val="ctr"/>
        <c:lblOffset val="100"/>
        <c:noMultiLvlLbl val="0"/>
      </c:catAx>
      <c:valAx>
        <c:axId val="1186009200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186006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oas1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1BF-D844-A927-30D17EA0DFDE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1BF-D844-A927-30D17EA0DFDE}"/>
              </c:ext>
            </c:extLst>
          </c:dPt>
          <c:errBars>
            <c:errBarType val="both"/>
            <c:errValType val="cust"/>
            <c:noEndCap val="0"/>
            <c:plus>
              <c:numRef>
                <c:f>('Ext. Data. Fig. 7b OAS1'!$H$2,'Ext. Data. Fig. 7b OAS1'!$H$5,'Ext. Data. Fig. 7b OAS1'!$H$8,'Ext. Data. Fig. 7b OAS1'!$H$11)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2.2669114576894005E-2</c:v>
                  </c:pt>
                  <c:pt idx="2">
                    <c:v>1.8542539866771175</c:v>
                  </c:pt>
                  <c:pt idx="3">
                    <c:v>2.4190518897707878</c:v>
                  </c:pt>
                </c:numCache>
              </c:numRef>
            </c:plus>
            <c:minus>
              <c:numRef>
                <c:f>('Ext. Data. Fig. 7b OAS1'!$H$2,'Ext. Data. Fig. 7b OAS1'!$H$5,'Ext. Data. Fig. 7b OAS1'!$H$8,'Ext. Data. Fig. 7b OAS1'!$H$11)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2.2669114576894005E-2</c:v>
                  </c:pt>
                  <c:pt idx="2">
                    <c:v>1.8542539866771175</c:v>
                  </c:pt>
                  <c:pt idx="3">
                    <c:v>2.4190518897707878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7b OAS1'!$G$2,'Ext. Data. Fig. 7b OAS1'!$G$5,'Ext. Data. Fig. 7b OAS1'!$G$8,'Ext. Data. Fig. 7b OAS1'!$G$11)</c:f>
              <c:numCache>
                <c:formatCode>0.00</c:formatCode>
                <c:ptCount val="4"/>
                <c:pt idx="0">
                  <c:v>1</c:v>
                </c:pt>
                <c:pt idx="1">
                  <c:v>0.63889817616765043</c:v>
                </c:pt>
                <c:pt idx="2">
                  <c:v>5.0487062114498462</c:v>
                </c:pt>
                <c:pt idx="3">
                  <c:v>13.820105705305387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BF-D844-A927-30D17EA0D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02238719"/>
        <c:axId val="394944399"/>
      </c:barChart>
      <c:scatterChart>
        <c:scatterStyle val="lineMarker"/>
        <c:varyColors val="0"/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OAS1'!$A$17:$A$19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xVal>
          <c:yVal>
            <c:numRef>
              <c:f>'Ext. Data. Fig. 7b OAS1'!$F$2:$F$4</c:f>
              <c:numCache>
                <c:formatCode>0.00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1BF-D844-A927-30D17EA0DFDE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OAS1'!$A$20:$A$22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xVal>
          <c:yVal>
            <c:numRef>
              <c:f>'Ext. Data. Fig. 7b OAS1'!$F$5:$F$7</c:f>
              <c:numCache>
                <c:formatCode>0.0000000000000</c:formatCode>
                <c:ptCount val="3"/>
                <c:pt idx="0">
                  <c:v>0.65403116713181986</c:v>
                </c:pt>
                <c:pt idx="1">
                  <c:v>0.64982852349884412</c:v>
                </c:pt>
                <c:pt idx="2">
                  <c:v>0.61283483787228754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1BF-D844-A927-30D17EA0DFDE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OAS1'!$A$23:$A$25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3</c:v>
                </c:pt>
              </c:numCache>
            </c:numRef>
          </c:xVal>
          <c:yVal>
            <c:numRef>
              <c:f>'Ext. Data. Fig. 7b OAS1'!$F$8:$F$10</c:f>
              <c:numCache>
                <c:formatCode>0.0000000000000</c:formatCode>
                <c:ptCount val="3"/>
                <c:pt idx="0">
                  <c:v>4.1311741591543303</c:v>
                </c:pt>
                <c:pt idx="1">
                  <c:v>3.83210390589685</c:v>
                </c:pt>
                <c:pt idx="2">
                  <c:v>7.1828405692983592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F1BF-D844-A927-30D17EA0DFDE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OAS1'!$A$26:$A$28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4</c:v>
                </c:pt>
              </c:numCache>
            </c:numRef>
          </c:xVal>
          <c:yVal>
            <c:numRef>
              <c:f>'Ext. Data. Fig. 7b OAS1'!$F$11:$F$13</c:f>
              <c:numCache>
                <c:formatCode>0.0000000000000</c:formatCode>
                <c:ptCount val="3"/>
                <c:pt idx="0">
                  <c:v>11.212772452752873</c:v>
                </c:pt>
                <c:pt idx="1">
                  <c:v>14.255917488878024</c:v>
                </c:pt>
                <c:pt idx="2">
                  <c:v>15.991627174285261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F1BF-D844-A927-30D17EA0D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2238719"/>
        <c:axId val="394944399"/>
      </c:scatterChart>
      <c:catAx>
        <c:axId val="40223871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394944399"/>
        <c:crosses val="autoZero"/>
        <c:auto val="1"/>
        <c:lblAlgn val="ctr"/>
        <c:lblOffset val="100"/>
        <c:noMultiLvlLbl val="0"/>
      </c:catAx>
      <c:valAx>
        <c:axId val="394944399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4022387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59A-1F4B-8DCE-92FDD01D4DBD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59A-1F4B-8DCE-92FDD01D4DBD}"/>
              </c:ext>
            </c:extLst>
          </c:dPt>
          <c:errBars>
            <c:errBarType val="both"/>
            <c:errValType val="cust"/>
            <c:noEndCap val="0"/>
            <c:plus>
              <c:numRef>
                <c:f>('Ext. Data. Fig. 7b OAS1'!$H$2,'Ext. Data. Fig. 7b OAS1'!$H$5,'Ext. Data. Fig. 7b OAS1'!$H$8,'Ext. Data. Fig. 7b OAS1'!$H$11)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2.2669114576894005E-2</c:v>
                  </c:pt>
                  <c:pt idx="2">
                    <c:v>1.8542539866771175</c:v>
                  </c:pt>
                  <c:pt idx="3">
                    <c:v>2.4190518897707878</c:v>
                  </c:pt>
                </c:numCache>
              </c:numRef>
            </c:plus>
            <c:minus>
              <c:numRef>
                <c:f>('Ext. Data. Fig. 7b OAS1'!$H$2,'Ext. Data. Fig. 7b OAS1'!$H$5,'Ext. Data. Fig. 7b OAS1'!$H$8,'Ext. Data. Fig. 7b OAS1'!$H$11)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2.2669114576894005E-2</c:v>
                  </c:pt>
                  <c:pt idx="2">
                    <c:v>1.8542539866771175</c:v>
                  </c:pt>
                  <c:pt idx="3">
                    <c:v>2.4190518897707878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7b OAS1'!$G$2,'Ext. Data. Fig. 7b OAS1'!$G$5,'Ext. Data. Fig. 7b OAS1'!$G$8,'Ext. Data. Fig. 7b OAS1'!$G$11)</c:f>
              <c:numCache>
                <c:formatCode>0.00</c:formatCode>
                <c:ptCount val="4"/>
                <c:pt idx="0">
                  <c:v>1</c:v>
                </c:pt>
                <c:pt idx="1">
                  <c:v>0.63889817616765043</c:v>
                </c:pt>
                <c:pt idx="2">
                  <c:v>5.0487062114498462</c:v>
                </c:pt>
                <c:pt idx="3">
                  <c:v>13.820105705305387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59A-1F4B-8DCE-92FDD01D4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02238719"/>
        <c:axId val="394944399"/>
      </c:barChart>
      <c:scatterChart>
        <c:scatterStyle val="lineMarker"/>
        <c:varyColors val="0"/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OAS1'!$A$17:$A$19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xVal>
          <c:yVal>
            <c:numRef>
              <c:f>'Ext. Data. Fig. 7b OAS1'!$F$2:$F$4</c:f>
              <c:numCache>
                <c:formatCode>0.00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E59A-1F4B-8DCE-92FDD01D4DBD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OAS1'!$A$20:$A$22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xVal>
          <c:yVal>
            <c:numRef>
              <c:f>'Ext. Data. Fig. 7b OAS1'!$F$5:$F$7</c:f>
              <c:numCache>
                <c:formatCode>0.0000000000000</c:formatCode>
                <c:ptCount val="3"/>
                <c:pt idx="0">
                  <c:v>0.65403116713181986</c:v>
                </c:pt>
                <c:pt idx="1">
                  <c:v>0.64982852349884412</c:v>
                </c:pt>
                <c:pt idx="2">
                  <c:v>0.61283483787228754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E59A-1F4B-8DCE-92FDD01D4DBD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OAS1'!$A$23:$A$25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3</c:v>
                </c:pt>
              </c:numCache>
            </c:numRef>
          </c:xVal>
          <c:yVal>
            <c:numRef>
              <c:f>'Ext. Data. Fig. 7b OAS1'!$F$8:$F$10</c:f>
              <c:numCache>
                <c:formatCode>0.0000000000000</c:formatCode>
                <c:ptCount val="3"/>
                <c:pt idx="0">
                  <c:v>4.1311741591543303</c:v>
                </c:pt>
                <c:pt idx="1">
                  <c:v>3.83210390589685</c:v>
                </c:pt>
                <c:pt idx="2">
                  <c:v>7.1828405692983592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E59A-1F4B-8DCE-92FDD01D4DBD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7b OAS1'!$A$26:$A$28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4</c:v>
                </c:pt>
              </c:numCache>
            </c:numRef>
          </c:xVal>
          <c:yVal>
            <c:numRef>
              <c:f>'Ext. Data. Fig. 7b OAS1'!$F$11:$F$13</c:f>
              <c:numCache>
                <c:formatCode>0.0000000000000</c:formatCode>
                <c:ptCount val="3"/>
                <c:pt idx="0">
                  <c:v>11.212772452752873</c:v>
                </c:pt>
                <c:pt idx="1">
                  <c:v>14.255917488878024</c:v>
                </c:pt>
                <c:pt idx="2">
                  <c:v>15.991627174285261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E59A-1F4B-8DCE-92FDD01D4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2238719"/>
        <c:axId val="394944399"/>
      </c:scatterChart>
      <c:catAx>
        <c:axId val="402238719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394944399"/>
        <c:crosses val="autoZero"/>
        <c:auto val="1"/>
        <c:lblAlgn val="ctr"/>
        <c:lblOffset val="100"/>
        <c:noMultiLvlLbl val="0"/>
      </c:catAx>
      <c:valAx>
        <c:axId val="394944399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one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4022387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632974</xdr:colOff>
      <xdr:row>17</xdr:row>
      <xdr:rowOff>189559</xdr:rowOff>
    </xdr:from>
    <xdr:to>
      <xdr:col>23</xdr:col>
      <xdr:colOff>287866</xdr:colOff>
      <xdr:row>36</xdr:row>
      <xdr:rowOff>62982</xdr:rowOff>
    </xdr:to>
    <xdr:graphicFrame macro="">
      <xdr:nvGraphicFramePr>
        <xdr:cNvPr id="5" name="Diagramm 6">
          <a:extLst>
            <a:ext uri="{FF2B5EF4-FFF2-40B4-BE49-F238E27FC236}">
              <a16:creationId xmlns:a16="http://schemas.microsoft.com/office/drawing/2014/main" id="{A3427AE9-4F6E-A742-99F6-0C2BE05350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172199</xdr:colOff>
      <xdr:row>1</xdr:row>
      <xdr:rowOff>78953</xdr:rowOff>
    </xdr:from>
    <xdr:to>
      <xdr:col>15</xdr:col>
      <xdr:colOff>407232</xdr:colOff>
      <xdr:row>12</xdr:row>
      <xdr:rowOff>78954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DA460E9-4275-AA44-8A26-C2B46E6795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392397</xdr:colOff>
      <xdr:row>14</xdr:row>
      <xdr:rowOff>16282</xdr:rowOff>
    </xdr:from>
    <xdr:to>
      <xdr:col>16</xdr:col>
      <xdr:colOff>633371</xdr:colOff>
      <xdr:row>28</xdr:row>
      <xdr:rowOff>89387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EEB4588-10A2-F749-A798-3878F13E53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29</xdr:row>
      <xdr:rowOff>0</xdr:rowOff>
    </xdr:from>
    <xdr:to>
      <xdr:col>16</xdr:col>
      <xdr:colOff>240974</xdr:colOff>
      <xdr:row>43</xdr:row>
      <xdr:rowOff>73106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CA2ED29-D642-8744-B42B-0EFBCF82E7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192171</xdr:colOff>
      <xdr:row>2</xdr:row>
      <xdr:rowOff>80305</xdr:rowOff>
    </xdr:from>
    <xdr:to>
      <xdr:col>15</xdr:col>
      <xdr:colOff>630110</xdr:colOff>
      <xdr:row>17</xdr:row>
      <xdr:rowOff>102078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239BEDC-7500-DC4F-9C98-A6BB750B63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23813</xdr:colOff>
      <xdr:row>22</xdr:row>
      <xdr:rowOff>160338</xdr:rowOff>
    </xdr:from>
    <xdr:to>
      <xdr:col>12</xdr:col>
      <xdr:colOff>404813</xdr:colOff>
      <xdr:row>37</xdr:row>
      <xdr:rowOff>46038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B66C80A-E8EB-0547-8F08-13CF5AE422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23</xdr:row>
      <xdr:rowOff>0</xdr:rowOff>
    </xdr:from>
    <xdr:to>
      <xdr:col>19</xdr:col>
      <xdr:colOff>0</xdr:colOff>
      <xdr:row>37</xdr:row>
      <xdr:rowOff>71966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CB8C512-1679-5F47-AF0C-C95099374D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269644</xdr:colOff>
      <xdr:row>0</xdr:row>
      <xdr:rowOff>64420</xdr:rowOff>
    </xdr:from>
    <xdr:to>
      <xdr:col>14</xdr:col>
      <xdr:colOff>395725</xdr:colOff>
      <xdr:row>10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BA3F513-9D8E-7348-B651-04DFF6A32E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1096065</xdr:colOff>
      <xdr:row>16</xdr:row>
      <xdr:rowOff>77856</xdr:rowOff>
    </xdr:from>
    <xdr:to>
      <xdr:col>11</xdr:col>
      <xdr:colOff>357993</xdr:colOff>
      <xdr:row>31</xdr:row>
      <xdr:rowOff>60187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6FFBC89-4C88-E543-A669-B6B9116C4F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16</xdr:row>
      <xdr:rowOff>0</xdr:rowOff>
    </xdr:from>
    <xdr:to>
      <xdr:col>17</xdr:col>
      <xdr:colOff>246638</xdr:colOff>
      <xdr:row>30</xdr:row>
      <xdr:rowOff>166389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16C5FE6-E368-E745-B4A0-E8EFAB560E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00AA5-4DD1-0E41-B41F-039844EB2A7B}">
  <sheetPr>
    <tabColor theme="5"/>
  </sheetPr>
  <dimension ref="A2:AA86"/>
  <sheetViews>
    <sheetView topLeftCell="G1" zoomScale="75" zoomScaleNormal="85" workbookViewId="0">
      <selection activeCell="R20" sqref="R20"/>
    </sheetView>
  </sheetViews>
  <sheetFormatPr baseColWidth="10" defaultRowHeight="15" x14ac:dyDescent="0.2"/>
  <cols>
    <col min="1" max="2" width="0" style="1" hidden="1" customWidth="1"/>
    <col min="3" max="3" width="8.6640625" style="1" customWidth="1"/>
    <col min="4" max="4" width="14.5" style="1" bestFit="1" customWidth="1"/>
    <col min="5" max="11" width="11.5" style="1" bestFit="1" customWidth="1"/>
    <col min="12" max="12" width="15.1640625" style="1" bestFit="1" customWidth="1"/>
    <col min="13" max="13" width="10.83203125" style="1"/>
    <col min="14" max="18" width="11.5" style="1" bestFit="1" customWidth="1"/>
    <col min="19" max="20" width="15" style="1" bestFit="1" customWidth="1"/>
    <col min="21" max="21" width="11.5" style="1" bestFit="1" customWidth="1"/>
    <col min="22" max="24" width="10.83203125" style="1"/>
    <col min="25" max="26" width="13.5" style="1" bestFit="1" customWidth="1"/>
    <col min="27" max="16384" width="10.83203125" style="1"/>
  </cols>
  <sheetData>
    <row r="2" spans="1:27" x14ac:dyDescent="0.2">
      <c r="D2" s="1" t="s">
        <v>0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  <c r="K2" s="1" t="s">
        <v>3</v>
      </c>
      <c r="L2" s="1" t="s">
        <v>4</v>
      </c>
      <c r="N2" s="1">
        <f>MIN(I3:I14)</f>
        <v>29.067615949906902</v>
      </c>
    </row>
    <row r="3" spans="1:27" x14ac:dyDescent="0.2">
      <c r="A3" s="1" t="s">
        <v>6</v>
      </c>
      <c r="B3" s="1" t="s">
        <v>7</v>
      </c>
      <c r="C3" s="2">
        <v>1</v>
      </c>
      <c r="D3" s="2" t="str">
        <f>CONCATENATE(A3," ",B3," ",C3)</f>
        <v>10h ZK 1</v>
      </c>
      <c r="E3" s="2">
        <v>20.172964280646099</v>
      </c>
      <c r="F3" s="2">
        <v>26.124319677324699</v>
      </c>
      <c r="G3" s="2">
        <f>E3-F3</f>
        <v>-5.9513553966786006</v>
      </c>
      <c r="H3" s="2">
        <f>EXP(G3)</f>
        <v>2.6023109633388397E-3</v>
      </c>
      <c r="I3" s="2"/>
      <c r="J3" s="2">
        <f>IF(I3&lt;$N$2,I3,0)</f>
        <v>0</v>
      </c>
      <c r="K3" s="2">
        <f>IF(J3&gt;0,JE3-J3,)</f>
        <v>0</v>
      </c>
      <c r="L3" s="2">
        <f>EXP(K3)</f>
        <v>1</v>
      </c>
    </row>
    <row r="4" spans="1:27" x14ac:dyDescent="0.2">
      <c r="A4" s="1" t="s">
        <v>6</v>
      </c>
      <c r="B4" s="1" t="s">
        <v>7</v>
      </c>
      <c r="C4" s="2">
        <v>2</v>
      </c>
      <c r="D4" s="2" t="str">
        <f t="shared" ref="D4:D8" si="0">CONCATENATE(A4," ",B4," ",C4)</f>
        <v>10h ZK 2</v>
      </c>
      <c r="E4" s="2">
        <v>20.296843644764699</v>
      </c>
      <c r="F4" s="2">
        <v>26.232729687118901</v>
      </c>
      <c r="G4" s="2">
        <f t="shared" ref="G4:G67" si="1">E4-F4</f>
        <v>-5.9358860423542019</v>
      </c>
      <c r="H4" s="2">
        <f t="shared" ref="H4:H67" si="2">EXP(G4)</f>
        <v>2.6428800131819453E-3</v>
      </c>
      <c r="I4" s="2">
        <v>37.499624336206203</v>
      </c>
      <c r="J4" s="2">
        <f t="shared" ref="J4:J67" si="3">IF(I4&lt;$N$2,I4,0)</f>
        <v>0</v>
      </c>
      <c r="K4" s="2">
        <f t="shared" ref="K4:K67" si="4">IF(J4&gt;0,JE4-J4,)</f>
        <v>0</v>
      </c>
      <c r="L4" s="2">
        <f t="shared" ref="L4:L67" si="5">EXP(K4)</f>
        <v>1</v>
      </c>
    </row>
    <row r="5" spans="1:27" x14ac:dyDescent="0.2">
      <c r="A5" s="1" t="s">
        <v>6</v>
      </c>
      <c r="B5" s="1" t="s">
        <v>7</v>
      </c>
      <c r="C5" s="2">
        <v>3</v>
      </c>
      <c r="D5" s="2" t="str">
        <f t="shared" si="0"/>
        <v>10h ZK 3</v>
      </c>
      <c r="E5" s="2">
        <v>20.9788126731098</v>
      </c>
      <c r="F5" s="2">
        <v>26.2845647767919</v>
      </c>
      <c r="G5" s="2">
        <f t="shared" si="1"/>
        <v>-5.3057521036820994</v>
      </c>
      <c r="H5" s="2">
        <f t="shared" si="2"/>
        <v>4.9629641607913675E-3</v>
      </c>
      <c r="I5" s="2"/>
      <c r="J5" s="2">
        <f t="shared" si="3"/>
        <v>0</v>
      </c>
      <c r="K5" s="2">
        <f t="shared" si="4"/>
        <v>0</v>
      </c>
      <c r="L5" s="2">
        <f t="shared" si="5"/>
        <v>1</v>
      </c>
    </row>
    <row r="6" spans="1:27" x14ac:dyDescent="0.2">
      <c r="A6" s="1" t="s">
        <v>6</v>
      </c>
      <c r="B6" s="1" t="s">
        <v>7</v>
      </c>
      <c r="C6" s="2">
        <v>4</v>
      </c>
      <c r="D6" s="2" t="str">
        <f t="shared" si="0"/>
        <v>10h ZK 4</v>
      </c>
      <c r="E6" s="2">
        <v>20.3618687857035</v>
      </c>
      <c r="F6" s="2">
        <v>25.3636236558091</v>
      </c>
      <c r="G6" s="2">
        <f t="shared" si="1"/>
        <v>-5.0017548701056</v>
      </c>
      <c r="H6" s="2">
        <f t="shared" si="2"/>
        <v>6.7261331462440442E-3</v>
      </c>
      <c r="I6" s="2"/>
      <c r="J6" s="2">
        <f t="shared" si="3"/>
        <v>0</v>
      </c>
      <c r="K6" s="2">
        <f t="shared" si="4"/>
        <v>0</v>
      </c>
      <c r="L6" s="2">
        <f t="shared" si="5"/>
        <v>1</v>
      </c>
    </row>
    <row r="7" spans="1:27" x14ac:dyDescent="0.2">
      <c r="A7" s="1" t="s">
        <v>6</v>
      </c>
      <c r="B7" s="1" t="s">
        <v>7</v>
      </c>
      <c r="C7" s="2">
        <v>5</v>
      </c>
      <c r="D7" s="2" t="str">
        <f t="shared" si="0"/>
        <v>10h ZK 5</v>
      </c>
      <c r="E7" s="2">
        <v>20.2388859116028</v>
      </c>
      <c r="F7" s="2">
        <v>25.282118649230799</v>
      </c>
      <c r="G7" s="2">
        <f t="shared" si="1"/>
        <v>-5.0432327376279993</v>
      </c>
      <c r="H7" s="2">
        <f t="shared" si="2"/>
        <v>6.4528541793376125E-3</v>
      </c>
      <c r="I7" s="2"/>
      <c r="J7" s="2">
        <f t="shared" si="3"/>
        <v>0</v>
      </c>
      <c r="K7" s="2">
        <f t="shared" si="4"/>
        <v>0</v>
      </c>
      <c r="L7" s="2">
        <f t="shared" si="5"/>
        <v>1</v>
      </c>
      <c r="Q7" s="1" t="s">
        <v>6</v>
      </c>
      <c r="W7" s="1" t="s">
        <v>8</v>
      </c>
    </row>
    <row r="8" spans="1:27" x14ac:dyDescent="0.2">
      <c r="A8" s="1" t="s">
        <v>6</v>
      </c>
      <c r="B8" s="1" t="s">
        <v>7</v>
      </c>
      <c r="C8" s="2">
        <v>6</v>
      </c>
      <c r="D8" s="2" t="str">
        <f t="shared" si="0"/>
        <v>10h ZK 6</v>
      </c>
      <c r="E8" s="2">
        <v>20.458030807631101</v>
      </c>
      <c r="F8" s="2">
        <v>25.532173884816402</v>
      </c>
      <c r="G8" s="2">
        <f t="shared" si="1"/>
        <v>-5.0741430771853011</v>
      </c>
      <c r="H8" s="2">
        <f t="shared" si="2"/>
        <v>6.2564454340096757E-3</v>
      </c>
      <c r="I8" s="2"/>
      <c r="J8" s="2">
        <f t="shared" si="3"/>
        <v>0</v>
      </c>
      <c r="K8" s="2">
        <f t="shared" si="4"/>
        <v>0</v>
      </c>
      <c r="L8" s="2">
        <f t="shared" si="5"/>
        <v>1</v>
      </c>
      <c r="Q8" s="1" t="s">
        <v>2</v>
      </c>
      <c r="R8" s="1" t="s">
        <v>9</v>
      </c>
      <c r="S8" s="1" t="s">
        <v>10</v>
      </c>
      <c r="T8" s="1" t="s">
        <v>9</v>
      </c>
      <c r="W8" s="1" t="s">
        <v>2</v>
      </c>
      <c r="X8" s="1" t="s">
        <v>9</v>
      </c>
      <c r="Y8" s="1" t="s">
        <v>10</v>
      </c>
      <c r="Z8" s="1" t="s">
        <v>9</v>
      </c>
    </row>
    <row r="9" spans="1:27" x14ac:dyDescent="0.2">
      <c r="A9" s="1" t="s">
        <v>8</v>
      </c>
      <c r="B9" s="1" t="s">
        <v>7</v>
      </c>
      <c r="C9" s="1">
        <v>1</v>
      </c>
      <c r="D9" s="1" t="str">
        <f>CONCATENATE(A9," ",B9," ",C9)</f>
        <v>24h ZK 1</v>
      </c>
      <c r="E9" s="1">
        <v>19.785558587528399</v>
      </c>
      <c r="F9" s="1">
        <v>25.0361143272048</v>
      </c>
      <c r="G9" s="1">
        <f t="shared" si="1"/>
        <v>-5.2505557396764004</v>
      </c>
      <c r="H9" s="1">
        <f t="shared" si="2"/>
        <v>5.2446029551933022E-3</v>
      </c>
      <c r="I9" s="1">
        <v>34.769116372518397</v>
      </c>
      <c r="J9" s="1">
        <f t="shared" si="3"/>
        <v>0</v>
      </c>
      <c r="K9" s="1">
        <f t="shared" si="4"/>
        <v>0</v>
      </c>
      <c r="L9" s="1">
        <f t="shared" si="5"/>
        <v>1</v>
      </c>
      <c r="P9" s="1" t="s">
        <v>7</v>
      </c>
      <c r="Q9" s="1">
        <f>AVERAGE(H3:H8)</f>
        <v>4.9405979828172466E-3</v>
      </c>
      <c r="R9" s="1">
        <f>STDEV(H3:H8)</f>
        <v>1.8949460909440548E-3</v>
      </c>
      <c r="S9" s="1">
        <v>0</v>
      </c>
      <c r="T9" s="1">
        <f>STDEV(L3:L8)</f>
        <v>0</v>
      </c>
      <c r="V9" s="1" t="s">
        <v>7</v>
      </c>
      <c r="W9" s="1">
        <f>AVERAGE(H9:H14)</f>
        <v>3.8060073989128807E-3</v>
      </c>
      <c r="X9" s="1">
        <f>STDEV(H9:H14)</f>
        <v>1.2511310781559951E-3</v>
      </c>
      <c r="Y9" s="1">
        <v>0</v>
      </c>
      <c r="Z9" s="1">
        <f>STDEV(L9:L14)</f>
        <v>0</v>
      </c>
    </row>
    <row r="10" spans="1:27" x14ac:dyDescent="0.2">
      <c r="A10" s="1" t="s">
        <v>8</v>
      </c>
      <c r="B10" s="1" t="s">
        <v>7</v>
      </c>
      <c r="C10" s="1">
        <v>2</v>
      </c>
      <c r="D10" s="1" t="str">
        <f t="shared" ref="D10:D14" si="6">CONCATENATE(A10," ",B10," ",C10)</f>
        <v>24h ZK 2</v>
      </c>
      <c r="E10" s="1">
        <v>19.534508065282999</v>
      </c>
      <c r="F10" s="1">
        <v>25.162052184903899</v>
      </c>
      <c r="G10" s="1">
        <f t="shared" si="1"/>
        <v>-5.6275441196209002</v>
      </c>
      <c r="H10" s="1">
        <f t="shared" si="2"/>
        <v>3.5973992699059581E-3</v>
      </c>
      <c r="J10" s="1">
        <f t="shared" si="3"/>
        <v>0</v>
      </c>
      <c r="K10" s="1">
        <f t="shared" si="4"/>
        <v>0</v>
      </c>
      <c r="L10" s="1">
        <f t="shared" si="5"/>
        <v>1</v>
      </c>
      <c r="P10" s="1" t="s">
        <v>11</v>
      </c>
      <c r="Q10" s="1">
        <f>AVERAGE(H15:H19)</f>
        <v>4.908991467623601E-3</v>
      </c>
      <c r="R10" s="1">
        <f>STDEV(H15:H19)</f>
        <v>1.9303581626181729E-3</v>
      </c>
      <c r="S10" s="1">
        <f>AVERAGE(L15:L19)</f>
        <v>2.6345672653709942E-12</v>
      </c>
      <c r="T10" s="1">
        <f>STDEV(L15:L19)</f>
        <v>8.1124528828966325E-13</v>
      </c>
      <c r="V10" s="1" t="s">
        <v>11</v>
      </c>
      <c r="W10" s="1">
        <f>AVERAGE(H21:H26)</f>
        <v>3.663201713856806</v>
      </c>
      <c r="X10" s="1">
        <f>STDEV(H21:H26)</f>
        <v>1.4681108114803343</v>
      </c>
      <c r="Y10" s="1">
        <f>AVERAGE(L21:L26)</f>
        <v>3.7006458945760758E-10</v>
      </c>
      <c r="Z10" s="1">
        <f>STDEV(L21:L26)</f>
        <v>1.3356379416389923E-10</v>
      </c>
    </row>
    <row r="11" spans="1:27" x14ac:dyDescent="0.2">
      <c r="A11" s="1" t="s">
        <v>8</v>
      </c>
      <c r="B11" s="1" t="s">
        <v>7</v>
      </c>
      <c r="C11" s="1">
        <v>3</v>
      </c>
      <c r="D11" s="1" t="str">
        <f t="shared" si="6"/>
        <v>24h ZK 3</v>
      </c>
      <c r="E11" s="1">
        <v>19.5487586126293</v>
      </c>
      <c r="F11" s="1">
        <v>25.244118218147001</v>
      </c>
      <c r="G11" s="1">
        <f t="shared" si="1"/>
        <v>-5.6953596055177016</v>
      </c>
      <c r="H11" s="1">
        <f t="shared" si="2"/>
        <v>3.3615281376795066E-3</v>
      </c>
      <c r="I11" s="1">
        <v>29.067615949906902</v>
      </c>
      <c r="J11" s="1">
        <f t="shared" si="3"/>
        <v>0</v>
      </c>
      <c r="K11" s="1">
        <f t="shared" si="4"/>
        <v>0</v>
      </c>
      <c r="L11" s="1">
        <f t="shared" si="5"/>
        <v>1</v>
      </c>
      <c r="P11" s="1">
        <v>100</v>
      </c>
      <c r="Q11" s="1">
        <f>AVERAGE(H27:H32)</f>
        <v>4.0827568198405694E-3</v>
      </c>
      <c r="R11" s="1">
        <f>STDEV(H27:H32)</f>
        <v>3.2540413473547821E-3</v>
      </c>
      <c r="S11" s="1">
        <v>0</v>
      </c>
      <c r="T11" s="1">
        <f>STDEV(L27:L32)</f>
        <v>0</v>
      </c>
      <c r="V11" s="1">
        <v>100</v>
      </c>
      <c r="W11" s="1">
        <f>AVERAGE(H33:H38)</f>
        <v>1.2190683436009484</v>
      </c>
      <c r="X11" s="1">
        <f>STDEV(H33:H38)</f>
        <v>0.54643536867785869</v>
      </c>
      <c r="Y11" s="1">
        <f>AVERAGE(L33:L38)</f>
        <v>5.0480483200860309E-12</v>
      </c>
      <c r="Z11" s="1">
        <f>STDEV(L33:L38)</f>
        <v>1.1714635861434254E-12</v>
      </c>
      <c r="AA11" s="1">
        <f>TTEST(L21:L26,L33:L38,2,3)</f>
        <v>1.1246431783598809E-3</v>
      </c>
    </row>
    <row r="12" spans="1:27" x14ac:dyDescent="0.2">
      <c r="A12" s="1" t="s">
        <v>8</v>
      </c>
      <c r="B12" s="1" t="s">
        <v>7</v>
      </c>
      <c r="C12" s="1">
        <v>4</v>
      </c>
      <c r="D12" s="1" t="str">
        <f t="shared" si="6"/>
        <v>24h ZK 4</v>
      </c>
      <c r="E12" s="1">
        <v>19.589208160574699</v>
      </c>
      <c r="F12" s="1">
        <v>24.9049236166973</v>
      </c>
      <c r="G12" s="1">
        <f t="shared" si="1"/>
        <v>-5.3157154561226001</v>
      </c>
      <c r="H12" s="1">
        <f t="shared" si="2"/>
        <v>4.9137619163771105E-3</v>
      </c>
      <c r="J12" s="1">
        <f t="shared" si="3"/>
        <v>0</v>
      </c>
      <c r="K12" s="1">
        <f t="shared" si="4"/>
        <v>0</v>
      </c>
      <c r="L12" s="1">
        <f t="shared" si="5"/>
        <v>1</v>
      </c>
      <c r="P12" s="1">
        <f>P11/2</f>
        <v>50</v>
      </c>
      <c r="Q12" s="1">
        <f>AVERAGE(H39:H44)</f>
        <v>4.9588381746845595E-3</v>
      </c>
      <c r="R12" s="1">
        <f>STDEV(H39:H44)</f>
        <v>2.3601674574734721E-3</v>
      </c>
      <c r="S12" s="1">
        <f>AVERAGE(L39:L44)</f>
        <v>1.0413991299007027E-12</v>
      </c>
      <c r="T12" s="1">
        <f>STDEV(L39:L44)</f>
        <v>3.6528946067743489E-13</v>
      </c>
      <c r="V12" s="1">
        <f>V11/2</f>
        <v>50</v>
      </c>
      <c r="W12" s="1">
        <f>AVERAGE(H45:H50)</f>
        <v>2.5417093237634805</v>
      </c>
      <c r="X12" s="1">
        <f>STDEV(H45:H50)</f>
        <v>1.3628604595875358</v>
      </c>
      <c r="Y12" s="1">
        <f>AVERAGE(L45:L50)</f>
        <v>7.8700867405486831E-11</v>
      </c>
      <c r="Z12" s="1">
        <f>STDEV(L45:L50)</f>
        <v>2.2142595224699742E-11</v>
      </c>
      <c r="AA12" s="1">
        <f>TTEST(L21:L26,L45:L50,2,3)</f>
        <v>2.7857554599302098E-3</v>
      </c>
    </row>
    <row r="13" spans="1:27" x14ac:dyDescent="0.2">
      <c r="A13" s="1" t="s">
        <v>8</v>
      </c>
      <c r="B13" s="1" t="s">
        <v>7</v>
      </c>
      <c r="C13" s="1">
        <v>5</v>
      </c>
      <c r="D13" s="1" t="str">
        <f t="shared" si="6"/>
        <v>24h ZK 5</v>
      </c>
      <c r="E13" s="1">
        <v>19.294562849800599</v>
      </c>
      <c r="F13" s="1">
        <v>25.647233922922499</v>
      </c>
      <c r="G13" s="1">
        <f t="shared" si="1"/>
        <v>-6.3526710731219005</v>
      </c>
      <c r="H13" s="1">
        <f t="shared" si="2"/>
        <v>1.7420876725890797E-3</v>
      </c>
      <c r="I13" s="1">
        <v>31.685668271617601</v>
      </c>
      <c r="J13" s="1">
        <f t="shared" si="3"/>
        <v>0</v>
      </c>
      <c r="K13" s="1">
        <f t="shared" si="4"/>
        <v>0</v>
      </c>
      <c r="L13" s="1">
        <f t="shared" si="5"/>
        <v>1</v>
      </c>
      <c r="P13" s="1">
        <f>P12/2</f>
        <v>25</v>
      </c>
      <c r="Q13" s="1">
        <f>AVERAGE(H39:H44)</f>
        <v>4.9588381746845595E-3</v>
      </c>
      <c r="R13" s="1">
        <f>STDEV(H39:H44)</f>
        <v>2.3601674574734721E-3</v>
      </c>
      <c r="S13" s="1">
        <f>AVERAGE(L39:L44)</f>
        <v>1.0413991299007027E-12</v>
      </c>
      <c r="T13" s="1">
        <f>STDEV(L39:L44)</f>
        <v>3.6528946067743489E-13</v>
      </c>
      <c r="V13" s="1">
        <f>V12/2</f>
        <v>25</v>
      </c>
      <c r="W13" s="1">
        <f>AVERAGE(H57:H62)</f>
        <v>1.750003938542904</v>
      </c>
      <c r="X13" s="1">
        <f>STDEV(H57:H62)</f>
        <v>0.63871456949930161</v>
      </c>
      <c r="Y13" s="1">
        <f>AVERAGE(L57:L62)</f>
        <v>4.0024875607011247E-10</v>
      </c>
      <c r="Z13" s="1">
        <f>STDEV(L57:L62)</f>
        <v>1.0533692659914225E-10</v>
      </c>
    </row>
    <row r="14" spans="1:27" x14ac:dyDescent="0.2">
      <c r="A14" s="1" t="s">
        <v>8</v>
      </c>
      <c r="B14" s="1" t="s">
        <v>7</v>
      </c>
      <c r="C14" s="1">
        <v>6</v>
      </c>
      <c r="D14" s="1" t="str">
        <f t="shared" si="6"/>
        <v>24h ZK 6</v>
      </c>
      <c r="E14" s="1">
        <v>19.616269277052002</v>
      </c>
      <c r="F14" s="1">
        <v>25.143581168089899</v>
      </c>
      <c r="G14" s="1">
        <f t="shared" si="1"/>
        <v>-5.5273118910378969</v>
      </c>
      <c r="H14" s="1">
        <f t="shared" si="2"/>
        <v>3.9766644417323308E-3</v>
      </c>
      <c r="I14" s="1">
        <v>31.744028756250501</v>
      </c>
      <c r="J14" s="1">
        <f t="shared" si="3"/>
        <v>0</v>
      </c>
      <c r="K14" s="1">
        <f t="shared" si="4"/>
        <v>0</v>
      </c>
      <c r="L14" s="1">
        <f t="shared" si="5"/>
        <v>1</v>
      </c>
      <c r="P14" s="1">
        <f>P13/2</f>
        <v>12.5</v>
      </c>
      <c r="Q14" s="1">
        <f>AVERAGE(H63:H68)</f>
        <v>6.2384641805252458E-3</v>
      </c>
      <c r="R14" s="1">
        <f>STDEV(H8:H14)</f>
        <v>1.4704582497478756E-3</v>
      </c>
      <c r="S14" s="1">
        <f>AVERAGE(L63:L68)</f>
        <v>4.0804534048667725E-12</v>
      </c>
      <c r="T14" s="1">
        <f>STDEV(L8:L14)</f>
        <v>0</v>
      </c>
      <c r="V14" s="1">
        <f>V13/2</f>
        <v>12.5</v>
      </c>
      <c r="W14" s="1">
        <f>AVERAGE(H69:H74)</f>
        <v>1.9599243275456721</v>
      </c>
      <c r="X14" s="1">
        <f>STDEV(H69:H74)</f>
        <v>0.67855373747598724</v>
      </c>
      <c r="Y14" s="1">
        <f>AVERAGE(L69:L74)</f>
        <v>4.8313896295552219E-10</v>
      </c>
      <c r="Z14" s="1">
        <f>STDEV(L69:L74)</f>
        <v>1.4696330417347546E-10</v>
      </c>
    </row>
    <row r="15" spans="1:27" x14ac:dyDescent="0.2">
      <c r="A15" s="1" t="s">
        <v>6</v>
      </c>
      <c r="B15" s="1" t="s">
        <v>11</v>
      </c>
      <c r="C15" s="2">
        <v>1</v>
      </c>
      <c r="D15" s="2" t="str">
        <f>CONCATENATE(A15," ",B15," ",C15)</f>
        <v>10h VK 1</v>
      </c>
      <c r="E15" s="2">
        <v>21.040953969728601</v>
      </c>
      <c r="F15" s="2">
        <v>26.5389988938235</v>
      </c>
      <c r="G15" s="2">
        <f t="shared" si="1"/>
        <v>-5.4980449240948985</v>
      </c>
      <c r="H15" s="2">
        <f t="shared" si="2"/>
        <v>4.0947692024033491E-3</v>
      </c>
      <c r="I15" s="2">
        <v>26.291301330939302</v>
      </c>
      <c r="J15" s="2">
        <f t="shared" si="3"/>
        <v>26.291301330939302</v>
      </c>
      <c r="K15" s="2">
        <f t="shared" si="4"/>
        <v>-26.291301330939302</v>
      </c>
      <c r="L15" s="2">
        <f t="shared" si="5"/>
        <v>3.8179735019719196E-12</v>
      </c>
      <c r="P15" s="1">
        <f>P14/2</f>
        <v>6.25</v>
      </c>
      <c r="Q15" s="1">
        <f>AVERAGE(H51:H56)</f>
        <v>5.1486009855220742E-3</v>
      </c>
      <c r="R15" s="1">
        <f>STDEV(H51:H56)</f>
        <v>4.0610587077633395E-3</v>
      </c>
      <c r="S15" s="1">
        <f>AVERAGE(L51:L56)</f>
        <v>3.6825139672660464E-12</v>
      </c>
      <c r="T15" s="1">
        <f>STDEV(L51:L56)</f>
        <v>5.115542256043047E-13</v>
      </c>
      <c r="V15" s="1">
        <f>V14/2</f>
        <v>6.25</v>
      </c>
      <c r="W15" s="1">
        <f>AVERAGE(H81:H86)</f>
        <v>2.4409120152231742</v>
      </c>
      <c r="X15" s="1">
        <f>STDEV(H81:H86)</f>
        <v>0.77701544169369208</v>
      </c>
      <c r="Y15" s="1">
        <f>AVERAGE(L81:L86)</f>
        <v>6.4043764141640312E-10</v>
      </c>
      <c r="Z15" s="1">
        <f>STDEV(L81:L86)</f>
        <v>2.7487782665117541E-10</v>
      </c>
    </row>
    <row r="16" spans="1:27" x14ac:dyDescent="0.2">
      <c r="A16" s="1" t="s">
        <v>6</v>
      </c>
      <c r="B16" s="1" t="s">
        <v>11</v>
      </c>
      <c r="C16" s="2">
        <v>2</v>
      </c>
      <c r="D16" s="2" t="str">
        <f t="shared" ref="D16:D20" si="7">CONCATENATE(A16," ",B16," ",C16)</f>
        <v>10h VK 2</v>
      </c>
      <c r="E16" s="2">
        <v>20.188191624154999</v>
      </c>
      <c r="F16" s="2">
        <v>25.641175862577398</v>
      </c>
      <c r="G16" s="2">
        <f t="shared" si="1"/>
        <v>-5.452984238422399</v>
      </c>
      <c r="H16" s="2">
        <f t="shared" si="2"/>
        <v>4.2835026049589577E-3</v>
      </c>
      <c r="I16" s="2">
        <v>26.590401278739701</v>
      </c>
      <c r="J16" s="2">
        <f t="shared" si="3"/>
        <v>26.590401278739701</v>
      </c>
      <c r="K16" s="2">
        <f t="shared" si="4"/>
        <v>-26.590401278739701</v>
      </c>
      <c r="L16" s="2">
        <f t="shared" si="5"/>
        <v>2.83097121187464E-12</v>
      </c>
    </row>
    <row r="17" spans="1:12" x14ac:dyDescent="0.2">
      <c r="A17" s="1" t="s">
        <v>6</v>
      </c>
      <c r="B17" s="1" t="s">
        <v>11</v>
      </c>
      <c r="C17" s="2">
        <v>3</v>
      </c>
      <c r="D17" s="2" t="str">
        <f t="shared" si="7"/>
        <v>10h VK 3</v>
      </c>
      <c r="E17" s="2">
        <v>20.271830658695301</v>
      </c>
      <c r="F17" s="2">
        <v>26.290001950222599</v>
      </c>
      <c r="G17" s="2">
        <f t="shared" si="1"/>
        <v>-6.0181712915272989</v>
      </c>
      <c r="H17" s="2">
        <f t="shared" si="2"/>
        <v>2.4341168174962318E-3</v>
      </c>
      <c r="I17" s="2">
        <v>27.018082704886599</v>
      </c>
      <c r="J17" s="2">
        <f t="shared" si="3"/>
        <v>27.018082704886599</v>
      </c>
      <c r="K17" s="2">
        <f t="shared" si="4"/>
        <v>-27.018082704886599</v>
      </c>
      <c r="L17" s="2">
        <f t="shared" si="5"/>
        <v>1.8458472958948536E-12</v>
      </c>
    </row>
    <row r="18" spans="1:12" x14ac:dyDescent="0.2">
      <c r="A18" s="1" t="s">
        <v>6</v>
      </c>
      <c r="B18" s="1" t="s">
        <v>11</v>
      </c>
      <c r="C18" s="2">
        <v>4</v>
      </c>
      <c r="D18" s="2" t="str">
        <f t="shared" si="7"/>
        <v>10h VK 4</v>
      </c>
      <c r="E18" s="2">
        <v>20.021802884334001</v>
      </c>
      <c r="F18" s="2">
        <v>25.0293208103067</v>
      </c>
      <c r="G18" s="2">
        <f t="shared" si="1"/>
        <v>-5.0075179259726994</v>
      </c>
      <c r="H18" s="2">
        <f t="shared" si="2"/>
        <v>6.6874815477906109E-3</v>
      </c>
      <c r="I18" s="2">
        <v>26.606997780474401</v>
      </c>
      <c r="J18" s="2">
        <f t="shared" si="3"/>
        <v>26.606997780474401</v>
      </c>
      <c r="K18" s="2">
        <f t="shared" si="4"/>
        <v>-26.606997780474401</v>
      </c>
      <c r="L18" s="2">
        <f t="shared" si="5"/>
        <v>2.7843747320794031E-12</v>
      </c>
    </row>
    <row r="19" spans="1:12" x14ac:dyDescent="0.2">
      <c r="A19" s="1" t="s">
        <v>6</v>
      </c>
      <c r="B19" s="1" t="s">
        <v>11</v>
      </c>
      <c r="C19" s="2">
        <v>5</v>
      </c>
      <c r="D19" s="2" t="str">
        <f t="shared" si="7"/>
        <v>10h VK 5</v>
      </c>
      <c r="E19" s="2">
        <v>20.567284926859202</v>
      </c>
      <c r="F19" s="2">
        <v>25.522709687896</v>
      </c>
      <c r="G19" s="2">
        <f t="shared" si="1"/>
        <v>-4.9554247610367987</v>
      </c>
      <c r="H19" s="2">
        <f t="shared" si="2"/>
        <v>7.045087165468855E-3</v>
      </c>
      <c r="I19" s="2">
        <v>26.9925045899029</v>
      </c>
      <c r="J19" s="2">
        <f t="shared" si="3"/>
        <v>26.9925045899029</v>
      </c>
      <c r="K19" s="2">
        <f t="shared" si="4"/>
        <v>-26.9925045899029</v>
      </c>
      <c r="L19" s="2">
        <f t="shared" si="5"/>
        <v>1.8936695850341557E-12</v>
      </c>
    </row>
    <row r="20" spans="1:12" x14ac:dyDescent="0.2">
      <c r="A20" s="1" t="s">
        <v>6</v>
      </c>
      <c r="B20" s="1" t="s">
        <v>11</v>
      </c>
      <c r="C20" s="2">
        <v>6</v>
      </c>
      <c r="D20" s="2" t="str">
        <f t="shared" si="7"/>
        <v>10h VK 6</v>
      </c>
      <c r="E20" s="2">
        <v>20.0614060333147</v>
      </c>
      <c r="F20" s="2">
        <v>25.2894036635237</v>
      </c>
      <c r="G20" s="2">
        <f t="shared" si="1"/>
        <v>-5.2279976302089999</v>
      </c>
      <c r="H20" s="2">
        <f t="shared" si="2"/>
        <v>5.3642557796074403E-3</v>
      </c>
      <c r="I20" s="2">
        <v>26.489576136715701</v>
      </c>
      <c r="J20" s="2">
        <f t="shared" si="3"/>
        <v>26.489576136715701</v>
      </c>
      <c r="K20" s="2">
        <f t="shared" si="4"/>
        <v>-26.489576136715701</v>
      </c>
      <c r="L20" s="2">
        <f t="shared" si="5"/>
        <v>3.1312897463414209E-12</v>
      </c>
    </row>
    <row r="21" spans="1:12" x14ac:dyDescent="0.2">
      <c r="A21" s="1" t="s">
        <v>8</v>
      </c>
      <c r="B21" s="1" t="s">
        <v>11</v>
      </c>
      <c r="C21" s="1">
        <v>1</v>
      </c>
      <c r="D21" s="1" t="str">
        <f>CONCATENATE(A21," ",B21," ",C21)</f>
        <v>24h VK 1</v>
      </c>
      <c r="E21" s="1">
        <v>22.3680621507207</v>
      </c>
      <c r="F21" s="1">
        <v>21.542816309161701</v>
      </c>
      <c r="G21" s="1">
        <f t="shared" si="1"/>
        <v>0.82524584155899916</v>
      </c>
      <c r="H21" s="1">
        <f t="shared" si="2"/>
        <v>2.2824418154159907</v>
      </c>
      <c r="I21" s="1">
        <v>22.047585327725599</v>
      </c>
      <c r="J21" s="1">
        <f t="shared" si="3"/>
        <v>22.047585327725599</v>
      </c>
      <c r="K21" s="1">
        <f t="shared" si="4"/>
        <v>-22.047585327725599</v>
      </c>
      <c r="L21" s="1">
        <f t="shared" si="5"/>
        <v>2.6598390201318711E-10</v>
      </c>
    </row>
    <row r="22" spans="1:12" x14ac:dyDescent="0.2">
      <c r="A22" s="1" t="s">
        <v>8</v>
      </c>
      <c r="B22" s="1" t="s">
        <v>11</v>
      </c>
      <c r="C22" s="1">
        <v>2</v>
      </c>
      <c r="D22" s="1" t="str">
        <f t="shared" ref="D22:D26" si="8">CONCATENATE(A22," ",B22," ",C22)</f>
        <v>24h VK 2</v>
      </c>
      <c r="E22" s="1">
        <v>22.3482536157433</v>
      </c>
      <c r="F22" s="1">
        <v>21.229560151135502</v>
      </c>
      <c r="G22" s="1">
        <f t="shared" si="1"/>
        <v>1.1186934646077979</v>
      </c>
      <c r="H22" s="1">
        <f t="shared" si="2"/>
        <v>3.06085247757186</v>
      </c>
      <c r="I22" s="1">
        <v>22.130494607957999</v>
      </c>
      <c r="J22" s="1">
        <f t="shared" si="3"/>
        <v>22.130494607957999</v>
      </c>
      <c r="K22" s="1">
        <f t="shared" si="4"/>
        <v>-22.130494607957999</v>
      </c>
      <c r="L22" s="1">
        <f t="shared" si="5"/>
        <v>2.4482079843844356E-10</v>
      </c>
    </row>
    <row r="23" spans="1:12" x14ac:dyDescent="0.2">
      <c r="A23" s="1" t="s">
        <v>8</v>
      </c>
      <c r="B23" s="1" t="s">
        <v>11</v>
      </c>
      <c r="C23" s="1">
        <v>3</v>
      </c>
      <c r="D23" s="1" t="str">
        <f t="shared" si="8"/>
        <v>24h VK 3</v>
      </c>
      <c r="E23" s="1">
        <v>22.449292396470899</v>
      </c>
      <c r="F23" s="1">
        <v>20.821605709431999</v>
      </c>
      <c r="G23" s="1">
        <f t="shared" si="1"/>
        <v>1.6276866870388993</v>
      </c>
      <c r="H23" s="1">
        <f t="shared" si="2"/>
        <v>5.0920815049546162</v>
      </c>
      <c r="I23" s="1">
        <v>22.134939199978799</v>
      </c>
      <c r="J23" s="1">
        <f t="shared" si="3"/>
        <v>22.134939199978799</v>
      </c>
      <c r="K23" s="1">
        <f t="shared" si="4"/>
        <v>-22.134939199978799</v>
      </c>
      <c r="L23" s="1">
        <f t="shared" si="5"/>
        <v>2.4373508443637506E-10</v>
      </c>
    </row>
    <row r="24" spans="1:12" x14ac:dyDescent="0.2">
      <c r="A24" s="1" t="s">
        <v>8</v>
      </c>
      <c r="B24" s="1" t="s">
        <v>11</v>
      </c>
      <c r="C24" s="1">
        <v>4</v>
      </c>
      <c r="D24" s="1" t="str">
        <f t="shared" si="8"/>
        <v>24h VK 4</v>
      </c>
      <c r="E24" s="1">
        <v>22.314797590715301</v>
      </c>
      <c r="F24" s="1">
        <v>21.142451254752899</v>
      </c>
      <c r="G24" s="1">
        <f t="shared" si="1"/>
        <v>1.172346335962402</v>
      </c>
      <c r="H24" s="1">
        <f t="shared" si="2"/>
        <v>3.2295613916733714</v>
      </c>
      <c r="I24" s="1">
        <v>21.3583266826952</v>
      </c>
      <c r="J24" s="1">
        <f t="shared" si="3"/>
        <v>21.3583266826952</v>
      </c>
      <c r="K24" s="1">
        <f t="shared" si="4"/>
        <v>-21.3583266826952</v>
      </c>
      <c r="L24" s="1">
        <f t="shared" si="5"/>
        <v>5.2990324497691719E-10</v>
      </c>
    </row>
    <row r="25" spans="1:12" x14ac:dyDescent="0.2">
      <c r="A25" s="1" t="s">
        <v>8</v>
      </c>
      <c r="B25" s="1" t="s">
        <v>11</v>
      </c>
      <c r="C25" s="1">
        <v>5</v>
      </c>
      <c r="D25" s="1" t="str">
        <f t="shared" si="8"/>
        <v>24h VK 5</v>
      </c>
      <c r="E25" s="1">
        <v>22.426894266129199</v>
      </c>
      <c r="F25" s="1">
        <v>20.658989019133301</v>
      </c>
      <c r="G25" s="1">
        <f t="shared" si="1"/>
        <v>1.7679052469958982</v>
      </c>
      <c r="H25" s="1">
        <f t="shared" si="2"/>
        <v>5.8585682453013597</v>
      </c>
      <c r="I25" s="1">
        <v>21.552546434353701</v>
      </c>
      <c r="J25" s="1">
        <f t="shared" si="3"/>
        <v>21.552546434353701</v>
      </c>
      <c r="K25" s="1">
        <f t="shared" si="4"/>
        <v>-21.552546434353701</v>
      </c>
      <c r="L25" s="1">
        <f t="shared" si="5"/>
        <v>4.363630941722214E-10</v>
      </c>
    </row>
    <row r="26" spans="1:12" x14ac:dyDescent="0.2">
      <c r="A26" s="1" t="s">
        <v>8</v>
      </c>
      <c r="B26" s="1" t="s">
        <v>11</v>
      </c>
      <c r="C26" s="1">
        <v>6</v>
      </c>
      <c r="D26" s="1" t="str">
        <f t="shared" si="8"/>
        <v>24h VK 6</v>
      </c>
      <c r="E26" s="1">
        <v>22.202020031625899</v>
      </c>
      <c r="F26" s="1">
        <v>21.303606204367401</v>
      </c>
      <c r="G26" s="1">
        <f t="shared" si="1"/>
        <v>0.89841382725849783</v>
      </c>
      <c r="H26" s="1">
        <f>EXP(G26)</f>
        <v>2.4557048482236383</v>
      </c>
      <c r="I26" s="1">
        <v>21.417250542715699</v>
      </c>
      <c r="J26" s="1">
        <f t="shared" si="3"/>
        <v>21.417250542715699</v>
      </c>
      <c r="K26" s="1">
        <f t="shared" si="4"/>
        <v>-21.417250542715699</v>
      </c>
      <c r="L26" s="1">
        <f t="shared" si="5"/>
        <v>4.9958141270850119E-10</v>
      </c>
    </row>
    <row r="27" spans="1:12" x14ac:dyDescent="0.2">
      <c r="A27" s="1" t="s">
        <v>6</v>
      </c>
      <c r="B27" s="1" t="s">
        <v>12</v>
      </c>
      <c r="C27" s="2">
        <v>1</v>
      </c>
      <c r="D27" s="2" t="str">
        <f>CONCATENATE(A27," ",B27," ",C27)</f>
        <v>10h GRL-row1 1</v>
      </c>
      <c r="E27" s="2">
        <v>20.114662276995801</v>
      </c>
      <c r="F27" s="2">
        <v>24.683349153803501</v>
      </c>
      <c r="G27" s="2">
        <f t="shared" si="1"/>
        <v>-4.5686868768076998</v>
      </c>
      <c r="H27" s="2">
        <f t="shared" si="2"/>
        <v>1.0371569928730078E-2</v>
      </c>
      <c r="I27" s="2">
        <v>29.6989476060028</v>
      </c>
      <c r="J27" s="2">
        <f t="shared" si="3"/>
        <v>0</v>
      </c>
      <c r="K27" s="2">
        <f t="shared" si="4"/>
        <v>0</v>
      </c>
      <c r="L27" s="2">
        <f t="shared" si="5"/>
        <v>1</v>
      </c>
    </row>
    <row r="28" spans="1:12" x14ac:dyDescent="0.2">
      <c r="A28" s="1" t="s">
        <v>6</v>
      </c>
      <c r="B28" s="1" t="s">
        <v>12</v>
      </c>
      <c r="C28" s="2">
        <v>2</v>
      </c>
      <c r="D28" s="2" t="str">
        <f t="shared" ref="D28:D32" si="9">CONCATENATE(A28," ",B28," ",C28)</f>
        <v>10h GRL-row1 2</v>
      </c>
      <c r="E28" s="2">
        <v>19.6032323798661</v>
      </c>
      <c r="F28" s="2">
        <v>25.511234943273301</v>
      </c>
      <c r="G28" s="2">
        <f t="shared" si="1"/>
        <v>-5.9080025634072015</v>
      </c>
      <c r="H28" s="2">
        <f t="shared" si="2"/>
        <v>2.7176097228039865E-3</v>
      </c>
      <c r="I28" s="2">
        <v>29.596204625376998</v>
      </c>
      <c r="J28" s="2">
        <f t="shared" si="3"/>
        <v>0</v>
      </c>
      <c r="K28" s="2">
        <f t="shared" si="4"/>
        <v>0</v>
      </c>
      <c r="L28" s="2">
        <f t="shared" si="5"/>
        <v>1</v>
      </c>
    </row>
    <row r="29" spans="1:12" x14ac:dyDescent="0.2">
      <c r="A29" s="1" t="s">
        <v>6</v>
      </c>
      <c r="B29" s="1" t="s">
        <v>12</v>
      </c>
      <c r="C29" s="2">
        <v>3</v>
      </c>
      <c r="D29" s="2" t="str">
        <f t="shared" si="9"/>
        <v>10h GRL-row1 3</v>
      </c>
      <c r="E29" s="2">
        <v>19.4856981374129</v>
      </c>
      <c r="F29" s="2">
        <v>26.368394902933101</v>
      </c>
      <c r="G29" s="2">
        <f t="shared" si="1"/>
        <v>-6.8826967655202012</v>
      </c>
      <c r="H29" s="2">
        <f t="shared" si="2"/>
        <v>1.0253751170169901E-3</v>
      </c>
      <c r="I29" s="2">
        <v>30.442872666777198</v>
      </c>
      <c r="J29" s="2">
        <f t="shared" si="3"/>
        <v>0</v>
      </c>
      <c r="K29" s="2">
        <f t="shared" si="4"/>
        <v>0</v>
      </c>
      <c r="L29" s="2">
        <f t="shared" si="5"/>
        <v>1</v>
      </c>
    </row>
    <row r="30" spans="1:12" x14ac:dyDescent="0.2">
      <c r="A30" s="1" t="s">
        <v>6</v>
      </c>
      <c r="B30" s="1" t="s">
        <v>12</v>
      </c>
      <c r="C30" s="2">
        <v>4</v>
      </c>
      <c r="D30" s="2" t="str">
        <f t="shared" si="9"/>
        <v>10h GRL-row1 4</v>
      </c>
      <c r="E30" s="2">
        <v>19.5276542044517</v>
      </c>
      <c r="F30" s="2">
        <v>25.44618392804</v>
      </c>
      <c r="G30" s="2">
        <f t="shared" si="1"/>
        <v>-5.9185297235882999</v>
      </c>
      <c r="H30" s="2">
        <f t="shared" si="2"/>
        <v>2.6891510671733119E-3</v>
      </c>
      <c r="I30" s="2">
        <v>30.1097272799332</v>
      </c>
      <c r="J30" s="2">
        <f t="shared" si="3"/>
        <v>0</v>
      </c>
      <c r="K30" s="2">
        <f t="shared" si="4"/>
        <v>0</v>
      </c>
      <c r="L30" s="2">
        <f t="shared" si="5"/>
        <v>1</v>
      </c>
    </row>
    <row r="31" spans="1:12" x14ac:dyDescent="0.2">
      <c r="A31" s="1" t="s">
        <v>6</v>
      </c>
      <c r="B31" s="1" t="s">
        <v>12</v>
      </c>
      <c r="C31" s="2">
        <v>5</v>
      </c>
      <c r="D31" s="2" t="str">
        <f t="shared" si="9"/>
        <v>10h GRL-row1 5</v>
      </c>
      <c r="E31" s="2">
        <v>20.364066536783898</v>
      </c>
      <c r="F31" s="2">
        <v>25.8605738028599</v>
      </c>
      <c r="G31" s="2">
        <f t="shared" si="1"/>
        <v>-5.4965072660760015</v>
      </c>
      <c r="H31" s="2">
        <f t="shared" si="2"/>
        <v>4.1010704004052333E-3</v>
      </c>
      <c r="I31" s="2">
        <v>29.974318275574099</v>
      </c>
      <c r="J31" s="2">
        <f t="shared" si="3"/>
        <v>0</v>
      </c>
      <c r="K31" s="2">
        <f t="shared" si="4"/>
        <v>0</v>
      </c>
      <c r="L31" s="2">
        <f t="shared" si="5"/>
        <v>1</v>
      </c>
    </row>
    <row r="32" spans="1:12" x14ac:dyDescent="0.2">
      <c r="A32" s="1" t="s">
        <v>6</v>
      </c>
      <c r="B32" s="1" t="s">
        <v>12</v>
      </c>
      <c r="C32" s="2">
        <v>6</v>
      </c>
      <c r="D32" s="2" t="str">
        <f t="shared" si="9"/>
        <v>10h GRL-row1 6</v>
      </c>
      <c r="E32" s="2">
        <v>20.242431574738799</v>
      </c>
      <c r="F32" s="2">
        <v>25.871543216865199</v>
      </c>
      <c r="G32" s="2">
        <f t="shared" si="1"/>
        <v>-5.6291116421264</v>
      </c>
      <c r="H32" s="2">
        <f t="shared" si="2"/>
        <v>3.5917646829138126E-3</v>
      </c>
      <c r="I32" s="2">
        <v>30.2611103332911</v>
      </c>
      <c r="J32" s="2">
        <f t="shared" si="3"/>
        <v>0</v>
      </c>
      <c r="K32" s="2">
        <f t="shared" si="4"/>
        <v>0</v>
      </c>
      <c r="L32" s="2">
        <f t="shared" si="5"/>
        <v>1</v>
      </c>
    </row>
    <row r="33" spans="1:19" x14ac:dyDescent="0.2">
      <c r="A33" s="1" t="s">
        <v>8</v>
      </c>
      <c r="B33" s="1" t="s">
        <v>12</v>
      </c>
      <c r="C33" s="1">
        <v>1</v>
      </c>
      <c r="D33" s="1" t="str">
        <f>CONCATENATE(A33," ",B33," ",C33)</f>
        <v>24h GRL-row1 1</v>
      </c>
      <c r="E33" s="1">
        <v>19.794493745685902</v>
      </c>
      <c r="F33" s="1">
        <v>20.055842001101599</v>
      </c>
      <c r="G33" s="1">
        <f t="shared" si="1"/>
        <v>-0.26134825541569739</v>
      </c>
      <c r="H33" s="1">
        <f t="shared" si="2"/>
        <v>0.77001271181833442</v>
      </c>
      <c r="I33" s="1">
        <v>26.111184523675899</v>
      </c>
      <c r="J33" s="1">
        <f t="shared" si="3"/>
        <v>26.111184523675899</v>
      </c>
      <c r="K33" s="1">
        <f t="shared" si="4"/>
        <v>-26.111184523675899</v>
      </c>
      <c r="L33" s="1">
        <f t="shared" si="5"/>
        <v>4.5714781191633049E-12</v>
      </c>
      <c r="N33" s="3" t="s">
        <v>13</v>
      </c>
      <c r="O33" s="3" t="s">
        <v>14</v>
      </c>
      <c r="P33" s="3" t="s">
        <v>15</v>
      </c>
      <c r="Q33" s="3" t="s">
        <v>16</v>
      </c>
      <c r="R33" s="3" t="s">
        <v>17</v>
      </c>
      <c r="S33" s="3" t="s">
        <v>18</v>
      </c>
    </row>
    <row r="34" spans="1:19" x14ac:dyDescent="0.2">
      <c r="A34" s="1" t="s">
        <v>8</v>
      </c>
      <c r="B34" s="1" t="s">
        <v>12</v>
      </c>
      <c r="C34" s="1">
        <v>2</v>
      </c>
      <c r="D34" s="1" t="str">
        <f t="shared" ref="D34:D38" si="10">CONCATENATE(A34," ",B34," ",C34)</f>
        <v>24h GRL-row1 2</v>
      </c>
      <c r="E34" s="1">
        <v>19.9563334509144</v>
      </c>
      <c r="F34" s="1">
        <v>19.579809238772</v>
      </c>
      <c r="G34" s="1">
        <f t="shared" si="1"/>
        <v>0.37652421214239951</v>
      </c>
      <c r="H34" s="1">
        <f t="shared" si="2"/>
        <v>1.4572108211929933</v>
      </c>
      <c r="I34" s="1">
        <v>26.1685944805986</v>
      </c>
      <c r="J34" s="1">
        <f t="shared" si="3"/>
        <v>26.1685944805986</v>
      </c>
      <c r="K34" s="1">
        <f t="shared" si="4"/>
        <v>-26.1685944805986</v>
      </c>
      <c r="L34" s="1">
        <f t="shared" si="5"/>
        <v>4.3164212100755807E-12</v>
      </c>
      <c r="N34" s="1" t="s">
        <v>19</v>
      </c>
      <c r="O34" s="1">
        <v>100</v>
      </c>
      <c r="P34" s="1">
        <f>O34/2</f>
        <v>50</v>
      </c>
      <c r="Q34" s="1">
        <f t="shared" ref="Q34:S34" si="11">P34/2</f>
        <v>25</v>
      </c>
      <c r="R34" s="1">
        <f t="shared" si="11"/>
        <v>12.5</v>
      </c>
      <c r="S34" s="1">
        <f t="shared" si="11"/>
        <v>6.25</v>
      </c>
    </row>
    <row r="35" spans="1:19" x14ac:dyDescent="0.2">
      <c r="A35" s="1" t="s">
        <v>8</v>
      </c>
      <c r="B35" s="1" t="s">
        <v>12</v>
      </c>
      <c r="C35" s="1">
        <v>3</v>
      </c>
      <c r="D35" s="1" t="str">
        <f t="shared" si="10"/>
        <v>24h GRL-row1 3</v>
      </c>
      <c r="E35" s="1">
        <v>19.8096922192344</v>
      </c>
      <c r="F35" s="1">
        <v>20.170199055718701</v>
      </c>
      <c r="G35" s="1">
        <f t="shared" si="1"/>
        <v>-0.36050683648430137</v>
      </c>
      <c r="H35" s="1">
        <f t="shared" si="2"/>
        <v>0.69732280785027878</v>
      </c>
      <c r="I35" s="1">
        <v>25.681733101594901</v>
      </c>
      <c r="J35" s="1">
        <f t="shared" si="3"/>
        <v>25.681733101594901</v>
      </c>
      <c r="K35" s="1">
        <f t="shared" si="4"/>
        <v>-25.681733101594901</v>
      </c>
      <c r="L35" s="1">
        <f t="shared" si="5"/>
        <v>7.0236850368596841E-12</v>
      </c>
    </row>
    <row r="36" spans="1:19" x14ac:dyDescent="0.2">
      <c r="A36" s="1" t="s">
        <v>8</v>
      </c>
      <c r="B36" s="1" t="s">
        <v>12</v>
      </c>
      <c r="C36" s="1">
        <v>4</v>
      </c>
      <c r="D36" s="1" t="str">
        <f t="shared" si="10"/>
        <v>24h GRL-row1 4</v>
      </c>
      <c r="E36" s="1">
        <v>19.602844509815601</v>
      </c>
      <c r="F36" s="1">
        <v>19.384364506679201</v>
      </c>
      <c r="G36" s="1">
        <f t="shared" si="1"/>
        <v>0.21848000313639915</v>
      </c>
      <c r="H36" s="1">
        <f t="shared" si="2"/>
        <v>1.244184136597932</v>
      </c>
      <c r="I36" s="1">
        <v>26.0582610108655</v>
      </c>
      <c r="J36" s="1">
        <f t="shared" si="3"/>
        <v>26.0582610108655</v>
      </c>
      <c r="K36" s="1">
        <f t="shared" si="4"/>
        <v>-26.0582610108655</v>
      </c>
      <c r="L36" s="1">
        <f t="shared" si="5"/>
        <v>4.819933373603087E-12</v>
      </c>
    </row>
    <row r="37" spans="1:19" x14ac:dyDescent="0.2">
      <c r="A37" s="1" t="s">
        <v>8</v>
      </c>
      <c r="B37" s="1" t="s">
        <v>12</v>
      </c>
      <c r="C37" s="1">
        <v>5</v>
      </c>
      <c r="D37" s="1" t="str">
        <f t="shared" si="10"/>
        <v>24h GRL-row1 5</v>
      </c>
      <c r="E37" s="1">
        <v>20.328521202582099</v>
      </c>
      <c r="F37" s="1">
        <v>19.554134440532099</v>
      </c>
      <c r="G37" s="1">
        <f t="shared" si="1"/>
        <v>0.77438676204999979</v>
      </c>
      <c r="H37" s="1">
        <f t="shared" si="2"/>
        <v>2.169261445770954</v>
      </c>
      <c r="I37" s="1">
        <v>25.8769561970499</v>
      </c>
      <c r="J37" s="1">
        <f t="shared" si="3"/>
        <v>25.8769561970499</v>
      </c>
      <c r="K37" s="1">
        <f t="shared" si="4"/>
        <v>-25.8769561970499</v>
      </c>
      <c r="L37" s="1">
        <f t="shared" si="5"/>
        <v>5.7780422768250133E-12</v>
      </c>
    </row>
    <row r="38" spans="1:19" x14ac:dyDescent="0.2">
      <c r="A38" s="1" t="s">
        <v>8</v>
      </c>
      <c r="B38" s="1" t="s">
        <v>12</v>
      </c>
      <c r="C38" s="1">
        <v>6</v>
      </c>
      <c r="D38" s="1" t="str">
        <f t="shared" si="10"/>
        <v>24h GRL-row1 6</v>
      </c>
      <c r="E38" s="1">
        <v>20.046894669749399</v>
      </c>
      <c r="F38" s="1">
        <v>20.070759033597898</v>
      </c>
      <c r="G38" s="1">
        <f t="shared" si="1"/>
        <v>-2.3864363848499437E-2</v>
      </c>
      <c r="H38" s="1">
        <f t="shared" si="2"/>
        <v>0.97641813837519686</v>
      </c>
      <c r="I38" s="1">
        <v>26.301633166994701</v>
      </c>
      <c r="J38" s="1">
        <f t="shared" si="3"/>
        <v>26.301633166994701</v>
      </c>
      <c r="K38" s="1">
        <f t="shared" si="4"/>
        <v>-26.301633166994701</v>
      </c>
      <c r="L38" s="1">
        <f t="shared" si="5"/>
        <v>3.7787299039895138E-12</v>
      </c>
    </row>
    <row r="39" spans="1:19" x14ac:dyDescent="0.2">
      <c r="A39" s="1" t="s">
        <v>6</v>
      </c>
      <c r="B39" s="1" t="s">
        <v>20</v>
      </c>
      <c r="C39" s="2">
        <v>1</v>
      </c>
      <c r="D39" s="2" t="str">
        <f>CONCATENATE(A39," ",B39," ",C39)</f>
        <v>10h GRL-row2 1</v>
      </c>
      <c r="E39" s="2">
        <v>20.105702616497201</v>
      </c>
      <c r="F39" s="2">
        <v>25.0770933476355</v>
      </c>
      <c r="G39" s="2">
        <f t="shared" si="1"/>
        <v>-4.9713907311382997</v>
      </c>
      <c r="H39" s="2">
        <f t="shared" si="2"/>
        <v>6.9334986939509798E-3</v>
      </c>
      <c r="I39" s="2">
        <v>27.156005729607301</v>
      </c>
      <c r="J39" s="2">
        <f t="shared" si="3"/>
        <v>27.156005729607301</v>
      </c>
      <c r="K39" s="2">
        <f t="shared" si="4"/>
        <v>-27.156005729607301</v>
      </c>
      <c r="L39" s="2">
        <f t="shared" si="5"/>
        <v>1.6080389390991359E-12</v>
      </c>
    </row>
    <row r="40" spans="1:19" x14ac:dyDescent="0.2">
      <c r="A40" s="1" t="s">
        <v>6</v>
      </c>
      <c r="B40" s="1" t="s">
        <v>20</v>
      </c>
      <c r="C40" s="2">
        <v>2</v>
      </c>
      <c r="D40" s="2" t="str">
        <f t="shared" ref="D40:D44" si="12">CONCATENATE(A40," ",B40," ",C40)</f>
        <v>10h GRL-row2 2</v>
      </c>
      <c r="E40" s="2">
        <v>19.625963551772799</v>
      </c>
      <c r="F40" s="2">
        <v>25.244632644595399</v>
      </c>
      <c r="G40" s="2">
        <f t="shared" si="1"/>
        <v>-5.6186690928226</v>
      </c>
      <c r="H40" s="2">
        <f t="shared" si="2"/>
        <v>3.6294683814464229E-3</v>
      </c>
      <c r="I40" s="2">
        <v>27.542803791171</v>
      </c>
      <c r="J40" s="2">
        <f t="shared" si="3"/>
        <v>27.542803791171</v>
      </c>
      <c r="K40" s="2">
        <f t="shared" si="4"/>
        <v>-27.542803791171</v>
      </c>
      <c r="L40" s="2">
        <f t="shared" si="5"/>
        <v>1.0922254638712579E-12</v>
      </c>
    </row>
    <row r="41" spans="1:19" x14ac:dyDescent="0.2">
      <c r="A41" s="1" t="s">
        <v>6</v>
      </c>
      <c r="B41" s="1" t="s">
        <v>20</v>
      </c>
      <c r="C41" s="2">
        <v>3</v>
      </c>
      <c r="D41" s="2" t="str">
        <f t="shared" si="12"/>
        <v>10h GRL-row2 3</v>
      </c>
      <c r="E41" s="2">
        <v>19.717944813893499</v>
      </c>
      <c r="F41" s="2">
        <v>25.5716875854528</v>
      </c>
      <c r="G41" s="2">
        <f t="shared" si="1"/>
        <v>-5.8537427715593005</v>
      </c>
      <c r="H41" s="2">
        <f t="shared" si="2"/>
        <v>2.8691404995854677E-3</v>
      </c>
      <c r="I41" s="2">
        <v>27.358582810951098</v>
      </c>
      <c r="J41" s="2">
        <f t="shared" si="3"/>
        <v>27.358582810951098</v>
      </c>
      <c r="K41" s="2">
        <f t="shared" si="4"/>
        <v>-27.358582810951098</v>
      </c>
      <c r="L41" s="2">
        <f t="shared" si="5"/>
        <v>1.3131624408269083E-12</v>
      </c>
    </row>
    <row r="42" spans="1:19" x14ac:dyDescent="0.2">
      <c r="A42" s="1" t="s">
        <v>6</v>
      </c>
      <c r="B42" s="1" t="s">
        <v>20</v>
      </c>
      <c r="C42" s="2">
        <v>4</v>
      </c>
      <c r="D42" s="2" t="str">
        <f t="shared" si="12"/>
        <v>10h GRL-row2 4</v>
      </c>
      <c r="E42" s="2">
        <v>19.440354307458598</v>
      </c>
      <c r="F42" s="2">
        <v>25.6244922858438</v>
      </c>
      <c r="G42" s="2">
        <f t="shared" si="1"/>
        <v>-6.184137978385202</v>
      </c>
      <c r="H42" s="2">
        <f t="shared" si="2"/>
        <v>2.0618781703336565E-3</v>
      </c>
      <c r="I42" s="2">
        <v>27.987915086180401</v>
      </c>
      <c r="J42" s="2">
        <f t="shared" si="3"/>
        <v>27.987915086180401</v>
      </c>
      <c r="K42" s="2">
        <f t="shared" si="4"/>
        <v>-27.987915086180401</v>
      </c>
      <c r="L42" s="2">
        <f t="shared" si="5"/>
        <v>6.9984669836997417E-13</v>
      </c>
    </row>
    <row r="43" spans="1:19" x14ac:dyDescent="0.2">
      <c r="A43" s="1" t="s">
        <v>6</v>
      </c>
      <c r="B43" s="1" t="s">
        <v>20</v>
      </c>
      <c r="C43" s="2">
        <v>5</v>
      </c>
      <c r="D43" s="2" t="str">
        <f t="shared" si="12"/>
        <v>10h GRL-row2 5</v>
      </c>
      <c r="E43" s="2">
        <v>20.764473631217999</v>
      </c>
      <c r="F43" s="2">
        <v>25.712952890324299</v>
      </c>
      <c r="G43" s="2">
        <f t="shared" si="1"/>
        <v>-4.9484792591062998</v>
      </c>
      <c r="H43" s="2">
        <f t="shared" si="2"/>
        <v>7.0941891535638837E-3</v>
      </c>
      <c r="I43" s="2">
        <v>27.9475958233662</v>
      </c>
      <c r="J43" s="2">
        <f t="shared" si="3"/>
        <v>27.9475958233662</v>
      </c>
      <c r="K43" s="2">
        <f t="shared" si="4"/>
        <v>-27.9475958233662</v>
      </c>
      <c r="L43" s="2">
        <f t="shared" si="5"/>
        <v>7.2864057465608738E-13</v>
      </c>
    </row>
    <row r="44" spans="1:19" x14ac:dyDescent="0.2">
      <c r="A44" s="1" t="s">
        <v>6</v>
      </c>
      <c r="B44" s="1" t="s">
        <v>20</v>
      </c>
      <c r="C44" s="2">
        <v>6</v>
      </c>
      <c r="D44" s="2" t="str">
        <f t="shared" si="12"/>
        <v>10h GRL-row2 6</v>
      </c>
      <c r="E44" s="2">
        <v>20.226139378505898</v>
      </c>
      <c r="F44" s="2">
        <v>25.164706952419699</v>
      </c>
      <c r="G44" s="2">
        <f t="shared" si="1"/>
        <v>-4.9385675739138009</v>
      </c>
      <c r="H44" s="2">
        <f t="shared" si="2"/>
        <v>7.1648541492269503E-3</v>
      </c>
      <c r="I44" s="2">
        <v>27.846096474593999</v>
      </c>
      <c r="J44" s="2">
        <f t="shared" si="3"/>
        <v>27.846096474593999</v>
      </c>
      <c r="K44" s="2">
        <f t="shared" si="4"/>
        <v>-27.846096474593999</v>
      </c>
      <c r="L44" s="2">
        <f t="shared" si="5"/>
        <v>8.0648066258085245E-13</v>
      </c>
    </row>
    <row r="45" spans="1:19" x14ac:dyDescent="0.2">
      <c r="A45" s="1" t="s">
        <v>8</v>
      </c>
      <c r="B45" s="1" t="s">
        <v>20</v>
      </c>
      <c r="C45" s="1">
        <v>1</v>
      </c>
      <c r="D45" s="1" t="str">
        <f>CONCATENATE(A45," ",B45," ",C45)</f>
        <v>24h GRL-row2 1</v>
      </c>
      <c r="E45" s="1">
        <v>19.7556700675439</v>
      </c>
      <c r="F45" s="1">
        <v>19.443932977620399</v>
      </c>
      <c r="G45" s="1">
        <f t="shared" si="1"/>
        <v>0.31173708992350058</v>
      </c>
      <c r="H45" s="1">
        <f t="shared" si="2"/>
        <v>1.3657955644059609</v>
      </c>
      <c r="I45" s="1">
        <v>23.3181373221021</v>
      </c>
      <c r="J45" s="1">
        <f t="shared" si="3"/>
        <v>23.3181373221021</v>
      </c>
      <c r="K45" s="1">
        <f t="shared" si="4"/>
        <v>-23.3181373221021</v>
      </c>
      <c r="L45" s="1">
        <f t="shared" si="5"/>
        <v>7.465546979403226E-11</v>
      </c>
    </row>
    <row r="46" spans="1:19" x14ac:dyDescent="0.2">
      <c r="A46" s="1" t="s">
        <v>8</v>
      </c>
      <c r="B46" s="1" t="s">
        <v>20</v>
      </c>
      <c r="C46" s="1">
        <v>2</v>
      </c>
      <c r="D46" s="1" t="str">
        <f t="shared" ref="D46:D50" si="13">CONCATENATE(A46," ",B46," ",C46)</f>
        <v>24h GRL-row2 2</v>
      </c>
      <c r="E46" s="1">
        <v>19.9393142544114</v>
      </c>
      <c r="F46" s="1">
        <v>19.268812406253598</v>
      </c>
      <c r="G46" s="1">
        <f t="shared" si="1"/>
        <v>0.67050184815780156</v>
      </c>
      <c r="H46" s="1">
        <f t="shared" si="2"/>
        <v>1.9552182971652514</v>
      </c>
      <c r="I46" s="1">
        <v>23.387533779804102</v>
      </c>
      <c r="J46" s="1">
        <f t="shared" si="3"/>
        <v>23.387533779804102</v>
      </c>
      <c r="K46" s="1">
        <f t="shared" si="4"/>
        <v>-23.387533779804102</v>
      </c>
      <c r="L46" s="1">
        <f t="shared" si="5"/>
        <v>6.9650322891088152E-11</v>
      </c>
    </row>
    <row r="47" spans="1:19" x14ac:dyDescent="0.2">
      <c r="A47" s="1" t="s">
        <v>8</v>
      </c>
      <c r="B47" s="1" t="s">
        <v>20</v>
      </c>
      <c r="C47" s="1">
        <v>3</v>
      </c>
      <c r="D47" s="1" t="str">
        <f t="shared" si="13"/>
        <v>24h GRL-row2 3</v>
      </c>
      <c r="E47" s="1">
        <v>20.208675164421599</v>
      </c>
      <c r="F47" s="1">
        <v>19.3288499940235</v>
      </c>
      <c r="G47" s="1">
        <f t="shared" si="1"/>
        <v>0.87982517039809949</v>
      </c>
      <c r="H47" s="1">
        <f t="shared" si="2"/>
        <v>2.4104782466242125</v>
      </c>
      <c r="I47" s="1">
        <v>23.003899817402999</v>
      </c>
      <c r="J47" s="1">
        <f t="shared" si="3"/>
        <v>23.003899817402999</v>
      </c>
      <c r="K47" s="1">
        <f t="shared" si="4"/>
        <v>-23.003899817402999</v>
      </c>
      <c r="L47" s="1">
        <f t="shared" si="5"/>
        <v>1.0221938107872691E-10</v>
      </c>
    </row>
    <row r="48" spans="1:19" x14ac:dyDescent="0.2">
      <c r="A48" s="1" t="s">
        <v>8</v>
      </c>
      <c r="B48" s="1" t="s">
        <v>20</v>
      </c>
      <c r="C48" s="1">
        <v>4</v>
      </c>
      <c r="D48" s="1" t="str">
        <f t="shared" si="13"/>
        <v>24h GRL-row2 4</v>
      </c>
      <c r="E48" s="1">
        <v>20.315328058717899</v>
      </c>
      <c r="F48" s="1">
        <v>19.093513805346099</v>
      </c>
      <c r="G48" s="1">
        <f t="shared" si="1"/>
        <v>1.2218142533718002</v>
      </c>
      <c r="H48" s="1">
        <f t="shared" si="2"/>
        <v>3.3933385282508057</v>
      </c>
      <c r="I48" s="1">
        <v>23.9175563312469</v>
      </c>
      <c r="J48" s="1">
        <f t="shared" si="3"/>
        <v>23.9175563312469</v>
      </c>
      <c r="K48" s="1">
        <f t="shared" si="4"/>
        <v>-23.9175563312469</v>
      </c>
      <c r="L48" s="1">
        <f t="shared" si="5"/>
        <v>4.0995601673005902E-11</v>
      </c>
    </row>
    <row r="49" spans="1:12" x14ac:dyDescent="0.2">
      <c r="A49" s="1" t="s">
        <v>8</v>
      </c>
      <c r="B49" s="1" t="s">
        <v>20</v>
      </c>
      <c r="C49" s="1">
        <v>5</v>
      </c>
      <c r="D49" s="1" t="str">
        <f t="shared" si="13"/>
        <v>24h GRL-row2 5</v>
      </c>
      <c r="E49" s="1">
        <v>20.226638997778402</v>
      </c>
      <c r="F49" s="1">
        <v>19.970881320613199</v>
      </c>
      <c r="G49" s="1">
        <f t="shared" si="1"/>
        <v>0.25575767716520303</v>
      </c>
      <c r="H49" s="1">
        <f t="shared" si="2"/>
        <v>1.2914397446798398</v>
      </c>
      <c r="I49" s="1">
        <v>23.124793892088299</v>
      </c>
      <c r="J49" s="1">
        <f t="shared" si="3"/>
        <v>23.124793892088299</v>
      </c>
      <c r="K49" s="1">
        <f t="shared" si="4"/>
        <v>-23.124793892088299</v>
      </c>
      <c r="L49" s="1">
        <f t="shared" si="5"/>
        <v>9.0579437111558389E-11</v>
      </c>
    </row>
    <row r="50" spans="1:12" x14ac:dyDescent="0.2">
      <c r="A50" s="1" t="s">
        <v>8</v>
      </c>
      <c r="B50" s="1" t="s">
        <v>20</v>
      </c>
      <c r="C50" s="1">
        <v>6</v>
      </c>
      <c r="D50" s="1" t="str">
        <f t="shared" si="13"/>
        <v>24h GRL-row2 6</v>
      </c>
      <c r="E50" s="1">
        <v>21.164393368369002</v>
      </c>
      <c r="F50" s="1">
        <v>19.5887220729654</v>
      </c>
      <c r="G50" s="1">
        <f t="shared" si="1"/>
        <v>1.5756712954036018</v>
      </c>
      <c r="H50" s="1">
        <f t="shared" si="2"/>
        <v>4.8339855614548126</v>
      </c>
      <c r="I50" s="1">
        <v>23.086610022024701</v>
      </c>
      <c r="J50" s="1">
        <f t="shared" si="3"/>
        <v>23.086610022024701</v>
      </c>
      <c r="K50" s="1">
        <f t="shared" si="4"/>
        <v>-23.086610022024701</v>
      </c>
      <c r="L50" s="1">
        <f t="shared" si="5"/>
        <v>9.4104991884509395E-11</v>
      </c>
    </row>
    <row r="51" spans="1:12" x14ac:dyDescent="0.2">
      <c r="A51" s="1" t="s">
        <v>6</v>
      </c>
      <c r="B51" s="1" t="s">
        <v>21</v>
      </c>
      <c r="C51" s="2">
        <v>1</v>
      </c>
      <c r="D51" s="2" t="str">
        <f>CONCATENATE(A51," ",B51," ",C51)</f>
        <v>10h GRL-row3 1</v>
      </c>
      <c r="E51" s="2">
        <v>19.9382074421707</v>
      </c>
      <c r="F51" s="2">
        <v>24.529259344937302</v>
      </c>
      <c r="G51" s="2">
        <f t="shared" si="1"/>
        <v>-4.5910519027666012</v>
      </c>
      <c r="H51" s="2">
        <f t="shared" si="2"/>
        <v>1.0142184168654889E-2</v>
      </c>
      <c r="I51" s="2">
        <v>26.5269825616761</v>
      </c>
      <c r="J51" s="2">
        <f t="shared" si="3"/>
        <v>26.5269825616761</v>
      </c>
      <c r="K51" s="2">
        <f t="shared" si="4"/>
        <v>-26.5269825616761</v>
      </c>
      <c r="L51" s="2">
        <f t="shared" si="5"/>
        <v>3.016323043285247E-12</v>
      </c>
    </row>
    <row r="52" spans="1:12" x14ac:dyDescent="0.2">
      <c r="A52" s="1" t="s">
        <v>6</v>
      </c>
      <c r="B52" s="1" t="s">
        <v>21</v>
      </c>
      <c r="C52" s="2">
        <v>2</v>
      </c>
      <c r="D52" s="2" t="str">
        <f t="shared" ref="D52:D56" si="14">CONCATENATE(A52," ",B52," ",C52)</f>
        <v>10h GRL-row3 2</v>
      </c>
      <c r="E52" s="2">
        <v>19.350335002439799</v>
      </c>
      <c r="F52" s="2">
        <v>24.921183764447001</v>
      </c>
      <c r="G52" s="2">
        <f t="shared" si="1"/>
        <v>-5.570848762007202</v>
      </c>
      <c r="H52" s="2">
        <f t="shared" si="2"/>
        <v>3.8072476137126642E-3</v>
      </c>
      <c r="I52" s="2">
        <v>26.162559999669099</v>
      </c>
      <c r="J52" s="2">
        <f t="shared" si="3"/>
        <v>26.162559999669099</v>
      </c>
      <c r="K52" s="2">
        <f t="shared" si="4"/>
        <v>-26.162559999669099</v>
      </c>
      <c r="L52" s="2">
        <f t="shared" si="5"/>
        <v>4.3425473210289013E-12</v>
      </c>
    </row>
    <row r="53" spans="1:12" x14ac:dyDescent="0.2">
      <c r="A53" s="1" t="s">
        <v>6</v>
      </c>
      <c r="B53" s="1" t="s">
        <v>21</v>
      </c>
      <c r="C53" s="2">
        <v>3</v>
      </c>
      <c r="D53" s="2" t="str">
        <f t="shared" si="14"/>
        <v>10h GRL-row3 3</v>
      </c>
      <c r="E53" s="2">
        <v>18.5683981056977</v>
      </c>
      <c r="F53" s="2">
        <v>25.3930088454713</v>
      </c>
      <c r="G53" s="2">
        <f t="shared" si="1"/>
        <v>-6.8246107397736004</v>
      </c>
      <c r="H53" s="2">
        <f t="shared" si="2"/>
        <v>1.0866988677916236E-3</v>
      </c>
      <c r="I53" s="2">
        <v>26.340927274353099</v>
      </c>
      <c r="J53" s="2">
        <f t="shared" si="3"/>
        <v>26.340927274353099</v>
      </c>
      <c r="K53" s="2">
        <f t="shared" si="4"/>
        <v>-26.340927274353099</v>
      </c>
      <c r="L53" s="2">
        <f t="shared" si="5"/>
        <v>3.6331274781625692E-12</v>
      </c>
    </row>
    <row r="54" spans="1:12" x14ac:dyDescent="0.2">
      <c r="A54" s="1" t="s">
        <v>6</v>
      </c>
      <c r="B54" s="1" t="s">
        <v>21</v>
      </c>
      <c r="C54" s="2">
        <v>4</v>
      </c>
      <c r="D54" s="2" t="str">
        <f t="shared" si="14"/>
        <v>10h GRL-row3 4</v>
      </c>
      <c r="E54" s="2">
        <v>19.161690642947701</v>
      </c>
      <c r="F54" s="2">
        <v>25.2237245049287</v>
      </c>
      <c r="G54" s="2">
        <f t="shared" si="1"/>
        <v>-6.0620338619809999</v>
      </c>
      <c r="H54" s="2">
        <f t="shared" si="2"/>
        <v>2.3296578632789225E-3</v>
      </c>
      <c r="I54" s="2">
        <v>26.301332321392501</v>
      </c>
      <c r="J54" s="2">
        <f t="shared" si="3"/>
        <v>26.301332321392501</v>
      </c>
      <c r="K54" s="2">
        <f t="shared" si="4"/>
        <v>-26.301332321392501</v>
      </c>
      <c r="L54" s="2">
        <f t="shared" si="5"/>
        <v>3.7798668892829708E-12</v>
      </c>
    </row>
    <row r="55" spans="1:12" x14ac:dyDescent="0.2">
      <c r="A55" s="1" t="s">
        <v>6</v>
      </c>
      <c r="B55" s="1" t="s">
        <v>21</v>
      </c>
      <c r="C55" s="2">
        <v>5</v>
      </c>
      <c r="D55" s="2" t="str">
        <f t="shared" si="14"/>
        <v>10h GRL-row3 5</v>
      </c>
      <c r="E55" s="2">
        <v>20.112973587509401</v>
      </c>
      <c r="F55" s="2">
        <v>24.681503224041801</v>
      </c>
      <c r="G55" s="2">
        <f t="shared" si="1"/>
        <v>-4.5685296365324</v>
      </c>
      <c r="H55" s="2">
        <f t="shared" si="2"/>
        <v>1.0373200885463646E-2</v>
      </c>
      <c r="I55" s="2">
        <v>26.2157055137911</v>
      </c>
      <c r="J55" s="2">
        <f t="shared" si="3"/>
        <v>26.2157055137911</v>
      </c>
      <c r="K55" s="2">
        <f t="shared" si="4"/>
        <v>-26.2157055137911</v>
      </c>
      <c r="L55" s="2">
        <f t="shared" si="5"/>
        <v>4.117785842932984E-12</v>
      </c>
    </row>
    <row r="56" spans="1:12" x14ac:dyDescent="0.2">
      <c r="A56" s="1" t="s">
        <v>6</v>
      </c>
      <c r="B56" s="1" t="s">
        <v>21</v>
      </c>
      <c r="C56" s="2">
        <v>6</v>
      </c>
      <c r="D56" s="2" t="str">
        <f t="shared" si="14"/>
        <v>10h GRL-row3 6</v>
      </c>
      <c r="E56" s="2">
        <v>19.188827729526501</v>
      </c>
      <c r="F56" s="2">
        <v>24.948350261022799</v>
      </c>
      <c r="G56" s="2">
        <f t="shared" si="1"/>
        <v>-5.7595225314962981</v>
      </c>
      <c r="H56" s="2">
        <f t="shared" si="2"/>
        <v>3.1526165142307014E-3</v>
      </c>
      <c r="I56" s="2">
        <v>26.4661738618661</v>
      </c>
      <c r="J56" s="2">
        <f t="shared" si="3"/>
        <v>26.4661738618661</v>
      </c>
      <c r="K56" s="2">
        <f t="shared" si="4"/>
        <v>-26.4661738618661</v>
      </c>
      <c r="L56" s="2">
        <f t="shared" si="5"/>
        <v>3.2054332289036065E-12</v>
      </c>
    </row>
    <row r="57" spans="1:12" x14ac:dyDescent="0.2">
      <c r="A57" s="1" t="s">
        <v>8</v>
      </c>
      <c r="B57" s="1" t="s">
        <v>21</v>
      </c>
      <c r="C57" s="1">
        <v>1</v>
      </c>
      <c r="D57" s="1" t="str">
        <f>CONCATENATE(A57," ",B57," ",C57)</f>
        <v>24h GRL-row3 1</v>
      </c>
      <c r="E57" s="1">
        <v>20.176954260193799</v>
      </c>
      <c r="F57" s="1">
        <v>19.987584422600101</v>
      </c>
      <c r="G57" s="1">
        <f t="shared" si="1"/>
        <v>0.18936983759369852</v>
      </c>
      <c r="H57" s="1">
        <f t="shared" si="2"/>
        <v>1.2084878140698709</v>
      </c>
      <c r="I57" s="1">
        <v>21.9538405899916</v>
      </c>
      <c r="J57" s="1">
        <f t="shared" si="3"/>
        <v>21.9538405899916</v>
      </c>
      <c r="K57" s="1">
        <f t="shared" si="4"/>
        <v>-21.9538405899916</v>
      </c>
      <c r="L57" s="1">
        <f t="shared" si="5"/>
        <v>2.9212462990062363E-10</v>
      </c>
    </row>
    <row r="58" spans="1:12" x14ac:dyDescent="0.2">
      <c r="A58" s="1" t="s">
        <v>8</v>
      </c>
      <c r="B58" s="1" t="s">
        <v>21</v>
      </c>
      <c r="C58" s="1">
        <v>2</v>
      </c>
      <c r="D58" s="1" t="str">
        <f t="shared" ref="D58:D62" si="15">CONCATENATE(A58," ",B58," ",C58)</f>
        <v>24h GRL-row3 2</v>
      </c>
      <c r="E58" s="1">
        <v>20.458398965820201</v>
      </c>
      <c r="F58" s="1">
        <v>19.620553044768702</v>
      </c>
      <c r="G58" s="1">
        <f t="shared" si="1"/>
        <v>0.83784592105149969</v>
      </c>
      <c r="H58" s="1">
        <f t="shared" si="2"/>
        <v>2.311382709619163</v>
      </c>
      <c r="I58" s="1">
        <v>21.590885521064699</v>
      </c>
      <c r="J58" s="1">
        <f t="shared" si="3"/>
        <v>21.590885521064699</v>
      </c>
      <c r="K58" s="1">
        <f t="shared" si="4"/>
        <v>-21.590885521064699</v>
      </c>
      <c r="L58" s="1">
        <f t="shared" si="5"/>
        <v>4.1994997408581568E-10</v>
      </c>
    </row>
    <row r="59" spans="1:12" x14ac:dyDescent="0.2">
      <c r="A59" s="1" t="s">
        <v>8</v>
      </c>
      <c r="B59" s="1" t="s">
        <v>21</v>
      </c>
      <c r="C59" s="1">
        <v>3</v>
      </c>
      <c r="D59" s="1" t="str">
        <f t="shared" si="15"/>
        <v>24h GRL-row3 3</v>
      </c>
      <c r="E59" s="1">
        <v>20.923116390924299</v>
      </c>
      <c r="F59" s="1">
        <v>20.664261624526599</v>
      </c>
      <c r="G59" s="1">
        <f t="shared" si="1"/>
        <v>0.25885476639770033</v>
      </c>
      <c r="H59" s="1">
        <f t="shared" si="2"/>
        <v>1.2954456489269224</v>
      </c>
      <c r="I59" s="1">
        <v>21.6168818343974</v>
      </c>
      <c r="J59" s="1">
        <f t="shared" si="3"/>
        <v>21.6168818343974</v>
      </c>
      <c r="K59" s="1">
        <f t="shared" si="4"/>
        <v>-21.6168818343974</v>
      </c>
      <c r="L59" s="1">
        <f t="shared" si="5"/>
        <v>4.0917350411589168E-10</v>
      </c>
    </row>
    <row r="60" spans="1:12" x14ac:dyDescent="0.2">
      <c r="A60" s="1" t="s">
        <v>8</v>
      </c>
      <c r="B60" s="1" t="s">
        <v>21</v>
      </c>
      <c r="C60" s="1">
        <v>4</v>
      </c>
      <c r="D60" s="1" t="str">
        <f t="shared" si="15"/>
        <v>24h GRL-row3 4</v>
      </c>
      <c r="E60" s="1">
        <v>21.0062091234267</v>
      </c>
      <c r="F60" s="1">
        <v>20.2537483473869</v>
      </c>
      <c r="G60" s="1">
        <f t="shared" si="1"/>
        <v>0.75246077603980055</v>
      </c>
      <c r="H60" s="1">
        <f t="shared" si="2"/>
        <v>2.1222158944513918</v>
      </c>
      <c r="I60" s="1">
        <v>21.3791528942936</v>
      </c>
      <c r="J60" s="1">
        <f t="shared" si="3"/>
        <v>21.3791528942936</v>
      </c>
      <c r="K60" s="1">
        <f t="shared" si="4"/>
        <v>-21.3791528942936</v>
      </c>
      <c r="L60" s="1">
        <f t="shared" si="5"/>
        <v>5.1898149199545558E-10</v>
      </c>
    </row>
    <row r="61" spans="1:12" x14ac:dyDescent="0.2">
      <c r="A61" s="1" t="s">
        <v>8</v>
      </c>
      <c r="B61" s="1" t="s">
        <v>21</v>
      </c>
      <c r="C61" s="1">
        <v>5</v>
      </c>
      <c r="D61" s="1" t="str">
        <f t="shared" si="15"/>
        <v>24h GRL-row3 5</v>
      </c>
      <c r="E61" s="1">
        <v>21.044001065464599</v>
      </c>
      <c r="F61" s="1">
        <v>21.000037105771401</v>
      </c>
      <c r="G61" s="1">
        <f t="shared" si="1"/>
        <v>4.3963959693197552E-2</v>
      </c>
      <c r="H61" s="1">
        <f t="shared" si="2"/>
        <v>1.0449446940824281</v>
      </c>
      <c r="I61" s="1">
        <v>21.4165978557781</v>
      </c>
      <c r="J61" s="1">
        <f t="shared" si="3"/>
        <v>21.4165978557781</v>
      </c>
      <c r="K61" s="1">
        <f t="shared" si="4"/>
        <v>-21.4165978557781</v>
      </c>
      <c r="L61" s="1">
        <f t="shared" si="5"/>
        <v>4.9990758940489856E-10</v>
      </c>
    </row>
    <row r="62" spans="1:12" x14ac:dyDescent="0.2">
      <c r="A62" s="1" t="s">
        <v>8</v>
      </c>
      <c r="B62" s="1" t="s">
        <v>21</v>
      </c>
      <c r="C62" s="1">
        <v>6</v>
      </c>
      <c r="D62" s="1" t="str">
        <f t="shared" si="15"/>
        <v>24h GRL-row3 6</v>
      </c>
      <c r="E62" s="1">
        <v>22.5886852799241</v>
      </c>
      <c r="F62" s="1">
        <v>21.665400316767801</v>
      </c>
      <c r="G62" s="1">
        <f t="shared" si="1"/>
        <v>0.92328496315629849</v>
      </c>
      <c r="H62" s="1">
        <f t="shared" si="2"/>
        <v>2.5175468701076475</v>
      </c>
      <c r="I62" s="1">
        <v>22.065140152138301</v>
      </c>
      <c r="J62" s="1">
        <f t="shared" si="3"/>
        <v>22.065140152138301</v>
      </c>
      <c r="K62" s="1">
        <f t="shared" si="4"/>
        <v>-22.065140152138301</v>
      </c>
      <c r="L62" s="1">
        <f t="shared" si="5"/>
        <v>2.6135534691798954E-10</v>
      </c>
    </row>
    <row r="63" spans="1:12" x14ac:dyDescent="0.2">
      <c r="A63" s="1" t="s">
        <v>6</v>
      </c>
      <c r="B63" s="1" t="s">
        <v>22</v>
      </c>
      <c r="C63" s="2">
        <v>1</v>
      </c>
      <c r="D63" s="2" t="str">
        <f>CONCATENATE(A63," ",B63," ",C63)</f>
        <v>10h GRL-row4 1</v>
      </c>
      <c r="E63" s="2">
        <v>20.033346497727401</v>
      </c>
      <c r="F63" s="2">
        <v>25.262295354177201</v>
      </c>
      <c r="G63" s="2">
        <f t="shared" si="1"/>
        <v>-5.2289488564498008</v>
      </c>
      <c r="H63" s="2">
        <f t="shared" si="2"/>
        <v>5.3591555848516203E-3</v>
      </c>
      <c r="I63" s="2">
        <v>26.094609355956202</v>
      </c>
      <c r="J63" s="2">
        <f t="shared" si="3"/>
        <v>26.094609355956202</v>
      </c>
      <c r="K63" s="2">
        <f t="shared" si="4"/>
        <v>-26.094609355956202</v>
      </c>
      <c r="L63" s="2">
        <f t="shared" si="5"/>
        <v>4.6478825949676865E-12</v>
      </c>
    </row>
    <row r="64" spans="1:12" x14ac:dyDescent="0.2">
      <c r="A64" s="1" t="s">
        <v>6</v>
      </c>
      <c r="B64" s="1" t="s">
        <v>22</v>
      </c>
      <c r="C64" s="2">
        <v>2</v>
      </c>
      <c r="D64" s="2" t="str">
        <f t="shared" ref="D64:D68" si="16">CONCATENATE(A64," ",B64," ",C64)</f>
        <v>10h GRL-row4 2</v>
      </c>
      <c r="E64" s="2">
        <v>19.8235672220748</v>
      </c>
      <c r="F64" s="2">
        <v>25.272690216576599</v>
      </c>
      <c r="G64" s="2">
        <f t="shared" si="1"/>
        <v>-5.4491229945017992</v>
      </c>
      <c r="H64" s="2">
        <f t="shared" si="2"/>
        <v>4.3000742262981678E-3</v>
      </c>
      <c r="I64" s="2">
        <v>26.4738251192347</v>
      </c>
      <c r="J64" s="2">
        <f t="shared" si="3"/>
        <v>26.4738251192347</v>
      </c>
      <c r="K64" s="2">
        <f t="shared" si="4"/>
        <v>-26.4738251192347</v>
      </c>
      <c r="L64" s="2">
        <f t="shared" si="5"/>
        <v>3.1810012212715159E-12</v>
      </c>
    </row>
    <row r="65" spans="1:12" x14ac:dyDescent="0.2">
      <c r="A65" s="1" t="s">
        <v>6</v>
      </c>
      <c r="B65" s="1" t="s">
        <v>22</v>
      </c>
      <c r="C65" s="2">
        <v>3</v>
      </c>
      <c r="D65" s="2" t="str">
        <f t="shared" si="16"/>
        <v>10h GRL-row4 3</v>
      </c>
      <c r="E65" s="2">
        <v>19.675761933838501</v>
      </c>
      <c r="F65" s="2">
        <v>25.980293787535199</v>
      </c>
      <c r="G65" s="2">
        <f t="shared" si="1"/>
        <v>-6.3045318536966981</v>
      </c>
      <c r="H65" s="2">
        <f t="shared" si="2"/>
        <v>1.8280017407201915E-3</v>
      </c>
      <c r="I65" s="2">
        <v>26.307291752516701</v>
      </c>
      <c r="J65" s="2">
        <f t="shared" si="3"/>
        <v>26.307291752516701</v>
      </c>
      <c r="K65" s="2">
        <f t="shared" si="4"/>
        <v>-26.307291752516701</v>
      </c>
      <c r="L65" s="2">
        <f t="shared" si="5"/>
        <v>3.7574080204072573E-12</v>
      </c>
    </row>
    <row r="66" spans="1:12" x14ac:dyDescent="0.2">
      <c r="A66" s="1" t="s">
        <v>6</v>
      </c>
      <c r="B66" s="1" t="s">
        <v>22</v>
      </c>
      <c r="C66" s="2">
        <v>4</v>
      </c>
      <c r="D66" s="2" t="str">
        <f t="shared" si="16"/>
        <v>10h GRL-row4 4</v>
      </c>
      <c r="E66" s="2">
        <v>19.704963947636902</v>
      </c>
      <c r="F66" s="2">
        <v>25.081870116912501</v>
      </c>
      <c r="G66" s="2">
        <f t="shared" si="1"/>
        <v>-5.3769061692755997</v>
      </c>
      <c r="H66" s="2">
        <f t="shared" si="2"/>
        <v>4.6220998263608115E-3</v>
      </c>
      <c r="I66" s="2">
        <v>26.2274573636352</v>
      </c>
      <c r="J66" s="2">
        <f t="shared" si="3"/>
        <v>26.2274573636352</v>
      </c>
      <c r="K66" s="2">
        <f t="shared" si="4"/>
        <v>-26.2274573636352</v>
      </c>
      <c r="L66" s="2">
        <f t="shared" si="5"/>
        <v>4.0696774768337906E-12</v>
      </c>
    </row>
    <row r="67" spans="1:12" x14ac:dyDescent="0.2">
      <c r="A67" s="1" t="s">
        <v>6</v>
      </c>
      <c r="B67" s="1" t="s">
        <v>22</v>
      </c>
      <c r="C67" s="2">
        <v>5</v>
      </c>
      <c r="D67" s="2" t="str">
        <f t="shared" si="16"/>
        <v>10h GRL-row4 5</v>
      </c>
      <c r="E67" s="2">
        <v>20.540333175304401</v>
      </c>
      <c r="F67" s="2">
        <v>25.183355570282099</v>
      </c>
      <c r="G67" s="2">
        <f t="shared" si="1"/>
        <v>-4.6430223949776988</v>
      </c>
      <c r="H67" s="2">
        <f t="shared" si="2"/>
        <v>9.628552317238458E-3</v>
      </c>
      <c r="I67" s="2">
        <v>26.179372603967401</v>
      </c>
      <c r="J67" s="2">
        <f t="shared" si="3"/>
        <v>26.179372603967401</v>
      </c>
      <c r="K67" s="2">
        <f t="shared" si="4"/>
        <v>-26.179372603967401</v>
      </c>
      <c r="L67" s="2">
        <f t="shared" si="5"/>
        <v>4.2701481063255189E-12</v>
      </c>
    </row>
    <row r="68" spans="1:12" x14ac:dyDescent="0.2">
      <c r="A68" s="1" t="s">
        <v>6</v>
      </c>
      <c r="B68" s="1" t="s">
        <v>22</v>
      </c>
      <c r="C68" s="2">
        <v>6</v>
      </c>
      <c r="D68" s="2" t="str">
        <f t="shared" si="16"/>
        <v>10h GRL-row4 6</v>
      </c>
      <c r="E68" s="2">
        <v>20.550490184698599</v>
      </c>
      <c r="F68" s="2">
        <v>24.999263525006999</v>
      </c>
      <c r="G68" s="2">
        <f t="shared" ref="G68:G86" si="17">E68-F68</f>
        <v>-4.4487733403083993</v>
      </c>
      <c r="H68" s="2">
        <f t="shared" ref="H68:H86" si="18">EXP(G68)</f>
        <v>1.1692901387682223E-2</v>
      </c>
      <c r="I68" s="2">
        <v>26.1144437240985</v>
      </c>
      <c r="J68" s="2">
        <f t="shared" ref="J68:J86" si="19">IF(I68&lt;$N$2,I68,0)</f>
        <v>26.1144437240985</v>
      </c>
      <c r="K68" s="2">
        <f t="shared" ref="K68:K86" si="20">IF(J68&gt;0,JE68-J68,)</f>
        <v>-26.1144437240985</v>
      </c>
      <c r="L68" s="2">
        <f t="shared" ref="L68:L86" si="21">EXP(K68)</f>
        <v>4.5566030093948673E-12</v>
      </c>
    </row>
    <row r="69" spans="1:12" x14ac:dyDescent="0.2">
      <c r="A69" s="1" t="s">
        <v>8</v>
      </c>
      <c r="B69" s="1" t="s">
        <v>22</v>
      </c>
      <c r="C69" s="1">
        <v>1</v>
      </c>
      <c r="D69" s="1" t="str">
        <f>CONCATENATE(A69," ",B69," ",C69)</f>
        <v>24h GRL-row4 1</v>
      </c>
      <c r="E69" s="1">
        <v>20.784570697628499</v>
      </c>
      <c r="F69" s="1">
        <v>20.596826946634899</v>
      </c>
      <c r="G69" s="1">
        <f t="shared" si="17"/>
        <v>0.18774375099360086</v>
      </c>
      <c r="H69" s="1">
        <f t="shared" si="18"/>
        <v>1.206524305079512</v>
      </c>
      <c r="I69" s="1">
        <v>21.7528659169318</v>
      </c>
      <c r="J69" s="1">
        <f t="shared" si="19"/>
        <v>21.7528659169318</v>
      </c>
      <c r="K69" s="1">
        <f t="shared" si="20"/>
        <v>-21.7528659169318</v>
      </c>
      <c r="L69" s="1">
        <f t="shared" si="21"/>
        <v>3.5714976335097661E-10</v>
      </c>
    </row>
    <row r="70" spans="1:12" x14ac:dyDescent="0.2">
      <c r="A70" s="1" t="s">
        <v>8</v>
      </c>
      <c r="B70" s="1" t="s">
        <v>22</v>
      </c>
      <c r="C70" s="1">
        <v>2</v>
      </c>
      <c r="D70" s="1" t="str">
        <f t="shared" ref="D70:D74" si="22">CONCATENATE(A70," ",B70," ",C70)</f>
        <v>24h GRL-row4 2</v>
      </c>
      <c r="E70" s="1">
        <v>21.3976224633047</v>
      </c>
      <c r="F70" s="1">
        <v>20.432487987756101</v>
      </c>
      <c r="G70" s="1">
        <f t="shared" si="17"/>
        <v>0.96513447554859866</v>
      </c>
      <c r="H70" s="1">
        <f t="shared" si="18"/>
        <v>2.6251406499685994</v>
      </c>
      <c r="I70" s="1">
        <v>21.850730131243498</v>
      </c>
      <c r="J70" s="1">
        <f t="shared" si="19"/>
        <v>21.850730131243498</v>
      </c>
      <c r="K70" s="1">
        <f t="shared" si="20"/>
        <v>-21.850730131243498</v>
      </c>
      <c r="L70" s="1">
        <f t="shared" si="21"/>
        <v>3.2385341309131107E-10</v>
      </c>
    </row>
    <row r="71" spans="1:12" x14ac:dyDescent="0.2">
      <c r="A71" s="1" t="s">
        <v>8</v>
      </c>
      <c r="B71" s="1" t="s">
        <v>22</v>
      </c>
      <c r="C71" s="1">
        <v>3</v>
      </c>
      <c r="D71" s="1" t="str">
        <f t="shared" si="22"/>
        <v>24h GRL-row4 3</v>
      </c>
      <c r="E71" s="1">
        <v>21.350358499348399</v>
      </c>
      <c r="F71" s="1">
        <v>20.3995197163451</v>
      </c>
      <c r="G71" s="1">
        <f t="shared" si="17"/>
        <v>0.95083878300329872</v>
      </c>
      <c r="H71" s="1">
        <f t="shared" si="18"/>
        <v>2.5878794184808878</v>
      </c>
      <c r="I71" s="1">
        <v>21.488797529098498</v>
      </c>
      <c r="J71" s="1">
        <f t="shared" si="19"/>
        <v>21.488797529098498</v>
      </c>
      <c r="K71" s="1">
        <f t="shared" si="20"/>
        <v>-21.488797529098498</v>
      </c>
      <c r="L71" s="1">
        <f t="shared" si="21"/>
        <v>4.6508658233760606E-10</v>
      </c>
    </row>
    <row r="72" spans="1:12" x14ac:dyDescent="0.2">
      <c r="A72" s="1" t="s">
        <v>8</v>
      </c>
      <c r="B72" s="1" t="s">
        <v>22</v>
      </c>
      <c r="C72" s="1">
        <v>4</v>
      </c>
      <c r="D72" s="1" t="str">
        <f t="shared" si="22"/>
        <v>24h GRL-row4 4</v>
      </c>
      <c r="E72" s="1">
        <v>21.096977547983698</v>
      </c>
      <c r="F72" s="1">
        <v>20.557043694425499</v>
      </c>
      <c r="G72" s="1">
        <f t="shared" si="17"/>
        <v>0.53993385355819967</v>
      </c>
      <c r="H72" s="1">
        <f t="shared" si="18"/>
        <v>1.715893358190804</v>
      </c>
      <c r="I72" s="1">
        <v>21.112124896603198</v>
      </c>
      <c r="J72" s="1">
        <f t="shared" si="19"/>
        <v>21.112124896603198</v>
      </c>
      <c r="K72" s="1">
        <f t="shared" si="20"/>
        <v>-21.112124896603198</v>
      </c>
      <c r="L72" s="1">
        <f t="shared" si="21"/>
        <v>6.7782979684622809E-10</v>
      </c>
    </row>
    <row r="73" spans="1:12" x14ac:dyDescent="0.2">
      <c r="A73" s="1" t="s">
        <v>8</v>
      </c>
      <c r="B73" s="1" t="s">
        <v>22</v>
      </c>
      <c r="C73" s="1">
        <v>5</v>
      </c>
      <c r="D73" s="1" t="str">
        <f t="shared" si="22"/>
        <v>24h GRL-row4 5</v>
      </c>
      <c r="E73" s="1">
        <v>20.230736547964401</v>
      </c>
      <c r="F73" s="1">
        <v>20.063698221142399</v>
      </c>
      <c r="G73" s="1">
        <f t="shared" si="17"/>
        <v>0.16703832682200215</v>
      </c>
      <c r="H73" s="1">
        <f t="shared" si="18"/>
        <v>1.1817995590617156</v>
      </c>
      <c r="I73" s="1">
        <v>21.564631397637299</v>
      </c>
      <c r="J73" s="1">
        <f t="shared" si="19"/>
        <v>21.564631397637299</v>
      </c>
      <c r="K73" s="1">
        <f t="shared" si="20"/>
        <v>-21.564631397637299</v>
      </c>
      <c r="L73" s="1">
        <f t="shared" si="21"/>
        <v>4.3112139884267856E-10</v>
      </c>
    </row>
    <row r="74" spans="1:12" x14ac:dyDescent="0.2">
      <c r="A74" s="1" t="s">
        <v>8</v>
      </c>
      <c r="B74" s="1" t="s">
        <v>22</v>
      </c>
      <c r="C74" s="1">
        <v>6</v>
      </c>
      <c r="D74" s="1" t="str">
        <f t="shared" si="22"/>
        <v>24h GRL-row4 6</v>
      </c>
      <c r="E74" s="1">
        <v>21.922302983011399</v>
      </c>
      <c r="F74" s="1">
        <v>21.029359212979902</v>
      </c>
      <c r="G74" s="1">
        <f t="shared" si="17"/>
        <v>0.89294377003149705</v>
      </c>
      <c r="H74" s="1">
        <f t="shared" si="18"/>
        <v>2.4423086744925113</v>
      </c>
      <c r="I74" s="1">
        <v>21.163644144587401</v>
      </c>
      <c r="J74" s="1">
        <f t="shared" si="19"/>
        <v>21.163644144587401</v>
      </c>
      <c r="K74" s="1">
        <f t="shared" si="20"/>
        <v>-21.163644144587401</v>
      </c>
      <c r="L74" s="1">
        <f t="shared" si="21"/>
        <v>6.43792823264333E-10</v>
      </c>
    </row>
    <row r="75" spans="1:12" x14ac:dyDescent="0.2">
      <c r="A75" s="1" t="s">
        <v>6</v>
      </c>
      <c r="B75" s="1" t="s">
        <v>23</v>
      </c>
      <c r="C75" s="2">
        <v>1</v>
      </c>
      <c r="D75" s="2" t="str">
        <f>CONCATENATE(A75," ",B75," ",C75)</f>
        <v>10h GRL-row5 1</v>
      </c>
      <c r="E75" s="2">
        <v>20.1676911540311</v>
      </c>
      <c r="F75" s="2">
        <v>25.559771742512901</v>
      </c>
      <c r="G75" s="2">
        <f t="shared" si="17"/>
        <v>-5.3920805884818002</v>
      </c>
      <c r="H75" s="2">
        <f t="shared" si="18"/>
        <v>4.5524916137596608E-3</v>
      </c>
      <c r="I75" s="2">
        <v>26.195141905896801</v>
      </c>
      <c r="J75" s="2">
        <f t="shared" si="19"/>
        <v>26.195141905896801</v>
      </c>
      <c r="K75" s="2">
        <f t="shared" si="20"/>
        <v>-26.195141905896801</v>
      </c>
      <c r="L75" s="2">
        <f t="shared" si="21"/>
        <v>4.203339002469622E-12</v>
      </c>
    </row>
    <row r="76" spans="1:12" x14ac:dyDescent="0.2">
      <c r="A76" s="1" t="s">
        <v>6</v>
      </c>
      <c r="B76" s="1" t="s">
        <v>23</v>
      </c>
      <c r="C76" s="2">
        <v>2</v>
      </c>
      <c r="D76" s="2" t="str">
        <f t="shared" ref="D76:D80" si="23">CONCATENATE(A76," ",B76," ",C76)</f>
        <v>10h GRL-row5 2</v>
      </c>
      <c r="E76" s="2">
        <v>19.9211435364378</v>
      </c>
      <c r="F76" s="2">
        <v>25.128838169978302</v>
      </c>
      <c r="G76" s="2">
        <f t="shared" si="17"/>
        <v>-5.2076946335405019</v>
      </c>
      <c r="H76" s="2">
        <f t="shared" si="18"/>
        <v>5.4742793717506948E-3</v>
      </c>
      <c r="I76" s="2">
        <v>26.141760656600201</v>
      </c>
      <c r="J76" s="2">
        <f t="shared" si="19"/>
        <v>26.141760656600201</v>
      </c>
      <c r="K76" s="2">
        <f t="shared" si="20"/>
        <v>-26.141760656600201</v>
      </c>
      <c r="L76" s="2">
        <f t="shared" si="21"/>
        <v>4.433815319473334E-12</v>
      </c>
    </row>
    <row r="77" spans="1:12" x14ac:dyDescent="0.2">
      <c r="A77" s="1" t="s">
        <v>6</v>
      </c>
      <c r="B77" s="1" t="s">
        <v>23</v>
      </c>
      <c r="C77" s="2">
        <v>3</v>
      </c>
      <c r="D77" s="2" t="str">
        <f t="shared" si="23"/>
        <v>10h GRL-row5 3</v>
      </c>
      <c r="E77" s="2">
        <v>19.594477767036501</v>
      </c>
      <c r="F77" s="2">
        <v>25.887955702309</v>
      </c>
      <c r="G77" s="2">
        <f t="shared" si="17"/>
        <v>-6.2934779352724988</v>
      </c>
      <c r="H77" s="2">
        <f t="shared" si="18"/>
        <v>1.8483204164403647E-3</v>
      </c>
      <c r="I77" s="2">
        <v>26.316900887336999</v>
      </c>
      <c r="J77" s="2">
        <f t="shared" si="19"/>
        <v>26.316900887336999</v>
      </c>
      <c r="K77" s="2">
        <f t="shared" si="20"/>
        <v>-26.316900887336999</v>
      </c>
      <c r="L77" s="2">
        <f t="shared" si="21"/>
        <v>3.7214754968825694E-12</v>
      </c>
    </row>
    <row r="78" spans="1:12" x14ac:dyDescent="0.2">
      <c r="A78" s="1" t="s">
        <v>6</v>
      </c>
      <c r="B78" s="1" t="s">
        <v>23</v>
      </c>
      <c r="C78" s="2">
        <v>4</v>
      </c>
      <c r="D78" s="2" t="str">
        <f t="shared" si="23"/>
        <v>10h GRL-row5 4</v>
      </c>
      <c r="E78" s="2">
        <v>19.911065540818601</v>
      </c>
      <c r="F78" s="2">
        <v>25.529213904739098</v>
      </c>
      <c r="G78" s="2">
        <f t="shared" si="17"/>
        <v>-5.618148363920497</v>
      </c>
      <c r="H78" s="2">
        <f t="shared" si="18"/>
        <v>3.6313588426980991E-3</v>
      </c>
      <c r="I78" s="2">
        <v>26.678140544577701</v>
      </c>
      <c r="J78" s="2">
        <f t="shared" si="19"/>
        <v>26.678140544577701</v>
      </c>
      <c r="K78" s="2">
        <f t="shared" si="20"/>
        <v>-26.678140544577701</v>
      </c>
      <c r="L78" s="2">
        <f t="shared" si="21"/>
        <v>2.5931687185004288E-12</v>
      </c>
    </row>
    <row r="79" spans="1:12" x14ac:dyDescent="0.2">
      <c r="A79" s="1" t="s">
        <v>6</v>
      </c>
      <c r="B79" s="1" t="s">
        <v>23</v>
      </c>
      <c r="C79" s="2">
        <v>5</v>
      </c>
      <c r="D79" s="2" t="str">
        <f t="shared" si="23"/>
        <v>10h GRL-row5 5</v>
      </c>
      <c r="E79" s="2">
        <v>20.462791513840301</v>
      </c>
      <c r="F79" s="2">
        <v>25.4300643663485</v>
      </c>
      <c r="G79" s="2">
        <f t="shared" si="17"/>
        <v>-4.9672728525081986</v>
      </c>
      <c r="H79" s="2">
        <f t="shared" si="18"/>
        <v>6.9621088662347938E-3</v>
      </c>
      <c r="I79" s="2">
        <v>26.873832020007999</v>
      </c>
      <c r="J79" s="2">
        <f t="shared" si="19"/>
        <v>26.873832020007999</v>
      </c>
      <c r="K79" s="2">
        <f t="shared" si="20"/>
        <v>-26.873832020007999</v>
      </c>
      <c r="L79" s="2">
        <f t="shared" si="21"/>
        <v>2.1322741706907139E-12</v>
      </c>
    </row>
    <row r="80" spans="1:12" x14ac:dyDescent="0.2">
      <c r="A80" s="1" t="s">
        <v>6</v>
      </c>
      <c r="B80" s="1" t="s">
        <v>23</v>
      </c>
      <c r="C80" s="2">
        <v>6</v>
      </c>
      <c r="D80" s="2" t="str">
        <f t="shared" si="23"/>
        <v>10h GRL-row5 6</v>
      </c>
      <c r="E80" s="2">
        <v>20.1625611453067</v>
      </c>
      <c r="F80" s="2">
        <v>25.457512857285401</v>
      </c>
      <c r="G80" s="2">
        <f t="shared" si="17"/>
        <v>-5.2949517119787011</v>
      </c>
      <c r="H80" s="2">
        <f t="shared" si="18"/>
        <v>5.0168566237208719E-3</v>
      </c>
      <c r="I80" s="2">
        <v>26.368307907851101</v>
      </c>
      <c r="J80" s="2">
        <f t="shared" si="19"/>
        <v>26.368307907851101</v>
      </c>
      <c r="K80" s="2">
        <f t="shared" si="20"/>
        <v>-26.368307907851101</v>
      </c>
      <c r="L80" s="2">
        <f t="shared" si="21"/>
        <v>3.5349996773567167E-12</v>
      </c>
    </row>
    <row r="81" spans="1:12" x14ac:dyDescent="0.2">
      <c r="A81" s="1" t="s">
        <v>8</v>
      </c>
      <c r="B81" s="1" t="s">
        <v>23</v>
      </c>
      <c r="C81" s="1">
        <v>1</v>
      </c>
      <c r="D81" s="1" t="str">
        <f>CONCATENATE(A81," ",B81," ",C81)</f>
        <v>24h GRL-row5 1</v>
      </c>
      <c r="E81" s="1">
        <v>21.293813646411301</v>
      </c>
      <c r="F81" s="1">
        <v>20.9728178586384</v>
      </c>
      <c r="G81" s="1">
        <f t="shared" si="17"/>
        <v>0.32099578777290105</v>
      </c>
      <c r="H81" s="1">
        <f t="shared" si="18"/>
        <v>1.3784997743274192</v>
      </c>
      <c r="I81" s="1">
        <v>21.451209063681301</v>
      </c>
      <c r="J81" s="1">
        <f t="shared" si="19"/>
        <v>21.451209063681301</v>
      </c>
      <c r="K81" s="1">
        <f t="shared" si="20"/>
        <v>-21.451209063681301</v>
      </c>
      <c r="L81" s="1">
        <f t="shared" si="21"/>
        <v>4.8290118763014748E-10</v>
      </c>
    </row>
    <row r="82" spans="1:12" x14ac:dyDescent="0.2">
      <c r="A82" s="1" t="s">
        <v>8</v>
      </c>
      <c r="B82" s="1" t="s">
        <v>23</v>
      </c>
      <c r="C82" s="1">
        <v>2</v>
      </c>
      <c r="D82" s="1" t="str">
        <f t="shared" ref="D82:D86" si="24">CONCATENATE(A82," ",B82," ",C82)</f>
        <v>24h GRL-row5 2</v>
      </c>
      <c r="E82" s="1">
        <v>21.634618343797399</v>
      </c>
      <c r="F82" s="1">
        <v>20.4915326356391</v>
      </c>
      <c r="G82" s="1">
        <f t="shared" si="17"/>
        <v>1.1430857081582992</v>
      </c>
      <c r="H82" s="1">
        <f t="shared" si="18"/>
        <v>3.1364315610734965</v>
      </c>
      <c r="I82" s="1">
        <v>21.308859812686102</v>
      </c>
      <c r="J82" s="1">
        <f t="shared" si="19"/>
        <v>21.308859812686102</v>
      </c>
      <c r="K82" s="1">
        <f t="shared" si="20"/>
        <v>-21.308859812686102</v>
      </c>
      <c r="L82" s="1">
        <f t="shared" si="21"/>
        <v>5.5677505270183719E-10</v>
      </c>
    </row>
    <row r="83" spans="1:12" x14ac:dyDescent="0.2">
      <c r="A83" s="1" t="s">
        <v>8</v>
      </c>
      <c r="B83" s="1" t="s">
        <v>23</v>
      </c>
      <c r="C83" s="1">
        <v>3</v>
      </c>
      <c r="D83" s="1" t="str">
        <f t="shared" si="24"/>
        <v>24h GRL-row5 3</v>
      </c>
      <c r="E83" s="1">
        <v>21.411579432141899</v>
      </c>
      <c r="F83" s="1">
        <v>20.454453791877</v>
      </c>
      <c r="G83" s="1">
        <f t="shared" si="17"/>
        <v>0.95712564026489844</v>
      </c>
      <c r="H83" s="1">
        <f t="shared" si="18"/>
        <v>2.6042002967548767</v>
      </c>
      <c r="I83" s="1">
        <v>21.667213113928501</v>
      </c>
      <c r="J83" s="1">
        <f t="shared" si="19"/>
        <v>21.667213113928501</v>
      </c>
      <c r="K83" s="1">
        <f t="shared" si="20"/>
        <v>-21.667213113928501</v>
      </c>
      <c r="L83" s="1">
        <f t="shared" si="21"/>
        <v>3.8908895828058352E-10</v>
      </c>
    </row>
    <row r="84" spans="1:12" x14ac:dyDescent="0.2">
      <c r="A84" s="1" t="s">
        <v>8</v>
      </c>
      <c r="B84" s="1" t="s">
        <v>23</v>
      </c>
      <c r="C84" s="1">
        <v>4</v>
      </c>
      <c r="D84" s="1" t="str">
        <f t="shared" si="24"/>
        <v>24h GRL-row5 4</v>
      </c>
      <c r="E84" s="1">
        <v>21.4868423059341</v>
      </c>
      <c r="F84" s="1">
        <v>20.261711968299899</v>
      </c>
      <c r="G84" s="1">
        <f t="shared" si="17"/>
        <v>1.2251303376342015</v>
      </c>
      <c r="H84" s="1">
        <f t="shared" si="18"/>
        <v>3.4046098026605498</v>
      </c>
      <c r="I84" s="1">
        <v>21.359753940770201</v>
      </c>
      <c r="J84" s="1">
        <f t="shared" si="19"/>
        <v>21.359753940770201</v>
      </c>
      <c r="K84" s="1">
        <f t="shared" si="20"/>
        <v>-21.359753940770201</v>
      </c>
      <c r="L84" s="1">
        <f t="shared" si="21"/>
        <v>5.2914747575871032E-10</v>
      </c>
    </row>
    <row r="85" spans="1:12" x14ac:dyDescent="0.2">
      <c r="A85" s="1" t="s">
        <v>8</v>
      </c>
      <c r="B85" s="1" t="s">
        <v>23</v>
      </c>
      <c r="C85" s="1">
        <v>5</v>
      </c>
      <c r="D85" s="1" t="str">
        <f t="shared" si="24"/>
        <v>24h GRL-row5 5</v>
      </c>
      <c r="E85" s="1">
        <v>21.297370737084002</v>
      </c>
      <c r="F85" s="1">
        <v>20.7228853980805</v>
      </c>
      <c r="G85" s="1">
        <f t="shared" si="17"/>
        <v>0.57448533900350185</v>
      </c>
      <c r="H85" s="1">
        <f t="shared" si="18"/>
        <v>1.7762161424653384</v>
      </c>
      <c r="I85" s="1">
        <v>20.581559947989099</v>
      </c>
      <c r="J85" s="1">
        <f t="shared" si="19"/>
        <v>20.581559947989099</v>
      </c>
      <c r="K85" s="1">
        <f t="shared" si="20"/>
        <v>-20.581559947989099</v>
      </c>
      <c r="L85" s="1">
        <f t="shared" si="21"/>
        <v>1.1522377128619315E-9</v>
      </c>
    </row>
    <row r="86" spans="1:12" x14ac:dyDescent="0.2">
      <c r="A86" s="1" t="s">
        <v>8</v>
      </c>
      <c r="B86" s="1" t="s">
        <v>23</v>
      </c>
      <c r="C86" s="1">
        <v>6</v>
      </c>
      <c r="D86" s="1" t="str">
        <f t="shared" si="24"/>
        <v>24h GRL-row5 6</v>
      </c>
      <c r="E86" s="1">
        <v>21.664207770159098</v>
      </c>
      <c r="F86" s="1">
        <v>20.8117029833478</v>
      </c>
      <c r="G86" s="1">
        <f t="shared" si="17"/>
        <v>0.85250478681129849</v>
      </c>
      <c r="H86" s="1">
        <f t="shared" si="18"/>
        <v>2.345514514057363</v>
      </c>
      <c r="I86" s="1">
        <v>21.0345912755777</v>
      </c>
      <c r="J86" s="1">
        <f t="shared" si="19"/>
        <v>21.0345912755777</v>
      </c>
      <c r="K86" s="1">
        <f t="shared" si="20"/>
        <v>-21.0345912755777</v>
      </c>
      <c r="L86" s="1">
        <f t="shared" si="21"/>
        <v>7.324754612652086E-10</v>
      </c>
    </row>
  </sheetData>
  <pageMargins left="0.7" right="0.7" top="0.78740157499999996" bottom="0.78740157499999996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B0D14-775D-BA4C-8A83-56302B13615C}">
  <sheetPr>
    <tabColor theme="5"/>
  </sheetPr>
  <dimension ref="A1:Z67"/>
  <sheetViews>
    <sheetView zoomScale="63" zoomScaleNormal="78" workbookViewId="0">
      <selection activeCell="I53" sqref="I53"/>
    </sheetView>
  </sheetViews>
  <sheetFormatPr baseColWidth="10" defaultColWidth="10.83203125" defaultRowHeight="15" x14ac:dyDescent="0.2"/>
  <cols>
    <col min="1" max="4" width="10.83203125" style="1"/>
    <col min="5" max="5" width="19.1640625" style="8" bestFit="1" customWidth="1"/>
    <col min="6" max="6" width="19.1640625" style="8" customWidth="1"/>
    <col min="7" max="12" width="10.83203125" style="1"/>
    <col min="13" max="13" width="18.1640625" style="1" customWidth="1"/>
    <col min="14" max="16384" width="10.83203125" style="1"/>
  </cols>
  <sheetData>
    <row r="1" spans="1:18" x14ac:dyDescent="0.2">
      <c r="A1" s="1" t="s">
        <v>24</v>
      </c>
      <c r="B1" s="1" t="s">
        <v>25</v>
      </c>
      <c r="C1" s="1" t="s">
        <v>37</v>
      </c>
      <c r="D1" s="1" t="s">
        <v>38</v>
      </c>
      <c r="E1" s="8" t="s">
        <v>39</v>
      </c>
      <c r="F1" s="8" t="s">
        <v>29</v>
      </c>
      <c r="G1" s="1" t="s">
        <v>30</v>
      </c>
      <c r="H1" s="1" t="s">
        <v>31</v>
      </c>
      <c r="I1" s="1" t="s">
        <v>32</v>
      </c>
    </row>
    <row r="2" spans="1:18" x14ac:dyDescent="0.2">
      <c r="A2" s="5" t="s">
        <v>40</v>
      </c>
      <c r="B2" s="6">
        <v>18.135997460439398</v>
      </c>
      <c r="C2" s="6">
        <v>27.022764108821001</v>
      </c>
      <c r="D2" s="7">
        <f>C2-B2</f>
        <v>8.8867666483816024</v>
      </c>
      <c r="E2" s="8">
        <f>D2-D2</f>
        <v>0</v>
      </c>
      <c r="F2" s="8">
        <f>2^(-E2)</f>
        <v>1</v>
      </c>
      <c r="G2" s="8">
        <f>AVERAGE(F2:F4)</f>
        <v>1</v>
      </c>
      <c r="H2" s="1">
        <f>STDEV(F2:F4)</f>
        <v>0</v>
      </c>
      <c r="I2" s="1">
        <f>TTEST(F2:F4,F8:F10,2,3)</f>
        <v>2.1883956973635123E-2</v>
      </c>
      <c r="J2" s="7" t="s">
        <v>41</v>
      </c>
      <c r="K2" s="1">
        <v>1</v>
      </c>
      <c r="N2" s="10"/>
    </row>
    <row r="3" spans="1:18" x14ac:dyDescent="0.2">
      <c r="A3" s="5" t="s">
        <v>40</v>
      </c>
      <c r="B3" s="6">
        <v>18.2691576088909</v>
      </c>
      <c r="C3" s="6">
        <v>27.3164782377881</v>
      </c>
      <c r="D3" s="7">
        <f>C3-B3</f>
        <v>9.0473206288972001</v>
      </c>
      <c r="E3" s="8">
        <f>D3-D3</f>
        <v>0</v>
      </c>
      <c r="F3" s="8">
        <f>2^(-E3)</f>
        <v>1</v>
      </c>
      <c r="G3" s="8"/>
      <c r="J3" s="7"/>
      <c r="K3" s="1">
        <v>1</v>
      </c>
      <c r="N3" s="10"/>
    </row>
    <row r="4" spans="1:18" x14ac:dyDescent="0.2">
      <c r="A4" s="5" t="s">
        <v>40</v>
      </c>
      <c r="B4" s="6">
        <v>18.269311125503201</v>
      </c>
      <c r="C4" s="6">
        <v>26.592694155699402</v>
      </c>
      <c r="D4" s="7">
        <f>C4-B4</f>
        <v>8.3233830301962008</v>
      </c>
      <c r="E4" s="8">
        <f>D4-D4</f>
        <v>0</v>
      </c>
      <c r="F4" s="8">
        <f>2^(-E4)</f>
        <v>1</v>
      </c>
      <c r="G4" s="8"/>
      <c r="J4" s="7"/>
      <c r="K4" s="1">
        <v>1</v>
      </c>
      <c r="N4" s="10"/>
      <c r="R4" s="7"/>
    </row>
    <row r="5" spans="1:18" x14ac:dyDescent="0.2">
      <c r="A5" s="5" t="s">
        <v>42</v>
      </c>
      <c r="B5" s="6">
        <v>17.783319087216501</v>
      </c>
      <c r="C5" s="6">
        <v>26.617812725011898</v>
      </c>
      <c r="D5" s="7">
        <v>8.8344936377953971</v>
      </c>
      <c r="E5" s="8">
        <v>-5.227301058620526E-2</v>
      </c>
      <c r="F5" s="8">
        <v>1.0368973012899216</v>
      </c>
      <c r="G5" s="8">
        <v>0.95706806402315803</v>
      </c>
      <c r="H5" s="1">
        <v>0.35999247370369086</v>
      </c>
      <c r="J5" s="7"/>
      <c r="K5" s="1">
        <v>2</v>
      </c>
      <c r="N5" s="10"/>
      <c r="R5" s="7"/>
    </row>
    <row r="6" spans="1:18" x14ac:dyDescent="0.2">
      <c r="A6" s="5" t="s">
        <v>42</v>
      </c>
      <c r="B6" s="6">
        <v>17.979220531674699</v>
      </c>
      <c r="C6" s="6">
        <v>26.6812070347911</v>
      </c>
      <c r="D6" s="7">
        <v>8.7019865031164017</v>
      </c>
      <c r="E6" s="8">
        <v>-0.34533412578079847</v>
      </c>
      <c r="F6" s="8">
        <v>1.270445181468272</v>
      </c>
      <c r="G6" s="8"/>
      <c r="J6" s="7"/>
      <c r="K6" s="1">
        <v>2</v>
      </c>
      <c r="N6" s="10"/>
      <c r="R6" s="7"/>
    </row>
    <row r="7" spans="1:18" x14ac:dyDescent="0.2">
      <c r="A7" s="5" t="s">
        <v>42</v>
      </c>
      <c r="B7" s="6">
        <v>17.5787095862865</v>
      </c>
      <c r="C7" s="6">
        <v>26.7286793355448</v>
      </c>
      <c r="D7" s="7">
        <v>9.1499697492583003</v>
      </c>
      <c r="E7" s="8">
        <v>0.82658671906209946</v>
      </c>
      <c r="F7" s="8">
        <v>0.56386170931128055</v>
      </c>
      <c r="G7" s="8"/>
      <c r="J7" s="7"/>
      <c r="K7" s="1">
        <v>2</v>
      </c>
      <c r="N7" s="10"/>
      <c r="R7" s="7"/>
    </row>
    <row r="8" spans="1:18" x14ac:dyDescent="0.2">
      <c r="A8" s="5" t="s">
        <v>43</v>
      </c>
      <c r="B8" s="6">
        <v>18.341579208824399</v>
      </c>
      <c r="C8" s="6">
        <v>26.068350235250598</v>
      </c>
      <c r="D8" s="7">
        <f t="shared" ref="D8:D13" si="0">C8-B8</f>
        <v>7.7267710264261993</v>
      </c>
      <c r="E8" s="8">
        <f>D8-D2</f>
        <v>-1.1599956219554031</v>
      </c>
      <c r="F8" s="8">
        <f t="shared" ref="F8:F13" si="1">2^(-E8)</f>
        <v>2.2345674950502277</v>
      </c>
      <c r="G8" s="8">
        <f>AVERAGE(F8:F10)</f>
        <v>2.4394137481969729</v>
      </c>
      <c r="H8" s="1">
        <f>STDEV(F8:F10)</f>
        <v>0.37499864840978508</v>
      </c>
      <c r="J8" s="7"/>
      <c r="K8" s="1">
        <v>3</v>
      </c>
      <c r="N8" s="10"/>
      <c r="R8" s="7"/>
    </row>
    <row r="9" spans="1:18" x14ac:dyDescent="0.2">
      <c r="A9" s="5" t="s">
        <v>43</v>
      </c>
      <c r="B9" s="6">
        <v>17.448898567660699</v>
      </c>
      <c r="C9" s="6">
        <v>25.351223619430598</v>
      </c>
      <c r="D9" s="7">
        <f t="shared" si="0"/>
        <v>7.9023250517698997</v>
      </c>
      <c r="E9" s="8">
        <f>D9-D3</f>
        <v>-1.1449955771273004</v>
      </c>
      <c r="F9" s="8">
        <f t="shared" si="1"/>
        <v>2.2114545269701504</v>
      </c>
      <c r="G9" s="8"/>
      <c r="J9" s="7"/>
      <c r="K9" s="1">
        <v>3</v>
      </c>
      <c r="N9" s="10"/>
      <c r="R9" s="7"/>
    </row>
    <row r="10" spans="1:18" x14ac:dyDescent="0.2">
      <c r="A10" s="5" t="s">
        <v>43</v>
      </c>
      <c r="B10" s="6">
        <v>18.131964267870099</v>
      </c>
      <c r="C10" s="6">
        <v>24.933181430783701</v>
      </c>
      <c r="D10" s="7">
        <f t="shared" si="0"/>
        <v>6.801217162913602</v>
      </c>
      <c r="E10" s="8">
        <f>D10-D4</f>
        <v>-1.5221658672825988</v>
      </c>
      <c r="F10" s="8">
        <f t="shared" si="1"/>
        <v>2.8722192225705405</v>
      </c>
      <c r="G10" s="8"/>
      <c r="J10" s="7"/>
      <c r="K10" s="1">
        <v>3</v>
      </c>
      <c r="N10" s="10"/>
      <c r="R10" s="7"/>
    </row>
    <row r="11" spans="1:18" x14ac:dyDescent="0.2">
      <c r="A11" s="5" t="s">
        <v>44</v>
      </c>
      <c r="B11" s="6">
        <v>18.124446806759199</v>
      </c>
      <c r="C11" s="6">
        <v>24.551243812480902</v>
      </c>
      <c r="D11" s="7">
        <f t="shared" si="0"/>
        <v>6.4267970057217028</v>
      </c>
      <c r="E11" s="8">
        <f>D11-D2</f>
        <v>-2.4599696426598996</v>
      </c>
      <c r="F11" s="8">
        <f t="shared" si="1"/>
        <v>5.5020514965972387</v>
      </c>
      <c r="G11" s="8">
        <f>AVERAGE(F11:F13)</f>
        <v>6.1432397276343735</v>
      </c>
      <c r="H11" s="1">
        <f>STDEV(F11:F13)</f>
        <v>1.2652254217761394</v>
      </c>
      <c r="I11" s="1">
        <f>TTEST(F11:F13,F8:F10,2,3)</f>
        <v>2.8617863766025119E-2</v>
      </c>
      <c r="J11" s="7" t="s">
        <v>45</v>
      </c>
      <c r="K11" s="1">
        <v>4</v>
      </c>
      <c r="N11" s="10"/>
      <c r="R11" s="7"/>
    </row>
    <row r="12" spans="1:18" x14ac:dyDescent="0.2">
      <c r="A12" s="5" t="s">
        <v>44</v>
      </c>
      <c r="B12" s="6">
        <v>18.0063720683046</v>
      </c>
      <c r="C12" s="6">
        <v>24.127561327528898</v>
      </c>
      <c r="D12" s="7">
        <f t="shared" si="0"/>
        <v>6.1211892592242982</v>
      </c>
      <c r="E12" s="8">
        <f>D12-D3</f>
        <v>-2.9261313696729019</v>
      </c>
      <c r="F12" s="8">
        <f t="shared" si="1"/>
        <v>7.6006951395269624</v>
      </c>
      <c r="G12" s="8"/>
      <c r="J12" s="7"/>
      <c r="K12" s="1">
        <v>4</v>
      </c>
      <c r="N12" s="10"/>
      <c r="R12" s="7"/>
    </row>
    <row r="13" spans="1:18" x14ac:dyDescent="0.2">
      <c r="A13" s="5" t="s">
        <v>44</v>
      </c>
      <c r="B13" s="6">
        <v>18.139412270624799</v>
      </c>
      <c r="C13" s="6">
        <v>24.049479455012602</v>
      </c>
      <c r="D13" s="7">
        <f t="shared" si="0"/>
        <v>5.9100671843878025</v>
      </c>
      <c r="E13" s="8">
        <f>D13-D4</f>
        <v>-2.4133158458083983</v>
      </c>
      <c r="F13" s="8">
        <f t="shared" si="1"/>
        <v>5.3269725467789195</v>
      </c>
      <c r="G13" s="8"/>
      <c r="J13" s="7"/>
      <c r="K13" s="1">
        <v>4</v>
      </c>
      <c r="N13" s="10"/>
      <c r="R13" s="7"/>
    </row>
    <row r="14" spans="1:18" x14ac:dyDescent="0.2">
      <c r="A14" s="5"/>
      <c r="B14" s="6"/>
      <c r="C14" s="6"/>
      <c r="D14" s="7"/>
      <c r="G14" s="8"/>
      <c r="J14" s="7"/>
      <c r="N14" s="10"/>
      <c r="R14" s="7"/>
    </row>
    <row r="15" spans="1:18" x14ac:dyDescent="0.2">
      <c r="A15" s="5"/>
      <c r="B15" s="6"/>
      <c r="C15" s="6"/>
      <c r="D15" s="7"/>
      <c r="G15" s="8"/>
      <c r="J15" s="7"/>
      <c r="N15" s="10"/>
      <c r="R15" s="7"/>
    </row>
    <row r="16" spans="1:18" x14ac:dyDescent="0.2">
      <c r="A16" s="5"/>
      <c r="B16" s="6"/>
      <c r="C16" s="6"/>
      <c r="D16" s="7"/>
      <c r="G16" s="8"/>
      <c r="J16" s="7"/>
      <c r="N16" s="10"/>
      <c r="R16" s="7"/>
    </row>
    <row r="17" spans="1:22" x14ac:dyDescent="0.2">
      <c r="A17" s="5"/>
      <c r="B17" s="6"/>
      <c r="C17" s="6"/>
      <c r="D17" s="7"/>
      <c r="G17" s="8"/>
      <c r="J17" s="7"/>
      <c r="N17" s="10"/>
      <c r="R17" s="7"/>
    </row>
    <row r="18" spans="1:22" x14ac:dyDescent="0.2">
      <c r="A18" s="5"/>
      <c r="B18" s="6"/>
      <c r="C18" s="6"/>
      <c r="D18" s="7"/>
      <c r="G18" s="8"/>
      <c r="J18" s="7"/>
      <c r="N18" s="10"/>
      <c r="R18" s="7"/>
    </row>
    <row r="19" spans="1:22" x14ac:dyDescent="0.2">
      <c r="A19" s="5"/>
      <c r="B19" s="6"/>
      <c r="C19" s="6"/>
      <c r="D19" s="7"/>
      <c r="G19" s="8"/>
      <c r="J19" s="7"/>
      <c r="N19" s="10"/>
      <c r="R19" s="7"/>
    </row>
    <row r="20" spans="1:22" x14ac:dyDescent="0.2">
      <c r="A20" s="5"/>
      <c r="B20" s="6"/>
      <c r="C20" s="6"/>
      <c r="D20" s="7"/>
      <c r="G20" s="8"/>
      <c r="J20" s="7"/>
      <c r="N20" s="10"/>
    </row>
    <row r="21" spans="1:22" x14ac:dyDescent="0.2">
      <c r="A21" s="5"/>
      <c r="B21" s="6"/>
      <c r="C21" s="6"/>
      <c r="D21" s="7"/>
      <c r="G21" s="8"/>
      <c r="J21" s="7"/>
      <c r="N21" s="10"/>
    </row>
    <row r="22" spans="1:22" x14ac:dyDescent="0.2">
      <c r="A22" s="5"/>
      <c r="B22" s="6"/>
      <c r="C22" s="6"/>
      <c r="D22" s="7"/>
      <c r="G22" s="8"/>
      <c r="J22" s="7"/>
      <c r="N22" s="10"/>
    </row>
    <row r="23" spans="1:22" x14ac:dyDescent="0.2">
      <c r="A23" s="5"/>
      <c r="B23" s="6"/>
      <c r="C23" s="6"/>
      <c r="D23" s="7"/>
      <c r="G23" s="8"/>
      <c r="J23" s="7"/>
    </row>
    <row r="24" spans="1:22" x14ac:dyDescent="0.2">
      <c r="A24" s="5"/>
      <c r="B24" s="6"/>
      <c r="C24" s="6"/>
      <c r="D24" s="7"/>
      <c r="G24" s="8"/>
      <c r="J24" s="7"/>
      <c r="M24" s="13"/>
    </row>
    <row r="25" spans="1:22" x14ac:dyDescent="0.2">
      <c r="A25" s="5"/>
      <c r="B25" s="6"/>
      <c r="C25" s="6"/>
      <c r="D25" s="7"/>
      <c r="G25" s="8"/>
      <c r="J25" s="7"/>
    </row>
    <row r="26" spans="1:22" x14ac:dyDescent="0.2">
      <c r="A26" s="5"/>
      <c r="B26" s="6"/>
      <c r="C26" s="6"/>
      <c r="D26" s="7"/>
      <c r="J26" s="7"/>
      <c r="V26" s="15"/>
    </row>
    <row r="27" spans="1:22" x14ac:dyDescent="0.2">
      <c r="A27" s="5"/>
      <c r="B27" s="6"/>
      <c r="C27" s="6"/>
      <c r="D27" s="7"/>
      <c r="J27" s="7"/>
      <c r="M27" s="16"/>
    </row>
    <row r="28" spans="1:22" x14ac:dyDescent="0.2">
      <c r="A28" s="5"/>
      <c r="B28" s="6"/>
      <c r="C28" s="6"/>
      <c r="D28" s="7"/>
      <c r="J28" s="7"/>
      <c r="M28" s="16"/>
    </row>
    <row r="29" spans="1:22" x14ac:dyDescent="0.2">
      <c r="A29" s="5"/>
      <c r="B29" s="6"/>
      <c r="C29" s="6"/>
      <c r="D29" s="7"/>
      <c r="J29" s="7"/>
      <c r="M29" s="16"/>
    </row>
    <row r="30" spans="1:22" x14ac:dyDescent="0.2">
      <c r="A30" s="5"/>
      <c r="B30" s="6"/>
      <c r="C30" s="6"/>
      <c r="D30" s="7"/>
      <c r="J30" s="7"/>
      <c r="M30" s="16"/>
    </row>
    <row r="31" spans="1:22" x14ac:dyDescent="0.2">
      <c r="A31" s="5"/>
      <c r="B31" s="6"/>
      <c r="C31" s="6"/>
      <c r="D31" s="7"/>
      <c r="J31" s="7"/>
      <c r="M31" s="16"/>
    </row>
    <row r="32" spans="1:22" x14ac:dyDescent="0.2">
      <c r="A32" s="5"/>
      <c r="B32" s="6"/>
      <c r="J32" s="7"/>
      <c r="M32" s="16"/>
    </row>
    <row r="33" spans="1:10" x14ac:dyDescent="0.2">
      <c r="A33" s="5"/>
      <c r="B33" s="6"/>
      <c r="J33" s="7"/>
    </row>
    <row r="34" spans="1:10" x14ac:dyDescent="0.2">
      <c r="A34" s="5"/>
      <c r="B34" s="6"/>
      <c r="J34" s="7"/>
    </row>
    <row r="35" spans="1:10" x14ac:dyDescent="0.2">
      <c r="A35" s="5"/>
      <c r="B35" s="6"/>
      <c r="J35" s="7"/>
    </row>
    <row r="36" spans="1:10" x14ac:dyDescent="0.2">
      <c r="A36" s="5"/>
      <c r="B36" s="6"/>
      <c r="J36" s="7"/>
    </row>
    <row r="37" spans="1:10" x14ac:dyDescent="0.2">
      <c r="A37" s="5"/>
      <c r="B37" s="6"/>
      <c r="J37" s="7"/>
    </row>
    <row r="38" spans="1:10" x14ac:dyDescent="0.2">
      <c r="A38" s="5"/>
      <c r="B38" s="6"/>
      <c r="J38" s="7"/>
    </row>
    <row r="39" spans="1:10" x14ac:dyDescent="0.2">
      <c r="A39" s="5"/>
      <c r="B39" s="6"/>
      <c r="J39" s="7"/>
    </row>
    <row r="40" spans="1:10" x14ac:dyDescent="0.2">
      <c r="A40" s="5"/>
      <c r="B40" s="6"/>
      <c r="J40" s="7"/>
    </row>
    <row r="41" spans="1:10" x14ac:dyDescent="0.2">
      <c r="J41" s="7"/>
    </row>
    <row r="42" spans="1:10" x14ac:dyDescent="0.2">
      <c r="J42" s="7"/>
    </row>
    <row r="43" spans="1:10" x14ac:dyDescent="0.2">
      <c r="J43" s="7"/>
    </row>
    <row r="44" spans="1:10" x14ac:dyDescent="0.2">
      <c r="J44" s="7"/>
    </row>
    <row r="45" spans="1:10" x14ac:dyDescent="0.2">
      <c r="J45" s="7"/>
    </row>
    <row r="46" spans="1:10" x14ac:dyDescent="0.2">
      <c r="J46" s="7"/>
    </row>
    <row r="62" spans="13:17" x14ac:dyDescent="0.2">
      <c r="P62" s="13"/>
      <c r="Q62" s="13"/>
    </row>
    <row r="64" spans="13:17" x14ac:dyDescent="0.2">
      <c r="M64" s="16"/>
      <c r="N64" s="7"/>
    </row>
    <row r="65" spans="13:26" x14ac:dyDescent="0.2">
      <c r="M65" s="16"/>
      <c r="N65" s="7"/>
      <c r="Y65" s="15"/>
    </row>
    <row r="66" spans="13:26" x14ac:dyDescent="0.2">
      <c r="M66" s="16"/>
      <c r="N66" s="7"/>
      <c r="P66" s="16"/>
      <c r="T66" s="10"/>
      <c r="X66" s="10"/>
      <c r="Y66" s="7"/>
      <c r="Z66" s="7"/>
    </row>
    <row r="67" spans="13:26" x14ac:dyDescent="0.2">
      <c r="M67" s="16"/>
      <c r="N67" s="7"/>
      <c r="P67" s="16"/>
      <c r="Q67" s="7"/>
      <c r="R67" s="7"/>
      <c r="T67" s="10"/>
      <c r="U67" s="7"/>
      <c r="V67" s="7"/>
      <c r="X67" s="10"/>
      <c r="Y67" s="7"/>
      <c r="Z67" s="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9DCF3-0501-5249-A7DA-C5703476A92B}">
  <sheetPr>
    <tabColor theme="5"/>
  </sheetPr>
  <dimension ref="A1:W67"/>
  <sheetViews>
    <sheetView topLeftCell="L14" zoomScale="75" zoomScaleNormal="75" workbookViewId="0">
      <selection activeCell="X58" sqref="X58"/>
    </sheetView>
  </sheetViews>
  <sheetFormatPr baseColWidth="10" defaultColWidth="10.83203125" defaultRowHeight="15" x14ac:dyDescent="0.2"/>
  <cols>
    <col min="1" max="4" width="10.83203125" style="1"/>
    <col min="5" max="5" width="18.1640625" style="8" bestFit="1" customWidth="1"/>
    <col min="6" max="9" width="18.1640625" style="1" customWidth="1"/>
    <col min="10" max="11" width="10.83203125" style="1" customWidth="1"/>
    <col min="12" max="12" width="20" style="1" customWidth="1"/>
    <col min="13" max="13" width="18.1640625" style="1" customWidth="1"/>
    <col min="14" max="16384" width="10.83203125" style="1"/>
  </cols>
  <sheetData>
    <row r="1" spans="1:18" x14ac:dyDescent="0.2">
      <c r="A1" s="1" t="s">
        <v>24</v>
      </c>
      <c r="B1" s="1" t="s">
        <v>25</v>
      </c>
      <c r="C1" s="1" t="s">
        <v>46</v>
      </c>
      <c r="D1" s="1" t="s">
        <v>47</v>
      </c>
      <c r="E1" s="8" t="s">
        <v>39</v>
      </c>
      <c r="F1" s="1" t="s">
        <v>29</v>
      </c>
      <c r="G1" s="1" t="s">
        <v>48</v>
      </c>
      <c r="H1" s="1" t="s">
        <v>31</v>
      </c>
      <c r="I1" s="1" t="s">
        <v>49</v>
      </c>
    </row>
    <row r="2" spans="1:18" x14ac:dyDescent="0.2">
      <c r="A2" s="5" t="s">
        <v>33</v>
      </c>
      <c r="B2" s="6">
        <v>18.135997460439398</v>
      </c>
      <c r="C2" s="6">
        <v>25.843699975919701</v>
      </c>
      <c r="D2" s="7">
        <f t="shared" ref="D2:D13" si="0">C2-B2</f>
        <v>7.7077025154803032</v>
      </c>
      <c r="E2" s="8">
        <f>D2-D2</f>
        <v>0</v>
      </c>
      <c r="F2" s="8">
        <f>2^(-E2)</f>
        <v>1</v>
      </c>
      <c r="G2" s="8">
        <f>AVERAGE(F2:F4)</f>
        <v>1</v>
      </c>
      <c r="H2" s="8">
        <f>STDEV(F2:F4)</f>
        <v>0</v>
      </c>
      <c r="I2" s="8">
        <f>TTEST(F2:F4,F5:F7,2,3)</f>
        <v>6.6674709152352518E-2</v>
      </c>
      <c r="J2" s="7" t="s">
        <v>50</v>
      </c>
      <c r="N2" s="10"/>
    </row>
    <row r="3" spans="1:18" x14ac:dyDescent="0.2">
      <c r="A3" s="5" t="s">
        <v>33</v>
      </c>
      <c r="B3" s="6">
        <v>18.2691576088909</v>
      </c>
      <c r="C3" s="6">
        <v>25.656008974139699</v>
      </c>
      <c r="D3" s="7">
        <f t="shared" si="0"/>
        <v>7.3868513652487984</v>
      </c>
      <c r="E3" s="8">
        <f>D3-D3</f>
        <v>0</v>
      </c>
      <c r="F3" s="8">
        <f t="shared" ref="F3:F13" si="1">2^(-E3)</f>
        <v>1</v>
      </c>
      <c r="G3" s="8"/>
      <c r="H3" s="8"/>
      <c r="I3" s="8"/>
      <c r="J3" s="7"/>
      <c r="N3" s="10"/>
    </row>
    <row r="4" spans="1:18" x14ac:dyDescent="0.2">
      <c r="A4" s="5" t="s">
        <v>33</v>
      </c>
      <c r="B4" s="6">
        <v>18.269311125503201</v>
      </c>
      <c r="C4" s="6">
        <v>25.7279166895662</v>
      </c>
      <c r="D4" s="7">
        <f t="shared" si="0"/>
        <v>7.4586055640629993</v>
      </c>
      <c r="E4" s="8">
        <f>D4-D4</f>
        <v>0</v>
      </c>
      <c r="F4" s="8">
        <f t="shared" si="1"/>
        <v>1</v>
      </c>
      <c r="G4" s="8"/>
      <c r="H4" s="8"/>
      <c r="I4" s="8"/>
      <c r="J4" s="7"/>
      <c r="N4" s="10"/>
      <c r="R4" s="7"/>
    </row>
    <row r="5" spans="1:18" x14ac:dyDescent="0.2">
      <c r="A5" s="5" t="s">
        <v>35</v>
      </c>
      <c r="B5" s="6">
        <v>18.341579208824399</v>
      </c>
      <c r="C5" s="6">
        <v>24.600631664488301</v>
      </c>
      <c r="D5" s="7">
        <f t="shared" si="0"/>
        <v>6.2590524556639018</v>
      </c>
      <c r="E5" s="8">
        <f>D5-D2</f>
        <v>-1.4486500598164014</v>
      </c>
      <c r="F5" s="8">
        <f t="shared" si="1"/>
        <v>2.7295252816742761</v>
      </c>
      <c r="G5" s="8">
        <f t="shared" ref="G5:G11" si="2">AVERAGE(F5:F7)</f>
        <v>2.4302633726209701</v>
      </c>
      <c r="H5" s="8">
        <f t="shared" ref="H5:H11" si="3">STDEV(F5:F7)</f>
        <v>0.67384753385069673</v>
      </c>
      <c r="I5" s="8"/>
      <c r="J5" s="7"/>
      <c r="N5" s="10"/>
      <c r="R5" s="7"/>
    </row>
    <row r="6" spans="1:18" x14ac:dyDescent="0.2">
      <c r="A6" s="5" t="s">
        <v>35</v>
      </c>
      <c r="B6" s="6">
        <v>17.448898567660699</v>
      </c>
      <c r="C6" s="6">
        <v>24.1057684848553</v>
      </c>
      <c r="D6" s="7">
        <f t="shared" si="0"/>
        <v>6.6568699171946015</v>
      </c>
      <c r="E6" s="8">
        <f>D6-D3</f>
        <v>-0.72998144805419685</v>
      </c>
      <c r="F6" s="8">
        <f t="shared" si="1"/>
        <v>1.6586177629462318</v>
      </c>
      <c r="G6" s="8"/>
      <c r="H6" s="8"/>
      <c r="I6" s="8"/>
      <c r="J6" s="7"/>
      <c r="N6" s="10"/>
      <c r="R6" s="7"/>
    </row>
    <row r="7" spans="1:18" x14ac:dyDescent="0.2">
      <c r="A7" s="5" t="s">
        <v>35</v>
      </c>
      <c r="B7" s="6">
        <v>18.131964267870099</v>
      </c>
      <c r="C7" s="6">
        <v>24.053200663563398</v>
      </c>
      <c r="D7" s="7">
        <f t="shared" si="0"/>
        <v>5.921236395693299</v>
      </c>
      <c r="E7" s="8">
        <f>D7-D4</f>
        <v>-1.5373691683697004</v>
      </c>
      <c r="F7" s="8">
        <f t="shared" si="1"/>
        <v>2.9026470732424028</v>
      </c>
      <c r="G7" s="8"/>
      <c r="H7" s="8"/>
      <c r="I7" s="8"/>
      <c r="J7" s="7"/>
      <c r="N7" s="10"/>
      <c r="R7" s="7"/>
    </row>
    <row r="8" spans="1:18" x14ac:dyDescent="0.2">
      <c r="A8" s="5" t="s">
        <v>51</v>
      </c>
      <c r="B8" s="6">
        <v>18.124446806759199</v>
      </c>
      <c r="C8" s="6">
        <v>23.2687992639658</v>
      </c>
      <c r="D8" s="7">
        <f t="shared" si="0"/>
        <v>5.1443524572066011</v>
      </c>
      <c r="E8" s="8">
        <f>D8-D2</f>
        <v>-2.5633500582737021</v>
      </c>
      <c r="F8" s="8">
        <f t="shared" si="1"/>
        <v>5.9107862847921044</v>
      </c>
      <c r="G8" s="8">
        <f t="shared" si="2"/>
        <v>4.9158177863995673</v>
      </c>
      <c r="H8" s="8">
        <f t="shared" si="3"/>
        <v>0.98631642290923527</v>
      </c>
      <c r="I8" s="8">
        <f>TTEST(F5:F7,F8:F10,2,3)</f>
        <v>2.7962301522183666E-2</v>
      </c>
      <c r="J8" s="7" t="s">
        <v>52</v>
      </c>
      <c r="N8" s="10"/>
      <c r="R8" s="7"/>
    </row>
    <row r="9" spans="1:18" x14ac:dyDescent="0.2">
      <c r="A9" s="5" t="s">
        <v>51</v>
      </c>
      <c r="B9" s="6">
        <v>18.0063720683046</v>
      </c>
      <c r="C9" s="6">
        <v>23.415618426154602</v>
      </c>
      <c r="D9" s="7">
        <f t="shared" si="0"/>
        <v>5.4092463578500016</v>
      </c>
      <c r="E9" s="8">
        <f>D9-D3</f>
        <v>-1.9776050073987967</v>
      </c>
      <c r="F9" s="8">
        <f t="shared" si="1"/>
        <v>3.9383873407339975</v>
      </c>
      <c r="G9" s="8"/>
      <c r="H9" s="8"/>
      <c r="I9" s="8"/>
      <c r="J9" s="7"/>
      <c r="N9" s="10"/>
      <c r="R9" s="7"/>
    </row>
    <row r="10" spans="1:18" x14ac:dyDescent="0.2">
      <c r="A10" s="5" t="s">
        <v>51</v>
      </c>
      <c r="B10" s="6">
        <v>18.139412270624799</v>
      </c>
      <c r="C10" s="6">
        <v>23.3057426682056</v>
      </c>
      <c r="D10" s="7">
        <f t="shared" si="0"/>
        <v>5.1663303975808006</v>
      </c>
      <c r="E10" s="8">
        <f>D10-D4</f>
        <v>-2.2922751664821988</v>
      </c>
      <c r="F10" s="8">
        <f t="shared" si="1"/>
        <v>4.8982797336725978</v>
      </c>
      <c r="G10" s="8"/>
      <c r="H10" s="8"/>
      <c r="I10" s="8"/>
      <c r="J10" s="7"/>
      <c r="N10" s="10"/>
      <c r="R10" s="7"/>
    </row>
    <row r="11" spans="1:18" x14ac:dyDescent="0.2">
      <c r="A11" s="5" t="s">
        <v>53</v>
      </c>
      <c r="B11" s="6">
        <v>17.783319087216501</v>
      </c>
      <c r="C11" s="6">
        <v>24.538243065024702</v>
      </c>
      <c r="D11" s="7">
        <f t="shared" si="0"/>
        <v>6.7549239778082004</v>
      </c>
      <c r="E11" s="8">
        <f>D11-D2</f>
        <v>-0.95277853767210274</v>
      </c>
      <c r="F11" s="8">
        <f t="shared" si="1"/>
        <v>1.9355969052653543</v>
      </c>
      <c r="G11" s="8">
        <f t="shared" si="2"/>
        <v>1.3705471488008925</v>
      </c>
      <c r="H11" s="8">
        <f t="shared" si="3"/>
        <v>0.4960733651634468</v>
      </c>
      <c r="I11" s="8"/>
      <c r="J11" s="7"/>
      <c r="N11" s="10"/>
      <c r="R11" s="7"/>
    </row>
    <row r="12" spans="1:18" x14ac:dyDescent="0.2">
      <c r="A12" s="5" t="s">
        <v>53</v>
      </c>
      <c r="B12" s="6">
        <v>17.979220531674699</v>
      </c>
      <c r="C12" s="6">
        <v>25.140261504558499</v>
      </c>
      <c r="D12" s="7">
        <f t="shared" si="0"/>
        <v>7.1610409728838</v>
      </c>
      <c r="E12" s="8">
        <f>D12-D3</f>
        <v>-0.22581039236499834</v>
      </c>
      <c r="F12" s="8">
        <f t="shared" si="1"/>
        <v>1.1694339599269825</v>
      </c>
      <c r="G12" s="8"/>
      <c r="H12" s="8"/>
      <c r="I12" s="8"/>
      <c r="J12" s="7"/>
      <c r="N12" s="10"/>
      <c r="R12" s="7"/>
    </row>
    <row r="13" spans="1:18" x14ac:dyDescent="0.2">
      <c r="A13" s="5" t="s">
        <v>53</v>
      </c>
      <c r="B13" s="6">
        <v>17.5787095862865</v>
      </c>
      <c r="C13" s="6">
        <v>25.027809482113501</v>
      </c>
      <c r="D13" s="7">
        <f t="shared" si="0"/>
        <v>7.4490998958270005</v>
      </c>
      <c r="E13" s="8">
        <f>D13-D4</f>
        <v>-9.5056682359988542E-3</v>
      </c>
      <c r="F13" s="8">
        <f t="shared" si="1"/>
        <v>1.0066105812103401</v>
      </c>
      <c r="G13" s="8"/>
      <c r="H13" s="8"/>
      <c r="I13" s="8"/>
      <c r="J13" s="7"/>
      <c r="N13" s="10"/>
      <c r="R13" s="7"/>
    </row>
    <row r="14" spans="1:18" x14ac:dyDescent="0.2">
      <c r="A14" s="5"/>
      <c r="B14" s="6"/>
      <c r="I14" s="8"/>
      <c r="J14" s="7"/>
      <c r="N14" s="10"/>
      <c r="R14" s="7"/>
    </row>
    <row r="15" spans="1:18" x14ac:dyDescent="0.2">
      <c r="A15" s="5"/>
      <c r="B15" s="6"/>
      <c r="I15" s="8"/>
      <c r="J15" s="7"/>
      <c r="N15" s="10"/>
      <c r="R15" s="7"/>
    </row>
    <row r="16" spans="1:18" x14ac:dyDescent="0.2">
      <c r="A16" s="5"/>
      <c r="B16" s="6"/>
      <c r="I16" s="8"/>
      <c r="J16" s="7"/>
      <c r="N16" s="10"/>
      <c r="R16" s="7"/>
    </row>
    <row r="17" spans="1:22" x14ac:dyDescent="0.2">
      <c r="A17" s="5"/>
      <c r="B17" s="6"/>
      <c r="J17" s="7"/>
      <c r="N17" s="10"/>
      <c r="R17" s="7"/>
    </row>
    <row r="18" spans="1:22" x14ac:dyDescent="0.2">
      <c r="A18" s="5"/>
      <c r="B18" s="6"/>
      <c r="J18" s="7"/>
      <c r="N18" s="10"/>
      <c r="R18" s="7"/>
    </row>
    <row r="19" spans="1:22" x14ac:dyDescent="0.2">
      <c r="A19" s="5"/>
      <c r="B19" s="6"/>
      <c r="C19" s="1" t="s">
        <v>29</v>
      </c>
      <c r="D19" s="1" t="s">
        <v>30</v>
      </c>
      <c r="E19" s="8" t="s">
        <v>54</v>
      </c>
      <c r="J19" s="7"/>
      <c r="N19" s="10"/>
      <c r="R19" s="7"/>
    </row>
    <row r="20" spans="1:22" x14ac:dyDescent="0.2">
      <c r="A20" s="1" t="s">
        <v>40</v>
      </c>
      <c r="B20" s="1">
        <v>1</v>
      </c>
      <c r="C20" s="1">
        <v>1</v>
      </c>
      <c r="D20" s="1">
        <v>1</v>
      </c>
      <c r="E20" s="8">
        <v>0</v>
      </c>
      <c r="J20" s="7"/>
      <c r="N20" s="10"/>
    </row>
    <row r="21" spans="1:22" x14ac:dyDescent="0.2">
      <c r="B21" s="1">
        <v>1</v>
      </c>
      <c r="C21" s="1">
        <v>1</v>
      </c>
      <c r="J21" s="7"/>
      <c r="N21" s="10"/>
    </row>
    <row r="22" spans="1:22" x14ac:dyDescent="0.2">
      <c r="B22" s="1">
        <v>1</v>
      </c>
      <c r="C22" s="1">
        <v>1</v>
      </c>
      <c r="J22" s="7"/>
      <c r="N22" s="10"/>
    </row>
    <row r="23" spans="1:22" x14ac:dyDescent="0.2">
      <c r="A23" s="1" t="s">
        <v>42</v>
      </c>
      <c r="B23" s="1">
        <v>2</v>
      </c>
      <c r="C23" s="1">
        <v>1.9355969052653543</v>
      </c>
      <c r="D23" s="1">
        <v>1.3705471488008925</v>
      </c>
      <c r="E23" s="8">
        <v>0.4960733651634468</v>
      </c>
      <c r="J23" s="7"/>
    </row>
    <row r="24" spans="1:22" x14ac:dyDescent="0.2">
      <c r="B24" s="1">
        <v>2</v>
      </c>
      <c r="C24" s="1">
        <v>1.1694339599269825</v>
      </c>
      <c r="J24" s="7"/>
      <c r="M24" s="13"/>
    </row>
    <row r="25" spans="1:22" x14ac:dyDescent="0.2">
      <c r="B25" s="1">
        <v>2</v>
      </c>
      <c r="C25" s="1">
        <v>1.0066105812103401</v>
      </c>
      <c r="J25" s="7"/>
    </row>
    <row r="26" spans="1:22" x14ac:dyDescent="0.2">
      <c r="A26" s="1" t="s">
        <v>43</v>
      </c>
      <c r="B26" s="1">
        <v>3</v>
      </c>
      <c r="C26" s="1">
        <v>2.7295252816742761</v>
      </c>
      <c r="D26" s="1">
        <v>2.4302633726209701</v>
      </c>
      <c r="E26" s="8">
        <v>0.67384753385069673</v>
      </c>
      <c r="J26" s="7"/>
      <c r="V26" s="15"/>
    </row>
    <row r="27" spans="1:22" x14ac:dyDescent="0.2">
      <c r="B27" s="1">
        <v>3</v>
      </c>
      <c r="C27" s="1">
        <v>1.6586177629462318</v>
      </c>
      <c r="J27" s="7"/>
      <c r="M27" s="16"/>
    </row>
    <row r="28" spans="1:22" x14ac:dyDescent="0.2">
      <c r="B28" s="1">
        <v>3</v>
      </c>
      <c r="C28" s="1">
        <v>2.9026470732424028</v>
      </c>
      <c r="J28" s="7"/>
      <c r="M28" s="16"/>
    </row>
    <row r="29" spans="1:22" x14ac:dyDescent="0.2">
      <c r="A29" s="1" t="s">
        <v>44</v>
      </c>
      <c r="B29" s="1">
        <v>4</v>
      </c>
      <c r="C29" s="1">
        <v>5.9107862847921044</v>
      </c>
      <c r="D29" s="1">
        <v>4.9158177863995673</v>
      </c>
      <c r="E29" s="8">
        <v>0.98631642290923527</v>
      </c>
      <c r="J29" s="7"/>
      <c r="M29" s="16"/>
    </row>
    <row r="30" spans="1:22" x14ac:dyDescent="0.2">
      <c r="B30" s="1">
        <v>4</v>
      </c>
      <c r="C30" s="1">
        <v>3.9383873407339975</v>
      </c>
      <c r="J30" s="7"/>
      <c r="M30" s="16"/>
    </row>
    <row r="31" spans="1:22" x14ac:dyDescent="0.2">
      <c r="B31" s="1">
        <v>4</v>
      </c>
      <c r="C31" s="1">
        <v>4.8982797336725978</v>
      </c>
      <c r="J31" s="7"/>
      <c r="M31" s="16"/>
    </row>
    <row r="32" spans="1:22" x14ac:dyDescent="0.2">
      <c r="J32" s="7"/>
      <c r="M32" s="16"/>
    </row>
    <row r="33" spans="10:10" x14ac:dyDescent="0.2">
      <c r="J33" s="7"/>
    </row>
    <row r="34" spans="10:10" x14ac:dyDescent="0.2">
      <c r="J34" s="7"/>
    </row>
    <row r="35" spans="10:10" x14ac:dyDescent="0.2">
      <c r="J35" s="7"/>
    </row>
    <row r="36" spans="10:10" x14ac:dyDescent="0.2">
      <c r="J36" s="7"/>
    </row>
    <row r="37" spans="10:10" x14ac:dyDescent="0.2">
      <c r="J37" s="7"/>
    </row>
    <row r="38" spans="10:10" x14ac:dyDescent="0.2">
      <c r="J38" s="7"/>
    </row>
    <row r="39" spans="10:10" x14ac:dyDescent="0.2">
      <c r="J39" s="7"/>
    </row>
    <row r="40" spans="10:10" x14ac:dyDescent="0.2">
      <c r="J40" s="7"/>
    </row>
    <row r="41" spans="10:10" x14ac:dyDescent="0.2">
      <c r="J41" s="7"/>
    </row>
    <row r="42" spans="10:10" x14ac:dyDescent="0.2">
      <c r="J42" s="7"/>
    </row>
    <row r="43" spans="10:10" x14ac:dyDescent="0.2">
      <c r="J43" s="7"/>
    </row>
    <row r="58" spans="13:23" x14ac:dyDescent="0.2">
      <c r="M58" s="13"/>
      <c r="N58" s="13"/>
    </row>
    <row r="61" spans="13:23" x14ac:dyDescent="0.2">
      <c r="V61" s="15"/>
    </row>
    <row r="62" spans="13:23" x14ac:dyDescent="0.2">
      <c r="M62" s="16"/>
      <c r="Q62" s="10"/>
      <c r="U62" s="10"/>
      <c r="V62" s="7"/>
      <c r="W62" s="7"/>
    </row>
    <row r="63" spans="13:23" x14ac:dyDescent="0.2">
      <c r="M63" s="16"/>
      <c r="N63" s="7"/>
      <c r="O63" s="7"/>
      <c r="Q63" s="10"/>
      <c r="R63" s="7"/>
      <c r="S63" s="7"/>
      <c r="U63" s="10"/>
      <c r="V63" s="7"/>
      <c r="W63" s="7"/>
    </row>
    <row r="64" spans="13:23" x14ac:dyDescent="0.2">
      <c r="M64" s="16"/>
      <c r="N64" s="7"/>
      <c r="O64" s="7"/>
      <c r="Q64" s="10"/>
      <c r="R64" s="7"/>
      <c r="S64" s="7"/>
      <c r="U64" s="10"/>
      <c r="V64" s="7"/>
      <c r="W64" s="7"/>
    </row>
    <row r="65" spans="13:23" x14ac:dyDescent="0.2">
      <c r="M65" s="16"/>
      <c r="N65" s="7"/>
      <c r="O65" s="7"/>
      <c r="Q65" s="10"/>
      <c r="R65" s="7"/>
      <c r="S65" s="7"/>
      <c r="U65" s="10"/>
      <c r="V65" s="7"/>
      <c r="W65" s="7"/>
    </row>
    <row r="66" spans="13:23" x14ac:dyDescent="0.2">
      <c r="M66" s="16"/>
      <c r="N66" s="7"/>
      <c r="O66" s="7"/>
      <c r="Q66" s="10"/>
      <c r="R66" s="7"/>
      <c r="S66" s="7"/>
      <c r="U66" s="10"/>
      <c r="V66" s="7"/>
      <c r="W66" s="7"/>
    </row>
    <row r="67" spans="13:23" x14ac:dyDescent="0.2">
      <c r="M67" s="16"/>
      <c r="N67" s="7"/>
      <c r="O67" s="7"/>
      <c r="Q67" s="10"/>
      <c r="R67" s="7"/>
      <c r="S67" s="7"/>
      <c r="U67" s="10"/>
      <c r="V67" s="7"/>
      <c r="W67" s="7"/>
    </row>
  </sheetData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E3F36-79BA-584D-994E-708A4D261FD0}">
  <sheetPr>
    <tabColor theme="5"/>
  </sheetPr>
  <dimension ref="A1:W28"/>
  <sheetViews>
    <sheetView tabSelected="1" zoomScale="50" zoomScaleNormal="69" workbookViewId="0">
      <selection activeCell="O59" sqref="O59"/>
    </sheetView>
  </sheetViews>
  <sheetFormatPr baseColWidth="10" defaultColWidth="10.83203125" defaultRowHeight="15" x14ac:dyDescent="0.2"/>
  <cols>
    <col min="1" max="4" width="10.83203125" style="1"/>
    <col min="5" max="5" width="18" style="1" bestFit="1" customWidth="1"/>
    <col min="6" max="6" width="18" style="1" customWidth="1"/>
    <col min="7" max="8" width="18" style="4" customWidth="1"/>
    <col min="9" max="9" width="18" style="1" customWidth="1"/>
    <col min="10" max="12" width="10.83203125" style="1"/>
    <col min="13" max="13" width="18.1640625" style="1" customWidth="1"/>
    <col min="14" max="16384" width="10.83203125" style="1"/>
  </cols>
  <sheetData>
    <row r="1" spans="1:18" x14ac:dyDescent="0.2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4" t="s">
        <v>30</v>
      </c>
      <c r="H1" s="4" t="s">
        <v>31</v>
      </c>
      <c r="I1" s="1" t="s">
        <v>32</v>
      </c>
    </row>
    <row r="2" spans="1:18" x14ac:dyDescent="0.2">
      <c r="A2" s="5" t="s">
        <v>33</v>
      </c>
      <c r="B2" s="6">
        <v>18.135997460439398</v>
      </c>
      <c r="C2" s="6">
        <v>23.4967118861614</v>
      </c>
      <c r="D2" s="7">
        <f t="shared" ref="D2:D13" si="0">C2-B2</f>
        <v>5.3607144257220014</v>
      </c>
      <c r="E2" s="8">
        <f>D2-D2</f>
        <v>0</v>
      </c>
      <c r="F2" s="8">
        <f t="shared" ref="F2:F13" si="1">2^(-E2)</f>
        <v>1</v>
      </c>
      <c r="G2" s="9">
        <f>AVERAGE(F2:F4)</f>
        <v>1</v>
      </c>
      <c r="H2" s="9">
        <f>STDEV(F2:F4)</f>
        <v>0</v>
      </c>
      <c r="I2" s="8">
        <f>TTEST(F2:F4,F8:F10,2,3)</f>
        <v>6.3346238987865955E-2</v>
      </c>
      <c r="J2" s="7"/>
      <c r="N2" s="10"/>
    </row>
    <row r="3" spans="1:18" x14ac:dyDescent="0.2">
      <c r="A3" s="5" t="s">
        <v>33</v>
      </c>
      <c r="B3" s="6">
        <v>18.2691576088909</v>
      </c>
      <c r="C3" s="6">
        <v>24.197098065210401</v>
      </c>
      <c r="D3" s="7">
        <f t="shared" si="0"/>
        <v>5.9279404563195008</v>
      </c>
      <c r="E3" s="8">
        <f>D3-D3</f>
        <v>0</v>
      </c>
      <c r="F3" s="8">
        <f t="shared" si="1"/>
        <v>1</v>
      </c>
      <c r="G3" s="9"/>
      <c r="H3" s="9"/>
      <c r="I3" s="8"/>
      <c r="J3" s="7"/>
      <c r="N3" s="10"/>
    </row>
    <row r="4" spans="1:18" x14ac:dyDescent="0.2">
      <c r="A4" s="5" t="s">
        <v>33</v>
      </c>
      <c r="B4" s="6">
        <v>18.269311125503201</v>
      </c>
      <c r="C4" s="6">
        <v>24.213026827772001</v>
      </c>
      <c r="D4" s="7">
        <f t="shared" si="0"/>
        <v>5.9437157022688005</v>
      </c>
      <c r="E4" s="8">
        <f>D4-D4</f>
        <v>0</v>
      </c>
      <c r="F4" s="8">
        <f t="shared" si="1"/>
        <v>1</v>
      </c>
      <c r="G4" s="9"/>
      <c r="H4" s="9"/>
      <c r="I4" s="8"/>
      <c r="J4" s="7"/>
      <c r="N4" s="10"/>
      <c r="R4" s="7"/>
    </row>
    <row r="5" spans="1:18" x14ac:dyDescent="0.2">
      <c r="A5" s="5" t="s">
        <v>34</v>
      </c>
      <c r="B5" s="6">
        <v>17.783319087216501</v>
      </c>
      <c r="C5" s="6">
        <v>23.756602220428</v>
      </c>
      <c r="D5" s="7">
        <f t="shared" si="0"/>
        <v>5.9732831332114991</v>
      </c>
      <c r="E5" s="11">
        <f>D5-D2</f>
        <v>0.61256870748949765</v>
      </c>
      <c r="F5" s="12">
        <f t="shared" si="1"/>
        <v>0.65403116713181986</v>
      </c>
      <c r="G5" s="9">
        <f>AVERAGE(F5:F7)</f>
        <v>0.63889817616765043</v>
      </c>
      <c r="H5" s="9">
        <f>STDEV(F5:F7)</f>
        <v>2.2669114576894005E-2</v>
      </c>
      <c r="I5" s="12"/>
      <c r="J5" s="7"/>
    </row>
    <row r="6" spans="1:18" x14ac:dyDescent="0.2">
      <c r="A6" s="5" t="s">
        <v>34</v>
      </c>
      <c r="B6" s="6">
        <v>17.979220531674699</v>
      </c>
      <c r="C6" s="6">
        <v>24.529030012333301</v>
      </c>
      <c r="D6" s="7">
        <f t="shared" si="0"/>
        <v>6.5498094806586025</v>
      </c>
      <c r="E6" s="11">
        <f>D6-D3</f>
        <v>0.62186902433910163</v>
      </c>
      <c r="F6" s="12">
        <f t="shared" si="1"/>
        <v>0.64982852349884412</v>
      </c>
      <c r="G6" s="9"/>
      <c r="H6" s="9"/>
      <c r="I6" s="12"/>
      <c r="J6" s="7"/>
    </row>
    <row r="7" spans="1:18" x14ac:dyDescent="0.2">
      <c r="A7" s="5" t="s">
        <v>34</v>
      </c>
      <c r="B7" s="6">
        <v>17.5787095862865</v>
      </c>
      <c r="C7" s="6">
        <v>24.228855070845299</v>
      </c>
      <c r="D7" s="7">
        <f t="shared" si="0"/>
        <v>6.6501454845587986</v>
      </c>
      <c r="E7" s="11">
        <f>D7-D4</f>
        <v>0.70642978228999809</v>
      </c>
      <c r="F7" s="12">
        <f t="shared" si="1"/>
        <v>0.61283483787228754</v>
      </c>
      <c r="G7" s="9"/>
      <c r="H7" s="9"/>
      <c r="I7" s="12"/>
      <c r="J7" s="7"/>
    </row>
    <row r="8" spans="1:18" x14ac:dyDescent="0.2">
      <c r="A8" s="5" t="s">
        <v>35</v>
      </c>
      <c r="B8" s="6">
        <v>18.341579208824399</v>
      </c>
      <c r="C8" s="6">
        <v>21.6557417529406</v>
      </c>
      <c r="D8" s="7">
        <f t="shared" si="0"/>
        <v>3.3141625441162006</v>
      </c>
      <c r="E8" s="12">
        <f>D8-D2</f>
        <v>-2.0465518816058008</v>
      </c>
      <c r="F8" s="12">
        <f t="shared" si="1"/>
        <v>4.1311741591543303</v>
      </c>
      <c r="G8" s="9">
        <f>AVERAGE(F8:F10)</f>
        <v>5.0487062114498462</v>
      </c>
      <c r="H8" s="9">
        <f>STDEV(F8:F10)</f>
        <v>1.8542539866771175</v>
      </c>
      <c r="I8" s="12"/>
      <c r="J8" s="7"/>
      <c r="N8" s="10"/>
      <c r="R8" s="7"/>
    </row>
    <row r="9" spans="1:18" x14ac:dyDescent="0.2">
      <c r="A9" s="5" t="s">
        <v>35</v>
      </c>
      <c r="B9" s="6">
        <v>17.448898567660699</v>
      </c>
      <c r="C9" s="6">
        <v>21.4387023443023</v>
      </c>
      <c r="D9" s="7">
        <f t="shared" si="0"/>
        <v>3.989803776641601</v>
      </c>
      <c r="E9" s="12">
        <f>D9-D3</f>
        <v>-1.9381366796778998</v>
      </c>
      <c r="F9" s="12">
        <f t="shared" si="1"/>
        <v>3.83210390589685</v>
      </c>
      <c r="G9" s="9"/>
      <c r="H9" s="9"/>
      <c r="I9" s="12"/>
      <c r="J9" s="7"/>
      <c r="N9" s="10"/>
      <c r="R9" s="7"/>
    </row>
    <row r="10" spans="1:18" x14ac:dyDescent="0.2">
      <c r="A10" s="5" t="s">
        <v>35</v>
      </c>
      <c r="B10" s="6">
        <v>18.131964267870099</v>
      </c>
      <c r="C10" s="6">
        <v>21.2311254763958</v>
      </c>
      <c r="D10" s="7">
        <f t="shared" si="0"/>
        <v>3.0991612085257003</v>
      </c>
      <c r="E10" s="12">
        <f>D10-D4</f>
        <v>-2.8445544937431002</v>
      </c>
      <c r="F10" s="12">
        <f t="shared" si="1"/>
        <v>7.1828405692983592</v>
      </c>
      <c r="G10" s="9"/>
      <c r="H10" s="9"/>
      <c r="I10" s="12"/>
      <c r="J10" s="7"/>
      <c r="N10" s="10"/>
      <c r="R10" s="7"/>
    </row>
    <row r="11" spans="1:18" x14ac:dyDescent="0.2">
      <c r="A11" s="5" t="s">
        <v>36</v>
      </c>
      <c r="B11" s="6">
        <v>18.124446806759199</v>
      </c>
      <c r="C11" s="6">
        <v>19.998090096800698</v>
      </c>
      <c r="D11" s="7">
        <f t="shared" si="0"/>
        <v>1.8736432900414997</v>
      </c>
      <c r="E11" s="12">
        <f>D11-D2</f>
        <v>-3.4870711356805018</v>
      </c>
      <c r="F11" s="12">
        <f t="shared" si="1"/>
        <v>11.212772452752873</v>
      </c>
      <c r="G11" s="9">
        <f>AVERAGE(F11:F13)</f>
        <v>13.820105705305387</v>
      </c>
      <c r="H11" s="9">
        <f>STDEV(F11:F13)</f>
        <v>2.4190518897707878</v>
      </c>
      <c r="I11" s="12">
        <f>TTEST(F8:F10,F11:F13,2,3)</f>
        <v>8.9644576970708198E-3</v>
      </c>
      <c r="J11" s="7"/>
      <c r="N11" s="10"/>
    </row>
    <row r="12" spans="1:18" x14ac:dyDescent="0.2">
      <c r="A12" s="5" t="s">
        <v>36</v>
      </c>
      <c r="B12" s="6">
        <v>18.0063720683046</v>
      </c>
      <c r="C12" s="6">
        <v>20.100823537843599</v>
      </c>
      <c r="D12" s="7">
        <f t="shared" si="0"/>
        <v>2.0944514695389991</v>
      </c>
      <c r="E12" s="12">
        <f>D12-D3</f>
        <v>-3.8334889867805018</v>
      </c>
      <c r="F12" s="12">
        <f t="shared" si="1"/>
        <v>14.255917488878024</v>
      </c>
      <c r="G12" s="9"/>
      <c r="H12" s="9"/>
      <c r="I12" s="12"/>
      <c r="J12" s="7"/>
      <c r="N12" s="10"/>
    </row>
    <row r="13" spans="1:18" x14ac:dyDescent="0.2">
      <c r="A13" s="5" t="s">
        <v>36</v>
      </c>
      <c r="B13" s="6">
        <v>18.139412270624799</v>
      </c>
      <c r="C13" s="6">
        <v>20.083883135133199</v>
      </c>
      <c r="D13" s="7">
        <f t="shared" si="0"/>
        <v>1.9444708645083999</v>
      </c>
      <c r="E13" s="12">
        <f>D13-D4</f>
        <v>-3.9992448377604006</v>
      </c>
      <c r="F13" s="12">
        <f t="shared" si="1"/>
        <v>15.991627174285261</v>
      </c>
      <c r="G13" s="9"/>
      <c r="H13" s="9"/>
      <c r="I13" s="12"/>
      <c r="J13" s="7"/>
      <c r="N13" s="10"/>
    </row>
    <row r="14" spans="1:18" x14ac:dyDescent="0.2">
      <c r="A14" s="5"/>
      <c r="B14" s="6"/>
    </row>
    <row r="15" spans="1:18" x14ac:dyDescent="0.2">
      <c r="A15" s="5"/>
      <c r="B15" s="6"/>
    </row>
    <row r="16" spans="1:18" x14ac:dyDescent="0.2">
      <c r="A16" s="5"/>
      <c r="B16" s="6"/>
      <c r="M16" s="13"/>
      <c r="N16" s="13"/>
    </row>
    <row r="17" spans="1:23" x14ac:dyDescent="0.2">
      <c r="A17" s="14">
        <v>1</v>
      </c>
      <c r="B17" s="6"/>
    </row>
    <row r="18" spans="1:23" x14ac:dyDescent="0.2">
      <c r="A18" s="14">
        <v>1</v>
      </c>
      <c r="B18" s="6"/>
    </row>
    <row r="19" spans="1:23" x14ac:dyDescent="0.2">
      <c r="A19" s="14">
        <v>1</v>
      </c>
      <c r="B19" s="6"/>
      <c r="V19" s="15"/>
    </row>
    <row r="20" spans="1:23" x14ac:dyDescent="0.2">
      <c r="A20" s="14">
        <v>2</v>
      </c>
      <c r="B20" s="6"/>
      <c r="M20" s="16"/>
      <c r="Q20" s="10"/>
      <c r="U20" s="10"/>
      <c r="V20" s="7"/>
      <c r="W20" s="7"/>
    </row>
    <row r="21" spans="1:23" x14ac:dyDescent="0.2">
      <c r="A21" s="14">
        <v>2</v>
      </c>
      <c r="B21" s="6"/>
      <c r="M21" s="16"/>
      <c r="N21" s="7"/>
      <c r="O21" s="7"/>
      <c r="Q21" s="10"/>
      <c r="R21" s="7"/>
      <c r="S21" s="7"/>
      <c r="U21" s="10"/>
      <c r="V21" s="7"/>
      <c r="W21" s="7"/>
    </row>
    <row r="22" spans="1:23" x14ac:dyDescent="0.2">
      <c r="A22" s="14">
        <v>2</v>
      </c>
      <c r="B22" s="6"/>
      <c r="M22" s="16"/>
      <c r="N22" s="7"/>
      <c r="O22" s="7"/>
      <c r="Q22" s="10"/>
      <c r="R22" s="7"/>
      <c r="S22" s="7"/>
      <c r="U22" s="10"/>
      <c r="V22" s="7"/>
      <c r="W22" s="7"/>
    </row>
    <row r="23" spans="1:23" x14ac:dyDescent="0.2">
      <c r="A23" s="1">
        <v>3</v>
      </c>
      <c r="M23" s="16"/>
      <c r="N23" s="7"/>
      <c r="O23" s="7"/>
      <c r="Q23" s="10"/>
      <c r="R23" s="7"/>
      <c r="S23" s="7"/>
      <c r="U23" s="10"/>
      <c r="V23" s="7"/>
      <c r="W23" s="7"/>
    </row>
    <row r="24" spans="1:23" x14ac:dyDescent="0.2">
      <c r="A24" s="1">
        <v>3</v>
      </c>
      <c r="M24" s="16"/>
      <c r="N24" s="7"/>
      <c r="O24" s="7"/>
      <c r="Q24" s="10"/>
      <c r="R24" s="7"/>
      <c r="S24" s="7"/>
      <c r="U24" s="10"/>
      <c r="V24" s="7"/>
      <c r="W24" s="7"/>
    </row>
    <row r="25" spans="1:23" x14ac:dyDescent="0.2">
      <c r="A25" s="1">
        <v>3</v>
      </c>
      <c r="M25" s="16"/>
      <c r="N25" s="7"/>
      <c r="O25" s="7"/>
      <c r="Q25" s="10"/>
      <c r="R25" s="7"/>
      <c r="S25" s="7"/>
      <c r="U25" s="10"/>
      <c r="V25" s="7"/>
      <c r="W25" s="7"/>
    </row>
    <row r="26" spans="1:23" x14ac:dyDescent="0.2">
      <c r="A26" s="1">
        <v>4</v>
      </c>
    </row>
    <row r="27" spans="1:23" x14ac:dyDescent="0.2">
      <c r="A27" s="1">
        <v>4</v>
      </c>
    </row>
    <row r="28" spans="1:23" x14ac:dyDescent="0.2">
      <c r="A28" s="1">
        <v>4</v>
      </c>
    </row>
  </sheetData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Ext. Data. Fig. 7a</vt:lpstr>
      <vt:lpstr>Ext. Data. Fig. 7b MX1</vt:lpstr>
      <vt:lpstr>Ext. Data. Fig. 7b PKR</vt:lpstr>
      <vt:lpstr>Ext. Data. Fig. 7b OAS1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Donghyuk Shin</dc:creator>
  <cp:lastModifiedBy>Donghyuk Shin</cp:lastModifiedBy>
  <dcterms:created xsi:type="dcterms:W3CDTF">2020-07-10T13:48:45Z</dcterms:created>
  <dcterms:modified xsi:type="dcterms:W3CDTF">2020-07-12T11:05:25Z</dcterms:modified>
</cp:coreProperties>
</file>