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onghyukshin/Desktop/Projects/SARS_Cov2_PLpro/Manuscript/Nature_Final_submission/Upload_preparation/Source_data/"/>
    </mc:Choice>
  </mc:AlternateContent>
  <xr:revisionPtr revIDLastSave="0" documentId="13_ncr:1_{318B2423-CA7E-E94A-99BA-BEA1D516DE14}" xr6:coauthVersionLast="45" xr6:coauthVersionMax="45" xr10:uidLastSave="{00000000-0000-0000-0000-000000000000}"/>
  <bookViews>
    <workbookView xWindow="880" yWindow="620" windowWidth="22040" windowHeight="17440" activeTab="3" xr2:uid="{4DB01823-6751-AF46-9CCB-FFF3F1C3215C}"/>
  </bookViews>
  <sheets>
    <sheet name="Fig. 5b" sheetId="1" r:id="rId1"/>
    <sheet name="Fig. 5c" sheetId="5" r:id="rId2"/>
    <sheet name="Fig. 5d" sheetId="6" r:id="rId3"/>
    <sheet name="Fig. 5g" sheetId="7" r:id="rId4"/>
  </sheets>
  <externalReferences>
    <externalReference r:id="rId5"/>
  </externalReferenc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14" i="7" l="1"/>
  <c r="F96" i="7"/>
  <c r="G114" i="7"/>
  <c r="H114" i="7"/>
  <c r="F115" i="7"/>
  <c r="F97" i="7"/>
  <c r="G115" i="7"/>
  <c r="H115" i="7"/>
  <c r="F116" i="7"/>
  <c r="F98" i="7"/>
  <c r="G116" i="7"/>
  <c r="H116" i="7"/>
  <c r="F117" i="7"/>
  <c r="F99" i="7"/>
  <c r="G117" i="7"/>
  <c r="H117" i="7"/>
  <c r="F118" i="7"/>
  <c r="F100" i="7"/>
  <c r="G118" i="7"/>
  <c r="H118" i="7"/>
  <c r="F119" i="7"/>
  <c r="F101" i="7"/>
  <c r="G119" i="7"/>
  <c r="H119" i="7"/>
  <c r="J119" i="7"/>
  <c r="I119" i="7"/>
  <c r="F108" i="7"/>
  <c r="G108" i="7"/>
  <c r="H108" i="7"/>
  <c r="F109" i="7"/>
  <c r="G109" i="7"/>
  <c r="H109" i="7"/>
  <c r="F110" i="7"/>
  <c r="G110" i="7"/>
  <c r="H110" i="7"/>
  <c r="F111" i="7"/>
  <c r="G111" i="7"/>
  <c r="H111" i="7"/>
  <c r="F112" i="7"/>
  <c r="G112" i="7"/>
  <c r="H112" i="7"/>
  <c r="F113" i="7"/>
  <c r="G113" i="7"/>
  <c r="H113" i="7"/>
  <c r="J113" i="7"/>
  <c r="I113" i="7"/>
  <c r="F102" i="7"/>
  <c r="G102" i="7"/>
  <c r="H102" i="7"/>
  <c r="F103" i="7"/>
  <c r="G103" i="7"/>
  <c r="H103" i="7"/>
  <c r="F104" i="7"/>
  <c r="G104" i="7"/>
  <c r="H104" i="7"/>
  <c r="F105" i="7"/>
  <c r="G105" i="7"/>
  <c r="H105" i="7"/>
  <c r="F106" i="7"/>
  <c r="G106" i="7"/>
  <c r="H106" i="7"/>
  <c r="F107" i="7"/>
  <c r="G107" i="7"/>
  <c r="H107" i="7"/>
  <c r="J107" i="7"/>
  <c r="I107" i="7"/>
  <c r="G101" i="7"/>
  <c r="H101" i="7"/>
  <c r="G100" i="7"/>
  <c r="H100" i="7"/>
  <c r="G99" i="7"/>
  <c r="H99" i="7"/>
  <c r="G98" i="7"/>
  <c r="H98" i="7"/>
  <c r="G97" i="7"/>
  <c r="H97" i="7"/>
  <c r="G96" i="7"/>
  <c r="H96" i="7"/>
  <c r="F90" i="7"/>
  <c r="G90" i="7"/>
  <c r="H90" i="7"/>
  <c r="F91" i="7"/>
  <c r="G91" i="7"/>
  <c r="H91" i="7"/>
  <c r="F92" i="7"/>
  <c r="G92" i="7"/>
  <c r="H92" i="7"/>
  <c r="F93" i="7"/>
  <c r="G93" i="7"/>
  <c r="H93" i="7"/>
  <c r="F94" i="7"/>
  <c r="G94" i="7"/>
  <c r="H94" i="7"/>
  <c r="F95" i="7"/>
  <c r="G95" i="7"/>
  <c r="H95" i="7"/>
  <c r="J95" i="7"/>
  <c r="I95" i="7"/>
  <c r="K90" i="7"/>
  <c r="F84" i="7"/>
  <c r="G84" i="7"/>
  <c r="H84" i="7"/>
  <c r="F85" i="7"/>
  <c r="G85" i="7"/>
  <c r="H85" i="7"/>
  <c r="F86" i="7"/>
  <c r="G86" i="7"/>
  <c r="H86" i="7"/>
  <c r="F87" i="7"/>
  <c r="G87" i="7"/>
  <c r="H87" i="7"/>
  <c r="F88" i="7"/>
  <c r="G88" i="7"/>
  <c r="H88" i="7"/>
  <c r="F89" i="7"/>
  <c r="G89" i="7"/>
  <c r="H89" i="7"/>
  <c r="J89" i="7"/>
  <c r="I89" i="7"/>
  <c r="F73" i="7"/>
  <c r="F55" i="7"/>
  <c r="G73" i="7"/>
  <c r="H73" i="7"/>
  <c r="F74" i="7"/>
  <c r="F56" i="7"/>
  <c r="G74" i="7"/>
  <c r="H74" i="7"/>
  <c r="F75" i="7"/>
  <c r="F57" i="7"/>
  <c r="G75" i="7"/>
  <c r="H75" i="7"/>
  <c r="F76" i="7"/>
  <c r="F58" i="7"/>
  <c r="G76" i="7"/>
  <c r="H76" i="7"/>
  <c r="F77" i="7"/>
  <c r="F59" i="7"/>
  <c r="G77" i="7"/>
  <c r="H77" i="7"/>
  <c r="F78" i="7"/>
  <c r="F60" i="7"/>
  <c r="G78" i="7"/>
  <c r="H78" i="7"/>
  <c r="J78" i="7"/>
  <c r="I78" i="7"/>
  <c r="F67" i="7"/>
  <c r="G67" i="7"/>
  <c r="H67" i="7"/>
  <c r="F68" i="7"/>
  <c r="G68" i="7"/>
  <c r="H68" i="7"/>
  <c r="F69" i="7"/>
  <c r="G69" i="7"/>
  <c r="H69" i="7"/>
  <c r="F70" i="7"/>
  <c r="G70" i="7"/>
  <c r="H70" i="7"/>
  <c r="F71" i="7"/>
  <c r="G71" i="7"/>
  <c r="H71" i="7"/>
  <c r="F72" i="7"/>
  <c r="G72" i="7"/>
  <c r="H72" i="7"/>
  <c r="J72" i="7"/>
  <c r="I72" i="7"/>
  <c r="F61" i="7"/>
  <c r="G61" i="7"/>
  <c r="H61" i="7"/>
  <c r="F62" i="7"/>
  <c r="G62" i="7"/>
  <c r="H62" i="7"/>
  <c r="F63" i="7"/>
  <c r="G63" i="7"/>
  <c r="H63" i="7"/>
  <c r="F64" i="7"/>
  <c r="G64" i="7"/>
  <c r="H64" i="7"/>
  <c r="F65" i="7"/>
  <c r="G65" i="7"/>
  <c r="H65" i="7"/>
  <c r="F66" i="7"/>
  <c r="G66" i="7"/>
  <c r="H66" i="7"/>
  <c r="J66" i="7"/>
  <c r="I66" i="7"/>
  <c r="G55" i="7"/>
  <c r="H55" i="7"/>
  <c r="G56" i="7"/>
  <c r="H56" i="7"/>
  <c r="G57" i="7"/>
  <c r="H57" i="7"/>
  <c r="G58" i="7"/>
  <c r="H58" i="7"/>
  <c r="G59" i="7"/>
  <c r="H59" i="7"/>
  <c r="G60" i="7"/>
  <c r="H60" i="7"/>
  <c r="J60" i="7"/>
  <c r="I60" i="7"/>
  <c r="F49" i="7"/>
  <c r="G49" i="7"/>
  <c r="H49" i="7"/>
  <c r="F50" i="7"/>
  <c r="G50" i="7"/>
  <c r="H50" i="7"/>
  <c r="F51" i="7"/>
  <c r="G51" i="7"/>
  <c r="H51" i="7"/>
  <c r="F52" i="7"/>
  <c r="G52" i="7"/>
  <c r="H52" i="7"/>
  <c r="F53" i="7"/>
  <c r="G53" i="7"/>
  <c r="H53" i="7"/>
  <c r="F54" i="7"/>
  <c r="G54" i="7"/>
  <c r="H54" i="7"/>
  <c r="J54" i="7"/>
  <c r="I54" i="7"/>
  <c r="K49" i="7"/>
  <c r="F43" i="7"/>
  <c r="G43" i="7"/>
  <c r="H43" i="7"/>
  <c r="F44" i="7"/>
  <c r="G44" i="7"/>
  <c r="H44" i="7"/>
  <c r="F45" i="7"/>
  <c r="G45" i="7"/>
  <c r="H45" i="7"/>
  <c r="F46" i="7"/>
  <c r="G46" i="7"/>
  <c r="H46" i="7"/>
  <c r="F47" i="7"/>
  <c r="G47" i="7"/>
  <c r="H47" i="7"/>
  <c r="F48" i="7"/>
  <c r="G48" i="7"/>
  <c r="H48" i="7"/>
  <c r="J48" i="7"/>
  <c r="I48" i="7"/>
  <c r="F32" i="7"/>
  <c r="F14" i="7"/>
  <c r="G32" i="7"/>
  <c r="H32" i="7"/>
  <c r="F33" i="7"/>
  <c r="F15" i="7"/>
  <c r="G33" i="7"/>
  <c r="H33" i="7"/>
  <c r="F34" i="7"/>
  <c r="F16" i="7"/>
  <c r="G34" i="7"/>
  <c r="H34" i="7"/>
  <c r="F35" i="7"/>
  <c r="F17" i="7"/>
  <c r="G35" i="7"/>
  <c r="H35" i="7"/>
  <c r="F36" i="7"/>
  <c r="F18" i="7"/>
  <c r="G36" i="7"/>
  <c r="H36" i="7"/>
  <c r="F37" i="7"/>
  <c r="F19" i="7"/>
  <c r="G37" i="7"/>
  <c r="H37" i="7"/>
  <c r="J37" i="7"/>
  <c r="I37" i="7"/>
  <c r="F26" i="7"/>
  <c r="G26" i="7"/>
  <c r="H26" i="7"/>
  <c r="F27" i="7"/>
  <c r="G27" i="7"/>
  <c r="H27" i="7"/>
  <c r="F28" i="7"/>
  <c r="G28" i="7"/>
  <c r="H28" i="7"/>
  <c r="F29" i="7"/>
  <c r="G29" i="7"/>
  <c r="H29" i="7"/>
  <c r="F30" i="7"/>
  <c r="G30" i="7"/>
  <c r="H30" i="7"/>
  <c r="F31" i="7"/>
  <c r="G31" i="7"/>
  <c r="H31" i="7"/>
  <c r="J31" i="7"/>
  <c r="I31" i="7"/>
  <c r="F20" i="7"/>
  <c r="G20" i="7"/>
  <c r="H20" i="7"/>
  <c r="F21" i="7"/>
  <c r="G21" i="7"/>
  <c r="H21" i="7"/>
  <c r="F22" i="7"/>
  <c r="G22" i="7"/>
  <c r="H22" i="7"/>
  <c r="F23" i="7"/>
  <c r="G23" i="7"/>
  <c r="H23" i="7"/>
  <c r="F24" i="7"/>
  <c r="G24" i="7"/>
  <c r="H24" i="7"/>
  <c r="F25" i="7"/>
  <c r="G25" i="7"/>
  <c r="H25" i="7"/>
  <c r="J25" i="7"/>
  <c r="I25" i="7"/>
  <c r="G14" i="7"/>
  <c r="H14" i="7"/>
  <c r="G15" i="7"/>
  <c r="H15" i="7"/>
  <c r="G16" i="7"/>
  <c r="H16" i="7"/>
  <c r="G17" i="7"/>
  <c r="H17" i="7"/>
  <c r="G18" i="7"/>
  <c r="H18" i="7"/>
  <c r="G19" i="7"/>
  <c r="H19" i="7"/>
  <c r="J19" i="7"/>
  <c r="I19" i="7"/>
  <c r="F8" i="7"/>
  <c r="G8" i="7"/>
  <c r="H8" i="7"/>
  <c r="F9" i="7"/>
  <c r="G9" i="7"/>
  <c r="H9" i="7"/>
  <c r="F10" i="7"/>
  <c r="G10" i="7"/>
  <c r="H10" i="7"/>
  <c r="F11" i="7"/>
  <c r="G11" i="7"/>
  <c r="H11" i="7"/>
  <c r="F12" i="7"/>
  <c r="G12" i="7"/>
  <c r="H12" i="7"/>
  <c r="F13" i="7"/>
  <c r="G13" i="7"/>
  <c r="H13" i="7"/>
  <c r="J13" i="7"/>
  <c r="I13" i="7"/>
  <c r="K8" i="7"/>
  <c r="F2" i="7"/>
  <c r="G2" i="7"/>
  <c r="H2" i="7"/>
  <c r="F3" i="7"/>
  <c r="G3" i="7"/>
  <c r="H3" i="7"/>
  <c r="F4" i="7"/>
  <c r="G4" i="7"/>
  <c r="H4" i="7"/>
  <c r="F5" i="7"/>
  <c r="G5" i="7"/>
  <c r="H5" i="7"/>
  <c r="F6" i="7"/>
  <c r="G6" i="7"/>
  <c r="H6" i="7"/>
  <c r="F7" i="7"/>
  <c r="G7" i="7"/>
  <c r="H7" i="7"/>
  <c r="J7" i="7"/>
  <c r="I7" i="7"/>
  <c r="K22" i="6"/>
  <c r="K21" i="6"/>
  <c r="K20" i="6"/>
  <c r="K19" i="6"/>
  <c r="K18" i="6"/>
  <c r="K17" i="6"/>
  <c r="O7" i="6"/>
  <c r="K16" i="6"/>
  <c r="K15" i="6"/>
  <c r="K14" i="6"/>
  <c r="O6" i="6"/>
  <c r="K13" i="6"/>
  <c r="K12" i="6"/>
  <c r="K11" i="6"/>
  <c r="K10" i="6"/>
  <c r="K9" i="6"/>
  <c r="O4" i="6"/>
  <c r="O8" i="6"/>
  <c r="N8" i="6"/>
  <c r="M8" i="6"/>
  <c r="K8" i="6"/>
  <c r="N7" i="6"/>
  <c r="M7" i="6"/>
  <c r="K7" i="6"/>
  <c r="P6" i="6"/>
  <c r="M6" i="6"/>
  <c r="K6" i="6"/>
  <c r="P4" i="6"/>
  <c r="O5" i="6"/>
  <c r="N5" i="6"/>
  <c r="M5" i="6"/>
  <c r="K5" i="6"/>
  <c r="P7" i="6"/>
  <c r="M4" i="6"/>
  <c r="K4" i="6"/>
  <c r="O3" i="6"/>
  <c r="N3" i="6"/>
  <c r="M3" i="6"/>
  <c r="K3" i="6"/>
  <c r="M2" i="6"/>
  <c r="K2" i="6"/>
  <c r="O2" i="6"/>
  <c r="P8" i="6"/>
  <c r="N2" i="6"/>
  <c r="P5" i="6"/>
  <c r="N4" i="6"/>
  <c r="N6" i="6"/>
  <c r="E47" i="5"/>
  <c r="F47" i="5"/>
  <c r="G47" i="5"/>
  <c r="H47" i="5"/>
  <c r="K12" i="5"/>
  <c r="K13" i="5"/>
  <c r="K14" i="5"/>
  <c r="K15" i="5"/>
  <c r="D8" i="5"/>
  <c r="D7" i="5"/>
  <c r="D6" i="5"/>
  <c r="D5" i="5"/>
  <c r="D4" i="5"/>
  <c r="D3" i="5"/>
  <c r="G1" i="5"/>
  <c r="G38" i="5"/>
  <c r="H38" i="5"/>
  <c r="I38" i="5"/>
  <c r="G3" i="5"/>
  <c r="H3" i="5"/>
  <c r="I3" i="5"/>
  <c r="G23" i="5"/>
  <c r="H23" i="5"/>
  <c r="I23" i="5"/>
  <c r="G11" i="5"/>
  <c r="H11" i="5"/>
  <c r="I11" i="5"/>
  <c r="G18" i="5"/>
  <c r="H18" i="5"/>
  <c r="I18" i="5"/>
  <c r="G26" i="5"/>
  <c r="H26" i="5"/>
  <c r="I26" i="5"/>
  <c r="G34" i="5"/>
  <c r="H34" i="5"/>
  <c r="I34" i="5"/>
  <c r="G42" i="5"/>
  <c r="H42" i="5"/>
  <c r="I42" i="5"/>
  <c r="G9" i="5"/>
  <c r="H9" i="5"/>
  <c r="I9" i="5"/>
  <c r="G12" i="5"/>
  <c r="H12" i="5"/>
  <c r="I12" i="5"/>
  <c r="G20" i="5"/>
  <c r="H20" i="5"/>
  <c r="I20" i="5"/>
  <c r="G28" i="5"/>
  <c r="H28" i="5"/>
  <c r="I28" i="5"/>
  <c r="G36" i="5"/>
  <c r="H36" i="5"/>
  <c r="I36" i="5"/>
  <c r="G44" i="5"/>
  <c r="H44" i="5"/>
  <c r="I44" i="5"/>
  <c r="G5" i="5"/>
  <c r="H5" i="5"/>
  <c r="I5" i="5"/>
  <c r="G7" i="5"/>
  <c r="H7" i="5"/>
  <c r="I7" i="5"/>
  <c r="G31" i="5"/>
  <c r="H31" i="5"/>
  <c r="I31" i="5"/>
  <c r="G39" i="5"/>
  <c r="H39" i="5"/>
  <c r="I39" i="5"/>
  <c r="G21" i="5"/>
  <c r="H21" i="5"/>
  <c r="I21" i="5"/>
  <c r="G29" i="5"/>
  <c r="H29" i="5"/>
  <c r="I29" i="5"/>
  <c r="G37" i="5"/>
  <c r="H37" i="5"/>
  <c r="I37" i="5"/>
  <c r="G41" i="5"/>
  <c r="H41" i="5"/>
  <c r="I41" i="5"/>
  <c r="G16" i="5"/>
  <c r="H16" i="5"/>
  <c r="I16" i="5"/>
  <c r="G24" i="5"/>
  <c r="H24" i="5"/>
  <c r="I24" i="5"/>
  <c r="G32" i="5"/>
  <c r="H32" i="5"/>
  <c r="I32" i="5"/>
  <c r="G40" i="5"/>
  <c r="H40" i="5"/>
  <c r="I40" i="5"/>
  <c r="G13" i="5"/>
  <c r="H13" i="5"/>
  <c r="I13" i="5"/>
  <c r="G17" i="5"/>
  <c r="H17" i="5"/>
  <c r="I17" i="5"/>
  <c r="G25" i="5"/>
  <c r="H25" i="5"/>
  <c r="I25" i="5"/>
  <c r="G33" i="5"/>
  <c r="H33" i="5"/>
  <c r="I33" i="5"/>
  <c r="G4" i="5"/>
  <c r="H4" i="5"/>
  <c r="I4" i="5"/>
  <c r="G8" i="5"/>
  <c r="H8" i="5"/>
  <c r="I8" i="5"/>
  <c r="G10" i="5"/>
  <c r="H10" i="5"/>
  <c r="I10" i="5"/>
  <c r="G15" i="5"/>
  <c r="H15" i="5"/>
  <c r="I15" i="5"/>
  <c r="G19" i="5"/>
  <c r="H19" i="5"/>
  <c r="I19" i="5"/>
  <c r="G27" i="5"/>
  <c r="H27" i="5"/>
  <c r="I27" i="5"/>
  <c r="G35" i="5"/>
  <c r="H35" i="5"/>
  <c r="I35" i="5"/>
  <c r="G43" i="5"/>
  <c r="H43" i="5"/>
  <c r="I43" i="5"/>
  <c r="G6" i="5"/>
  <c r="H6" i="5"/>
  <c r="I6" i="5"/>
  <c r="G14" i="5"/>
  <c r="H14" i="5"/>
  <c r="I14" i="5"/>
  <c r="G22" i="5"/>
  <c r="H22" i="5"/>
  <c r="I22" i="5"/>
  <c r="G30" i="5"/>
  <c r="H30" i="5"/>
  <c r="I30" i="5"/>
  <c r="N12" i="5"/>
  <c r="N13" i="5"/>
  <c r="N14" i="5"/>
  <c r="N11" i="5"/>
  <c r="N15" i="5"/>
  <c r="M10" i="5"/>
  <c r="L10" i="5"/>
  <c r="M14" i="5"/>
  <c r="L14" i="5"/>
  <c r="M13" i="5"/>
  <c r="L13" i="5"/>
  <c r="M12" i="5"/>
  <c r="L12" i="5"/>
  <c r="M11" i="5"/>
  <c r="L11" i="5"/>
  <c r="M15" i="5"/>
  <c r="L15" i="5"/>
  <c r="M9" i="5"/>
  <c r="L9" i="5"/>
  <c r="K7" i="7"/>
  <c r="K10" i="7"/>
  <c r="K25" i="7"/>
  <c r="K31" i="7"/>
  <c r="K48" i="7"/>
  <c r="K51" i="7"/>
  <c r="K66" i="7"/>
  <c r="K72" i="7"/>
  <c r="K89" i="7"/>
  <c r="K92" i="7"/>
  <c r="K107" i="7"/>
  <c r="K113" i="7"/>
</calcChain>
</file>

<file path=xl/sharedStrings.xml><?xml version="1.0" encoding="utf-8"?>
<sst xmlns="http://schemas.openxmlformats.org/spreadsheetml/2006/main" count="360" uniqueCount="114">
  <si>
    <t>sample</t>
  </si>
  <si>
    <t>ACTB</t>
  </si>
  <si>
    <t>sgRNA E</t>
  </si>
  <si>
    <t>delta ct</t>
  </si>
  <si>
    <t>exp</t>
  </si>
  <si>
    <t>10h</t>
  </si>
  <si>
    <t>ZK</t>
  </si>
  <si>
    <t>24h</t>
  </si>
  <si>
    <t>SD</t>
  </si>
  <si>
    <t>24h VK 1</t>
  </si>
  <si>
    <t>24h VK 2</t>
  </si>
  <si>
    <t>VK</t>
  </si>
  <si>
    <t>24h VK 3</t>
  </si>
  <si>
    <t>***</t>
  </si>
  <si>
    <t>24h VK 4</t>
  </si>
  <si>
    <t>24h VK 5</t>
  </si>
  <si>
    <t>**</t>
  </si>
  <si>
    <t>24h VK 6</t>
  </si>
  <si>
    <t>24h GRL-row1 1</t>
  </si>
  <si>
    <t>*</t>
  </si>
  <si>
    <t>24h GRL-row1 2</t>
  </si>
  <si>
    <t>24h GRL-row1 3</t>
  </si>
  <si>
    <t>24h GRL-row1 4</t>
  </si>
  <si>
    <t>24h GRL-row1 5</t>
  </si>
  <si>
    <t>24h GRL-row1 6</t>
  </si>
  <si>
    <t>GRL-row1</t>
  </si>
  <si>
    <t>24h GRL-row2 1</t>
  </si>
  <si>
    <t>24h GRL-row2 2</t>
  </si>
  <si>
    <t>24h GRL-row2 3</t>
  </si>
  <si>
    <t>24h GRL-row2 4</t>
  </si>
  <si>
    <t>24h GRL-row2 5</t>
  </si>
  <si>
    <t>24h GRL-row2 6</t>
  </si>
  <si>
    <t>GRL-row2</t>
  </si>
  <si>
    <t>24h GRL-row3 1</t>
  </si>
  <si>
    <t>24h GRL-row3 2</t>
  </si>
  <si>
    <t>24h GRL-row3 3</t>
  </si>
  <si>
    <t>24h GRL-row3 4</t>
  </si>
  <si>
    <t>24h GRL-row3 5</t>
  </si>
  <si>
    <t>24h GRL-row3 6</t>
  </si>
  <si>
    <t>GRL-row3</t>
  </si>
  <si>
    <t>24h GRL-row4 1</t>
  </si>
  <si>
    <t>24h GRL-row4 2</t>
  </si>
  <si>
    <t>24h GRL-row4 3</t>
  </si>
  <si>
    <t>24h GRL-row4 4</t>
  </si>
  <si>
    <t>24h GRL-row4 5</t>
  </si>
  <si>
    <t>24h GRL-row4 6</t>
  </si>
  <si>
    <t>GRL-row4</t>
  </si>
  <si>
    <t>24h GRL-row5 1</t>
  </si>
  <si>
    <t>24h GRL-row5 2</t>
  </si>
  <si>
    <t>24h GRL-row5 3</t>
  </si>
  <si>
    <t>24h GRL-row5 4</t>
  </si>
  <si>
    <t>24h GRL-row5 5</t>
  </si>
  <si>
    <t>24h GRL-row5 6</t>
  </si>
  <si>
    <t>GRL-row5</t>
  </si>
  <si>
    <t>GRL</t>
  </si>
  <si>
    <t>row1</t>
  </si>
  <si>
    <t>row2</t>
  </si>
  <si>
    <t>row3</t>
  </si>
  <si>
    <t>row4</t>
  </si>
  <si>
    <t>row5</t>
  </si>
  <si>
    <r>
      <t>conc(</t>
    </r>
    <r>
      <rPr>
        <sz val="11"/>
        <color theme="1"/>
        <rFont val="Calibri"/>
        <family val="2"/>
      </rPr>
      <t>µ</t>
    </r>
    <r>
      <rPr>
        <sz val="9.35"/>
        <color theme="1"/>
        <rFont val="Calibri"/>
        <family val="2"/>
      </rPr>
      <t>M)</t>
    </r>
  </si>
  <si>
    <t>CQ</t>
  </si>
  <si>
    <t>F02</t>
  </si>
  <si>
    <t>FAM</t>
  </si>
  <si>
    <t>RdRP</t>
  </si>
  <si>
    <t>Unkn</t>
  </si>
  <si>
    <t>G02</t>
  </si>
  <si>
    <t>H02</t>
  </si>
  <si>
    <t>A03</t>
  </si>
  <si>
    <t>B03</t>
  </si>
  <si>
    <t>****</t>
  </si>
  <si>
    <t>C03</t>
  </si>
  <si>
    <t>24 h supernatant</t>
  </si>
  <si>
    <t>D03</t>
  </si>
  <si>
    <t>E03</t>
  </si>
  <si>
    <t>F03</t>
  </si>
  <si>
    <t>G03</t>
  </si>
  <si>
    <t>H03</t>
  </si>
  <si>
    <t>A04</t>
  </si>
  <si>
    <t>B04</t>
  </si>
  <si>
    <t>C04</t>
  </si>
  <si>
    <t>D04</t>
  </si>
  <si>
    <t>E04</t>
  </si>
  <si>
    <t>F04</t>
  </si>
  <si>
    <t>G04</t>
  </si>
  <si>
    <t>H04</t>
  </si>
  <si>
    <t>A05</t>
  </si>
  <si>
    <t>B05</t>
  </si>
  <si>
    <t>concentration (log)</t>
  </si>
  <si>
    <t>virus inhibition</t>
  </si>
  <si>
    <t>IL6</t>
  </si>
  <si>
    <t>ct (IL6)</t>
  </si>
  <si>
    <t>ct (18S)</t>
  </si>
  <si>
    <t>ΔCt</t>
  </si>
  <si>
    <t>ΔΔct</t>
  </si>
  <si>
    <t>fold</t>
  </si>
  <si>
    <t>mean</t>
  </si>
  <si>
    <t>sd</t>
  </si>
  <si>
    <t>pvalue</t>
  </si>
  <si>
    <t>sars</t>
  </si>
  <si>
    <t>sars over mock</t>
  </si>
  <si>
    <t>cov2 over mock</t>
  </si>
  <si>
    <t>cov2</t>
  </si>
  <si>
    <t>sars over cov2</t>
  </si>
  <si>
    <t>mock</t>
  </si>
  <si>
    <t>grl-25 sars over sars</t>
  </si>
  <si>
    <t>sars+GRL(25)</t>
  </si>
  <si>
    <t>cov2grl over cov2</t>
  </si>
  <si>
    <t>Cov2+GRL(25)</t>
  </si>
  <si>
    <t>mock+GRL(25)</t>
  </si>
  <si>
    <t>IL8</t>
  </si>
  <si>
    <t>ct (IL8)</t>
  </si>
  <si>
    <t>isg15</t>
  </si>
  <si>
    <t>ct (isg15)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</si>
</sst>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0.00;\-###0.00"/>
    <numFmt numFmtId="165" formatCode="0.00_ ;\-0.00\ "/>
    <numFmt numFmtId="166" formatCode="0.0000"/>
    <numFmt numFmtId="167" formatCode="0.00000"/>
  </numFmts>
  <fonts count="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.25"/>
      <name val="Microsoft Sans Serif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9.35"/>
      <color theme="1"/>
      <name val="Calibri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>
      <alignment vertical="top"/>
      <protection locked="0"/>
    </xf>
  </cellStyleXfs>
  <cellXfs count="52">
    <xf numFmtId="0" fontId="0" fillId="0" borderId="0" xfId="0"/>
    <xf numFmtId="0" fontId="0" fillId="0" borderId="0" xfId="0" applyFill="1" applyBorder="1"/>
    <xf numFmtId="0" fontId="0" fillId="0" borderId="0" xfId="0" applyFill="1"/>
    <xf numFmtId="3" fontId="0" fillId="0" borderId="0" xfId="0" applyNumberFormat="1" applyFill="1" applyBorder="1"/>
    <xf numFmtId="3" fontId="0" fillId="0" borderId="0" xfId="0" applyNumberFormat="1"/>
    <xf numFmtId="0" fontId="0" fillId="0" borderId="0" xfId="0" applyBorder="1"/>
    <xf numFmtId="0" fontId="0" fillId="0" borderId="0" xfId="0" applyFill="1" applyBorder="1" applyAlignment="1">
      <alignment horizontal="right"/>
    </xf>
    <xf numFmtId="0" fontId="1" fillId="0" borderId="0" xfId="1"/>
    <xf numFmtId="164" fontId="1" fillId="0" borderId="0" xfId="1" applyNumberFormat="1"/>
    <xf numFmtId="164" fontId="2" fillId="0" borderId="0" xfId="1" applyNumberFormat="1" applyFont="1" applyAlignment="1">
      <alignment vertical="center"/>
    </xf>
    <xf numFmtId="165" fontId="1" fillId="0" borderId="0" xfId="1" applyNumberFormat="1"/>
    <xf numFmtId="0" fontId="3" fillId="0" borderId="0" xfId="1" applyFont="1"/>
    <xf numFmtId="166" fontId="1" fillId="0" borderId="0" xfId="1" applyNumberFormat="1"/>
    <xf numFmtId="0" fontId="4" fillId="0" borderId="0" xfId="1" applyFont="1"/>
    <xf numFmtId="0" fontId="2" fillId="0" borderId="0" xfId="2">
      <alignment vertical="top"/>
      <protection locked="0"/>
    </xf>
    <xf numFmtId="0" fontId="2" fillId="0" borderId="0" xfId="2" applyAlignment="1">
      <alignment horizontal="left" vertical="top"/>
      <protection locked="0"/>
    </xf>
    <xf numFmtId="167" fontId="2" fillId="0" borderId="0" xfId="2" applyNumberFormat="1">
      <alignment vertical="top"/>
      <protection locked="0"/>
    </xf>
    <xf numFmtId="0" fontId="7" fillId="0" borderId="0" xfId="0" applyFont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5" fillId="0" borderId="2" xfId="1" applyFont="1" applyBorder="1"/>
    <xf numFmtId="0" fontId="1" fillId="0" borderId="4" xfId="1" applyBorder="1"/>
    <xf numFmtId="0" fontId="1" fillId="2" borderId="5" xfId="1" applyFill="1" applyBorder="1"/>
    <xf numFmtId="0" fontId="1" fillId="2" borderId="6" xfId="1" applyFill="1" applyBorder="1"/>
    <xf numFmtId="0" fontId="1" fillId="2" borderId="0" xfId="1" applyFill="1"/>
    <xf numFmtId="0" fontId="1" fillId="2" borderId="2" xfId="1" applyFill="1" applyBorder="1"/>
    <xf numFmtId="0" fontId="1" fillId="2" borderId="7" xfId="1" applyFill="1" applyBorder="1"/>
    <xf numFmtId="0" fontId="1" fillId="3" borderId="5" xfId="1" applyFill="1" applyBorder="1"/>
    <xf numFmtId="0" fontId="1" fillId="3" borderId="6" xfId="1" applyFill="1" applyBorder="1"/>
    <xf numFmtId="0" fontId="1" fillId="3" borderId="0" xfId="1" applyFill="1"/>
    <xf numFmtId="0" fontId="1" fillId="3" borderId="7" xfId="1" applyFill="1" applyBorder="1"/>
    <xf numFmtId="0" fontId="1" fillId="4" borderId="5" xfId="1" applyFill="1" applyBorder="1"/>
    <xf numFmtId="0" fontId="1" fillId="4" borderId="6" xfId="1" applyFill="1" applyBorder="1"/>
    <xf numFmtId="0" fontId="1" fillId="4" borderId="0" xfId="1" applyFill="1"/>
    <xf numFmtId="0" fontId="1" fillId="4" borderId="7" xfId="1" applyFill="1" applyBorder="1"/>
    <xf numFmtId="0" fontId="1" fillId="5" borderId="5" xfId="1" applyFill="1" applyBorder="1"/>
    <xf numFmtId="0" fontId="1" fillId="5" borderId="6" xfId="1" applyFill="1" applyBorder="1"/>
    <xf numFmtId="0" fontId="1" fillId="5" borderId="0" xfId="1" applyFill="1"/>
    <xf numFmtId="0" fontId="1" fillId="5" borderId="7" xfId="1" applyFill="1" applyBorder="1"/>
    <xf numFmtId="0" fontId="1" fillId="6" borderId="5" xfId="1" applyFill="1" applyBorder="1"/>
    <xf numFmtId="0" fontId="1" fillId="6" borderId="6" xfId="1" applyFill="1" applyBorder="1"/>
    <xf numFmtId="0" fontId="1" fillId="6" borderId="0" xfId="1" applyFill="1"/>
    <xf numFmtId="0" fontId="1" fillId="6" borderId="7" xfId="1" applyFill="1" applyBorder="1"/>
    <xf numFmtId="0" fontId="1" fillId="6" borderId="8" xfId="1" applyFill="1" applyBorder="1"/>
    <xf numFmtId="0" fontId="1" fillId="6" borderId="9" xfId="1" applyFill="1" applyBorder="1"/>
    <xf numFmtId="0" fontId="1" fillId="6" borderId="10" xfId="1" applyFill="1" applyBorder="1"/>
    <xf numFmtId="0" fontId="1" fillId="6" borderId="11" xfId="1" applyFill="1" applyBorder="1"/>
    <xf numFmtId="0" fontId="5" fillId="0" borderId="0" xfId="1" applyFont="1"/>
  </cellXfs>
  <cellStyles count="3">
    <cellStyle name="Normal" xfId="0" builtinId="0"/>
    <cellStyle name="Normal 2" xfId="1" xr:uid="{DB984604-DCF9-0B45-9C23-8F0D2EE326E0}"/>
    <cellStyle name="Normal 3" xfId="2" xr:uid="{007CF663-A3CA-FB43-9515-AB6872D48C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active replication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DE"/>
        </a:p>
      </c:txPr>
    </c:title>
    <c:autoTitleDeleted val="0"/>
    <c:plotArea>
      <c:layout>
        <c:manualLayout>
          <c:layoutTarget val="inner"/>
          <c:xMode val="edge"/>
          <c:yMode val="edge"/>
          <c:x val="0.12814406084372909"/>
          <c:y val="0.10547775943592688"/>
          <c:w val="0.73645529855913683"/>
          <c:h val="0.828550245375748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40000"/>
                <a:lumOff val="60000"/>
              </a:schemeClr>
            </a:solidFill>
            <a:ln w="12700"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'Fig. 5c'!$M$9:$M$15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8.1261325124351274</c:v>
                  </c:pt>
                  <c:pt idx="2">
                    <c:v>0.10220848880447263</c:v>
                  </c:pt>
                  <c:pt idx="3">
                    <c:v>1.1272462475871279</c:v>
                  </c:pt>
                  <c:pt idx="4">
                    <c:v>2.9825443368767952</c:v>
                  </c:pt>
                  <c:pt idx="5">
                    <c:v>4.8869860379173584</c:v>
                  </c:pt>
                  <c:pt idx="6">
                    <c:v>2.1666831353737654</c:v>
                  </c:pt>
                </c:numCache>
              </c:numRef>
            </c:plus>
            <c:minus>
              <c:numRef>
                <c:f>'Fig. 5c'!$M$9:$M$15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8.1261325124351274</c:v>
                  </c:pt>
                  <c:pt idx="2">
                    <c:v>0.10220848880447263</c:v>
                  </c:pt>
                  <c:pt idx="3">
                    <c:v>1.1272462475871279</c:v>
                  </c:pt>
                  <c:pt idx="4">
                    <c:v>2.9825443368767952</c:v>
                  </c:pt>
                  <c:pt idx="5">
                    <c:v>4.8869860379173584</c:v>
                  </c:pt>
                  <c:pt idx="6">
                    <c:v>2.1666831353737654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Ref>
              <c:f>'Fig. 5c'!$K$9:$K$15</c:f>
              <c:strCache>
                <c:ptCount val="7"/>
                <c:pt idx="0">
                  <c:v>ZK</c:v>
                </c:pt>
                <c:pt idx="1">
                  <c:v>VK</c:v>
                </c:pt>
                <c:pt idx="2">
                  <c:v>100</c:v>
                </c:pt>
                <c:pt idx="3">
                  <c:v>50</c:v>
                </c:pt>
                <c:pt idx="4">
                  <c:v>25</c:v>
                </c:pt>
                <c:pt idx="5">
                  <c:v>12.5</c:v>
                </c:pt>
                <c:pt idx="6">
                  <c:v>6.25</c:v>
                </c:pt>
              </c:strCache>
            </c:strRef>
          </c:cat>
          <c:val>
            <c:numRef>
              <c:f>'Fig. 5c'!$L$9:$L$15</c:f>
              <c:numCache>
                <c:formatCode>General</c:formatCode>
                <c:ptCount val="7"/>
                <c:pt idx="0">
                  <c:v>0</c:v>
                </c:pt>
                <c:pt idx="1">
                  <c:v>26.4687963980905</c:v>
                </c:pt>
                <c:pt idx="2">
                  <c:v>0.17635269233229259</c:v>
                </c:pt>
                <c:pt idx="3">
                  <c:v>3.2112897665068481</c:v>
                </c:pt>
                <c:pt idx="4">
                  <c:v>9.9956705453630708</c:v>
                </c:pt>
                <c:pt idx="5">
                  <c:v>12.405739554835669</c:v>
                </c:pt>
                <c:pt idx="6">
                  <c:v>15.194699388091303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B5-4743-BB36-45B6887837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8"/>
        <c:overlap val="-28"/>
        <c:axId val="1829275535"/>
        <c:axId val="1829275951"/>
      </c:barChart>
      <c:catAx>
        <c:axId val="18292755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829275951"/>
        <c:crossesAt val="1.0000000000000002E-3"/>
        <c:auto val="1"/>
        <c:lblAlgn val="ctr"/>
        <c:lblOffset val="100"/>
        <c:noMultiLvlLbl val="0"/>
      </c:catAx>
      <c:valAx>
        <c:axId val="1829275951"/>
        <c:scaling>
          <c:logBase val="10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/>
                  <a:t>rel. SARS-CoV-2 sg</a:t>
                </a:r>
                <a:r>
                  <a:rPr lang="de-DE" baseline="0"/>
                  <a:t> RNA E</a:t>
                </a:r>
                <a:r>
                  <a:rPr lang="de-DE"/>
                  <a:t> expression </a:t>
                </a:r>
              </a:p>
              <a:p>
                <a:pPr>
                  <a:defRPr/>
                </a:pPr>
                <a:r>
                  <a:rPr lang="de-DE"/>
                  <a:t>(ACTB norm)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8292755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639862430431986"/>
          <c:y val="0.11107560893824713"/>
          <c:w val="0.73853225889674823"/>
          <c:h val="0.8194511715166826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>
                <a:lumMod val="60000"/>
                <a:lumOff val="40000"/>
              </a:schemeClr>
            </a:solidFill>
            <a:ln w="12700"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'Fig. 5d'!$O$2:$O$8</c:f>
                <c:numCache>
                  <c:formatCode>General</c:formatCode>
                  <c:ptCount val="7"/>
                  <c:pt idx="0">
                    <c:v>2.508917484536825E-3</c:v>
                  </c:pt>
                  <c:pt idx="1">
                    <c:v>6.9432708525336907E-5</c:v>
                  </c:pt>
                  <c:pt idx="2">
                    <c:v>5.9485473662252103E-4</c:v>
                  </c:pt>
                  <c:pt idx="3">
                    <c:v>2.311857802014912E-3</c:v>
                  </c:pt>
                  <c:pt idx="4">
                    <c:v>9.9499073299669466E-5</c:v>
                  </c:pt>
                  <c:pt idx="5">
                    <c:v>1.6424531304507803E-3</c:v>
                  </c:pt>
                  <c:pt idx="6">
                    <c:v>1.5262688053582171E-3</c:v>
                  </c:pt>
                </c:numCache>
              </c:numRef>
            </c:plus>
            <c:minus>
              <c:numRef>
                <c:f>'Fig. 5d'!$O$2:$O$8</c:f>
                <c:numCache>
                  <c:formatCode>General</c:formatCode>
                  <c:ptCount val="7"/>
                  <c:pt idx="0">
                    <c:v>2.508917484536825E-3</c:v>
                  </c:pt>
                  <c:pt idx="1">
                    <c:v>6.9432708525336907E-5</c:v>
                  </c:pt>
                  <c:pt idx="2">
                    <c:v>5.9485473662252103E-4</c:v>
                  </c:pt>
                  <c:pt idx="3">
                    <c:v>2.311857802014912E-3</c:v>
                  </c:pt>
                  <c:pt idx="4">
                    <c:v>9.9499073299669466E-5</c:v>
                  </c:pt>
                  <c:pt idx="5">
                    <c:v>1.6424531304507803E-3</c:v>
                  </c:pt>
                  <c:pt idx="6">
                    <c:v>1.5262688053582171E-3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Ref>
              <c:f>'Fig. 5d'!$M$2:$M$8</c:f>
              <c:strCache>
                <c:ptCount val="7"/>
                <c:pt idx="0">
                  <c:v>ZK</c:v>
                </c:pt>
                <c:pt idx="1">
                  <c:v>VK</c:v>
                </c:pt>
                <c:pt idx="2">
                  <c:v>100</c:v>
                </c:pt>
                <c:pt idx="3">
                  <c:v>50</c:v>
                </c:pt>
                <c:pt idx="4">
                  <c:v>25</c:v>
                </c:pt>
                <c:pt idx="5">
                  <c:v>12.5</c:v>
                </c:pt>
                <c:pt idx="6">
                  <c:v>6.25</c:v>
                </c:pt>
              </c:strCache>
            </c:strRef>
          </c:cat>
          <c:val>
            <c:numRef>
              <c:f>'Fig. 5d'!$N$2:$N$8</c:f>
              <c:numCache>
                <c:formatCode>General</c:formatCode>
                <c:ptCount val="7"/>
                <c:pt idx="0">
                  <c:v>3.3407430987925431E-2</c:v>
                </c:pt>
                <c:pt idx="1">
                  <c:v>6.082789355199536E-2</c:v>
                </c:pt>
                <c:pt idx="2">
                  <c:v>4.5954953854547835E-2</c:v>
                </c:pt>
                <c:pt idx="3">
                  <c:v>5.2933728349389648E-2</c:v>
                </c:pt>
                <c:pt idx="4">
                  <c:v>5.8551826804123665E-2</c:v>
                </c:pt>
                <c:pt idx="5">
                  <c:v>5.9043468373520286E-2</c:v>
                </c:pt>
                <c:pt idx="6">
                  <c:v>6.1220803263532499E-2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28-C64E-B736-FAE2D9B933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8"/>
        <c:overlap val="-28"/>
        <c:axId val="147103215"/>
        <c:axId val="147105711"/>
      </c:barChart>
      <c:catAx>
        <c:axId val="1471032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47105711"/>
        <c:crossesAt val="3.0000000000000006E-2"/>
        <c:auto val="1"/>
        <c:lblAlgn val="ctr"/>
        <c:lblOffset val="100"/>
        <c:noMultiLvlLbl val="0"/>
      </c:catAx>
      <c:valAx>
        <c:axId val="147105711"/>
        <c:scaling>
          <c:orientation val="minMax"/>
          <c:min val="3.0000000000000006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/>
                  <a:t>relative viral</a:t>
                </a:r>
                <a:r>
                  <a:rPr lang="de-DE" baseline="0"/>
                  <a:t> suoernatant RNA</a:t>
                </a:r>
                <a:endParaRPr lang="de-D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471032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IL6</a:t>
            </a:r>
          </a:p>
        </c:rich>
      </c:tx>
      <c:layout>
        <c:manualLayout>
          <c:xMode val="edge"/>
          <c:yMode val="edge"/>
          <c:x val="0.49505437190538754"/>
          <c:y val="1.10650069156293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DE"/>
        </a:p>
      </c:txPr>
    </c:title>
    <c:autoTitleDeleted val="0"/>
    <c:plotArea>
      <c:layout>
        <c:manualLayout>
          <c:layoutTarget val="inner"/>
          <c:xMode val="edge"/>
          <c:yMode val="edge"/>
          <c:x val="0.10254347031892484"/>
          <c:y val="3.0387384149595409E-2"/>
          <c:w val="0.85796985643329615"/>
          <c:h val="0.7286991535696592"/>
        </c:manualLayout>
      </c:layout>
      <c:barChart>
        <c:barDir val="col"/>
        <c:grouping val="clustered"/>
        <c:varyColors val="0"/>
        <c:ser>
          <c:idx val="0"/>
          <c:order val="0"/>
          <c:tx>
            <c:v>untreated</c:v>
          </c:tx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('Fig. 5g'!$J$19,'Fig. 5g'!$J$13,'Fig. 5g'!$J$7)</c:f>
                <c:numCache>
                  <c:formatCode>General</c:formatCode>
                  <c:ptCount val="3"/>
                  <c:pt idx="0">
                    <c:v>0</c:v>
                  </c:pt>
                  <c:pt idx="1">
                    <c:v>4.9550541766522</c:v>
                  </c:pt>
                  <c:pt idx="2">
                    <c:v>3.3970453608981659</c:v>
                  </c:pt>
                </c:numCache>
              </c:numRef>
            </c:plus>
            <c:minus>
              <c:numRef>
                <c:f>('Fig. 5g'!$J$19,'Fig. 5g'!$J$13,'Fig. 5g'!$J$7)</c:f>
                <c:numCache>
                  <c:formatCode>General</c:formatCode>
                  <c:ptCount val="3"/>
                  <c:pt idx="0">
                    <c:v>0</c:v>
                  </c:pt>
                  <c:pt idx="1">
                    <c:v>4.9550541766522</c:v>
                  </c:pt>
                  <c:pt idx="2">
                    <c:v>3.3970453608981659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('Fig. 5g'!$A$16,'Fig. 5g'!$A$10,'Fig. 5g'!$A$2)</c:f>
              <c:strCache>
                <c:ptCount val="3"/>
                <c:pt idx="0">
                  <c:v>mock</c:v>
                </c:pt>
                <c:pt idx="1">
                  <c:v>cov2</c:v>
                </c:pt>
                <c:pt idx="2">
                  <c:v>sars</c:v>
                </c:pt>
              </c:strCache>
            </c:strRef>
          </c:cat>
          <c:val>
            <c:numRef>
              <c:f>('Fig. 5g'!$I$19,'Fig. 5g'!$I$13,'Fig. 5g'!$I$7)</c:f>
              <c:numCache>
                <c:formatCode>General</c:formatCode>
                <c:ptCount val="3"/>
                <c:pt idx="0">
                  <c:v>1</c:v>
                </c:pt>
                <c:pt idx="1">
                  <c:v>16.241492737051953</c:v>
                </c:pt>
                <c:pt idx="2">
                  <c:v>8.5789104584811309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C9-2E4D-92C6-E39B715C35E0}"/>
            </c:ext>
          </c:extLst>
        </c:ser>
        <c:ser>
          <c:idx val="1"/>
          <c:order val="1"/>
          <c:tx>
            <c:v>25uM GRL</c:v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('Fig. 5g'!$J$37,'Fig. 5g'!$J$31,'Fig. 5g'!$J$25)</c:f>
                <c:numCache>
                  <c:formatCode>General</c:formatCode>
                  <c:ptCount val="3"/>
                  <c:pt idx="0">
                    <c:v>1.1850983468413279</c:v>
                  </c:pt>
                  <c:pt idx="1">
                    <c:v>4.8262952203328586</c:v>
                  </c:pt>
                  <c:pt idx="2">
                    <c:v>6.0071863314194607</c:v>
                  </c:pt>
                </c:numCache>
              </c:numRef>
            </c:plus>
            <c:minus>
              <c:numRef>
                <c:f>('Fig. 5g'!$J$37,'Fig. 5g'!$J$31,'Fig. 5g'!$J$25)</c:f>
                <c:numCache>
                  <c:formatCode>General</c:formatCode>
                  <c:ptCount val="3"/>
                  <c:pt idx="0">
                    <c:v>1.1850983468413279</c:v>
                  </c:pt>
                  <c:pt idx="1">
                    <c:v>4.8262952203328586</c:v>
                  </c:pt>
                  <c:pt idx="2">
                    <c:v>6.0071863314194607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('Fig. 5g'!$A$16,'Fig. 5g'!$A$10,'Fig. 5g'!$A$2)</c:f>
              <c:strCache>
                <c:ptCount val="3"/>
                <c:pt idx="0">
                  <c:v>mock</c:v>
                </c:pt>
                <c:pt idx="1">
                  <c:v>cov2</c:v>
                </c:pt>
                <c:pt idx="2">
                  <c:v>sars</c:v>
                </c:pt>
              </c:strCache>
            </c:strRef>
          </c:cat>
          <c:val>
            <c:numRef>
              <c:f>('Fig. 5g'!$I$37,'Fig. 5g'!$I$31,'Fig. 5g'!$I$25)</c:f>
              <c:numCache>
                <c:formatCode>General</c:formatCode>
                <c:ptCount val="3"/>
                <c:pt idx="0">
                  <c:v>1.5790744050667123</c:v>
                </c:pt>
                <c:pt idx="1">
                  <c:v>15.138046409050579</c:v>
                </c:pt>
                <c:pt idx="2">
                  <c:v>14.662863542195714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C9-2E4D-92C6-E39B715C35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72031967"/>
        <c:axId val="1572024479"/>
      </c:barChart>
      <c:catAx>
        <c:axId val="15720319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572024479"/>
        <c:crosses val="autoZero"/>
        <c:auto val="1"/>
        <c:lblAlgn val="ctr"/>
        <c:lblOffset val="100"/>
        <c:noMultiLvlLbl val="0"/>
      </c:catAx>
      <c:valAx>
        <c:axId val="1572024479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5720319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IL8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DE"/>
        </a:p>
      </c:txPr>
    </c:title>
    <c:autoTitleDeleted val="0"/>
    <c:plotArea>
      <c:layout>
        <c:manualLayout>
          <c:layoutTarget val="inner"/>
          <c:xMode val="edge"/>
          <c:yMode val="edge"/>
          <c:x val="7.897572935178819E-2"/>
          <c:y val="0.12054570259208734"/>
          <c:w val="0.88478044857242932"/>
          <c:h val="0.6280306366888313"/>
        </c:manualLayout>
      </c:layout>
      <c:barChart>
        <c:barDir val="col"/>
        <c:grouping val="clustered"/>
        <c:varyColors val="0"/>
        <c:ser>
          <c:idx val="0"/>
          <c:order val="0"/>
          <c:tx>
            <c:v>untreated</c:v>
          </c:tx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('Fig. 5g'!$J$19,'Fig. 5g'!$J$13,'Fig. 5g'!$J$7)</c:f>
                <c:numCache>
                  <c:formatCode>General</c:formatCode>
                  <c:ptCount val="3"/>
                  <c:pt idx="0">
                    <c:v>0</c:v>
                  </c:pt>
                  <c:pt idx="1">
                    <c:v>4.9550541766522</c:v>
                  </c:pt>
                  <c:pt idx="2">
                    <c:v>3.3970453608981659</c:v>
                  </c:pt>
                </c:numCache>
              </c:numRef>
            </c:plus>
            <c:minus>
              <c:numRef>
                <c:f>('Fig. 5g'!$J$19,'Fig. 5g'!$J$13,'Fig. 5g'!$J$7)</c:f>
                <c:numCache>
                  <c:formatCode>General</c:formatCode>
                  <c:ptCount val="3"/>
                  <c:pt idx="0">
                    <c:v>0</c:v>
                  </c:pt>
                  <c:pt idx="1">
                    <c:v>4.9550541766522</c:v>
                  </c:pt>
                  <c:pt idx="2">
                    <c:v>3.3970453608981659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('Fig. 5g'!$A$57,'Fig. 5g'!$A$51,'Fig. 5g'!$A$43)</c:f>
              <c:strCache>
                <c:ptCount val="3"/>
                <c:pt idx="0">
                  <c:v>mock</c:v>
                </c:pt>
                <c:pt idx="1">
                  <c:v>cov2</c:v>
                </c:pt>
                <c:pt idx="2">
                  <c:v>sars</c:v>
                </c:pt>
              </c:strCache>
            </c:strRef>
          </c:cat>
          <c:val>
            <c:numRef>
              <c:f>('Fig. 5g'!$I$60,'Fig. 5g'!$I$54,'Fig. 5g'!$I$48)</c:f>
              <c:numCache>
                <c:formatCode>General</c:formatCode>
                <c:ptCount val="3"/>
                <c:pt idx="0">
                  <c:v>1</c:v>
                </c:pt>
                <c:pt idx="1">
                  <c:v>15.278433998114954</c:v>
                </c:pt>
                <c:pt idx="2">
                  <c:v>9.7416959661856257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43-3D4D-B8C2-0EC5E55FF1A6}"/>
            </c:ext>
          </c:extLst>
        </c:ser>
        <c:ser>
          <c:idx val="1"/>
          <c:order val="1"/>
          <c:tx>
            <c:v>grl(25uM)</c:v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('Fig. 5g'!$J$37,'Fig. 5g'!$J$31,'Fig. 5g'!$J$25)</c:f>
                <c:numCache>
                  <c:formatCode>General</c:formatCode>
                  <c:ptCount val="3"/>
                  <c:pt idx="0">
                    <c:v>1.1850983468413279</c:v>
                  </c:pt>
                  <c:pt idx="1">
                    <c:v>4.8262952203328586</c:v>
                  </c:pt>
                  <c:pt idx="2">
                    <c:v>6.0071863314194607</c:v>
                  </c:pt>
                </c:numCache>
              </c:numRef>
            </c:plus>
            <c:minus>
              <c:numRef>
                <c:f>('Fig. 5g'!$J$37,'Fig. 5g'!$J$31,'Fig. 5g'!$J$25)</c:f>
                <c:numCache>
                  <c:formatCode>General</c:formatCode>
                  <c:ptCount val="3"/>
                  <c:pt idx="0">
                    <c:v>1.1850983468413279</c:v>
                  </c:pt>
                  <c:pt idx="1">
                    <c:v>4.8262952203328586</c:v>
                  </c:pt>
                  <c:pt idx="2">
                    <c:v>6.0071863314194607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('Fig. 5g'!$A$57,'Fig. 5g'!$A$51,'Fig. 5g'!$A$43)</c:f>
              <c:strCache>
                <c:ptCount val="3"/>
                <c:pt idx="0">
                  <c:v>mock</c:v>
                </c:pt>
                <c:pt idx="1">
                  <c:v>cov2</c:v>
                </c:pt>
                <c:pt idx="2">
                  <c:v>sars</c:v>
                </c:pt>
              </c:strCache>
            </c:strRef>
          </c:cat>
          <c:val>
            <c:numRef>
              <c:f>('Fig. 5g'!$I$78,'Fig. 5g'!$I$72,'Fig. 5g'!$I$66)</c:f>
              <c:numCache>
                <c:formatCode>General</c:formatCode>
                <c:ptCount val="3"/>
                <c:pt idx="0">
                  <c:v>0.88242186479845508</c:v>
                </c:pt>
                <c:pt idx="1">
                  <c:v>14.230339213737023</c:v>
                </c:pt>
                <c:pt idx="2">
                  <c:v>19.80686678925154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43-3D4D-B8C2-0EC5E55FF1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13771231"/>
        <c:axId val="1113772479"/>
      </c:barChart>
      <c:catAx>
        <c:axId val="11137712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113772479"/>
        <c:crosses val="autoZero"/>
        <c:auto val="1"/>
        <c:lblAlgn val="ctr"/>
        <c:lblOffset val="100"/>
        <c:noMultiLvlLbl val="0"/>
      </c:catAx>
      <c:valAx>
        <c:axId val="1113772479"/>
        <c:scaling>
          <c:orientation val="minMax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1137712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ISG15</a:t>
            </a:r>
          </a:p>
        </c:rich>
      </c:tx>
      <c:layout>
        <c:manualLayout>
          <c:xMode val="edge"/>
          <c:yMode val="edge"/>
          <c:x val="0.46384949348769894"/>
          <c:y val="2.80701754385964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DE"/>
        </a:p>
      </c:txPr>
    </c:title>
    <c:autoTitleDeleted val="0"/>
    <c:plotArea>
      <c:layout>
        <c:manualLayout>
          <c:layoutTarget val="inner"/>
          <c:xMode val="edge"/>
          <c:yMode val="edge"/>
          <c:x val="5.2692038495188102E-2"/>
          <c:y val="0.11617921444030023"/>
          <c:w val="0.89996923322356059"/>
          <c:h val="0.73012515540820544"/>
        </c:manualLayout>
      </c:layout>
      <c:barChart>
        <c:barDir val="col"/>
        <c:grouping val="clustered"/>
        <c:varyColors val="0"/>
        <c:ser>
          <c:idx val="0"/>
          <c:order val="0"/>
          <c:tx>
            <c:v>untreated</c:v>
          </c:tx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('Fig. 5g'!$J$101,'Fig. 5g'!$J$95,'Fig. 5g'!$J$89)</c:f>
                <c:numCache>
                  <c:formatCode>General</c:formatCode>
                  <c:ptCount val="3"/>
                  <c:pt idx="0">
                    <c:v>0</c:v>
                  </c:pt>
                  <c:pt idx="1">
                    <c:v>2.0262575281995887</c:v>
                  </c:pt>
                  <c:pt idx="2">
                    <c:v>9.1061719648435826</c:v>
                  </c:pt>
                </c:numCache>
              </c:numRef>
            </c:plus>
            <c:minus>
              <c:numRef>
                <c:f>('Fig. 5g'!$J$101,'Fig. 5g'!$J$95,'Fig. 5g'!$J$89)</c:f>
                <c:numCache>
                  <c:formatCode>General</c:formatCode>
                  <c:ptCount val="3"/>
                  <c:pt idx="0">
                    <c:v>0</c:v>
                  </c:pt>
                  <c:pt idx="1">
                    <c:v>2.0262575281995887</c:v>
                  </c:pt>
                  <c:pt idx="2">
                    <c:v>9.1061719648435826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('Fig. 5g'!$A$57,'Fig. 5g'!$A$51,'Fig. 5g'!$A$43)</c:f>
              <c:strCache>
                <c:ptCount val="3"/>
                <c:pt idx="0">
                  <c:v>mock</c:v>
                </c:pt>
                <c:pt idx="1">
                  <c:v>cov2</c:v>
                </c:pt>
                <c:pt idx="2">
                  <c:v>sars</c:v>
                </c:pt>
              </c:strCache>
            </c:strRef>
          </c:cat>
          <c:val>
            <c:numRef>
              <c:f>('Fig. 5g'!$I$101,'Fig. 5g'!$I$95,'Fig. 5g'!$I$89)</c:f>
              <c:numCache>
                <c:formatCode>General</c:formatCode>
                <c:ptCount val="3"/>
                <c:pt idx="0">
                  <c:v>1</c:v>
                </c:pt>
                <c:pt idx="1">
                  <c:v>9.7067578766340681</c:v>
                </c:pt>
                <c:pt idx="2">
                  <c:v>23.981321568434627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36-2546-AB70-7F5CD8E50930}"/>
            </c:ext>
          </c:extLst>
        </c:ser>
        <c:ser>
          <c:idx val="1"/>
          <c:order val="1"/>
          <c:tx>
            <c:v>25uM grl</c:v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('Fig. 5g'!$J$119,'Fig. 5g'!$J$113,'Fig. 5g'!$J$107)</c:f>
                <c:numCache>
                  <c:formatCode>General</c:formatCode>
                  <c:ptCount val="3"/>
                  <c:pt idx="0">
                    <c:v>0.61391055101916658</c:v>
                  </c:pt>
                  <c:pt idx="1">
                    <c:v>5.4092205491079755</c:v>
                  </c:pt>
                  <c:pt idx="2">
                    <c:v>7.142002822721718</c:v>
                  </c:pt>
                </c:numCache>
              </c:numRef>
            </c:plus>
            <c:minus>
              <c:numRef>
                <c:f>('Fig. 5g'!$J$119,'Fig. 5g'!$J$113,'Fig. 5g'!$J$107)</c:f>
                <c:numCache>
                  <c:formatCode>General</c:formatCode>
                  <c:ptCount val="3"/>
                  <c:pt idx="0">
                    <c:v>0.61391055101916658</c:v>
                  </c:pt>
                  <c:pt idx="1">
                    <c:v>5.4092205491079755</c:v>
                  </c:pt>
                  <c:pt idx="2">
                    <c:v>7.142002822721718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('Fig. 5g'!$A$57,'Fig. 5g'!$A$51,'Fig. 5g'!$A$43)</c:f>
              <c:strCache>
                <c:ptCount val="3"/>
                <c:pt idx="0">
                  <c:v>mock</c:v>
                </c:pt>
                <c:pt idx="1">
                  <c:v>cov2</c:v>
                </c:pt>
                <c:pt idx="2">
                  <c:v>sars</c:v>
                </c:pt>
              </c:strCache>
            </c:strRef>
          </c:cat>
          <c:val>
            <c:numRef>
              <c:f>('Fig. 5g'!$I$119,'Fig. 5g'!$I$113,'Fig. 5g'!$I$107)</c:f>
              <c:numCache>
                <c:formatCode>General</c:formatCode>
                <c:ptCount val="3"/>
                <c:pt idx="0">
                  <c:v>1.464415278901166</c:v>
                </c:pt>
                <c:pt idx="1">
                  <c:v>18.112897227052382</c:v>
                </c:pt>
                <c:pt idx="2">
                  <c:v>21.764558328967073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36-2546-AB70-7F5CD8E50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85323359"/>
        <c:axId val="1085323775"/>
      </c:barChart>
      <c:catAx>
        <c:axId val="1085323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085323775"/>
        <c:crosses val="autoZero"/>
        <c:auto val="1"/>
        <c:lblAlgn val="ctr"/>
        <c:lblOffset val="100"/>
        <c:noMultiLvlLbl val="0"/>
      </c:catAx>
      <c:valAx>
        <c:axId val="1085323775"/>
        <c:scaling>
          <c:orientation val="minMax"/>
          <c:max val="35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1085323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</xdr:row>
      <xdr:rowOff>139700</xdr:rowOff>
    </xdr:from>
    <xdr:to>
      <xdr:col>4</xdr:col>
      <xdr:colOff>800100</xdr:colOff>
      <xdr:row>29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0EA400-A48C-C144-96D4-FAB5B804A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3187700"/>
          <a:ext cx="4025900" cy="2832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40014</xdr:colOff>
      <xdr:row>17</xdr:row>
      <xdr:rowOff>120570</xdr:rowOff>
    </xdr:from>
    <xdr:to>
      <xdr:col>14</xdr:col>
      <xdr:colOff>671357</xdr:colOff>
      <xdr:row>40</xdr:row>
      <xdr:rowOff>149411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C54FFD23-4DA4-A34B-9A7E-086E00CC39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190501</xdr:colOff>
      <xdr:row>11</xdr:row>
      <xdr:rowOff>84667</xdr:rowOff>
    </xdr:from>
    <xdr:to>
      <xdr:col>18</xdr:col>
      <xdr:colOff>254001</xdr:colOff>
      <xdr:row>44</xdr:row>
      <xdr:rowOff>76199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3210B295-E0A4-DB43-9FDE-EB5CB06EEC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447675</xdr:colOff>
      <xdr:row>12</xdr:row>
      <xdr:rowOff>31749</xdr:rowOff>
    </xdr:from>
    <xdr:to>
      <xdr:col>19</xdr:col>
      <xdr:colOff>133350</xdr:colOff>
      <xdr:row>24</xdr:row>
      <xdr:rowOff>117474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8DFF781-EBDE-9E47-B63F-92FBF6A8B6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400050</xdr:colOff>
      <xdr:row>60</xdr:row>
      <xdr:rowOff>60325</xdr:rowOff>
    </xdr:from>
    <xdr:to>
      <xdr:col>20</xdr:col>
      <xdr:colOff>355600</xdr:colOff>
      <xdr:row>72</xdr:row>
      <xdr:rowOff>177800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CF6A12E-9FF0-B045-AB72-79F5E27B0C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400050</xdr:colOff>
      <xdr:row>94</xdr:row>
      <xdr:rowOff>50799</xdr:rowOff>
    </xdr:from>
    <xdr:to>
      <xdr:col>21</xdr:col>
      <xdr:colOff>38100</xdr:colOff>
      <xdr:row>108</xdr:row>
      <xdr:rowOff>168274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ACF3AA7-5CE2-C24F-A1EF-23E51AEBB0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onghyukshin/Desktop/source%20data-figure%205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 values (il6,il8,isg15)"/>
      <sheetName val="to plot data points"/>
    </sheetNames>
    <sheetDataSet>
      <sheetData sheetId="0">
        <row r="2">
          <cell r="A2" t="str">
            <v>sars</v>
          </cell>
        </row>
        <row r="7">
          <cell r="I7">
            <v>8.5789104584811309</v>
          </cell>
          <cell r="J7">
            <v>3.3970453608981659</v>
          </cell>
        </row>
        <row r="10">
          <cell r="A10" t="str">
            <v>cov2</v>
          </cell>
        </row>
        <row r="13">
          <cell r="I13">
            <v>16.241492737051953</v>
          </cell>
          <cell r="J13">
            <v>4.9550541766522</v>
          </cell>
        </row>
        <row r="16">
          <cell r="A16" t="str">
            <v>mock</v>
          </cell>
        </row>
        <row r="19">
          <cell r="I19">
            <v>1</v>
          </cell>
          <cell r="J19">
            <v>0</v>
          </cell>
        </row>
        <row r="25">
          <cell r="I25">
            <v>14.662863542195714</v>
          </cell>
          <cell r="J25">
            <v>6.0071863314194607</v>
          </cell>
        </row>
        <row r="31">
          <cell r="I31">
            <v>15.138046409050579</v>
          </cell>
          <cell r="J31">
            <v>4.8262952203328586</v>
          </cell>
        </row>
        <row r="37">
          <cell r="I37">
            <v>1.5790744050667123</v>
          </cell>
          <cell r="J37">
            <v>1.1850983468413279</v>
          </cell>
        </row>
        <row r="43">
          <cell r="A43" t="str">
            <v>sars</v>
          </cell>
        </row>
        <row r="48">
          <cell r="I48">
            <v>9.7416959661856257</v>
          </cell>
        </row>
        <row r="51">
          <cell r="A51" t="str">
            <v>cov2</v>
          </cell>
        </row>
        <row r="54">
          <cell r="I54">
            <v>15.278433998114954</v>
          </cell>
        </row>
        <row r="57">
          <cell r="A57" t="str">
            <v>mock</v>
          </cell>
        </row>
        <row r="60">
          <cell r="I60">
            <v>1</v>
          </cell>
        </row>
        <row r="66">
          <cell r="I66">
            <v>19.80686678925154</v>
          </cell>
        </row>
        <row r="72">
          <cell r="I72">
            <v>14.230339213737023</v>
          </cell>
        </row>
        <row r="78">
          <cell r="I78">
            <v>0.88242186479845508</v>
          </cell>
        </row>
        <row r="89">
          <cell r="I89">
            <v>23.981321568434627</v>
          </cell>
          <cell r="J89">
            <v>9.1061719648435826</v>
          </cell>
        </row>
        <row r="95">
          <cell r="I95">
            <v>9.7067578766340681</v>
          </cell>
          <cell r="J95">
            <v>2.0262575281995887</v>
          </cell>
        </row>
        <row r="101">
          <cell r="I101">
            <v>1</v>
          </cell>
          <cell r="J101">
            <v>0</v>
          </cell>
        </row>
        <row r="107">
          <cell r="I107">
            <v>21.764558328967073</v>
          </cell>
          <cell r="J107">
            <v>7.142002822721718</v>
          </cell>
        </row>
        <row r="113">
          <cell r="I113">
            <v>18.112897227052382</v>
          </cell>
          <cell r="J113">
            <v>5.4092205491079755</v>
          </cell>
        </row>
        <row r="119">
          <cell r="I119">
            <v>1.464415278901166</v>
          </cell>
          <cell r="J119">
            <v>0.61391055101916658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C28E2-A52C-D847-8BE6-4BC3E2C2D240}">
  <sheetPr>
    <tabColor theme="5"/>
  </sheetPr>
  <dimension ref="B1:M23"/>
  <sheetViews>
    <sheetView workbookViewId="0">
      <selection activeCell="G20" sqref="G20"/>
    </sheetView>
  </sheetViews>
  <sheetFormatPr baseColWidth="10" defaultRowHeight="16" x14ac:dyDescent="0.2"/>
  <cols>
    <col min="2" max="2" width="20.6640625" bestFit="1" customWidth="1"/>
    <col min="7" max="7" width="13.83203125" bestFit="1" customWidth="1"/>
    <col min="12" max="12" width="13.83203125" bestFit="1" customWidth="1"/>
  </cols>
  <sheetData>
    <row r="1" spans="2:13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 x14ac:dyDescent="0.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x14ac:dyDescent="0.2">
      <c r="B3" s="19" t="s">
        <v>88</v>
      </c>
      <c r="C3" s="19"/>
      <c r="D3" s="19" t="s">
        <v>54</v>
      </c>
      <c r="E3" s="19"/>
      <c r="F3" s="19"/>
      <c r="G3" s="1"/>
      <c r="H3" s="1"/>
      <c r="I3" s="1"/>
      <c r="J3" s="1"/>
      <c r="K3" s="1"/>
      <c r="L3" s="1"/>
      <c r="M3" s="1"/>
    </row>
    <row r="4" spans="2:13" x14ac:dyDescent="0.2">
      <c r="B4" s="19"/>
      <c r="C4" s="19"/>
      <c r="D4" s="20" t="s">
        <v>89</v>
      </c>
      <c r="E4" s="20"/>
      <c r="F4" s="20"/>
      <c r="I4" s="18"/>
      <c r="J4" s="18"/>
      <c r="K4" s="18"/>
      <c r="L4" s="18"/>
      <c r="M4" s="18"/>
    </row>
    <row r="5" spans="2:13" x14ac:dyDescent="0.2">
      <c r="C5" s="17">
        <v>2</v>
      </c>
      <c r="D5" s="17">
        <v>100</v>
      </c>
      <c r="E5" s="17">
        <v>100</v>
      </c>
      <c r="F5" s="17">
        <v>100</v>
      </c>
      <c r="I5" s="1"/>
      <c r="J5" s="1"/>
      <c r="K5" s="1"/>
      <c r="L5" s="1"/>
      <c r="M5" s="1"/>
    </row>
    <row r="6" spans="2:13" x14ac:dyDescent="0.2">
      <c r="C6" s="17">
        <v>1.6989700000000001</v>
      </c>
      <c r="D6" s="17">
        <v>85</v>
      </c>
      <c r="E6" s="17">
        <v>90</v>
      </c>
      <c r="F6" s="17">
        <v>75</v>
      </c>
      <c r="I6" s="1"/>
      <c r="J6" s="1"/>
      <c r="K6" s="1"/>
      <c r="L6" s="1"/>
      <c r="M6" s="1"/>
    </row>
    <row r="7" spans="2:13" x14ac:dyDescent="0.2">
      <c r="C7" s="17">
        <v>1.39794</v>
      </c>
      <c r="D7" s="17">
        <v>50</v>
      </c>
      <c r="E7" s="17">
        <v>55</v>
      </c>
      <c r="F7" s="17">
        <v>50</v>
      </c>
      <c r="I7" s="1"/>
      <c r="J7" s="1"/>
      <c r="K7" s="1"/>
      <c r="L7" s="1"/>
      <c r="M7" s="1"/>
    </row>
    <row r="8" spans="2:13" x14ac:dyDescent="0.2">
      <c r="C8" s="17">
        <v>1.0969100000000001</v>
      </c>
      <c r="D8" s="17">
        <v>10</v>
      </c>
      <c r="E8" s="17">
        <v>20</v>
      </c>
      <c r="F8" s="17">
        <v>10</v>
      </c>
      <c r="I8" s="1"/>
      <c r="J8" s="1"/>
      <c r="K8" s="1"/>
      <c r="L8" s="1"/>
      <c r="M8" s="1"/>
    </row>
    <row r="9" spans="2:13" x14ac:dyDescent="0.2">
      <c r="C9" s="17">
        <v>0.79588000000000003</v>
      </c>
      <c r="D9" s="17">
        <v>0</v>
      </c>
      <c r="E9" s="17">
        <v>0</v>
      </c>
      <c r="F9" s="17">
        <v>0</v>
      </c>
      <c r="I9" s="18"/>
      <c r="J9" s="18"/>
      <c r="K9" s="18"/>
      <c r="L9" s="18"/>
      <c r="M9" s="18"/>
    </row>
    <row r="10" spans="2:13" x14ac:dyDescent="0.2">
      <c r="C10" s="17">
        <v>0.49485000000000001</v>
      </c>
      <c r="D10" s="17">
        <v>0</v>
      </c>
      <c r="E10" s="17">
        <v>0</v>
      </c>
      <c r="F10" s="17">
        <v>0</v>
      </c>
      <c r="I10" s="1"/>
      <c r="J10" s="1"/>
      <c r="K10" s="1"/>
      <c r="L10" s="1"/>
      <c r="M10" s="1"/>
    </row>
    <row r="11" spans="2:13" x14ac:dyDescent="0.2">
      <c r="C11" s="17">
        <v>0.19381999999999999</v>
      </c>
      <c r="D11" s="17">
        <v>0</v>
      </c>
      <c r="E11" s="17">
        <v>0</v>
      </c>
      <c r="F11" s="17">
        <v>0</v>
      </c>
      <c r="I11" s="1"/>
      <c r="J11" s="1"/>
      <c r="K11" s="1"/>
      <c r="L11" s="1"/>
      <c r="M11" s="1"/>
    </row>
    <row r="12" spans="2:13" x14ac:dyDescent="0.2">
      <c r="C12" s="17">
        <v>-0.10721</v>
      </c>
      <c r="D12" s="17">
        <v>0</v>
      </c>
      <c r="E12" s="17">
        <v>0</v>
      </c>
      <c r="F12" s="17">
        <v>0</v>
      </c>
      <c r="I12" s="1"/>
      <c r="J12" s="1"/>
      <c r="K12" s="1"/>
      <c r="L12" s="1"/>
      <c r="M12" s="1"/>
    </row>
    <row r="13" spans="2:13" x14ac:dyDescent="0.2">
      <c r="B13" s="5"/>
      <c r="C13" s="5"/>
      <c r="D13" s="1"/>
      <c r="E13" s="1"/>
      <c r="I13" s="1"/>
      <c r="J13" s="1"/>
      <c r="K13" s="1"/>
      <c r="L13" s="1"/>
      <c r="M13" s="1"/>
    </row>
    <row r="14" spans="2:13" x14ac:dyDescent="0.2">
      <c r="B14" s="5"/>
      <c r="C14" s="1"/>
      <c r="D14" s="6"/>
      <c r="E14" s="6"/>
      <c r="F14" s="1"/>
      <c r="I14" s="3"/>
      <c r="J14" s="3"/>
      <c r="K14" s="1"/>
      <c r="L14" s="1"/>
      <c r="M14" s="1"/>
    </row>
    <row r="15" spans="2:13" x14ac:dyDescent="0.2">
      <c r="B15" s="5"/>
      <c r="C15" s="1"/>
      <c r="D15" s="1"/>
      <c r="E15" s="1"/>
      <c r="F15" s="1"/>
      <c r="I15" s="3"/>
      <c r="J15" s="3"/>
      <c r="K15" s="1"/>
      <c r="L15" s="1"/>
      <c r="M15" s="1"/>
    </row>
    <row r="16" spans="2:13" x14ac:dyDescent="0.2">
      <c r="B16" s="5"/>
      <c r="C16" s="1"/>
      <c r="D16" s="1"/>
      <c r="E16" s="1"/>
      <c r="F16" s="1"/>
      <c r="I16" s="3"/>
      <c r="J16" s="3"/>
      <c r="K16" s="1"/>
      <c r="L16" s="1"/>
      <c r="M16" s="1"/>
    </row>
    <row r="17" spans="2:13" x14ac:dyDescent="0.2">
      <c r="B17" s="5"/>
      <c r="C17" s="1"/>
      <c r="D17" s="1"/>
      <c r="E17" s="1"/>
      <c r="F17" s="1"/>
      <c r="I17" s="3"/>
      <c r="J17" s="3"/>
      <c r="K17" s="1"/>
      <c r="L17" s="1"/>
      <c r="M17" s="1"/>
    </row>
    <row r="18" spans="2:13" x14ac:dyDescent="0.2">
      <c r="B18" s="5"/>
      <c r="C18" s="1"/>
      <c r="D18" s="1"/>
      <c r="E18" s="1"/>
      <c r="F18" s="1"/>
      <c r="I18" s="3"/>
      <c r="J18" s="3"/>
      <c r="K18" s="1"/>
      <c r="L18" s="1"/>
      <c r="M18" s="1"/>
    </row>
    <row r="19" spans="2:13" x14ac:dyDescent="0.2">
      <c r="B19" s="5"/>
      <c r="C19" s="1"/>
      <c r="D19" s="1"/>
      <c r="E19" s="1"/>
      <c r="F19" s="1"/>
      <c r="I19" s="4"/>
      <c r="J19" s="4"/>
    </row>
    <row r="20" spans="2:13" x14ac:dyDescent="0.2">
      <c r="B20" s="5"/>
      <c r="C20" s="5"/>
      <c r="D20" s="1"/>
      <c r="E20" s="1"/>
      <c r="I20" s="4"/>
      <c r="J20" s="4"/>
    </row>
    <row r="21" spans="2:13" x14ac:dyDescent="0.2">
      <c r="B21" s="5"/>
      <c r="C21" s="5"/>
      <c r="D21" s="1"/>
      <c r="E21" s="1"/>
      <c r="I21" s="4"/>
      <c r="J21" s="4"/>
    </row>
    <row r="22" spans="2:13" x14ac:dyDescent="0.2">
      <c r="B22" s="5"/>
      <c r="C22" s="5"/>
      <c r="D22" s="1"/>
      <c r="E22" s="1"/>
    </row>
    <row r="23" spans="2:13" x14ac:dyDescent="0.2">
      <c r="D23" s="2"/>
      <c r="E23" s="2"/>
    </row>
  </sheetData>
  <mergeCells count="5">
    <mergeCell ref="I4:M4"/>
    <mergeCell ref="I9:M9"/>
    <mergeCell ref="B3:C4"/>
    <mergeCell ref="D3:F3"/>
    <mergeCell ref="D4:F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ED37C-C8D6-6F4E-9985-1851834AC9D1}">
  <sheetPr>
    <tabColor theme="5"/>
  </sheetPr>
  <dimension ref="A1:O56"/>
  <sheetViews>
    <sheetView topLeftCell="C1" zoomScale="75" zoomScaleNormal="85" workbookViewId="0">
      <selection activeCell="I53" sqref="I53"/>
    </sheetView>
  </sheetViews>
  <sheetFormatPr baseColWidth="10" defaultRowHeight="15" x14ac:dyDescent="0.2"/>
  <cols>
    <col min="1" max="2" width="0" style="7" hidden="1" customWidth="1"/>
    <col min="3" max="3" width="8.6640625" style="7" customWidth="1"/>
    <col min="4" max="4" width="16.83203125" style="7" bestFit="1" customWidth="1"/>
    <col min="5" max="6" width="11.5" style="7" bestFit="1" customWidth="1"/>
    <col min="7" max="7" width="11.5" style="7" customWidth="1"/>
    <col min="8" max="8" width="12.6640625" style="7" customWidth="1"/>
    <col min="9" max="10" width="11.5" style="7" bestFit="1" customWidth="1"/>
    <col min="11" max="13" width="10.83203125" style="7"/>
    <col min="14" max="14" width="12.1640625" style="7" bestFit="1" customWidth="1"/>
    <col min="15" max="15" width="13.5" style="7" bestFit="1" customWidth="1"/>
    <col min="16" max="16384" width="10.83203125" style="7"/>
  </cols>
  <sheetData>
    <row r="1" spans="1:15" x14ac:dyDescent="0.2">
      <c r="G1" s="8">
        <f>MIN(F3:F8)</f>
        <v>22.184220134792</v>
      </c>
    </row>
    <row r="2" spans="1:15" x14ac:dyDescent="0.2">
      <c r="D2" s="7" t="s">
        <v>0</v>
      </c>
      <c r="E2" s="7" t="s">
        <v>1</v>
      </c>
      <c r="F2" s="7" t="s">
        <v>2</v>
      </c>
      <c r="H2" s="7" t="s">
        <v>3</v>
      </c>
      <c r="I2" s="7" t="s">
        <v>4</v>
      </c>
    </row>
    <row r="3" spans="1:15" x14ac:dyDescent="0.2">
      <c r="A3" s="7" t="s">
        <v>5</v>
      </c>
      <c r="B3" s="7" t="s">
        <v>6</v>
      </c>
      <c r="C3" s="7">
        <v>1</v>
      </c>
      <c r="D3" s="7" t="str">
        <f t="shared" ref="D3:D8" si="0">CONCATENATE(A9," ",B9," ",C3)</f>
        <v>24h ZK 1</v>
      </c>
      <c r="E3" s="9">
        <v>16.791749532338802</v>
      </c>
      <c r="F3" s="9">
        <v>29.136695993184802</v>
      </c>
      <c r="G3" s="9">
        <f>IF(F3&lt;$G$1,F3,0)</f>
        <v>0</v>
      </c>
      <c r="H3" s="10">
        <f>IF(G3&gt;0,E3-G3,0)</f>
        <v>0</v>
      </c>
      <c r="I3" s="7">
        <f>IF(H3=0,0,EXP(H3))</f>
        <v>0</v>
      </c>
    </row>
    <row r="4" spans="1:15" x14ac:dyDescent="0.2">
      <c r="A4" s="7" t="s">
        <v>5</v>
      </c>
      <c r="B4" s="7" t="s">
        <v>6</v>
      </c>
      <c r="C4" s="7">
        <v>2</v>
      </c>
      <c r="D4" s="7" t="str">
        <f t="shared" si="0"/>
        <v>24h ZK 2</v>
      </c>
      <c r="E4" s="9">
        <v>16.955801404173499</v>
      </c>
      <c r="F4" s="9"/>
      <c r="G4" s="9">
        <f t="shared" ref="G4:G44" si="1">IF(F4&lt;$G$1,F4,0)</f>
        <v>0</v>
      </c>
      <c r="H4" s="10">
        <f t="shared" ref="H4:H44" si="2">IF(G4&gt;0,E4-G4,0)</f>
        <v>0</v>
      </c>
      <c r="I4" s="7">
        <f t="shared" ref="I4:I44" si="3">IF(H4=0,0,EXP(H4))</f>
        <v>0</v>
      </c>
    </row>
    <row r="5" spans="1:15" x14ac:dyDescent="0.2">
      <c r="A5" s="7" t="s">
        <v>5</v>
      </c>
      <c r="B5" s="7" t="s">
        <v>6</v>
      </c>
      <c r="C5" s="7">
        <v>3</v>
      </c>
      <c r="D5" s="7" t="str">
        <f t="shared" si="0"/>
        <v>24h ZK 3</v>
      </c>
      <c r="E5" s="9">
        <v>16.907055601046199</v>
      </c>
      <c r="F5" s="9">
        <v>22.184220134792</v>
      </c>
      <c r="G5" s="9">
        <f t="shared" si="1"/>
        <v>0</v>
      </c>
      <c r="H5" s="10">
        <f t="shared" si="2"/>
        <v>0</v>
      </c>
      <c r="I5" s="7">
        <f t="shared" si="3"/>
        <v>0</v>
      </c>
    </row>
    <row r="6" spans="1:15" x14ac:dyDescent="0.2">
      <c r="A6" s="7" t="s">
        <v>5</v>
      </c>
      <c r="B6" s="7" t="s">
        <v>6</v>
      </c>
      <c r="C6" s="7">
        <v>4</v>
      </c>
      <c r="D6" s="7" t="str">
        <f t="shared" si="0"/>
        <v>24h ZK 4</v>
      </c>
      <c r="E6" s="9">
        <v>16.563462621770601</v>
      </c>
      <c r="F6" s="9">
        <v>31.360806624281398</v>
      </c>
      <c r="G6" s="9">
        <f t="shared" si="1"/>
        <v>0</v>
      </c>
      <c r="H6" s="10">
        <f t="shared" si="2"/>
        <v>0</v>
      </c>
      <c r="I6" s="7">
        <f t="shared" si="3"/>
        <v>0</v>
      </c>
    </row>
    <row r="7" spans="1:15" x14ac:dyDescent="0.2">
      <c r="A7" s="7" t="s">
        <v>5</v>
      </c>
      <c r="B7" s="7" t="s">
        <v>6</v>
      </c>
      <c r="C7" s="7">
        <v>5</v>
      </c>
      <c r="D7" s="7" t="str">
        <f t="shared" si="0"/>
        <v>24h ZK 5</v>
      </c>
      <c r="E7" s="9">
        <v>16.2840892574824</v>
      </c>
      <c r="F7" s="9">
        <v>24.6597446661515</v>
      </c>
      <c r="G7" s="9">
        <f t="shared" si="1"/>
        <v>0</v>
      </c>
      <c r="H7" s="10">
        <f t="shared" si="2"/>
        <v>0</v>
      </c>
      <c r="I7" s="7">
        <f t="shared" si="3"/>
        <v>0</v>
      </c>
      <c r="L7" s="11" t="s">
        <v>7</v>
      </c>
    </row>
    <row r="8" spans="1:15" x14ac:dyDescent="0.2">
      <c r="A8" s="7" t="s">
        <v>5</v>
      </c>
      <c r="B8" s="7" t="s">
        <v>6</v>
      </c>
      <c r="C8" s="7">
        <v>6</v>
      </c>
      <c r="D8" s="7" t="str">
        <f t="shared" si="0"/>
        <v>24h ZK 6</v>
      </c>
      <c r="E8" s="9">
        <v>16.7778850894749</v>
      </c>
      <c r="F8" s="9">
        <v>24.816667342941798</v>
      </c>
      <c r="G8" s="9">
        <f t="shared" si="1"/>
        <v>0</v>
      </c>
      <c r="H8" s="10">
        <f t="shared" si="2"/>
        <v>0</v>
      </c>
      <c r="I8" s="7">
        <f t="shared" si="3"/>
        <v>0</v>
      </c>
      <c r="L8" s="11" t="s">
        <v>2</v>
      </c>
      <c r="M8" s="11" t="s">
        <v>8</v>
      </c>
    </row>
    <row r="9" spans="1:15" x14ac:dyDescent="0.2">
      <c r="A9" s="7" t="s">
        <v>7</v>
      </c>
      <c r="B9" s="7" t="s">
        <v>6</v>
      </c>
      <c r="C9" s="7">
        <v>1</v>
      </c>
      <c r="D9" s="7" t="s">
        <v>9</v>
      </c>
      <c r="E9" s="9">
        <v>20.569442060520799</v>
      </c>
      <c r="F9" s="9">
        <v>17.096155213503501</v>
      </c>
      <c r="G9" s="9">
        <f t="shared" si="1"/>
        <v>17.096155213503501</v>
      </c>
      <c r="H9" s="10">
        <f t="shared" si="2"/>
        <v>3.4732868470172988</v>
      </c>
      <c r="I9" s="7">
        <f t="shared" si="3"/>
        <v>32.242544783602582</v>
      </c>
      <c r="K9" s="11" t="s">
        <v>6</v>
      </c>
      <c r="L9" s="7">
        <f>AVERAGE(I3:I8)</f>
        <v>0</v>
      </c>
      <c r="M9" s="7">
        <f>STDEV(I3:I8)</f>
        <v>0</v>
      </c>
    </row>
    <row r="10" spans="1:15" x14ac:dyDescent="0.2">
      <c r="A10" s="7" t="s">
        <v>7</v>
      </c>
      <c r="B10" s="7" t="s">
        <v>6</v>
      </c>
      <c r="C10" s="7">
        <v>2</v>
      </c>
      <c r="D10" s="7" t="s">
        <v>10</v>
      </c>
      <c r="E10" s="9">
        <v>20.037911454089301</v>
      </c>
      <c r="F10" s="9">
        <v>17.113233064662399</v>
      </c>
      <c r="G10" s="9">
        <f t="shared" si="1"/>
        <v>17.113233064662399</v>
      </c>
      <c r="H10" s="10">
        <f t="shared" si="2"/>
        <v>2.9246783894269015</v>
      </c>
      <c r="I10" s="7">
        <f t="shared" si="3"/>
        <v>18.628234049376857</v>
      </c>
      <c r="K10" s="11" t="s">
        <v>11</v>
      </c>
      <c r="L10" s="7">
        <f>AVERAGE(I9:I14)</f>
        <v>26.4687963980905</v>
      </c>
      <c r="M10" s="7">
        <f>STDEV(I9:I14)</f>
        <v>8.1261325124351274</v>
      </c>
      <c r="N10" s="12"/>
    </row>
    <row r="11" spans="1:15" x14ac:dyDescent="0.2">
      <c r="A11" s="7" t="s">
        <v>7</v>
      </c>
      <c r="B11" s="7" t="s">
        <v>6</v>
      </c>
      <c r="C11" s="7">
        <v>3</v>
      </c>
      <c r="D11" s="7" t="s">
        <v>12</v>
      </c>
      <c r="E11" s="9">
        <v>20.386959036027601</v>
      </c>
      <c r="F11" s="9">
        <v>17.4184419282394</v>
      </c>
      <c r="G11" s="9">
        <f t="shared" si="1"/>
        <v>17.4184419282394</v>
      </c>
      <c r="H11" s="10">
        <f t="shared" si="2"/>
        <v>2.9685171077882018</v>
      </c>
      <c r="I11" s="7">
        <f t="shared" si="3"/>
        <v>19.463036600746282</v>
      </c>
      <c r="K11" s="11">
        <v>100</v>
      </c>
      <c r="L11" s="7">
        <f>AVERAGE(I15:I20)</f>
        <v>0.17635269233229259</v>
      </c>
      <c r="M11" s="7">
        <f>STDEV(I15:I20)</f>
        <v>0.10220848880447263</v>
      </c>
      <c r="N11" s="12">
        <f>TTEST(I9:I14,I15:I20,2,3)</f>
        <v>5.1445825229750296E-4</v>
      </c>
      <c r="O11" s="7" t="s">
        <v>13</v>
      </c>
    </row>
    <row r="12" spans="1:15" x14ac:dyDescent="0.2">
      <c r="A12" s="7" t="s">
        <v>7</v>
      </c>
      <c r="B12" s="7" t="s">
        <v>6</v>
      </c>
      <c r="C12" s="7">
        <v>4</v>
      </c>
      <c r="D12" s="7" t="s">
        <v>14</v>
      </c>
      <c r="E12" s="9">
        <v>20.903392735687198</v>
      </c>
      <c r="F12" s="9">
        <v>17.2199488805234</v>
      </c>
      <c r="G12" s="9">
        <f t="shared" si="1"/>
        <v>17.2199488805234</v>
      </c>
      <c r="H12" s="10">
        <f t="shared" si="2"/>
        <v>3.683443855163798</v>
      </c>
      <c r="I12" s="7">
        <f t="shared" si="3"/>
        <v>39.783165887508268</v>
      </c>
      <c r="K12" s="11">
        <f>K11/2</f>
        <v>50</v>
      </c>
      <c r="L12" s="7">
        <f>AVERAGE(I21:I26)</f>
        <v>3.2112897665068481</v>
      </c>
      <c r="M12" s="7">
        <f>STDEV(I21:I26)</f>
        <v>1.1272462475871279</v>
      </c>
      <c r="N12" s="12">
        <f>TTEST(I9:I14,I21:I26,2,3)</f>
        <v>8.1523898479322573E-4</v>
      </c>
      <c r="O12" s="7" t="s">
        <v>13</v>
      </c>
    </row>
    <row r="13" spans="1:15" x14ac:dyDescent="0.2">
      <c r="A13" s="7" t="s">
        <v>7</v>
      </c>
      <c r="B13" s="7" t="s">
        <v>6</v>
      </c>
      <c r="C13" s="7">
        <v>5</v>
      </c>
      <c r="D13" s="7" t="s">
        <v>15</v>
      </c>
      <c r="E13" s="9">
        <v>20.458731977466201</v>
      </c>
      <c r="F13" s="9">
        <v>17.269200505333298</v>
      </c>
      <c r="G13" s="9">
        <f t="shared" si="1"/>
        <v>17.269200505333298</v>
      </c>
      <c r="H13" s="10">
        <f t="shared" si="2"/>
        <v>3.1895314721329022</v>
      </c>
      <c r="I13" s="7">
        <f t="shared" si="3"/>
        <v>24.277050303451094</v>
      </c>
      <c r="K13" s="11">
        <f>K12/2</f>
        <v>25</v>
      </c>
      <c r="L13" s="7">
        <f>AVERAGE(I27:I32)</f>
        <v>9.9956705453630708</v>
      </c>
      <c r="M13" s="7">
        <f>STDEV(I27:I32)</f>
        <v>2.9825443368767952</v>
      </c>
      <c r="N13" s="12">
        <f>TTEST(I9:I14,I27:I32,2,3)</f>
        <v>3.0193263136481189E-3</v>
      </c>
      <c r="O13" s="7" t="s">
        <v>16</v>
      </c>
    </row>
    <row r="14" spans="1:15" x14ac:dyDescent="0.2">
      <c r="A14" s="7" t="s">
        <v>7</v>
      </c>
      <c r="B14" s="7" t="s">
        <v>6</v>
      </c>
      <c r="C14" s="7">
        <v>6</v>
      </c>
      <c r="D14" s="7" t="s">
        <v>17</v>
      </c>
      <c r="E14" s="9">
        <v>20.294692555316001</v>
      </c>
      <c r="F14" s="9">
        <v>17.099341408021701</v>
      </c>
      <c r="G14" s="9">
        <f t="shared" si="1"/>
        <v>17.099341408021701</v>
      </c>
      <c r="H14" s="10">
        <f t="shared" si="2"/>
        <v>3.1953511472942999</v>
      </c>
      <c r="I14" s="7">
        <f t="shared" si="3"/>
        <v>24.418746763857907</v>
      </c>
      <c r="K14" s="11">
        <f>K13/2</f>
        <v>12.5</v>
      </c>
      <c r="L14" s="7">
        <f>AVERAGE(I33:I38)</f>
        <v>12.405739554835669</v>
      </c>
      <c r="M14" s="7">
        <f>STDEV(I33:I38)</f>
        <v>4.8869860379173584</v>
      </c>
      <c r="N14" s="12">
        <f>TTEST(I9:I14,I33:I38,2,3)</f>
        <v>6.3879330288819907E-3</v>
      </c>
      <c r="O14" s="7" t="s">
        <v>16</v>
      </c>
    </row>
    <row r="15" spans="1:15" x14ac:dyDescent="0.2">
      <c r="A15" s="7" t="s">
        <v>5</v>
      </c>
      <c r="B15" s="7" t="s">
        <v>11</v>
      </c>
      <c r="C15" s="7">
        <v>1</v>
      </c>
      <c r="D15" s="7" t="s">
        <v>18</v>
      </c>
      <c r="E15" s="9">
        <v>18.6378717218162</v>
      </c>
      <c r="F15" s="9">
        <v>20.7227699625528</v>
      </c>
      <c r="G15" s="9">
        <f t="shared" si="1"/>
        <v>20.7227699625528</v>
      </c>
      <c r="H15" s="10">
        <f t="shared" si="2"/>
        <v>-2.0848982407365995</v>
      </c>
      <c r="I15" s="7">
        <f t="shared" si="3"/>
        <v>0.12431977021038158</v>
      </c>
      <c r="K15" s="11">
        <f>K14/2</f>
        <v>6.25</v>
      </c>
      <c r="L15" s="7">
        <f>AVERAGE(I39:I44)</f>
        <v>15.194699388091303</v>
      </c>
      <c r="M15" s="7">
        <f>STDEV(I39:I44)</f>
        <v>2.1666831353737654</v>
      </c>
      <c r="N15" s="12">
        <f>TTEST(I9:I14,I39:I44,2,3)</f>
        <v>1.8009383633217146E-2</v>
      </c>
      <c r="O15" s="7" t="s">
        <v>19</v>
      </c>
    </row>
    <row r="16" spans="1:15" x14ac:dyDescent="0.2">
      <c r="A16" s="7" t="s">
        <v>5</v>
      </c>
      <c r="B16" s="7" t="s">
        <v>11</v>
      </c>
      <c r="C16" s="7">
        <v>2</v>
      </c>
      <c r="D16" s="7" t="s">
        <v>20</v>
      </c>
      <c r="E16" s="9">
        <v>19.522125618097601</v>
      </c>
      <c r="F16" s="9">
        <v>20.518854430667499</v>
      </c>
      <c r="G16" s="9">
        <f t="shared" si="1"/>
        <v>20.518854430667499</v>
      </c>
      <c r="H16" s="10">
        <f t="shared" si="2"/>
        <v>-0.99672881256989854</v>
      </c>
      <c r="I16" s="7">
        <f t="shared" si="3"/>
        <v>0.36908481420088857</v>
      </c>
    </row>
    <row r="17" spans="1:9" x14ac:dyDescent="0.2">
      <c r="A17" s="7" t="s">
        <v>5</v>
      </c>
      <c r="B17" s="7" t="s">
        <v>11</v>
      </c>
      <c r="C17" s="7">
        <v>3</v>
      </c>
      <c r="D17" s="7" t="s">
        <v>21</v>
      </c>
      <c r="E17" s="9">
        <v>18.642429678734501</v>
      </c>
      <c r="F17" s="9">
        <v>20.222838241363</v>
      </c>
      <c r="G17" s="9">
        <f t="shared" si="1"/>
        <v>20.222838241363</v>
      </c>
      <c r="H17" s="10">
        <f t="shared" si="2"/>
        <v>-1.5804085626284987</v>
      </c>
      <c r="I17" s="7">
        <f t="shared" si="3"/>
        <v>0.2058909616660487</v>
      </c>
    </row>
    <row r="18" spans="1:9" x14ac:dyDescent="0.2">
      <c r="A18" s="7" t="s">
        <v>5</v>
      </c>
      <c r="B18" s="7" t="s">
        <v>11</v>
      </c>
      <c r="C18" s="7">
        <v>4</v>
      </c>
      <c r="D18" s="7" t="s">
        <v>22</v>
      </c>
      <c r="E18" s="9">
        <v>18.093119807132801</v>
      </c>
      <c r="F18" s="9">
        <v>20.562702278488299</v>
      </c>
      <c r="G18" s="9">
        <f t="shared" si="1"/>
        <v>20.562702278488299</v>
      </c>
      <c r="H18" s="10">
        <f t="shared" si="2"/>
        <v>-2.4695824713554977</v>
      </c>
      <c r="I18" s="7">
        <f t="shared" si="3"/>
        <v>8.4620182976961666E-2</v>
      </c>
    </row>
    <row r="19" spans="1:9" x14ac:dyDescent="0.2">
      <c r="A19" s="7" t="s">
        <v>5</v>
      </c>
      <c r="B19" s="7" t="s">
        <v>11</v>
      </c>
      <c r="C19" s="7">
        <v>5</v>
      </c>
      <c r="D19" s="7" t="s">
        <v>23</v>
      </c>
      <c r="E19" s="9">
        <v>18.7520581969289</v>
      </c>
      <c r="F19" s="9">
        <v>20.722214403387799</v>
      </c>
      <c r="G19" s="9">
        <f t="shared" si="1"/>
        <v>20.722214403387799</v>
      </c>
      <c r="H19" s="10">
        <f t="shared" si="2"/>
        <v>-1.9701562064588991</v>
      </c>
      <c r="I19" s="7">
        <f t="shared" si="3"/>
        <v>0.13943507385468937</v>
      </c>
    </row>
    <row r="20" spans="1:9" x14ac:dyDescent="0.2">
      <c r="A20" s="7" t="s">
        <v>5</v>
      </c>
      <c r="B20" s="7" t="s">
        <v>11</v>
      </c>
      <c r="C20" s="7">
        <v>6</v>
      </c>
      <c r="D20" s="7" t="s">
        <v>24</v>
      </c>
      <c r="E20" s="9">
        <v>18.8112682772738</v>
      </c>
      <c r="F20" s="9">
        <v>20.815488430248401</v>
      </c>
      <c r="G20" s="9">
        <f t="shared" si="1"/>
        <v>20.815488430248401</v>
      </c>
      <c r="H20" s="10">
        <f t="shared" si="2"/>
        <v>-2.0042201529746002</v>
      </c>
      <c r="I20" s="7">
        <f t="shared" si="3"/>
        <v>0.13476535108478566</v>
      </c>
    </row>
    <row r="21" spans="1:9" x14ac:dyDescent="0.2">
      <c r="A21" s="7" t="s">
        <v>5</v>
      </c>
      <c r="B21" s="7" t="s">
        <v>25</v>
      </c>
      <c r="C21" s="7">
        <v>1</v>
      </c>
      <c r="D21" s="7" t="s">
        <v>26</v>
      </c>
      <c r="E21" s="9">
        <v>19.020989598718</v>
      </c>
      <c r="F21" s="9">
        <v>18.362776969874801</v>
      </c>
      <c r="G21" s="9">
        <f t="shared" si="1"/>
        <v>18.362776969874801</v>
      </c>
      <c r="H21" s="10">
        <f t="shared" si="2"/>
        <v>0.65821262884319864</v>
      </c>
      <c r="I21" s="7">
        <f t="shared" si="3"/>
        <v>1.9313372310849608</v>
      </c>
    </row>
    <row r="22" spans="1:9" x14ac:dyDescent="0.2">
      <c r="A22" s="7" t="s">
        <v>5</v>
      </c>
      <c r="B22" s="7" t="s">
        <v>25</v>
      </c>
      <c r="C22" s="7">
        <v>2</v>
      </c>
      <c r="D22" s="7" t="s">
        <v>27</v>
      </c>
      <c r="E22" s="9">
        <v>19.043439586359501</v>
      </c>
      <c r="F22" s="9">
        <v>17.959025020435899</v>
      </c>
      <c r="G22" s="9">
        <f t="shared" si="1"/>
        <v>17.959025020435899</v>
      </c>
      <c r="H22" s="10">
        <f t="shared" si="2"/>
        <v>1.084414565923602</v>
      </c>
      <c r="I22" s="7">
        <f t="shared" si="3"/>
        <v>2.9577077688725284</v>
      </c>
    </row>
    <row r="23" spans="1:9" x14ac:dyDescent="0.2">
      <c r="A23" s="7" t="s">
        <v>5</v>
      </c>
      <c r="B23" s="7" t="s">
        <v>25</v>
      </c>
      <c r="C23" s="7">
        <v>3</v>
      </c>
      <c r="D23" s="7" t="s">
        <v>28</v>
      </c>
      <c r="E23" s="9">
        <v>19.220091540437899</v>
      </c>
      <c r="F23" s="9">
        <v>17.623785016339401</v>
      </c>
      <c r="G23" s="9">
        <f t="shared" si="1"/>
        <v>17.623785016339401</v>
      </c>
      <c r="H23" s="10">
        <f t="shared" si="2"/>
        <v>1.5963065240984982</v>
      </c>
      <c r="I23" s="7">
        <f t="shared" si="3"/>
        <v>4.934772260991398</v>
      </c>
    </row>
    <row r="24" spans="1:9" x14ac:dyDescent="0.2">
      <c r="A24" s="7" t="s">
        <v>5</v>
      </c>
      <c r="B24" s="7" t="s">
        <v>25</v>
      </c>
      <c r="C24" s="7">
        <v>4</v>
      </c>
      <c r="D24" s="7" t="s">
        <v>29</v>
      </c>
      <c r="E24" s="9">
        <v>19.2901467853833</v>
      </c>
      <c r="F24" s="9">
        <v>18.5221771539304</v>
      </c>
      <c r="G24" s="9">
        <f t="shared" si="1"/>
        <v>18.5221771539304</v>
      </c>
      <c r="H24" s="10">
        <f t="shared" si="2"/>
        <v>0.76796963145289965</v>
      </c>
      <c r="I24" s="7">
        <f t="shared" si="3"/>
        <v>2.1553855810091567</v>
      </c>
    </row>
    <row r="25" spans="1:9" x14ac:dyDescent="0.2">
      <c r="A25" s="7" t="s">
        <v>5</v>
      </c>
      <c r="B25" s="7" t="s">
        <v>25</v>
      </c>
      <c r="C25" s="7">
        <v>5</v>
      </c>
      <c r="D25" s="7" t="s">
        <v>30</v>
      </c>
      <c r="E25" s="9">
        <v>19.475763365778899</v>
      </c>
      <c r="F25" s="9">
        <v>18.101300566740299</v>
      </c>
      <c r="G25" s="9">
        <f t="shared" si="1"/>
        <v>18.101300566740299</v>
      </c>
      <c r="H25" s="10">
        <f t="shared" si="2"/>
        <v>1.3744627990386</v>
      </c>
      <c r="I25" s="7">
        <f t="shared" si="3"/>
        <v>3.9529526224880929</v>
      </c>
    </row>
    <row r="26" spans="1:9" x14ac:dyDescent="0.2">
      <c r="A26" s="7" t="s">
        <v>5</v>
      </c>
      <c r="B26" s="7" t="s">
        <v>25</v>
      </c>
      <c r="C26" s="7">
        <v>6</v>
      </c>
      <c r="D26" s="7" t="s">
        <v>31</v>
      </c>
      <c r="E26" s="9">
        <v>19.268193218272302</v>
      </c>
      <c r="F26" s="9">
        <v>18.0635457012377</v>
      </c>
      <c r="G26" s="9">
        <f t="shared" si="1"/>
        <v>18.0635457012377</v>
      </c>
      <c r="H26" s="10">
        <f t="shared" si="2"/>
        <v>1.2046475170346014</v>
      </c>
      <c r="I26" s="7">
        <f t="shared" si="3"/>
        <v>3.3355831345949536</v>
      </c>
    </row>
    <row r="27" spans="1:9" x14ac:dyDescent="0.2">
      <c r="A27" s="7" t="s">
        <v>5</v>
      </c>
      <c r="B27" s="7" t="s">
        <v>32</v>
      </c>
      <c r="C27" s="7">
        <v>1</v>
      </c>
      <c r="D27" s="7" t="s">
        <v>33</v>
      </c>
      <c r="E27" s="9">
        <v>18.7189834258442</v>
      </c>
      <c r="F27" s="9">
        <v>16.943550827032801</v>
      </c>
      <c r="G27" s="9">
        <f t="shared" si="1"/>
        <v>16.943550827032801</v>
      </c>
      <c r="H27" s="10">
        <f t="shared" si="2"/>
        <v>1.775432598811399</v>
      </c>
      <c r="I27" s="7">
        <f t="shared" si="3"/>
        <v>5.9028341430995432</v>
      </c>
    </row>
    <row r="28" spans="1:9" x14ac:dyDescent="0.2">
      <c r="A28" s="7" t="s">
        <v>5</v>
      </c>
      <c r="B28" s="7" t="s">
        <v>32</v>
      </c>
      <c r="C28" s="7">
        <v>2</v>
      </c>
      <c r="D28" s="7" t="s">
        <v>34</v>
      </c>
      <c r="E28" s="9">
        <v>18.839889094516199</v>
      </c>
      <c r="F28" s="9">
        <v>16.5627502308404</v>
      </c>
      <c r="G28" s="9">
        <f t="shared" si="1"/>
        <v>16.5627502308404</v>
      </c>
      <c r="H28" s="10">
        <f t="shared" si="2"/>
        <v>2.2771388636757983</v>
      </c>
      <c r="I28" s="7">
        <f t="shared" si="3"/>
        <v>9.7487479723891628</v>
      </c>
    </row>
    <row r="29" spans="1:9" x14ac:dyDescent="0.2">
      <c r="A29" s="7" t="s">
        <v>5</v>
      </c>
      <c r="B29" s="7" t="s">
        <v>32</v>
      </c>
      <c r="C29" s="7">
        <v>3</v>
      </c>
      <c r="D29" s="7" t="s">
        <v>35</v>
      </c>
      <c r="E29" s="9">
        <v>18.3542947793648</v>
      </c>
      <c r="F29" s="9">
        <v>16.173616733957299</v>
      </c>
      <c r="G29" s="9">
        <f t="shared" si="1"/>
        <v>16.173616733957299</v>
      </c>
      <c r="H29" s="10">
        <f t="shared" si="2"/>
        <v>2.1806780454075003</v>
      </c>
      <c r="I29" s="7">
        <f t="shared" si="3"/>
        <v>8.8523064900377122</v>
      </c>
    </row>
    <row r="30" spans="1:9" x14ac:dyDescent="0.2">
      <c r="A30" s="7" t="s">
        <v>5</v>
      </c>
      <c r="B30" s="7" t="s">
        <v>32</v>
      </c>
      <c r="C30" s="7">
        <v>4</v>
      </c>
      <c r="D30" s="7" t="s">
        <v>36</v>
      </c>
      <c r="E30" s="9">
        <v>18.949424732527401</v>
      </c>
      <c r="F30" s="9">
        <v>16.4601854744474</v>
      </c>
      <c r="G30" s="9">
        <f t="shared" si="1"/>
        <v>16.4601854744474</v>
      </c>
      <c r="H30" s="10">
        <f t="shared" si="2"/>
        <v>2.4892392580800013</v>
      </c>
      <c r="I30" s="7">
        <f t="shared" si="3"/>
        <v>12.052104091307088</v>
      </c>
    </row>
    <row r="31" spans="1:9" x14ac:dyDescent="0.2">
      <c r="A31" s="7" t="s">
        <v>5</v>
      </c>
      <c r="B31" s="7" t="s">
        <v>32</v>
      </c>
      <c r="C31" s="7">
        <v>5</v>
      </c>
      <c r="D31" s="7" t="s">
        <v>37</v>
      </c>
      <c r="E31" s="9">
        <v>18.4754879643375</v>
      </c>
      <c r="F31" s="9">
        <v>16.294183747659702</v>
      </c>
      <c r="G31" s="9">
        <f t="shared" si="1"/>
        <v>16.294183747659702</v>
      </c>
      <c r="H31" s="10">
        <f t="shared" si="2"/>
        <v>2.1813042166777983</v>
      </c>
      <c r="I31" s="7">
        <f t="shared" si="3"/>
        <v>8.8578512858523926</v>
      </c>
    </row>
    <row r="32" spans="1:9" x14ac:dyDescent="0.2">
      <c r="A32" s="7" t="s">
        <v>5</v>
      </c>
      <c r="B32" s="7" t="s">
        <v>32</v>
      </c>
      <c r="C32" s="7">
        <v>6</v>
      </c>
      <c r="D32" s="7" t="s">
        <v>38</v>
      </c>
      <c r="E32" s="9">
        <v>19.792068699171299</v>
      </c>
      <c r="F32" s="9">
        <v>17.113778342639801</v>
      </c>
      <c r="G32" s="9">
        <f t="shared" si="1"/>
        <v>17.113778342639801</v>
      </c>
      <c r="H32" s="10">
        <f t="shared" si="2"/>
        <v>2.6782903565314982</v>
      </c>
      <c r="I32" s="7">
        <f t="shared" si="3"/>
        <v>14.560179289492535</v>
      </c>
    </row>
    <row r="33" spans="1:9" x14ac:dyDescent="0.2">
      <c r="A33" s="7" t="s">
        <v>5</v>
      </c>
      <c r="B33" s="7" t="s">
        <v>39</v>
      </c>
      <c r="C33" s="7">
        <v>1</v>
      </c>
      <c r="D33" s="7" t="s">
        <v>40</v>
      </c>
      <c r="E33" s="9">
        <v>18.8639919901822</v>
      </c>
      <c r="F33" s="9">
        <v>17.028831945637901</v>
      </c>
      <c r="G33" s="9">
        <f t="shared" si="1"/>
        <v>17.028831945637901</v>
      </c>
      <c r="H33" s="10">
        <f t="shared" si="2"/>
        <v>1.835160044544299</v>
      </c>
      <c r="I33" s="7">
        <f t="shared" si="3"/>
        <v>6.2661369262176496</v>
      </c>
    </row>
    <row r="34" spans="1:9" x14ac:dyDescent="0.2">
      <c r="A34" s="7" t="s">
        <v>5</v>
      </c>
      <c r="B34" s="7" t="s">
        <v>39</v>
      </c>
      <c r="C34" s="7">
        <v>2</v>
      </c>
      <c r="D34" s="7" t="s">
        <v>41</v>
      </c>
      <c r="E34" s="9">
        <v>18.7267677095852</v>
      </c>
      <c r="F34" s="9">
        <v>16.914791362465401</v>
      </c>
      <c r="G34" s="9">
        <f t="shared" si="1"/>
        <v>16.914791362465401</v>
      </c>
      <c r="H34" s="10">
        <f t="shared" si="2"/>
        <v>1.8119763471197992</v>
      </c>
      <c r="I34" s="7">
        <f t="shared" si="3"/>
        <v>6.1225357388242516</v>
      </c>
    </row>
    <row r="35" spans="1:9" x14ac:dyDescent="0.2">
      <c r="A35" s="7" t="s">
        <v>5</v>
      </c>
      <c r="B35" s="7" t="s">
        <v>39</v>
      </c>
      <c r="C35" s="7">
        <v>3</v>
      </c>
      <c r="D35" s="7" t="s">
        <v>42</v>
      </c>
      <c r="E35" s="9">
        <v>19.109854106336002</v>
      </c>
      <c r="F35" s="9">
        <v>16.4530114000883</v>
      </c>
      <c r="G35" s="9">
        <f t="shared" si="1"/>
        <v>16.4530114000883</v>
      </c>
      <c r="H35" s="10">
        <f t="shared" si="2"/>
        <v>2.6568427062477014</v>
      </c>
      <c r="I35" s="7">
        <f t="shared" si="3"/>
        <v>14.251222695798461</v>
      </c>
    </row>
    <row r="36" spans="1:9" x14ac:dyDescent="0.2">
      <c r="A36" s="7" t="s">
        <v>5</v>
      </c>
      <c r="B36" s="7" t="s">
        <v>39</v>
      </c>
      <c r="C36" s="7">
        <v>4</v>
      </c>
      <c r="D36" s="7" t="s">
        <v>43</v>
      </c>
      <c r="E36" s="9">
        <v>19.050373797462601</v>
      </c>
      <c r="F36" s="9">
        <v>16.271309033646901</v>
      </c>
      <c r="G36" s="9">
        <f t="shared" si="1"/>
        <v>16.271309033646901</v>
      </c>
      <c r="H36" s="10">
        <f t="shared" si="2"/>
        <v>2.7790647638157004</v>
      </c>
      <c r="I36" s="7">
        <f t="shared" si="3"/>
        <v>16.103952903569962</v>
      </c>
    </row>
    <row r="37" spans="1:9" x14ac:dyDescent="0.2">
      <c r="A37" s="7" t="s">
        <v>5</v>
      </c>
      <c r="B37" s="7" t="s">
        <v>39</v>
      </c>
      <c r="C37" s="7">
        <v>5</v>
      </c>
      <c r="D37" s="7" t="s">
        <v>44</v>
      </c>
      <c r="E37" s="9">
        <v>19.0395841335143</v>
      </c>
      <c r="F37" s="9">
        <v>16.223564783616201</v>
      </c>
      <c r="G37" s="9">
        <f t="shared" si="1"/>
        <v>16.223564783616201</v>
      </c>
      <c r="H37" s="10">
        <f t="shared" si="2"/>
        <v>2.8160193498980988</v>
      </c>
      <c r="I37" s="7">
        <f t="shared" si="3"/>
        <v>16.710200643033794</v>
      </c>
    </row>
    <row r="38" spans="1:9" x14ac:dyDescent="0.2">
      <c r="A38" s="7" t="s">
        <v>5</v>
      </c>
      <c r="B38" s="7" t="s">
        <v>39</v>
      </c>
      <c r="C38" s="7">
        <v>6</v>
      </c>
      <c r="D38" s="7" t="s">
        <v>45</v>
      </c>
      <c r="E38" s="9">
        <v>19.472865780816299</v>
      </c>
      <c r="F38" s="9">
        <v>16.7661238737196</v>
      </c>
      <c r="G38" s="9">
        <f t="shared" si="1"/>
        <v>16.7661238737196</v>
      </c>
      <c r="H38" s="10">
        <f t="shared" si="2"/>
        <v>2.7067419070966992</v>
      </c>
      <c r="I38" s="7">
        <f t="shared" si="3"/>
        <v>14.980388421569904</v>
      </c>
    </row>
    <row r="39" spans="1:9" x14ac:dyDescent="0.2">
      <c r="A39" s="7" t="s">
        <v>5</v>
      </c>
      <c r="B39" s="7" t="s">
        <v>46</v>
      </c>
      <c r="C39" s="7">
        <v>1</v>
      </c>
      <c r="D39" s="7" t="s">
        <v>47</v>
      </c>
      <c r="E39" s="9">
        <v>19.736653792596901</v>
      </c>
      <c r="F39" s="9">
        <v>17.020010046794301</v>
      </c>
      <c r="G39" s="9">
        <f t="shared" si="1"/>
        <v>17.020010046794301</v>
      </c>
      <c r="H39" s="10">
        <f t="shared" si="2"/>
        <v>2.7166437458025996</v>
      </c>
      <c r="I39" s="7">
        <f t="shared" si="3"/>
        <v>15.129458628061071</v>
      </c>
    </row>
    <row r="40" spans="1:9" x14ac:dyDescent="0.2">
      <c r="A40" s="7" t="s">
        <v>5</v>
      </c>
      <c r="B40" s="7" t="s">
        <v>46</v>
      </c>
      <c r="C40" s="7">
        <v>2</v>
      </c>
      <c r="D40" s="7" t="s">
        <v>48</v>
      </c>
      <c r="E40" s="9">
        <v>19.219752359489402</v>
      </c>
      <c r="F40" s="9">
        <v>16.628798481848399</v>
      </c>
      <c r="G40" s="9">
        <f t="shared" si="1"/>
        <v>16.628798481848399</v>
      </c>
      <c r="H40" s="10">
        <f t="shared" si="2"/>
        <v>2.5909538776410024</v>
      </c>
      <c r="I40" s="7">
        <f t="shared" si="3"/>
        <v>13.342492640479694</v>
      </c>
    </row>
    <row r="41" spans="1:9" x14ac:dyDescent="0.2">
      <c r="A41" s="7" t="s">
        <v>5</v>
      </c>
      <c r="B41" s="7" t="s">
        <v>46</v>
      </c>
      <c r="C41" s="7">
        <v>3</v>
      </c>
      <c r="D41" s="7" t="s">
        <v>49</v>
      </c>
      <c r="E41" s="9">
        <v>19.395234975363302</v>
      </c>
      <c r="F41" s="9">
        <v>16.478998156925201</v>
      </c>
      <c r="G41" s="9">
        <f t="shared" si="1"/>
        <v>16.478998156925201</v>
      </c>
      <c r="H41" s="10">
        <f t="shared" si="2"/>
        <v>2.9162368184381009</v>
      </c>
      <c r="I41" s="7">
        <f t="shared" si="3"/>
        <v>18.471644350664246</v>
      </c>
    </row>
    <row r="42" spans="1:9" x14ac:dyDescent="0.2">
      <c r="A42" s="7" t="s">
        <v>5</v>
      </c>
      <c r="B42" s="7" t="s">
        <v>46</v>
      </c>
      <c r="C42" s="7">
        <v>4</v>
      </c>
      <c r="D42" s="7" t="s">
        <v>50</v>
      </c>
      <c r="E42" s="9">
        <v>19.4210071749132</v>
      </c>
      <c r="F42" s="9">
        <v>16.8891442830164</v>
      </c>
      <c r="G42" s="9">
        <f t="shared" si="1"/>
        <v>16.8891442830164</v>
      </c>
      <c r="H42" s="10">
        <f t="shared" si="2"/>
        <v>2.5318628918968002</v>
      </c>
      <c r="I42" s="7">
        <f t="shared" si="3"/>
        <v>12.576913757691008</v>
      </c>
    </row>
    <row r="43" spans="1:9" x14ac:dyDescent="0.2">
      <c r="A43" s="7" t="s">
        <v>5</v>
      </c>
      <c r="B43" s="7" t="s">
        <v>46</v>
      </c>
      <c r="C43" s="7">
        <v>5</v>
      </c>
      <c r="D43" s="7" t="s">
        <v>51</v>
      </c>
      <c r="E43" s="9">
        <v>19.4510502418836</v>
      </c>
      <c r="F43" s="9">
        <v>16.7487352811543</v>
      </c>
      <c r="G43" s="9">
        <f t="shared" si="1"/>
        <v>16.7487352811543</v>
      </c>
      <c r="H43" s="10">
        <f t="shared" si="2"/>
        <v>2.7023149607293</v>
      </c>
      <c r="I43" s="7">
        <f t="shared" si="3"/>
        <v>14.914217620824907</v>
      </c>
    </row>
    <row r="44" spans="1:9" x14ac:dyDescent="0.2">
      <c r="A44" s="7" t="s">
        <v>5</v>
      </c>
      <c r="B44" s="7" t="s">
        <v>46</v>
      </c>
      <c r="C44" s="7">
        <v>6</v>
      </c>
      <c r="D44" s="7" t="s">
        <v>52</v>
      </c>
      <c r="E44" s="9">
        <v>19.821042669706099</v>
      </c>
      <c r="F44" s="9">
        <v>17.003631804369299</v>
      </c>
      <c r="G44" s="9">
        <f t="shared" si="1"/>
        <v>17.003631804369299</v>
      </c>
      <c r="H44" s="10">
        <f t="shared" si="2"/>
        <v>2.8174108653368002</v>
      </c>
      <c r="I44" s="7">
        <f t="shared" si="3"/>
        <v>16.7334693308269</v>
      </c>
    </row>
    <row r="45" spans="1:9" x14ac:dyDescent="0.2">
      <c r="A45" s="7" t="s">
        <v>5</v>
      </c>
      <c r="B45" s="7" t="s">
        <v>53</v>
      </c>
      <c r="G45" s="9"/>
    </row>
    <row r="46" spans="1:9" x14ac:dyDescent="0.2">
      <c r="A46" s="7" t="s">
        <v>5</v>
      </c>
      <c r="B46" s="7" t="s">
        <v>53</v>
      </c>
      <c r="C46" s="13" t="s">
        <v>54</v>
      </c>
      <c r="D46" s="13" t="s">
        <v>55</v>
      </c>
      <c r="E46" s="13" t="s">
        <v>56</v>
      </c>
      <c r="F46" s="13" t="s">
        <v>57</v>
      </c>
      <c r="G46" s="13" t="s">
        <v>58</v>
      </c>
      <c r="H46" s="13" t="s">
        <v>59</v>
      </c>
    </row>
    <row r="47" spans="1:9" x14ac:dyDescent="0.2">
      <c r="A47" s="7" t="s">
        <v>5</v>
      </c>
      <c r="B47" s="7" t="s">
        <v>53</v>
      </c>
      <c r="C47" s="7" t="s">
        <v>60</v>
      </c>
      <c r="D47" s="7">
        <v>100</v>
      </c>
      <c r="E47" s="7">
        <f>D47/2</f>
        <v>50</v>
      </c>
      <c r="F47" s="7">
        <f t="shared" ref="F47" si="4">E47/2</f>
        <v>25</v>
      </c>
      <c r="G47" s="7">
        <f>F47/2</f>
        <v>12.5</v>
      </c>
      <c r="H47" s="7">
        <f>G47/2</f>
        <v>6.25</v>
      </c>
    </row>
    <row r="48" spans="1:9" x14ac:dyDescent="0.2">
      <c r="A48" s="7" t="s">
        <v>5</v>
      </c>
      <c r="B48" s="7" t="s">
        <v>53</v>
      </c>
      <c r="G48" s="9"/>
    </row>
    <row r="49" spans="1:7" x14ac:dyDescent="0.2">
      <c r="A49" s="7" t="s">
        <v>5</v>
      </c>
      <c r="B49" s="7" t="s">
        <v>53</v>
      </c>
      <c r="G49" s="9"/>
    </row>
    <row r="50" spans="1:7" x14ac:dyDescent="0.2">
      <c r="A50" s="7" t="s">
        <v>5</v>
      </c>
      <c r="B50" s="7" t="s">
        <v>53</v>
      </c>
      <c r="G50" s="9"/>
    </row>
    <row r="51" spans="1:7" x14ac:dyDescent="0.2">
      <c r="A51" s="7" t="s">
        <v>7</v>
      </c>
      <c r="B51" s="7" t="s">
        <v>53</v>
      </c>
      <c r="G51" s="9"/>
    </row>
    <row r="52" spans="1:7" x14ac:dyDescent="0.2">
      <c r="A52" s="7" t="s">
        <v>7</v>
      </c>
      <c r="B52" s="7" t="s">
        <v>53</v>
      </c>
      <c r="G52" s="9"/>
    </row>
    <row r="53" spans="1:7" x14ac:dyDescent="0.2">
      <c r="A53" s="7" t="s">
        <v>7</v>
      </c>
      <c r="B53" s="7" t="s">
        <v>53</v>
      </c>
      <c r="G53" s="9"/>
    </row>
    <row r="54" spans="1:7" x14ac:dyDescent="0.2">
      <c r="A54" s="7" t="s">
        <v>7</v>
      </c>
      <c r="B54" s="7" t="s">
        <v>53</v>
      </c>
      <c r="G54" s="9"/>
    </row>
    <row r="55" spans="1:7" x14ac:dyDescent="0.2">
      <c r="A55" s="7" t="s">
        <v>7</v>
      </c>
      <c r="B55" s="7" t="s">
        <v>53</v>
      </c>
      <c r="G55" s="9"/>
    </row>
    <row r="56" spans="1:7" x14ac:dyDescent="0.2">
      <c r="A56" s="7" t="s">
        <v>7</v>
      </c>
      <c r="B56" s="7" t="s">
        <v>53</v>
      </c>
      <c r="G56" s="9"/>
    </row>
  </sheetData>
  <pageMargins left="0.7" right="0.7" top="0.78740157499999996" bottom="0.78740157499999996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8628F-B629-AA45-9B05-E839319A9C56}">
  <sheetPr>
    <tabColor theme="5"/>
  </sheetPr>
  <dimension ref="B1:R22"/>
  <sheetViews>
    <sheetView topLeftCell="C1" zoomScale="75" zoomScaleNormal="156" workbookViewId="0">
      <selection activeCell="K36" sqref="K36"/>
    </sheetView>
  </sheetViews>
  <sheetFormatPr baseColWidth="10" defaultRowHeight="11" x14ac:dyDescent="0.2"/>
  <cols>
    <col min="1" max="15" width="10.83203125" style="14"/>
    <col min="16" max="16" width="11.5" style="14" customWidth="1"/>
    <col min="17" max="16384" width="10.83203125" style="14"/>
  </cols>
  <sheetData>
    <row r="1" spans="2:18" x14ac:dyDescent="0.2">
      <c r="G1" s="14" t="s">
        <v>61</v>
      </c>
    </row>
    <row r="2" spans="2:18" x14ac:dyDescent="0.2">
      <c r="B2" s="14" t="s">
        <v>62</v>
      </c>
      <c r="C2" s="14" t="s">
        <v>63</v>
      </c>
      <c r="D2" s="14" t="s">
        <v>64</v>
      </c>
      <c r="E2" s="14" t="s">
        <v>65</v>
      </c>
      <c r="F2" s="14" t="s">
        <v>6</v>
      </c>
      <c r="G2" s="14">
        <v>29.411510468371802</v>
      </c>
      <c r="I2" s="15" t="s">
        <v>6</v>
      </c>
      <c r="J2" s="15"/>
      <c r="K2" s="14">
        <f>1/G2</f>
        <v>3.40002939011027E-2</v>
      </c>
      <c r="M2" s="14" t="str">
        <f>I2</f>
        <v>ZK</v>
      </c>
      <c r="N2" s="14">
        <f>AVERAGE(K2:K4)</f>
        <v>3.3407430987925431E-2</v>
      </c>
      <c r="O2" s="14">
        <f>STDEV(K2:K4)</f>
        <v>2.508917484536825E-3</v>
      </c>
    </row>
    <row r="3" spans="2:18" x14ac:dyDescent="0.2">
      <c r="B3" s="14" t="s">
        <v>66</v>
      </c>
      <c r="C3" s="14" t="s">
        <v>63</v>
      </c>
      <c r="D3" s="14" t="s">
        <v>64</v>
      </c>
      <c r="E3" s="14" t="s">
        <v>65</v>
      </c>
      <c r="F3" s="14" t="s">
        <v>6</v>
      </c>
      <c r="G3" s="14">
        <v>28.1160928012741</v>
      </c>
      <c r="I3" s="15" t="s">
        <v>6</v>
      </c>
      <c r="J3" s="15"/>
      <c r="K3" s="14">
        <f t="shared" ref="K3:K22" si="0">1/G3</f>
        <v>3.5566819581513275E-2</v>
      </c>
      <c r="M3" s="14" t="str">
        <f>I5</f>
        <v>VK</v>
      </c>
      <c r="N3" s="14">
        <f>AVERAGE(K5:K7)</f>
        <v>6.082789355199536E-2</v>
      </c>
      <c r="O3" s="14">
        <f>STDEV(K5:K7)</f>
        <v>6.9432708525336907E-5</v>
      </c>
    </row>
    <row r="4" spans="2:18" x14ac:dyDescent="0.2">
      <c r="B4" s="14" t="s">
        <v>67</v>
      </c>
      <c r="C4" s="14" t="s">
        <v>63</v>
      </c>
      <c r="D4" s="14" t="s">
        <v>64</v>
      </c>
      <c r="E4" s="14" t="s">
        <v>65</v>
      </c>
      <c r="F4" s="14" t="s">
        <v>6</v>
      </c>
      <c r="G4" s="14">
        <v>32.620914864144503</v>
      </c>
      <c r="I4" s="15" t="s">
        <v>6</v>
      </c>
      <c r="J4" s="15"/>
      <c r="K4" s="14">
        <f t="shared" si="0"/>
        <v>3.0655179481160314E-2</v>
      </c>
      <c r="M4" s="14">
        <f>I8</f>
        <v>100</v>
      </c>
      <c r="N4" s="14">
        <f>AVERAGE(K8:K10)</f>
        <v>4.5954953854547835E-2</v>
      </c>
      <c r="O4" s="14">
        <f>STDEV(K8:K10)</f>
        <v>5.9485473662252103E-4</v>
      </c>
      <c r="P4" s="14">
        <f>TTEST(K5:K7,K8:K10,2,3)</f>
        <v>4.5611019073972471E-4</v>
      </c>
      <c r="R4" s="14" t="s">
        <v>13</v>
      </c>
    </row>
    <row r="5" spans="2:18" x14ac:dyDescent="0.2">
      <c r="B5" s="14" t="s">
        <v>68</v>
      </c>
      <c r="C5" s="14" t="s">
        <v>63</v>
      </c>
      <c r="D5" s="14" t="s">
        <v>64</v>
      </c>
      <c r="E5" s="14" t="s">
        <v>65</v>
      </c>
      <c r="F5" s="14" t="s">
        <v>11</v>
      </c>
      <c r="G5" s="14">
        <v>16.439679872560198</v>
      </c>
      <c r="I5" s="15" t="s">
        <v>11</v>
      </c>
      <c r="J5" s="15"/>
      <c r="K5" s="14">
        <f t="shared" si="0"/>
        <v>6.0828435088272015E-2</v>
      </c>
      <c r="M5" s="14">
        <f>I11</f>
        <v>50</v>
      </c>
      <c r="N5" s="14">
        <f>AVERAGE(K11:K13)</f>
        <v>5.2933728349389648E-2</v>
      </c>
      <c r="O5" s="14">
        <f>STDEV(K11:K13)</f>
        <v>2.311857802014912E-3</v>
      </c>
      <c r="P5" s="14">
        <f>TTEST(K5:K7,K11:K13,2,3)</f>
        <v>2.7326360409521834E-2</v>
      </c>
      <c r="R5" s="14" t="s">
        <v>19</v>
      </c>
    </row>
    <row r="6" spans="2:18" x14ac:dyDescent="0.2">
      <c r="B6" s="14" t="s">
        <v>69</v>
      </c>
      <c r="C6" s="14" t="s">
        <v>63</v>
      </c>
      <c r="D6" s="14" t="s">
        <v>64</v>
      </c>
      <c r="E6" s="14" t="s">
        <v>65</v>
      </c>
      <c r="F6" s="14" t="s">
        <v>11</v>
      </c>
      <c r="G6" s="14">
        <v>16.458686025559</v>
      </c>
      <c r="I6" s="15" t="s">
        <v>11</v>
      </c>
      <c r="J6" s="15"/>
      <c r="K6" s="14">
        <f t="shared" si="0"/>
        <v>6.0758191659229743E-2</v>
      </c>
      <c r="M6" s="14">
        <f>I14</f>
        <v>25</v>
      </c>
      <c r="N6" s="14">
        <f>AVERAGE(K14:K16)</f>
        <v>5.8551826804123665E-2</v>
      </c>
      <c r="O6" s="14">
        <f>STDEV(K14:K16)</f>
        <v>9.9499073299669466E-5</v>
      </c>
      <c r="P6" s="16">
        <f>TTEST(K5:K7,K14:K16,2,3)</f>
        <v>1.5068904262282914E-5</v>
      </c>
      <c r="R6" s="14" t="s">
        <v>70</v>
      </c>
    </row>
    <row r="7" spans="2:18" x14ac:dyDescent="0.2">
      <c r="B7" s="14" t="s">
        <v>71</v>
      </c>
      <c r="C7" s="14" t="s">
        <v>63</v>
      </c>
      <c r="D7" s="14" t="s">
        <v>64</v>
      </c>
      <c r="E7" s="14" t="s">
        <v>65</v>
      </c>
      <c r="F7" s="14" t="s">
        <v>11</v>
      </c>
      <c r="G7" s="14">
        <v>16.4211556359162</v>
      </c>
      <c r="I7" s="15" t="s">
        <v>11</v>
      </c>
      <c r="J7" s="15"/>
      <c r="K7" s="14">
        <f t="shared" si="0"/>
        <v>6.0897053908484322E-2</v>
      </c>
      <c r="M7" s="14">
        <f>I17</f>
        <v>12.5</v>
      </c>
      <c r="N7" s="14">
        <f>AVERAGE(K17:K19)</f>
        <v>5.9043468373520286E-2</v>
      </c>
      <c r="O7" s="14">
        <f>STDEV(K17:K19)</f>
        <v>1.6424531304507803E-3</v>
      </c>
      <c r="P7" s="14">
        <f>TTEST(K5:K7,K17:K19,2,3)</f>
        <v>0.20039506898064183</v>
      </c>
      <c r="Q7" s="14" t="s">
        <v>72</v>
      </c>
    </row>
    <row r="8" spans="2:18" x14ac:dyDescent="0.2">
      <c r="B8" s="14" t="s">
        <v>73</v>
      </c>
      <c r="C8" s="14" t="s">
        <v>63</v>
      </c>
      <c r="D8" s="14" t="s">
        <v>64</v>
      </c>
      <c r="E8" s="14" t="s">
        <v>65</v>
      </c>
      <c r="F8" s="14" t="s">
        <v>54</v>
      </c>
      <c r="G8" s="14">
        <v>22.078457053093398</v>
      </c>
      <c r="I8" s="15">
        <v>100</v>
      </c>
      <c r="J8" s="15" t="s">
        <v>54</v>
      </c>
      <c r="K8" s="14">
        <f t="shared" si="0"/>
        <v>4.5293020141545202E-2</v>
      </c>
      <c r="M8" s="14">
        <f>I20</f>
        <v>6.25</v>
      </c>
      <c r="N8" s="14">
        <f>AVERAGE(K20:K22)</f>
        <v>6.1220803263532499E-2</v>
      </c>
      <c r="O8" s="14">
        <f>STDEV(K20:K22)</f>
        <v>1.5262688053582171E-3</v>
      </c>
      <c r="P8" s="14">
        <f>TTEST(K5:K7,K20:K22,2,3)</f>
        <v>0.69942776258677308</v>
      </c>
    </row>
    <row r="9" spans="2:18" x14ac:dyDescent="0.2">
      <c r="B9" s="14" t="s">
        <v>74</v>
      </c>
      <c r="C9" s="14" t="s">
        <v>63</v>
      </c>
      <c r="D9" s="14" t="s">
        <v>64</v>
      </c>
      <c r="E9" s="14" t="s">
        <v>65</v>
      </c>
      <c r="F9" s="14" t="s">
        <v>54</v>
      </c>
      <c r="G9" s="14">
        <v>21.530946811432401</v>
      </c>
      <c r="I9" s="15">
        <v>100</v>
      </c>
      <c r="J9" s="15" t="s">
        <v>54</v>
      </c>
      <c r="K9" s="14">
        <f t="shared" si="0"/>
        <v>4.6444775919887771E-2</v>
      </c>
    </row>
    <row r="10" spans="2:18" x14ac:dyDescent="0.2">
      <c r="B10" s="14" t="s">
        <v>75</v>
      </c>
      <c r="C10" s="14" t="s">
        <v>63</v>
      </c>
      <c r="D10" s="14" t="s">
        <v>64</v>
      </c>
      <c r="E10" s="14" t="s">
        <v>65</v>
      </c>
      <c r="F10" s="14" t="s">
        <v>54</v>
      </c>
      <c r="G10" s="14">
        <v>21.679245993918201</v>
      </c>
      <c r="I10" s="15">
        <v>100</v>
      </c>
      <c r="J10" s="15" t="s">
        <v>54</v>
      </c>
      <c r="K10" s="14">
        <f t="shared" si="0"/>
        <v>4.6127065502210525E-2</v>
      </c>
    </row>
    <row r="11" spans="2:18" x14ac:dyDescent="0.2">
      <c r="B11" s="14" t="s">
        <v>76</v>
      </c>
      <c r="C11" s="14" t="s">
        <v>63</v>
      </c>
      <c r="D11" s="14" t="s">
        <v>64</v>
      </c>
      <c r="E11" s="14" t="s">
        <v>65</v>
      </c>
      <c r="F11" s="14" t="s">
        <v>54</v>
      </c>
      <c r="G11" s="14">
        <v>18.176285512850999</v>
      </c>
      <c r="I11" s="15">
        <v>50</v>
      </c>
      <c r="J11" s="15" t="s">
        <v>54</v>
      </c>
      <c r="K11" s="14">
        <f t="shared" si="0"/>
        <v>5.5016741417985536E-2</v>
      </c>
    </row>
    <row r="12" spans="2:18" x14ac:dyDescent="0.2">
      <c r="B12" s="14" t="s">
        <v>77</v>
      </c>
      <c r="C12" s="14" t="s">
        <v>63</v>
      </c>
      <c r="D12" s="14" t="s">
        <v>64</v>
      </c>
      <c r="E12" s="14" t="s">
        <v>65</v>
      </c>
      <c r="F12" s="14" t="s">
        <v>54</v>
      </c>
      <c r="G12" s="14">
        <v>18.748334677691499</v>
      </c>
      <c r="I12" s="15">
        <v>50</v>
      </c>
      <c r="J12" s="15" t="s">
        <v>54</v>
      </c>
      <c r="K12" s="14">
        <f t="shared" si="0"/>
        <v>5.3338070670878965E-2</v>
      </c>
    </row>
    <row r="13" spans="2:18" x14ac:dyDescent="0.2">
      <c r="B13" s="14" t="s">
        <v>78</v>
      </c>
      <c r="C13" s="14" t="s">
        <v>63</v>
      </c>
      <c r="D13" s="14" t="s">
        <v>64</v>
      </c>
      <c r="E13" s="14" t="s">
        <v>65</v>
      </c>
      <c r="F13" s="14" t="s">
        <v>54</v>
      </c>
      <c r="G13" s="14">
        <v>19.823030702459199</v>
      </c>
      <c r="I13" s="15">
        <v>50</v>
      </c>
      <c r="J13" s="15" t="s">
        <v>54</v>
      </c>
      <c r="K13" s="14">
        <f t="shared" si="0"/>
        <v>5.0446372959304465E-2</v>
      </c>
    </row>
    <row r="14" spans="2:18" x14ac:dyDescent="0.2">
      <c r="B14" s="14" t="s">
        <v>79</v>
      </c>
      <c r="C14" s="14" t="s">
        <v>63</v>
      </c>
      <c r="D14" s="14" t="s">
        <v>64</v>
      </c>
      <c r="E14" s="14" t="s">
        <v>65</v>
      </c>
      <c r="F14" s="14" t="s">
        <v>54</v>
      </c>
      <c r="G14" s="14">
        <v>17.060326792271098</v>
      </c>
      <c r="I14" s="15">
        <v>25</v>
      </c>
      <c r="J14" s="15" t="s">
        <v>54</v>
      </c>
      <c r="K14" s="14">
        <f t="shared" si="0"/>
        <v>5.8615524320028478E-2</v>
      </c>
    </row>
    <row r="15" spans="2:18" x14ac:dyDescent="0.2">
      <c r="B15" s="14" t="s">
        <v>80</v>
      </c>
      <c r="C15" s="14" t="s">
        <v>63</v>
      </c>
      <c r="D15" s="14" t="s">
        <v>64</v>
      </c>
      <c r="E15" s="14" t="s">
        <v>65</v>
      </c>
      <c r="F15" s="14" t="s">
        <v>54</v>
      </c>
      <c r="G15" s="14">
        <v>17.112395857582001</v>
      </c>
      <c r="I15" s="15">
        <v>25</v>
      </c>
      <c r="J15" s="15" t="s">
        <v>54</v>
      </c>
      <c r="K15" s="14">
        <f t="shared" si="0"/>
        <v>5.8437170827656447E-2</v>
      </c>
    </row>
    <row r="16" spans="2:18" x14ac:dyDescent="0.2">
      <c r="B16" s="14" t="s">
        <v>81</v>
      </c>
      <c r="C16" s="14" t="s">
        <v>63</v>
      </c>
      <c r="D16" s="14" t="s">
        <v>64</v>
      </c>
      <c r="E16" s="14" t="s">
        <v>65</v>
      </c>
      <c r="F16" s="14" t="s">
        <v>54</v>
      </c>
      <c r="G16" s="14">
        <v>17.064035360834598</v>
      </c>
      <c r="I16" s="15">
        <v>25</v>
      </c>
      <c r="J16" s="15" t="s">
        <v>54</v>
      </c>
      <c r="K16" s="14">
        <f t="shared" si="0"/>
        <v>5.8602785264686076E-2</v>
      </c>
    </row>
    <row r="17" spans="2:11" x14ac:dyDescent="0.2">
      <c r="B17" s="14" t="s">
        <v>82</v>
      </c>
      <c r="C17" s="14" t="s">
        <v>63</v>
      </c>
      <c r="D17" s="14" t="s">
        <v>64</v>
      </c>
      <c r="E17" s="14" t="s">
        <v>65</v>
      </c>
      <c r="F17" s="14" t="s">
        <v>54</v>
      </c>
      <c r="G17" s="14">
        <v>16.609830709468</v>
      </c>
      <c r="I17" s="15">
        <v>12.5</v>
      </c>
      <c r="J17" s="15" t="s">
        <v>54</v>
      </c>
      <c r="K17" s="14">
        <f t="shared" si="0"/>
        <v>6.0205309583918648E-2</v>
      </c>
    </row>
    <row r="18" spans="2:11" x14ac:dyDescent="0.2">
      <c r="B18" s="14" t="s">
        <v>83</v>
      </c>
      <c r="C18" s="14" t="s">
        <v>63</v>
      </c>
      <c r="D18" s="14" t="s">
        <v>64</v>
      </c>
      <c r="E18" s="14" t="s">
        <v>65</v>
      </c>
      <c r="F18" s="14" t="s">
        <v>54</v>
      </c>
      <c r="G18" s="14">
        <v>16.733400014393698</v>
      </c>
      <c r="I18" s="15">
        <v>12.5</v>
      </c>
      <c r="J18" s="15" t="s">
        <v>54</v>
      </c>
      <c r="K18" s="14">
        <f t="shared" si="0"/>
        <v>5.9760718033383668E-2</v>
      </c>
    </row>
    <row r="19" spans="2:11" x14ac:dyDescent="0.2">
      <c r="B19" s="14" t="s">
        <v>84</v>
      </c>
      <c r="C19" s="14" t="s">
        <v>63</v>
      </c>
      <c r="D19" s="14" t="s">
        <v>64</v>
      </c>
      <c r="E19" s="14" t="s">
        <v>65</v>
      </c>
      <c r="F19" s="14" t="s">
        <v>54</v>
      </c>
      <c r="G19" s="14">
        <v>17.493411870758099</v>
      </c>
      <c r="I19" s="15">
        <v>12.5</v>
      </c>
      <c r="J19" s="15" t="s">
        <v>54</v>
      </c>
      <c r="K19" s="14">
        <f t="shared" si="0"/>
        <v>5.7164377503258534E-2</v>
      </c>
    </row>
    <row r="20" spans="2:11" x14ac:dyDescent="0.2">
      <c r="B20" s="14" t="s">
        <v>85</v>
      </c>
      <c r="C20" s="14" t="s">
        <v>63</v>
      </c>
      <c r="D20" s="14" t="s">
        <v>64</v>
      </c>
      <c r="E20" s="14" t="s">
        <v>65</v>
      </c>
      <c r="F20" s="14" t="s">
        <v>54</v>
      </c>
      <c r="G20" s="14">
        <v>15.9041474639042</v>
      </c>
      <c r="I20" s="15">
        <v>6.25</v>
      </c>
      <c r="J20" s="15" t="s">
        <v>54</v>
      </c>
      <c r="K20" s="14">
        <f t="shared" si="0"/>
        <v>6.2876680580935512E-2</v>
      </c>
    </row>
    <row r="21" spans="2:11" x14ac:dyDescent="0.2">
      <c r="B21" s="14" t="s">
        <v>86</v>
      </c>
      <c r="C21" s="14" t="s">
        <v>63</v>
      </c>
      <c r="D21" s="14" t="s">
        <v>64</v>
      </c>
      <c r="E21" s="14" t="s">
        <v>65</v>
      </c>
      <c r="F21" s="14" t="s">
        <v>54</v>
      </c>
      <c r="G21" s="14">
        <v>16.416208485714101</v>
      </c>
      <c r="I21" s="15">
        <v>6.25</v>
      </c>
      <c r="J21" s="15" t="s">
        <v>54</v>
      </c>
      <c r="K21" s="14">
        <f t="shared" si="0"/>
        <v>6.0915405702250389E-2</v>
      </c>
    </row>
    <row r="22" spans="2:11" x14ac:dyDescent="0.2">
      <c r="B22" s="14" t="s">
        <v>87</v>
      </c>
      <c r="C22" s="14" t="s">
        <v>63</v>
      </c>
      <c r="D22" s="14" t="s">
        <v>64</v>
      </c>
      <c r="E22" s="14" t="s">
        <v>65</v>
      </c>
      <c r="F22" s="14" t="s">
        <v>54</v>
      </c>
      <c r="G22" s="14">
        <v>16.702765935049701</v>
      </c>
      <c r="I22" s="15">
        <v>6.25</v>
      </c>
      <c r="J22" s="15" t="s">
        <v>54</v>
      </c>
      <c r="K22" s="14">
        <f t="shared" si="0"/>
        <v>5.9870323507411609E-2</v>
      </c>
    </row>
  </sheetData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2E2C5-42C0-224C-9189-B13D44000C28}">
  <dimension ref="A1:M121"/>
  <sheetViews>
    <sheetView tabSelected="1" topLeftCell="A6" zoomScale="41" zoomScaleNormal="50" workbookViewId="0">
      <selection activeCell="T81" sqref="T81"/>
    </sheetView>
  </sheetViews>
  <sheetFormatPr baseColWidth="10" defaultColWidth="8.83203125" defaultRowHeight="15" x14ac:dyDescent="0.2"/>
  <cols>
    <col min="1" max="13" width="8.83203125" style="7"/>
    <col min="14" max="16" width="12.1640625" style="7" bestFit="1" customWidth="1"/>
    <col min="17" max="16384" width="8.83203125" style="7"/>
  </cols>
  <sheetData>
    <row r="1" spans="1:13" ht="16" thickBot="1" x14ac:dyDescent="0.25">
      <c r="A1" s="21" t="s">
        <v>90</v>
      </c>
      <c r="B1" s="22" t="s">
        <v>91</v>
      </c>
      <c r="C1" s="23"/>
      <c r="D1" s="22" t="s">
        <v>92</v>
      </c>
      <c r="E1" s="23"/>
      <c r="F1" s="23" t="s">
        <v>93</v>
      </c>
      <c r="G1" s="24" t="s">
        <v>94</v>
      </c>
      <c r="H1" s="24" t="s">
        <v>95</v>
      </c>
      <c r="I1" s="24" t="s">
        <v>96</v>
      </c>
      <c r="J1" s="24" t="s">
        <v>97</v>
      </c>
      <c r="K1" s="22" t="s">
        <v>98</v>
      </c>
      <c r="L1" s="23"/>
      <c r="M1" s="25"/>
    </row>
    <row r="2" spans="1:13" x14ac:dyDescent="0.2">
      <c r="A2" s="26" t="s">
        <v>99</v>
      </c>
      <c r="B2" s="27">
        <v>30.39</v>
      </c>
      <c r="C2" s="28"/>
      <c r="D2" s="27">
        <v>14.2</v>
      </c>
      <c r="E2" s="28"/>
      <c r="F2" s="29">
        <f>B2-D2</f>
        <v>16.190000000000001</v>
      </c>
      <c r="G2" s="27">
        <f>F2-F14</f>
        <v>-3.8599999999999959</v>
      </c>
      <c r="H2" s="27">
        <f>2^(-G2)</f>
        <v>14.520306485074531</v>
      </c>
      <c r="I2" s="27"/>
      <c r="J2" s="27"/>
      <c r="K2" s="27"/>
      <c r="L2" s="28" t="s">
        <v>100</v>
      </c>
      <c r="M2" s="30"/>
    </row>
    <row r="3" spans="1:13" x14ac:dyDescent="0.2">
      <c r="A3" s="26"/>
      <c r="B3" s="27">
        <v>29.79</v>
      </c>
      <c r="C3" s="28"/>
      <c r="D3" s="27">
        <v>13.76</v>
      </c>
      <c r="E3" s="28"/>
      <c r="F3" s="27">
        <f t="shared" ref="F3:F37" si="0">B3-D3</f>
        <v>16.03</v>
      </c>
      <c r="G3" s="27">
        <f t="shared" ref="G3:G7" si="1">F3-F15</f>
        <v>-3.3699999999999974</v>
      </c>
      <c r="H3" s="27">
        <f t="shared" ref="H3:H37" si="2">2^(-G3)</f>
        <v>10.338822645099919</v>
      </c>
      <c r="I3" s="27"/>
      <c r="J3" s="27"/>
      <c r="K3" s="27"/>
      <c r="L3" s="28"/>
      <c r="M3" s="30"/>
    </row>
    <row r="4" spans="1:13" x14ac:dyDescent="0.2">
      <c r="A4" s="26"/>
      <c r="B4" s="27">
        <v>31.16</v>
      </c>
      <c r="C4" s="28"/>
      <c r="D4" s="27">
        <v>14.61</v>
      </c>
      <c r="E4" s="28"/>
      <c r="F4" s="27">
        <f t="shared" si="0"/>
        <v>16.55</v>
      </c>
      <c r="G4" s="27">
        <f t="shared" si="1"/>
        <v>-2.9599999999999973</v>
      </c>
      <c r="H4" s="27">
        <f t="shared" si="2"/>
        <v>7.7812395792982674</v>
      </c>
      <c r="I4" s="27"/>
      <c r="J4" s="27"/>
      <c r="K4" s="27"/>
      <c r="L4" s="28"/>
      <c r="M4" s="30"/>
    </row>
    <row r="5" spans="1:13" x14ac:dyDescent="0.2">
      <c r="A5" s="26"/>
      <c r="B5" s="27">
        <v>30.5</v>
      </c>
      <c r="C5" s="28"/>
      <c r="D5" s="27">
        <v>13.67</v>
      </c>
      <c r="E5" s="28"/>
      <c r="F5" s="27">
        <f t="shared" si="0"/>
        <v>16.829999999999998</v>
      </c>
      <c r="G5" s="27">
        <f t="shared" si="1"/>
        <v>-2.3699999999999974</v>
      </c>
      <c r="H5" s="27">
        <f t="shared" si="2"/>
        <v>5.1694113225499594</v>
      </c>
      <c r="I5" s="27"/>
      <c r="J5" s="27"/>
      <c r="K5" s="27"/>
      <c r="L5" s="28"/>
      <c r="M5" s="30"/>
    </row>
    <row r="6" spans="1:13" x14ac:dyDescent="0.2">
      <c r="A6" s="26"/>
      <c r="B6" s="27">
        <v>31.63</v>
      </c>
      <c r="C6" s="28"/>
      <c r="D6" s="27">
        <v>13.98</v>
      </c>
      <c r="E6" s="28"/>
      <c r="F6" s="27">
        <f t="shared" si="0"/>
        <v>17.649999999999999</v>
      </c>
      <c r="G6" s="27">
        <f t="shared" si="1"/>
        <v>-2.9099999999999966</v>
      </c>
      <c r="H6" s="27">
        <f t="shared" si="2"/>
        <v>7.5161819937120748</v>
      </c>
      <c r="I6" s="27"/>
      <c r="J6" s="27"/>
      <c r="K6" s="27"/>
      <c r="L6" s="28"/>
      <c r="M6" s="30"/>
    </row>
    <row r="7" spans="1:13" x14ac:dyDescent="0.2">
      <c r="A7" s="26"/>
      <c r="B7" s="27">
        <v>31.18</v>
      </c>
      <c r="C7" s="28"/>
      <c r="D7" s="27">
        <v>13.5</v>
      </c>
      <c r="E7" s="28"/>
      <c r="F7" s="27">
        <f t="shared" si="0"/>
        <v>17.68</v>
      </c>
      <c r="G7" s="27">
        <f t="shared" si="1"/>
        <v>-2.6199999999999974</v>
      </c>
      <c r="H7" s="27">
        <f t="shared" si="2"/>
        <v>6.1475007251520379</v>
      </c>
      <c r="I7" s="27">
        <f>AVERAGE(H2:H7)</f>
        <v>8.5789104584811309</v>
      </c>
      <c r="J7" s="27">
        <f>STDEV(H2:H7)</f>
        <v>3.3970453608981659</v>
      </c>
      <c r="K7" s="27">
        <f>TTEST(H2:H7,H14:H19,2,3)</f>
        <v>2.7924337147736795E-3</v>
      </c>
      <c r="L7" s="28"/>
      <c r="M7" s="30"/>
    </row>
    <row r="8" spans="1:13" x14ac:dyDescent="0.2">
      <c r="A8" s="31"/>
      <c r="B8" s="32">
        <v>29.33</v>
      </c>
      <c r="C8" s="33"/>
      <c r="D8" s="32">
        <v>13.73</v>
      </c>
      <c r="E8" s="33"/>
      <c r="F8" s="32">
        <f t="shared" si="0"/>
        <v>15.599999999999998</v>
      </c>
      <c r="G8" s="32">
        <f>F8-F14</f>
        <v>-4.4499999999999993</v>
      </c>
      <c r="H8" s="32">
        <f t="shared" si="2"/>
        <v>21.856644108070316</v>
      </c>
      <c r="I8" s="32"/>
      <c r="J8" s="32"/>
      <c r="K8" s="32">
        <f>TTEST(H8:H13,H14:H19,2,3)</f>
        <v>6.5218141916260615E-4</v>
      </c>
      <c r="L8" s="33" t="s">
        <v>101</v>
      </c>
      <c r="M8" s="34"/>
    </row>
    <row r="9" spans="1:13" x14ac:dyDescent="0.2">
      <c r="A9" s="31"/>
      <c r="B9" s="32">
        <v>28.99</v>
      </c>
      <c r="C9" s="33"/>
      <c r="D9" s="32">
        <v>13.91</v>
      </c>
      <c r="E9" s="33"/>
      <c r="F9" s="32">
        <f t="shared" si="0"/>
        <v>15.079999999999998</v>
      </c>
      <c r="G9" s="32">
        <f t="shared" ref="G9:G13" si="3">F9-F15</f>
        <v>-4.32</v>
      </c>
      <c r="H9" s="32">
        <f t="shared" si="2"/>
        <v>19.97328878242579</v>
      </c>
      <c r="I9" s="32"/>
      <c r="J9" s="32"/>
      <c r="K9" s="32"/>
      <c r="L9" s="33"/>
      <c r="M9" s="34"/>
    </row>
    <row r="10" spans="1:13" x14ac:dyDescent="0.2">
      <c r="A10" s="31" t="s">
        <v>102</v>
      </c>
      <c r="B10" s="32">
        <v>29.33</v>
      </c>
      <c r="C10" s="33"/>
      <c r="D10" s="32">
        <v>13.71</v>
      </c>
      <c r="E10" s="33"/>
      <c r="F10" s="32">
        <f t="shared" si="0"/>
        <v>15.619999999999997</v>
      </c>
      <c r="G10" s="32">
        <f t="shared" si="3"/>
        <v>-3.8900000000000006</v>
      </c>
      <c r="H10" s="32">
        <f t="shared" si="2"/>
        <v>14.825408990245942</v>
      </c>
      <c r="I10" s="32"/>
      <c r="J10" s="32"/>
      <c r="K10" s="32">
        <f>TTEST(H8:H13,H2:H7,2,3)</f>
        <v>1.248696476149878E-2</v>
      </c>
      <c r="L10" s="33" t="s">
        <v>103</v>
      </c>
      <c r="M10" s="34"/>
    </row>
    <row r="11" spans="1:13" x14ac:dyDescent="0.2">
      <c r="A11" s="31"/>
      <c r="B11" s="32">
        <v>29.41</v>
      </c>
      <c r="C11" s="33"/>
      <c r="D11" s="32">
        <v>14.5</v>
      </c>
      <c r="E11" s="33"/>
      <c r="F11" s="32">
        <f t="shared" si="0"/>
        <v>14.91</v>
      </c>
      <c r="G11" s="32">
        <f t="shared" si="3"/>
        <v>-4.2899999999999956</v>
      </c>
      <c r="H11" s="32">
        <f t="shared" si="2"/>
        <v>19.562244443073038</v>
      </c>
      <c r="I11" s="32"/>
      <c r="J11" s="32"/>
      <c r="K11" s="32"/>
      <c r="L11" s="33"/>
      <c r="M11" s="34"/>
    </row>
    <row r="12" spans="1:13" x14ac:dyDescent="0.2">
      <c r="A12" s="31"/>
      <c r="B12" s="32">
        <v>31.35</v>
      </c>
      <c r="C12" s="33"/>
      <c r="D12" s="32">
        <v>14.1</v>
      </c>
      <c r="E12" s="33"/>
      <c r="F12" s="32">
        <f t="shared" si="0"/>
        <v>17.25</v>
      </c>
      <c r="G12" s="32">
        <f t="shared" si="3"/>
        <v>-3.3099999999999952</v>
      </c>
      <c r="H12" s="32">
        <f t="shared" si="2"/>
        <v>9.9176615995118578</v>
      </c>
      <c r="I12" s="32"/>
      <c r="J12" s="32"/>
      <c r="K12" s="32"/>
      <c r="L12" s="33"/>
      <c r="M12" s="34"/>
    </row>
    <row r="13" spans="1:13" x14ac:dyDescent="0.2">
      <c r="A13" s="31"/>
      <c r="B13" s="32">
        <v>30.24</v>
      </c>
      <c r="C13" s="33"/>
      <c r="D13" s="32">
        <v>13.44</v>
      </c>
      <c r="E13" s="33"/>
      <c r="F13" s="32">
        <f t="shared" si="0"/>
        <v>16.799999999999997</v>
      </c>
      <c r="G13" s="32">
        <f t="shared" si="3"/>
        <v>-3.5</v>
      </c>
      <c r="H13" s="32">
        <f t="shared" si="2"/>
        <v>11.313708498984759</v>
      </c>
      <c r="I13" s="32">
        <f>AVERAGE(H8:H13)</f>
        <v>16.241492737051953</v>
      </c>
      <c r="J13" s="32">
        <f>STDEV(H8:H13)</f>
        <v>4.9550541766522</v>
      </c>
      <c r="K13" s="32"/>
      <c r="L13" s="33"/>
      <c r="M13" s="34"/>
    </row>
    <row r="14" spans="1:13" x14ac:dyDescent="0.2">
      <c r="A14" s="35"/>
      <c r="B14" s="36">
        <v>33.659999999999997</v>
      </c>
      <c r="C14" s="37"/>
      <c r="D14" s="36">
        <v>13.61</v>
      </c>
      <c r="E14" s="37"/>
      <c r="F14" s="36">
        <f t="shared" si="0"/>
        <v>20.049999999999997</v>
      </c>
      <c r="G14" s="36">
        <f>F14-F14</f>
        <v>0</v>
      </c>
      <c r="H14" s="36">
        <f t="shared" si="2"/>
        <v>1</v>
      </c>
      <c r="I14" s="36"/>
      <c r="J14" s="36"/>
      <c r="K14" s="36"/>
      <c r="L14" s="37"/>
      <c r="M14" s="38"/>
    </row>
    <row r="15" spans="1:13" x14ac:dyDescent="0.2">
      <c r="A15" s="35"/>
      <c r="B15" s="36">
        <v>33.119999999999997</v>
      </c>
      <c r="C15" s="37"/>
      <c r="D15" s="36">
        <v>13.72</v>
      </c>
      <c r="E15" s="37"/>
      <c r="F15" s="36">
        <f t="shared" si="0"/>
        <v>19.399999999999999</v>
      </c>
      <c r="G15" s="36">
        <f t="shared" ref="G15:G19" si="4">F15-F15</f>
        <v>0</v>
      </c>
      <c r="H15" s="36">
        <f t="shared" si="2"/>
        <v>1</v>
      </c>
      <c r="I15" s="36"/>
      <c r="J15" s="36"/>
      <c r="K15" s="36"/>
      <c r="L15" s="37"/>
      <c r="M15" s="38"/>
    </row>
    <row r="16" spans="1:13" x14ac:dyDescent="0.2">
      <c r="A16" s="35" t="s">
        <v>104</v>
      </c>
      <c r="B16" s="36">
        <v>33.729999999999997</v>
      </c>
      <c r="C16" s="37"/>
      <c r="D16" s="36">
        <v>14.22</v>
      </c>
      <c r="E16" s="37"/>
      <c r="F16" s="36">
        <f t="shared" si="0"/>
        <v>19.509999999999998</v>
      </c>
      <c r="G16" s="36">
        <f t="shared" si="4"/>
        <v>0</v>
      </c>
      <c r="H16" s="36">
        <f t="shared" si="2"/>
        <v>1</v>
      </c>
      <c r="I16" s="36"/>
      <c r="J16" s="36"/>
      <c r="K16" s="36"/>
      <c r="L16" s="37"/>
      <c r="M16" s="38"/>
    </row>
    <row r="17" spans="1:13" x14ac:dyDescent="0.2">
      <c r="A17" s="35"/>
      <c r="B17" s="36">
        <v>33.909999999999997</v>
      </c>
      <c r="C17" s="37"/>
      <c r="D17" s="36">
        <v>14.71</v>
      </c>
      <c r="E17" s="37"/>
      <c r="F17" s="36">
        <f t="shared" si="0"/>
        <v>19.199999999999996</v>
      </c>
      <c r="G17" s="36">
        <f t="shared" si="4"/>
        <v>0</v>
      </c>
      <c r="H17" s="36">
        <f t="shared" si="2"/>
        <v>1</v>
      </c>
      <c r="I17" s="36"/>
      <c r="J17" s="36"/>
      <c r="K17" s="36"/>
      <c r="L17" s="37"/>
      <c r="M17" s="38"/>
    </row>
    <row r="18" spans="1:13" x14ac:dyDescent="0.2">
      <c r="A18" s="35"/>
      <c r="B18" s="36">
        <v>34.659999999999997</v>
      </c>
      <c r="C18" s="37"/>
      <c r="D18" s="36">
        <v>14.1</v>
      </c>
      <c r="E18" s="37"/>
      <c r="F18" s="36">
        <f t="shared" si="0"/>
        <v>20.559999999999995</v>
      </c>
      <c r="G18" s="36">
        <f t="shared" si="4"/>
        <v>0</v>
      </c>
      <c r="H18" s="36">
        <f t="shared" si="2"/>
        <v>1</v>
      </c>
      <c r="I18" s="36"/>
      <c r="J18" s="36"/>
      <c r="K18" s="36"/>
      <c r="L18" s="37"/>
      <c r="M18" s="38"/>
    </row>
    <row r="19" spans="1:13" x14ac:dyDescent="0.2">
      <c r="A19" s="35"/>
      <c r="B19" s="36">
        <v>34.11</v>
      </c>
      <c r="C19" s="37"/>
      <c r="D19" s="36">
        <v>13.81</v>
      </c>
      <c r="E19" s="37"/>
      <c r="F19" s="36">
        <f t="shared" si="0"/>
        <v>20.299999999999997</v>
      </c>
      <c r="G19" s="36">
        <f t="shared" si="4"/>
        <v>0</v>
      </c>
      <c r="H19" s="36">
        <f t="shared" si="2"/>
        <v>1</v>
      </c>
      <c r="I19" s="36">
        <f>AVERAGE(H14:H19)</f>
        <v>1</v>
      </c>
      <c r="J19" s="36">
        <f>STDEV(H14:H19)</f>
        <v>0</v>
      </c>
      <c r="K19" s="36"/>
      <c r="L19" s="37"/>
      <c r="M19" s="38"/>
    </row>
    <row r="20" spans="1:13" x14ac:dyDescent="0.2">
      <c r="A20" s="39"/>
      <c r="B20" s="40">
        <v>29.21</v>
      </c>
      <c r="C20" s="41"/>
      <c r="D20" s="40">
        <v>13.41</v>
      </c>
      <c r="E20" s="41"/>
      <c r="F20" s="40">
        <f t="shared" si="0"/>
        <v>15.8</v>
      </c>
      <c r="G20" s="40">
        <f>F20-F14</f>
        <v>-4.2499999999999964</v>
      </c>
      <c r="H20" s="40">
        <f t="shared" si="2"/>
        <v>19.027313840043487</v>
      </c>
      <c r="I20" s="40"/>
      <c r="J20" s="40"/>
      <c r="K20" s="40"/>
      <c r="L20" s="41" t="s">
        <v>105</v>
      </c>
      <c r="M20" s="42"/>
    </row>
    <row r="21" spans="1:13" x14ac:dyDescent="0.2">
      <c r="A21" s="39"/>
      <c r="B21" s="40">
        <v>29.04</v>
      </c>
      <c r="C21" s="41"/>
      <c r="D21" s="40">
        <v>13.77</v>
      </c>
      <c r="E21" s="41"/>
      <c r="F21" s="40">
        <f t="shared" si="0"/>
        <v>15.27</v>
      </c>
      <c r="G21" s="40">
        <f t="shared" ref="G21:G25" si="5">F21-F15</f>
        <v>-4.129999999999999</v>
      </c>
      <c r="H21" s="40">
        <f t="shared" si="2"/>
        <v>17.50869922017182</v>
      </c>
      <c r="I21" s="40"/>
      <c r="J21" s="40"/>
      <c r="K21" s="40"/>
      <c r="L21" s="41"/>
      <c r="M21" s="42"/>
    </row>
    <row r="22" spans="1:13" x14ac:dyDescent="0.2">
      <c r="A22" s="39" t="s">
        <v>106</v>
      </c>
      <c r="B22" s="40">
        <v>30.18</v>
      </c>
      <c r="C22" s="41"/>
      <c r="D22" s="40">
        <v>13.65</v>
      </c>
      <c r="E22" s="41"/>
      <c r="F22" s="40">
        <f t="shared" si="0"/>
        <v>16.53</v>
      </c>
      <c r="G22" s="40">
        <f t="shared" si="5"/>
        <v>-2.9799999999999969</v>
      </c>
      <c r="H22" s="40">
        <f t="shared" si="2"/>
        <v>7.8898616359468576</v>
      </c>
      <c r="I22" s="40"/>
      <c r="J22" s="40"/>
      <c r="K22" s="40"/>
      <c r="L22" s="41"/>
      <c r="M22" s="42"/>
    </row>
    <row r="23" spans="1:13" x14ac:dyDescent="0.2">
      <c r="A23" s="39"/>
      <c r="B23" s="40">
        <v>30.21</v>
      </c>
      <c r="C23" s="41"/>
      <c r="D23" s="40">
        <v>13.64</v>
      </c>
      <c r="E23" s="41"/>
      <c r="F23" s="40">
        <f t="shared" si="0"/>
        <v>16.57</v>
      </c>
      <c r="G23" s="40">
        <f t="shared" si="5"/>
        <v>-2.6299999999999955</v>
      </c>
      <c r="H23" s="40">
        <f t="shared" si="2"/>
        <v>6.1902599741695399</v>
      </c>
      <c r="I23" s="40"/>
      <c r="J23" s="40"/>
      <c r="K23" s="40"/>
      <c r="L23" s="41"/>
      <c r="M23" s="42"/>
    </row>
    <row r="24" spans="1:13" x14ac:dyDescent="0.2">
      <c r="A24" s="39"/>
      <c r="B24" s="40">
        <v>30.35</v>
      </c>
      <c r="C24" s="41"/>
      <c r="D24" s="40">
        <v>13.91</v>
      </c>
      <c r="E24" s="41"/>
      <c r="F24" s="40">
        <f t="shared" si="0"/>
        <v>16.440000000000001</v>
      </c>
      <c r="G24" s="40">
        <f t="shared" si="5"/>
        <v>-4.1199999999999939</v>
      </c>
      <c r="H24" s="40">
        <f t="shared" si="2"/>
        <v>17.387757800416853</v>
      </c>
      <c r="I24" s="40"/>
      <c r="J24" s="40"/>
      <c r="K24" s="40"/>
      <c r="L24" s="41"/>
      <c r="M24" s="42"/>
    </row>
    <row r="25" spans="1:13" x14ac:dyDescent="0.2">
      <c r="A25" s="39"/>
      <c r="B25" s="40">
        <v>29.92</v>
      </c>
      <c r="C25" s="41"/>
      <c r="D25" s="40">
        <v>13.94</v>
      </c>
      <c r="E25" s="41"/>
      <c r="F25" s="40">
        <f t="shared" si="0"/>
        <v>15.980000000000002</v>
      </c>
      <c r="G25" s="40">
        <f t="shared" si="5"/>
        <v>-4.319999999999995</v>
      </c>
      <c r="H25" s="40">
        <f t="shared" si="2"/>
        <v>19.973288782425719</v>
      </c>
      <c r="I25" s="40">
        <f>AVERAGE(H20:H25)</f>
        <v>14.662863542195714</v>
      </c>
      <c r="J25" s="40">
        <f>STDEV(H20:H25)</f>
        <v>6.0071863314194607</v>
      </c>
      <c r="K25" s="40">
        <f>TTEST(H20:H25,H2:H7,2,3)</f>
        <v>6.3266062075233359E-2</v>
      </c>
      <c r="L25" s="41"/>
      <c r="M25" s="42"/>
    </row>
    <row r="26" spans="1:13" x14ac:dyDescent="0.2">
      <c r="A26" s="35"/>
      <c r="B26" s="36">
        <v>28.73</v>
      </c>
      <c r="C26" s="37"/>
      <c r="D26" s="36">
        <v>12.91</v>
      </c>
      <c r="E26" s="37"/>
      <c r="F26" s="36">
        <f t="shared" si="0"/>
        <v>15.82</v>
      </c>
      <c r="G26" s="36">
        <f>F26-F14</f>
        <v>-4.2299999999999969</v>
      </c>
      <c r="H26" s="36">
        <f t="shared" si="2"/>
        <v>18.765359187710015</v>
      </c>
      <c r="I26" s="36"/>
      <c r="J26" s="36"/>
      <c r="K26" s="36"/>
      <c r="L26" s="37" t="s">
        <v>107</v>
      </c>
      <c r="M26" s="38"/>
    </row>
    <row r="27" spans="1:13" x14ac:dyDescent="0.2">
      <c r="A27" s="35"/>
      <c r="B27" s="36">
        <v>28.77</v>
      </c>
      <c r="C27" s="37"/>
      <c r="D27" s="36">
        <v>13.85</v>
      </c>
      <c r="E27" s="37"/>
      <c r="F27" s="36">
        <f t="shared" si="0"/>
        <v>14.92</v>
      </c>
      <c r="G27" s="36">
        <f t="shared" ref="G27:G31" si="6">F27-F15</f>
        <v>-4.4799999999999986</v>
      </c>
      <c r="H27" s="36">
        <f t="shared" si="2"/>
        <v>22.315898661606465</v>
      </c>
      <c r="I27" s="36"/>
      <c r="J27" s="36"/>
      <c r="K27" s="36"/>
      <c r="L27" s="37"/>
      <c r="M27" s="38"/>
    </row>
    <row r="28" spans="1:13" x14ac:dyDescent="0.2">
      <c r="A28" s="35" t="s">
        <v>108</v>
      </c>
      <c r="B28" s="36">
        <v>30.63</v>
      </c>
      <c r="C28" s="37"/>
      <c r="D28" s="36">
        <v>14.36</v>
      </c>
      <c r="E28" s="37"/>
      <c r="F28" s="36">
        <f t="shared" si="0"/>
        <v>16.27</v>
      </c>
      <c r="G28" s="36">
        <f t="shared" si="6"/>
        <v>-3.2399999999999984</v>
      </c>
      <c r="H28" s="36">
        <f t="shared" si="2"/>
        <v>9.44794129143623</v>
      </c>
      <c r="I28" s="36"/>
      <c r="J28" s="36"/>
      <c r="K28" s="36"/>
      <c r="L28" s="37"/>
      <c r="M28" s="38"/>
    </row>
    <row r="29" spans="1:13" x14ac:dyDescent="0.2">
      <c r="A29" s="35"/>
      <c r="B29" s="36">
        <v>29.41</v>
      </c>
      <c r="C29" s="37"/>
      <c r="D29" s="36">
        <v>13.69</v>
      </c>
      <c r="E29" s="37"/>
      <c r="F29" s="36">
        <f t="shared" si="0"/>
        <v>15.72</v>
      </c>
      <c r="G29" s="36">
        <f t="shared" si="6"/>
        <v>-3.4799999999999951</v>
      </c>
      <c r="H29" s="36">
        <f t="shared" si="2"/>
        <v>11.157949330803206</v>
      </c>
      <c r="I29" s="36"/>
      <c r="J29" s="36"/>
      <c r="K29" s="36"/>
      <c r="L29" s="37"/>
      <c r="M29" s="38"/>
    </row>
    <row r="30" spans="1:13" x14ac:dyDescent="0.2">
      <c r="A30" s="35"/>
      <c r="B30" s="36">
        <v>29.68</v>
      </c>
      <c r="C30" s="37"/>
      <c r="D30" s="36">
        <v>13.1</v>
      </c>
      <c r="E30" s="37"/>
      <c r="F30" s="36">
        <f t="shared" si="0"/>
        <v>16.579999999999998</v>
      </c>
      <c r="G30" s="36">
        <f t="shared" si="6"/>
        <v>-3.9799999999999969</v>
      </c>
      <c r="H30" s="36">
        <f t="shared" si="2"/>
        <v>15.779723271893708</v>
      </c>
      <c r="I30" s="36"/>
      <c r="J30" s="36"/>
      <c r="K30" s="36"/>
      <c r="L30" s="37"/>
      <c r="M30" s="38"/>
    </row>
    <row r="31" spans="1:13" x14ac:dyDescent="0.2">
      <c r="A31" s="35"/>
      <c r="B31" s="36">
        <v>30.43</v>
      </c>
      <c r="C31" s="37"/>
      <c r="D31" s="36">
        <v>13.87</v>
      </c>
      <c r="E31" s="37"/>
      <c r="F31" s="36">
        <f t="shared" si="0"/>
        <v>16.560000000000002</v>
      </c>
      <c r="G31" s="36">
        <f t="shared" si="6"/>
        <v>-3.7399999999999949</v>
      </c>
      <c r="H31" s="36">
        <f t="shared" si="2"/>
        <v>13.361406710853863</v>
      </c>
      <c r="I31" s="36">
        <f>AVERAGE(H26:H31)</f>
        <v>15.138046409050579</v>
      </c>
      <c r="J31" s="36">
        <f>STDEV(H26:H31)</f>
        <v>4.8262952203328586</v>
      </c>
      <c r="K31" s="36">
        <f>TTEST(H26:H31,H8:H13,2,3)</f>
        <v>0.70417866909716942</v>
      </c>
      <c r="L31" s="37"/>
      <c r="M31" s="38"/>
    </row>
    <row r="32" spans="1:13" x14ac:dyDescent="0.2">
      <c r="A32" s="43"/>
      <c r="B32" s="44">
        <v>33.119999999999997</v>
      </c>
      <c r="C32" s="45"/>
      <c r="D32" s="44">
        <v>13.53</v>
      </c>
      <c r="E32" s="45"/>
      <c r="F32" s="44">
        <f t="shared" si="0"/>
        <v>19.589999999999996</v>
      </c>
      <c r="G32" s="44">
        <f>F32-F14</f>
        <v>-0.46000000000000085</v>
      </c>
      <c r="H32" s="44">
        <f t="shared" si="2"/>
        <v>1.3755418181397445</v>
      </c>
      <c r="I32" s="44"/>
      <c r="J32" s="44"/>
      <c r="K32" s="44"/>
      <c r="L32" s="45"/>
      <c r="M32" s="46"/>
    </row>
    <row r="33" spans="1:13" x14ac:dyDescent="0.2">
      <c r="A33" s="43"/>
      <c r="B33" s="44">
        <v>33.81</v>
      </c>
      <c r="C33" s="45"/>
      <c r="D33" s="44">
        <v>13.24</v>
      </c>
      <c r="E33" s="45"/>
      <c r="F33" s="44">
        <f t="shared" si="0"/>
        <v>20.57</v>
      </c>
      <c r="G33" s="44">
        <f t="shared" ref="G33:G37" si="7">F33-F15</f>
        <v>1.1700000000000017</v>
      </c>
      <c r="H33" s="44">
        <f t="shared" si="2"/>
        <v>0.44442134058328459</v>
      </c>
      <c r="I33" s="44"/>
      <c r="J33" s="44"/>
      <c r="K33" s="44"/>
      <c r="L33" s="45"/>
      <c r="M33" s="46"/>
    </row>
    <row r="34" spans="1:13" x14ac:dyDescent="0.2">
      <c r="A34" s="43" t="s">
        <v>109</v>
      </c>
      <c r="B34" s="44">
        <v>33.54</v>
      </c>
      <c r="C34" s="45"/>
      <c r="D34" s="44">
        <v>13.44</v>
      </c>
      <c r="E34" s="45"/>
      <c r="F34" s="44">
        <f t="shared" si="0"/>
        <v>20.100000000000001</v>
      </c>
      <c r="G34" s="44">
        <f t="shared" si="7"/>
        <v>0.59000000000000341</v>
      </c>
      <c r="H34" s="44">
        <f t="shared" si="2"/>
        <v>0.66434290704825427</v>
      </c>
      <c r="I34" s="44"/>
      <c r="J34" s="44"/>
      <c r="K34" s="44"/>
      <c r="L34" s="45"/>
      <c r="M34" s="46"/>
    </row>
    <row r="35" spans="1:13" x14ac:dyDescent="0.2">
      <c r="A35" s="43"/>
      <c r="B35" s="44">
        <v>32.799999999999997</v>
      </c>
      <c r="C35" s="45"/>
      <c r="D35" s="44">
        <v>13.69</v>
      </c>
      <c r="E35" s="45"/>
      <c r="F35" s="44">
        <f t="shared" si="0"/>
        <v>19.11</v>
      </c>
      <c r="G35" s="44">
        <f t="shared" si="7"/>
        <v>-8.9999999999996305E-2</v>
      </c>
      <c r="H35" s="44">
        <f t="shared" si="2"/>
        <v>1.0643701824533571</v>
      </c>
      <c r="I35" s="44"/>
      <c r="J35" s="44"/>
      <c r="K35" s="44"/>
      <c r="L35" s="45"/>
      <c r="M35" s="46"/>
    </row>
    <row r="36" spans="1:13" x14ac:dyDescent="0.2">
      <c r="A36" s="43"/>
      <c r="B36" s="44">
        <v>33.03</v>
      </c>
      <c r="C36" s="45"/>
      <c r="D36" s="44">
        <v>14.31</v>
      </c>
      <c r="E36" s="45"/>
      <c r="F36" s="44">
        <f t="shared" si="0"/>
        <v>18.72</v>
      </c>
      <c r="G36" s="44">
        <f t="shared" si="7"/>
        <v>-1.8399999999999963</v>
      </c>
      <c r="H36" s="44">
        <f t="shared" si="2"/>
        <v>3.5801002837118805</v>
      </c>
      <c r="I36" s="44"/>
      <c r="J36" s="44"/>
      <c r="K36" s="44"/>
      <c r="L36" s="45"/>
      <c r="M36" s="46"/>
    </row>
    <row r="37" spans="1:13" ht="16" thickBot="1" x14ac:dyDescent="0.25">
      <c r="A37" s="47"/>
      <c r="B37" s="48">
        <v>33.51</v>
      </c>
      <c r="C37" s="49"/>
      <c r="D37" s="48">
        <v>14.44</v>
      </c>
      <c r="E37" s="49"/>
      <c r="F37" s="48">
        <f t="shared" si="0"/>
        <v>19.07</v>
      </c>
      <c r="G37" s="48">
        <f t="shared" si="7"/>
        <v>-1.2299999999999969</v>
      </c>
      <c r="H37" s="48">
        <f t="shared" si="2"/>
        <v>2.3456698984637523</v>
      </c>
      <c r="I37" s="48">
        <f>AVERAGE(H32:H37)</f>
        <v>1.5790744050667123</v>
      </c>
      <c r="J37" s="48">
        <f>STDEV(H32:H37)</f>
        <v>1.1850983468413279</v>
      </c>
      <c r="K37" s="48"/>
      <c r="L37" s="49"/>
      <c r="M37" s="50"/>
    </row>
    <row r="39" spans="1:13" x14ac:dyDescent="0.2">
      <c r="H39" s="51"/>
    </row>
    <row r="41" spans="1:13" ht="16" thickBot="1" x14ac:dyDescent="0.25"/>
    <row r="42" spans="1:13" ht="16" thickBot="1" x14ac:dyDescent="0.25">
      <c r="A42" s="21" t="s">
        <v>110</v>
      </c>
      <c r="B42" s="22" t="s">
        <v>111</v>
      </c>
      <c r="C42" s="23"/>
      <c r="D42" s="22" t="s">
        <v>92</v>
      </c>
      <c r="E42" s="23"/>
      <c r="F42" s="23" t="s">
        <v>93</v>
      </c>
      <c r="G42" s="24" t="s">
        <v>94</v>
      </c>
      <c r="H42" s="24" t="s">
        <v>95</v>
      </c>
      <c r="I42" s="24" t="s">
        <v>96</v>
      </c>
      <c r="J42" s="24" t="s">
        <v>97</v>
      </c>
      <c r="K42" s="22" t="s">
        <v>98</v>
      </c>
      <c r="L42" s="23"/>
      <c r="M42" s="25"/>
    </row>
    <row r="43" spans="1:13" x14ac:dyDescent="0.2">
      <c r="A43" s="26" t="s">
        <v>99</v>
      </c>
      <c r="B43" s="27">
        <v>29.02</v>
      </c>
      <c r="C43" s="28"/>
      <c r="D43" s="27">
        <v>14.2</v>
      </c>
      <c r="E43" s="28"/>
      <c r="F43" s="29">
        <f>B43-D43</f>
        <v>14.82</v>
      </c>
      <c r="G43" s="27">
        <f>F43-F55</f>
        <v>-4.0300000000000011</v>
      </c>
      <c r="H43" s="27">
        <f>2^(-G43)</f>
        <v>16.336194011315104</v>
      </c>
      <c r="I43" s="27"/>
      <c r="J43" s="27"/>
      <c r="K43" s="27"/>
      <c r="L43" s="28" t="s">
        <v>100</v>
      </c>
      <c r="M43" s="30"/>
    </row>
    <row r="44" spans="1:13" x14ac:dyDescent="0.2">
      <c r="A44" s="26"/>
      <c r="B44" s="27">
        <v>28.67</v>
      </c>
      <c r="C44" s="28"/>
      <c r="D44" s="27">
        <v>13.76</v>
      </c>
      <c r="E44" s="28"/>
      <c r="F44" s="27">
        <f t="shared" ref="F44:F78" si="8">B44-D44</f>
        <v>14.910000000000002</v>
      </c>
      <c r="G44" s="27">
        <f t="shared" ref="G44:G48" si="9">F44-F56</f>
        <v>-3.9099999999999984</v>
      </c>
      <c r="H44" s="27">
        <f t="shared" ref="H44:H78" si="10">2^(-G44)</f>
        <v>15.032363987424171</v>
      </c>
      <c r="I44" s="27"/>
      <c r="J44" s="27"/>
      <c r="K44" s="27"/>
      <c r="L44" s="28"/>
      <c r="M44" s="30"/>
    </row>
    <row r="45" spans="1:13" x14ac:dyDescent="0.2">
      <c r="A45" s="26"/>
      <c r="B45" s="27">
        <v>30.02</v>
      </c>
      <c r="C45" s="28"/>
      <c r="D45" s="27">
        <v>14.61</v>
      </c>
      <c r="E45" s="28"/>
      <c r="F45" s="27">
        <f t="shared" si="8"/>
        <v>15.41</v>
      </c>
      <c r="G45" s="27">
        <f t="shared" si="9"/>
        <v>-3.2399999999999984</v>
      </c>
      <c r="H45" s="27">
        <f t="shared" si="10"/>
        <v>9.44794129143623</v>
      </c>
      <c r="I45" s="27"/>
      <c r="J45" s="27"/>
      <c r="K45" s="27"/>
      <c r="L45" s="28"/>
      <c r="M45" s="30"/>
    </row>
    <row r="46" spans="1:13" x14ac:dyDescent="0.2">
      <c r="A46" s="26"/>
      <c r="B46" s="27">
        <v>29.21</v>
      </c>
      <c r="C46" s="28"/>
      <c r="D46" s="27">
        <v>13.67</v>
      </c>
      <c r="E46" s="28"/>
      <c r="F46" s="27">
        <f t="shared" si="8"/>
        <v>15.540000000000001</v>
      </c>
      <c r="G46" s="27">
        <f t="shared" si="9"/>
        <v>-2.4099999999999948</v>
      </c>
      <c r="H46" s="27">
        <f t="shared" si="10"/>
        <v>5.3147432563860262</v>
      </c>
      <c r="I46" s="27"/>
      <c r="J46" s="27"/>
      <c r="K46" s="27"/>
      <c r="L46" s="28"/>
      <c r="M46" s="30"/>
    </row>
    <row r="47" spans="1:13" x14ac:dyDescent="0.2">
      <c r="A47" s="26"/>
      <c r="B47" s="27">
        <v>29.84</v>
      </c>
      <c r="C47" s="28"/>
      <c r="D47" s="27">
        <v>13.98</v>
      </c>
      <c r="E47" s="28"/>
      <c r="F47" s="27">
        <f t="shared" si="8"/>
        <v>15.86</v>
      </c>
      <c r="G47" s="27">
        <f t="shared" si="9"/>
        <v>-2.5300000000000011</v>
      </c>
      <c r="H47" s="27">
        <f t="shared" si="10"/>
        <v>5.7757167820899893</v>
      </c>
      <c r="I47" s="27"/>
      <c r="J47" s="27"/>
      <c r="K47" s="27"/>
      <c r="L47" s="28"/>
      <c r="M47" s="30"/>
    </row>
    <row r="48" spans="1:13" x14ac:dyDescent="0.2">
      <c r="A48" s="26"/>
      <c r="B48" s="27">
        <v>29.06</v>
      </c>
      <c r="C48" s="28"/>
      <c r="D48" s="27">
        <v>13.5</v>
      </c>
      <c r="E48" s="28"/>
      <c r="F48" s="27">
        <f t="shared" si="8"/>
        <v>15.559999999999999</v>
      </c>
      <c r="G48" s="27">
        <f t="shared" si="9"/>
        <v>-2.7099999999999973</v>
      </c>
      <c r="H48" s="27">
        <f t="shared" si="10"/>
        <v>6.5432164684622363</v>
      </c>
      <c r="I48" s="27">
        <f>AVERAGE(H43:H48)</f>
        <v>9.7416959661856257</v>
      </c>
      <c r="J48" s="27">
        <f>STDEV(H43:H48)</f>
        <v>4.8398767890918171</v>
      </c>
      <c r="K48" s="27">
        <f>TTEST(H43:H48,H55:H60,2,3)</f>
        <v>6.8649098376566331E-3</v>
      </c>
      <c r="L48" s="28"/>
      <c r="M48" s="30"/>
    </row>
    <row r="49" spans="1:13" x14ac:dyDescent="0.2">
      <c r="A49" s="31"/>
      <c r="B49" s="32">
        <v>28.35</v>
      </c>
      <c r="C49" s="33"/>
      <c r="D49" s="32">
        <v>13.73</v>
      </c>
      <c r="E49" s="33"/>
      <c r="F49" s="32">
        <f t="shared" si="8"/>
        <v>14.620000000000001</v>
      </c>
      <c r="G49" s="32">
        <f>F49-F55</f>
        <v>-4.2300000000000004</v>
      </c>
      <c r="H49" s="32">
        <f t="shared" si="10"/>
        <v>18.765359187710065</v>
      </c>
      <c r="I49" s="32"/>
      <c r="J49" s="32"/>
      <c r="K49" s="32">
        <f>TTEST(H49:H54,H55:H60,2,3)</f>
        <v>5.8717144353472104E-4</v>
      </c>
      <c r="L49" s="33" t="s">
        <v>101</v>
      </c>
      <c r="M49" s="34"/>
    </row>
    <row r="50" spans="1:13" x14ac:dyDescent="0.2">
      <c r="A50" s="31"/>
      <c r="B50" s="32">
        <v>28.22</v>
      </c>
      <c r="C50" s="33"/>
      <c r="D50" s="32">
        <v>13.91</v>
      </c>
      <c r="E50" s="33"/>
      <c r="F50" s="32">
        <f t="shared" si="8"/>
        <v>14.309999999999999</v>
      </c>
      <c r="G50" s="32">
        <f t="shared" ref="G50:G54" si="11">F50-F56</f>
        <v>-4.5100000000000016</v>
      </c>
      <c r="H50" s="32">
        <f>2^(-G50)</f>
        <v>22.784803129553172</v>
      </c>
      <c r="I50" s="32"/>
      <c r="J50" s="32"/>
      <c r="K50" s="32"/>
      <c r="L50" s="33"/>
      <c r="M50" s="34"/>
    </row>
    <row r="51" spans="1:13" x14ac:dyDescent="0.2">
      <c r="A51" s="31" t="s">
        <v>102</v>
      </c>
      <c r="B51" s="32">
        <v>28.74</v>
      </c>
      <c r="C51" s="33"/>
      <c r="D51" s="32">
        <v>13.71</v>
      </c>
      <c r="E51" s="33"/>
      <c r="F51" s="32">
        <f t="shared" si="8"/>
        <v>15.029999999999998</v>
      </c>
      <c r="G51" s="32">
        <f t="shared" si="11"/>
        <v>-3.620000000000001</v>
      </c>
      <c r="H51" s="32">
        <f t="shared" si="10"/>
        <v>12.295001450304104</v>
      </c>
      <c r="I51" s="32"/>
      <c r="J51" s="32"/>
      <c r="K51" s="32">
        <f>TTEST(H49:H54,H43:H48,2,3)</f>
        <v>6.8298836668135576E-2</v>
      </c>
      <c r="L51" s="33" t="s">
        <v>103</v>
      </c>
      <c r="M51" s="34"/>
    </row>
    <row r="52" spans="1:13" x14ac:dyDescent="0.2">
      <c r="A52" s="31"/>
      <c r="B52" s="32">
        <v>28.81</v>
      </c>
      <c r="C52" s="33"/>
      <c r="D52" s="32">
        <v>14.5</v>
      </c>
      <c r="E52" s="33"/>
      <c r="F52" s="32">
        <f t="shared" si="8"/>
        <v>14.309999999999999</v>
      </c>
      <c r="G52" s="32">
        <f t="shared" si="11"/>
        <v>-3.639999999999997</v>
      </c>
      <c r="H52" s="32">
        <f t="shared" si="10"/>
        <v>12.46663327456797</v>
      </c>
      <c r="I52" s="32"/>
      <c r="J52" s="32"/>
      <c r="K52" s="32"/>
      <c r="L52" s="33"/>
      <c r="M52" s="34"/>
    </row>
    <row r="53" spans="1:13" x14ac:dyDescent="0.2">
      <c r="A53" s="31"/>
      <c r="B53" s="32">
        <v>28.67</v>
      </c>
      <c r="C53" s="33"/>
      <c r="D53" s="32">
        <v>14.1</v>
      </c>
      <c r="E53" s="33"/>
      <c r="F53" s="32">
        <f t="shared" si="8"/>
        <v>14.570000000000002</v>
      </c>
      <c r="G53" s="32">
        <f t="shared" si="11"/>
        <v>-3.8199999999999985</v>
      </c>
      <c r="H53" s="32">
        <f t="shared" si="10"/>
        <v>14.123247940650465</v>
      </c>
      <c r="I53" s="32"/>
      <c r="J53" s="32"/>
      <c r="K53" s="32"/>
      <c r="L53" s="33"/>
      <c r="M53" s="34"/>
    </row>
    <row r="54" spans="1:13" x14ac:dyDescent="0.2">
      <c r="A54" s="31"/>
      <c r="B54" s="32">
        <v>28.22</v>
      </c>
      <c r="C54" s="33"/>
      <c r="D54" s="32">
        <v>13.44</v>
      </c>
      <c r="E54" s="33"/>
      <c r="F54" s="32">
        <f t="shared" si="8"/>
        <v>14.78</v>
      </c>
      <c r="G54" s="32">
        <f t="shared" si="11"/>
        <v>-3.4899999999999967</v>
      </c>
      <c r="H54" s="32">
        <f t="shared" si="10"/>
        <v>11.235559005903953</v>
      </c>
      <c r="I54" s="32">
        <f>AVERAGE(H49:H54)</f>
        <v>15.278433998114954</v>
      </c>
      <c r="J54" s="32">
        <f>STDEV(H49:H54)</f>
        <v>4.5385154163343664</v>
      </c>
      <c r="K54" s="32"/>
      <c r="L54" s="33"/>
      <c r="M54" s="34"/>
    </row>
    <row r="55" spans="1:13" x14ac:dyDescent="0.2">
      <c r="A55" s="35"/>
      <c r="B55" s="36">
        <v>32.46</v>
      </c>
      <c r="C55" s="37"/>
      <c r="D55" s="36">
        <v>13.61</v>
      </c>
      <c r="E55" s="37"/>
      <c r="F55" s="36">
        <f t="shared" si="8"/>
        <v>18.850000000000001</v>
      </c>
      <c r="G55" s="36">
        <f>F55-F55</f>
        <v>0</v>
      </c>
      <c r="H55" s="36">
        <f t="shared" si="10"/>
        <v>1</v>
      </c>
      <c r="I55" s="36"/>
      <c r="J55" s="36"/>
      <c r="K55" s="36"/>
      <c r="L55" s="37"/>
      <c r="M55" s="38"/>
    </row>
    <row r="56" spans="1:13" x14ac:dyDescent="0.2">
      <c r="A56" s="35"/>
      <c r="B56" s="36">
        <v>32.54</v>
      </c>
      <c r="C56" s="37"/>
      <c r="D56" s="36">
        <v>13.72</v>
      </c>
      <c r="E56" s="37"/>
      <c r="F56" s="36">
        <f t="shared" si="8"/>
        <v>18.82</v>
      </c>
      <c r="G56" s="36">
        <f t="shared" ref="G56:G60" si="12">F56-F56</f>
        <v>0</v>
      </c>
      <c r="H56" s="36">
        <f t="shared" si="10"/>
        <v>1</v>
      </c>
      <c r="I56" s="36"/>
      <c r="J56" s="36"/>
      <c r="K56" s="36"/>
      <c r="L56" s="37"/>
      <c r="M56" s="38"/>
    </row>
    <row r="57" spans="1:13" x14ac:dyDescent="0.2">
      <c r="A57" s="35" t="s">
        <v>104</v>
      </c>
      <c r="B57" s="36">
        <v>32.869999999999997</v>
      </c>
      <c r="C57" s="37"/>
      <c r="D57" s="36">
        <v>14.22</v>
      </c>
      <c r="E57" s="37"/>
      <c r="F57" s="36">
        <f t="shared" si="8"/>
        <v>18.649999999999999</v>
      </c>
      <c r="G57" s="36">
        <f t="shared" si="12"/>
        <v>0</v>
      </c>
      <c r="H57" s="36">
        <f t="shared" si="10"/>
        <v>1</v>
      </c>
      <c r="I57" s="36"/>
      <c r="J57" s="36"/>
      <c r="K57" s="36"/>
      <c r="L57" s="37"/>
      <c r="M57" s="38"/>
    </row>
    <row r="58" spans="1:13" x14ac:dyDescent="0.2">
      <c r="A58" s="35"/>
      <c r="B58" s="36">
        <v>32.659999999999997</v>
      </c>
      <c r="C58" s="37"/>
      <c r="D58" s="36">
        <v>14.71</v>
      </c>
      <c r="E58" s="37"/>
      <c r="F58" s="36">
        <f t="shared" si="8"/>
        <v>17.949999999999996</v>
      </c>
      <c r="G58" s="36">
        <f t="shared" si="12"/>
        <v>0</v>
      </c>
      <c r="H58" s="36">
        <f t="shared" si="10"/>
        <v>1</v>
      </c>
      <c r="I58" s="36"/>
      <c r="J58" s="36"/>
      <c r="K58" s="36"/>
      <c r="L58" s="37"/>
      <c r="M58" s="38"/>
    </row>
    <row r="59" spans="1:13" x14ac:dyDescent="0.2">
      <c r="A59" s="35"/>
      <c r="B59" s="36">
        <v>32.49</v>
      </c>
      <c r="C59" s="37"/>
      <c r="D59" s="36">
        <v>14.1</v>
      </c>
      <c r="E59" s="37"/>
      <c r="F59" s="36">
        <f t="shared" si="8"/>
        <v>18.39</v>
      </c>
      <c r="G59" s="36">
        <f t="shared" si="12"/>
        <v>0</v>
      </c>
      <c r="H59" s="36">
        <f t="shared" si="10"/>
        <v>1</v>
      </c>
      <c r="I59" s="36"/>
      <c r="J59" s="36"/>
      <c r="K59" s="36"/>
      <c r="L59" s="37"/>
      <c r="M59" s="38"/>
    </row>
    <row r="60" spans="1:13" x14ac:dyDescent="0.2">
      <c r="A60" s="35"/>
      <c r="B60" s="36">
        <v>32.08</v>
      </c>
      <c r="C60" s="37"/>
      <c r="D60" s="36">
        <v>13.81</v>
      </c>
      <c r="E60" s="37"/>
      <c r="F60" s="36">
        <f t="shared" si="8"/>
        <v>18.269999999999996</v>
      </c>
      <c r="G60" s="36">
        <f t="shared" si="12"/>
        <v>0</v>
      </c>
      <c r="H60" s="36">
        <f t="shared" si="10"/>
        <v>1</v>
      </c>
      <c r="I60" s="36">
        <f>AVERAGE(H55:H60)</f>
        <v>1</v>
      </c>
      <c r="J60" s="36">
        <f>STDEV(H55:H60)</f>
        <v>0</v>
      </c>
      <c r="K60" s="36"/>
      <c r="L60" s="37"/>
      <c r="M60" s="38"/>
    </row>
    <row r="61" spans="1:13" x14ac:dyDescent="0.2">
      <c r="A61" s="39"/>
      <c r="B61" s="40">
        <v>27.47</v>
      </c>
      <c r="C61" s="41"/>
      <c r="D61" s="40">
        <v>13.41</v>
      </c>
      <c r="E61" s="41"/>
      <c r="F61" s="40">
        <f t="shared" si="8"/>
        <v>14.059999999999999</v>
      </c>
      <c r="G61" s="40">
        <f>F61-F55</f>
        <v>-4.7900000000000027</v>
      </c>
      <c r="H61" s="40">
        <f t="shared" si="10"/>
        <v>27.66519140185174</v>
      </c>
      <c r="I61" s="40"/>
      <c r="J61" s="40"/>
      <c r="K61" s="40"/>
      <c r="L61" s="41" t="s">
        <v>105</v>
      </c>
      <c r="M61" s="42"/>
    </row>
    <row r="62" spans="1:13" x14ac:dyDescent="0.2">
      <c r="A62" s="39"/>
      <c r="B62" s="40">
        <v>27.85</v>
      </c>
      <c r="C62" s="41"/>
      <c r="D62" s="40">
        <v>13.77</v>
      </c>
      <c r="E62" s="41"/>
      <c r="F62" s="40">
        <f t="shared" si="8"/>
        <v>14.080000000000002</v>
      </c>
      <c r="G62" s="40">
        <f t="shared" ref="G62:G66" si="13">F62-F56</f>
        <v>-4.7399999999999984</v>
      </c>
      <c r="H62" s="40">
        <f t="shared" si="10"/>
        <v>26.722813421707787</v>
      </c>
      <c r="I62" s="40"/>
      <c r="J62" s="40"/>
      <c r="K62" s="40"/>
      <c r="L62" s="41"/>
      <c r="M62" s="42"/>
    </row>
    <row r="63" spans="1:13" x14ac:dyDescent="0.2">
      <c r="A63" s="39" t="s">
        <v>106</v>
      </c>
      <c r="B63" s="40">
        <v>28.27</v>
      </c>
      <c r="C63" s="41"/>
      <c r="D63" s="40">
        <v>13.65</v>
      </c>
      <c r="E63" s="41"/>
      <c r="F63" s="40">
        <f t="shared" si="8"/>
        <v>14.62</v>
      </c>
      <c r="G63" s="40">
        <f t="shared" si="13"/>
        <v>-4.0299999999999994</v>
      </c>
      <c r="H63" s="40">
        <f t="shared" si="10"/>
        <v>16.336194011315083</v>
      </c>
      <c r="I63" s="40"/>
      <c r="J63" s="40"/>
      <c r="K63" s="40"/>
      <c r="L63" s="41"/>
      <c r="M63" s="42"/>
    </row>
    <row r="64" spans="1:13" x14ac:dyDescent="0.2">
      <c r="A64" s="39"/>
      <c r="B64" s="40">
        <v>28.03</v>
      </c>
      <c r="C64" s="41"/>
      <c r="D64" s="40">
        <v>13.64</v>
      </c>
      <c r="E64" s="41"/>
      <c r="F64" s="40">
        <f t="shared" si="8"/>
        <v>14.39</v>
      </c>
      <c r="G64" s="40">
        <f t="shared" si="13"/>
        <v>-3.5599999999999952</v>
      </c>
      <c r="H64" s="40">
        <f t="shared" si="10"/>
        <v>11.79415373832877</v>
      </c>
      <c r="I64" s="40"/>
      <c r="J64" s="40"/>
      <c r="K64" s="40"/>
      <c r="L64" s="41"/>
      <c r="M64" s="42"/>
    </row>
    <row r="65" spans="1:13" x14ac:dyDescent="0.2">
      <c r="A65" s="39"/>
      <c r="B65" s="40">
        <v>28.21</v>
      </c>
      <c r="C65" s="41"/>
      <c r="D65" s="40">
        <v>13.91</v>
      </c>
      <c r="E65" s="41"/>
      <c r="F65" s="40">
        <f t="shared" si="8"/>
        <v>14.3</v>
      </c>
      <c r="G65" s="40">
        <f t="shared" si="13"/>
        <v>-4.09</v>
      </c>
      <c r="H65" s="40">
        <f t="shared" si="10"/>
        <v>17.029922919253753</v>
      </c>
      <c r="I65" s="40"/>
      <c r="J65" s="40"/>
      <c r="K65" s="40"/>
      <c r="L65" s="41"/>
      <c r="M65" s="42"/>
    </row>
    <row r="66" spans="1:13" x14ac:dyDescent="0.2">
      <c r="A66" s="39"/>
      <c r="B66" s="40">
        <v>27.94</v>
      </c>
      <c r="C66" s="41"/>
      <c r="D66" s="40">
        <v>13.94</v>
      </c>
      <c r="E66" s="41"/>
      <c r="F66" s="40">
        <f t="shared" si="8"/>
        <v>14.000000000000002</v>
      </c>
      <c r="G66" s="40">
        <f t="shared" si="13"/>
        <v>-4.2699999999999942</v>
      </c>
      <c r="H66" s="40">
        <f t="shared" si="10"/>
        <v>19.292925243052089</v>
      </c>
      <c r="I66" s="40">
        <f>AVERAGE(H61:H66)</f>
        <v>19.80686678925154</v>
      </c>
      <c r="J66" s="40">
        <f>STDEV(H61:H66)</f>
        <v>6.2258859076913016</v>
      </c>
      <c r="K66" s="40">
        <f>TTEST(H61:H66,H43:H48,2,3)</f>
        <v>1.1532104381921853E-2</v>
      </c>
      <c r="L66" s="41"/>
      <c r="M66" s="42"/>
    </row>
    <row r="67" spans="1:13" x14ac:dyDescent="0.2">
      <c r="A67" s="35"/>
      <c r="B67" s="36">
        <v>27.38</v>
      </c>
      <c r="C67" s="37"/>
      <c r="D67" s="36">
        <v>12.91</v>
      </c>
      <c r="E67" s="37"/>
      <c r="F67" s="36">
        <f t="shared" si="8"/>
        <v>14.469999999999999</v>
      </c>
      <c r="G67" s="36">
        <f>F67-F55</f>
        <v>-4.3800000000000026</v>
      </c>
      <c r="H67" s="36">
        <f t="shared" si="10"/>
        <v>20.821469687070969</v>
      </c>
      <c r="I67" s="36"/>
      <c r="J67" s="36"/>
      <c r="K67" s="36"/>
      <c r="L67" s="37" t="s">
        <v>107</v>
      </c>
      <c r="M67" s="38"/>
    </row>
    <row r="68" spans="1:13" x14ac:dyDescent="0.2">
      <c r="A68" s="35"/>
      <c r="B68" s="36">
        <v>28.26</v>
      </c>
      <c r="C68" s="37"/>
      <c r="D68" s="36">
        <v>13.85</v>
      </c>
      <c r="E68" s="37"/>
      <c r="F68" s="36">
        <f t="shared" si="8"/>
        <v>14.410000000000002</v>
      </c>
      <c r="G68" s="36">
        <f t="shared" ref="G68:G72" si="14">F68-F56</f>
        <v>-4.4099999999999984</v>
      </c>
      <c r="H68" s="36">
        <f t="shared" si="10"/>
        <v>21.258973025544162</v>
      </c>
      <c r="I68" s="36"/>
      <c r="J68" s="36"/>
      <c r="K68" s="36"/>
      <c r="L68" s="37"/>
      <c r="M68" s="38"/>
    </row>
    <row r="69" spans="1:13" x14ac:dyDescent="0.2">
      <c r="A69" s="35" t="s">
        <v>108</v>
      </c>
      <c r="B69" s="36">
        <v>29.05</v>
      </c>
      <c r="C69" s="37"/>
      <c r="D69" s="36">
        <v>14.36</v>
      </c>
      <c r="E69" s="37"/>
      <c r="F69" s="36">
        <f t="shared" si="8"/>
        <v>14.690000000000001</v>
      </c>
      <c r="G69" s="36">
        <f t="shared" si="14"/>
        <v>-3.9599999999999973</v>
      </c>
      <c r="H69" s="36">
        <f t="shared" si="10"/>
        <v>15.562479158596537</v>
      </c>
      <c r="I69" s="36"/>
      <c r="J69" s="36"/>
      <c r="K69" s="36"/>
      <c r="L69" s="37"/>
      <c r="M69" s="38"/>
    </row>
    <row r="70" spans="1:13" x14ac:dyDescent="0.2">
      <c r="A70" s="35"/>
      <c r="B70" s="36">
        <v>28.59</v>
      </c>
      <c r="C70" s="37"/>
      <c r="D70" s="36">
        <v>13.69</v>
      </c>
      <c r="E70" s="37"/>
      <c r="F70" s="36">
        <f t="shared" si="8"/>
        <v>14.9</v>
      </c>
      <c r="G70" s="36">
        <f t="shared" si="14"/>
        <v>-3.0499999999999954</v>
      </c>
      <c r="H70" s="36">
        <f t="shared" si="10"/>
        <v>8.2821193907309922</v>
      </c>
      <c r="I70" s="36"/>
      <c r="J70" s="36"/>
      <c r="K70" s="36"/>
      <c r="L70" s="37"/>
      <c r="M70" s="38"/>
    </row>
    <row r="71" spans="1:13" x14ac:dyDescent="0.2">
      <c r="A71" s="35"/>
      <c r="B71" s="36">
        <v>28.29</v>
      </c>
      <c r="C71" s="37"/>
      <c r="D71" s="36">
        <v>13.1</v>
      </c>
      <c r="E71" s="37"/>
      <c r="F71" s="36">
        <f t="shared" si="8"/>
        <v>15.19</v>
      </c>
      <c r="G71" s="36">
        <f t="shared" si="14"/>
        <v>-3.2000000000000011</v>
      </c>
      <c r="H71" s="36">
        <f t="shared" si="10"/>
        <v>9.1895868399762861</v>
      </c>
      <c r="I71" s="36"/>
      <c r="J71" s="36"/>
      <c r="K71" s="36"/>
      <c r="L71" s="37"/>
      <c r="M71" s="38"/>
    </row>
    <row r="72" spans="1:13" x14ac:dyDescent="0.2">
      <c r="A72" s="35"/>
      <c r="B72" s="36">
        <v>28.78</v>
      </c>
      <c r="C72" s="37"/>
      <c r="D72" s="36">
        <v>13.87</v>
      </c>
      <c r="E72" s="37"/>
      <c r="F72" s="36">
        <f t="shared" si="8"/>
        <v>14.910000000000002</v>
      </c>
      <c r="G72" s="36">
        <f t="shared" si="14"/>
        <v>-3.3599999999999941</v>
      </c>
      <c r="H72" s="36">
        <f t="shared" si="10"/>
        <v>10.26740718050319</v>
      </c>
      <c r="I72" s="36">
        <f>AVERAGE(H67:H72)</f>
        <v>14.230339213737023</v>
      </c>
      <c r="J72" s="36">
        <f>STDEV(H67:H72)</f>
        <v>5.8500363223844571</v>
      </c>
      <c r="K72" s="36">
        <f>TTEST(H67:H72,H49:H54,2,3)</f>
        <v>0.73640917009603546</v>
      </c>
      <c r="L72" s="37"/>
      <c r="M72" s="38"/>
    </row>
    <row r="73" spans="1:13" x14ac:dyDescent="0.2">
      <c r="A73" s="43"/>
      <c r="B73" s="44">
        <v>32.42</v>
      </c>
      <c r="C73" s="45"/>
      <c r="D73" s="44">
        <v>13.53</v>
      </c>
      <c r="E73" s="45"/>
      <c r="F73" s="44">
        <f t="shared" si="8"/>
        <v>18.89</v>
      </c>
      <c r="G73" s="44">
        <f>F73-F55</f>
        <v>3.9999999999999147E-2</v>
      </c>
      <c r="H73" s="44">
        <f t="shared" si="10"/>
        <v>0.97265494741228609</v>
      </c>
      <c r="I73" s="44"/>
      <c r="J73" s="44"/>
      <c r="K73" s="44"/>
      <c r="L73" s="45"/>
      <c r="M73" s="46"/>
    </row>
    <row r="74" spans="1:13" x14ac:dyDescent="0.2">
      <c r="A74" s="43"/>
      <c r="B74" s="44">
        <v>32.81</v>
      </c>
      <c r="C74" s="45"/>
      <c r="D74" s="44">
        <v>13.24</v>
      </c>
      <c r="E74" s="45"/>
      <c r="F74" s="44">
        <f t="shared" si="8"/>
        <v>19.57</v>
      </c>
      <c r="G74" s="44">
        <f t="shared" ref="G74:G78" si="15">F74-F56</f>
        <v>0.75</v>
      </c>
      <c r="H74" s="44">
        <f t="shared" si="10"/>
        <v>0.59460355750136051</v>
      </c>
      <c r="I74" s="44"/>
      <c r="J74" s="44"/>
      <c r="K74" s="44"/>
      <c r="L74" s="45"/>
      <c r="M74" s="46"/>
    </row>
    <row r="75" spans="1:13" x14ac:dyDescent="0.2">
      <c r="A75" s="43" t="s">
        <v>109</v>
      </c>
      <c r="B75" s="44">
        <v>32.76</v>
      </c>
      <c r="C75" s="45"/>
      <c r="D75" s="44">
        <v>13.44</v>
      </c>
      <c r="E75" s="45"/>
      <c r="F75" s="44">
        <f t="shared" si="8"/>
        <v>19.32</v>
      </c>
      <c r="G75" s="44">
        <f t="shared" si="15"/>
        <v>0.67000000000000171</v>
      </c>
      <c r="H75" s="44">
        <f t="shared" si="10"/>
        <v>0.62850668726091341</v>
      </c>
      <c r="I75" s="44"/>
      <c r="J75" s="44"/>
      <c r="K75" s="44"/>
      <c r="L75" s="45"/>
      <c r="M75" s="46"/>
    </row>
    <row r="76" spans="1:13" x14ac:dyDescent="0.2">
      <c r="A76" s="43"/>
      <c r="B76" s="44">
        <v>32.119999999999997</v>
      </c>
      <c r="C76" s="45"/>
      <c r="D76" s="44">
        <v>13.69</v>
      </c>
      <c r="E76" s="45"/>
      <c r="F76" s="44">
        <f t="shared" si="8"/>
        <v>18.43</v>
      </c>
      <c r="G76" s="44">
        <f t="shared" si="15"/>
        <v>0.48000000000000398</v>
      </c>
      <c r="H76" s="44">
        <f t="shared" si="10"/>
        <v>0.71697762400791176</v>
      </c>
      <c r="I76" s="44"/>
      <c r="J76" s="44"/>
      <c r="K76" s="44"/>
      <c r="L76" s="45"/>
      <c r="M76" s="46"/>
    </row>
    <row r="77" spans="1:13" x14ac:dyDescent="0.2">
      <c r="A77" s="43"/>
      <c r="B77" s="44">
        <v>32.14</v>
      </c>
      <c r="C77" s="45"/>
      <c r="D77" s="44">
        <v>14.31</v>
      </c>
      <c r="E77" s="45"/>
      <c r="F77" s="44">
        <f t="shared" si="8"/>
        <v>17.829999999999998</v>
      </c>
      <c r="G77" s="44">
        <f t="shared" si="15"/>
        <v>-0.56000000000000227</v>
      </c>
      <c r="H77" s="44">
        <f t="shared" si="10"/>
        <v>1.4742692172911034</v>
      </c>
      <c r="I77" s="44"/>
      <c r="J77" s="44"/>
      <c r="K77" s="44"/>
      <c r="L77" s="45"/>
      <c r="M77" s="46"/>
    </row>
    <row r="78" spans="1:13" ht="16" thickBot="1" x14ac:dyDescent="0.25">
      <c r="A78" s="47"/>
      <c r="B78" s="48">
        <v>32.85</v>
      </c>
      <c r="C78" s="49"/>
      <c r="D78" s="48">
        <v>14.44</v>
      </c>
      <c r="E78" s="49"/>
      <c r="F78" s="48">
        <f t="shared" si="8"/>
        <v>18.410000000000004</v>
      </c>
      <c r="G78" s="48">
        <f t="shared" si="15"/>
        <v>0.14000000000000767</v>
      </c>
      <c r="H78" s="48">
        <f t="shared" si="10"/>
        <v>0.90751915531715599</v>
      </c>
      <c r="I78" s="48">
        <f>AVERAGE(H73:H78)</f>
        <v>0.88242186479845508</v>
      </c>
      <c r="J78" s="48">
        <f>STDEV(H73:H78)</f>
        <v>0.32672289912155755</v>
      </c>
      <c r="K78" s="48"/>
      <c r="L78" s="49"/>
      <c r="M78" s="50"/>
    </row>
    <row r="80" spans="1:13" x14ac:dyDescent="0.2">
      <c r="H80" s="51"/>
    </row>
    <row r="82" spans="1:13" ht="16" thickBot="1" x14ac:dyDescent="0.25"/>
    <row r="83" spans="1:13" ht="16" thickBot="1" x14ac:dyDescent="0.25">
      <c r="A83" s="21" t="s">
        <v>112</v>
      </c>
      <c r="B83" s="22" t="s">
        <v>113</v>
      </c>
      <c r="C83" s="23"/>
      <c r="D83" s="22" t="s">
        <v>92</v>
      </c>
      <c r="E83" s="23"/>
      <c r="F83" s="23" t="s">
        <v>93</v>
      </c>
      <c r="G83" s="24" t="s">
        <v>94</v>
      </c>
      <c r="H83" s="24" t="s">
        <v>95</v>
      </c>
      <c r="I83" s="24" t="s">
        <v>96</v>
      </c>
      <c r="J83" s="24" t="s">
        <v>97</v>
      </c>
      <c r="K83" s="22" t="s">
        <v>98</v>
      </c>
      <c r="L83" s="23"/>
      <c r="M83" s="25"/>
    </row>
    <row r="84" spans="1:13" x14ac:dyDescent="0.2">
      <c r="A84" s="26" t="s">
        <v>99</v>
      </c>
      <c r="B84" s="27">
        <v>27.56</v>
      </c>
      <c r="C84" s="28"/>
      <c r="D84" s="27">
        <v>14.2</v>
      </c>
      <c r="E84" s="28"/>
      <c r="F84" s="29">
        <f>B84-D84</f>
        <v>13.36</v>
      </c>
      <c r="G84" s="27">
        <f>F84-F96</f>
        <v>-5.25</v>
      </c>
      <c r="H84" s="27">
        <f>2^(-G84)</f>
        <v>38.054627680087073</v>
      </c>
      <c r="I84" s="27"/>
      <c r="J84" s="27"/>
      <c r="K84" s="27"/>
      <c r="L84" s="28" t="s">
        <v>100</v>
      </c>
      <c r="M84" s="30"/>
    </row>
    <row r="85" spans="1:13" x14ac:dyDescent="0.2">
      <c r="A85" s="26"/>
      <c r="B85" s="27">
        <v>26.81</v>
      </c>
      <c r="C85" s="28"/>
      <c r="D85" s="27">
        <v>13.76</v>
      </c>
      <c r="E85" s="28"/>
      <c r="F85" s="27">
        <f t="shared" ref="F85:F119" si="16">B85-D85</f>
        <v>13.049999999999999</v>
      </c>
      <c r="G85" s="27">
        <f t="shared" ref="G85:G89" si="17">F85-F97</f>
        <v>-4.8499999999999996</v>
      </c>
      <c r="H85" s="27">
        <f t="shared" ref="H85:H119" si="18">2^(-G85)</f>
        <v>28.840014803546556</v>
      </c>
      <c r="I85" s="27"/>
      <c r="J85" s="27"/>
      <c r="K85" s="27"/>
      <c r="L85" s="28"/>
      <c r="M85" s="30"/>
    </row>
    <row r="86" spans="1:13" x14ac:dyDescent="0.2">
      <c r="A86" s="26"/>
      <c r="B86" s="27">
        <v>27.91</v>
      </c>
      <c r="C86" s="28"/>
      <c r="D86" s="27">
        <v>14.61</v>
      </c>
      <c r="E86" s="28"/>
      <c r="F86" s="27">
        <f t="shared" si="16"/>
        <v>13.3</v>
      </c>
      <c r="G86" s="27">
        <f t="shared" si="17"/>
        <v>-4.6900000000000013</v>
      </c>
      <c r="H86" s="27">
        <f t="shared" si="18"/>
        <v>25.812536295108057</v>
      </c>
      <c r="I86" s="27"/>
      <c r="J86" s="27"/>
      <c r="K86" s="27"/>
      <c r="L86" s="28"/>
      <c r="M86" s="30"/>
    </row>
    <row r="87" spans="1:13" x14ac:dyDescent="0.2">
      <c r="A87" s="26"/>
      <c r="B87" s="27">
        <v>27.11</v>
      </c>
      <c r="C87" s="28"/>
      <c r="D87" s="27">
        <v>13.67</v>
      </c>
      <c r="E87" s="28"/>
      <c r="F87" s="27">
        <f t="shared" si="16"/>
        <v>13.44</v>
      </c>
      <c r="G87" s="27">
        <f t="shared" si="17"/>
        <v>-3.9400000000000031</v>
      </c>
      <c r="H87" s="27">
        <f t="shared" si="18"/>
        <v>15.348225909204258</v>
      </c>
      <c r="I87" s="27"/>
      <c r="J87" s="27"/>
      <c r="K87" s="27"/>
      <c r="L87" s="28"/>
      <c r="M87" s="30"/>
    </row>
    <row r="88" spans="1:13" x14ac:dyDescent="0.2">
      <c r="A88" s="26"/>
      <c r="B88" s="27">
        <v>27.54</v>
      </c>
      <c r="C88" s="28"/>
      <c r="D88" s="27">
        <v>13.98</v>
      </c>
      <c r="E88" s="28"/>
      <c r="F88" s="27">
        <f t="shared" si="16"/>
        <v>13.559999999999999</v>
      </c>
      <c r="G88" s="27">
        <f t="shared" si="17"/>
        <v>-4.4899999999999984</v>
      </c>
      <c r="H88" s="27">
        <f t="shared" si="18"/>
        <v>22.471118011807928</v>
      </c>
      <c r="I88" s="27"/>
      <c r="J88" s="27"/>
      <c r="K88" s="27"/>
      <c r="L88" s="28"/>
      <c r="M88" s="30"/>
    </row>
    <row r="89" spans="1:13" x14ac:dyDescent="0.2">
      <c r="A89" s="26"/>
      <c r="B89" s="27">
        <v>28.24</v>
      </c>
      <c r="C89" s="28"/>
      <c r="D89" s="27">
        <v>13.5</v>
      </c>
      <c r="E89" s="28"/>
      <c r="F89" s="27">
        <f t="shared" si="16"/>
        <v>14.739999999999998</v>
      </c>
      <c r="G89" s="27">
        <f t="shared" si="17"/>
        <v>-3.7399999999999984</v>
      </c>
      <c r="H89" s="27">
        <f t="shared" si="18"/>
        <v>13.361406710853892</v>
      </c>
      <c r="I89" s="27">
        <f>AVERAGE(H84:H89)</f>
        <v>23.981321568434627</v>
      </c>
      <c r="J89" s="27">
        <f>STDEV(H84:H89)</f>
        <v>9.1061719648435826</v>
      </c>
      <c r="K89" s="27">
        <f>TTEST(H84:H89,H96:H101,2,3)</f>
        <v>1.6146331135927254E-3</v>
      </c>
      <c r="L89" s="28"/>
      <c r="M89" s="30"/>
    </row>
    <row r="90" spans="1:13" x14ac:dyDescent="0.2">
      <c r="A90" s="31"/>
      <c r="B90" s="32">
        <v>28.61</v>
      </c>
      <c r="C90" s="33"/>
      <c r="D90" s="32">
        <v>13.73</v>
      </c>
      <c r="E90" s="33"/>
      <c r="F90" s="32">
        <f t="shared" si="16"/>
        <v>14.879999999999999</v>
      </c>
      <c r="G90" s="32">
        <f>F90-F96</f>
        <v>-3.7300000000000004</v>
      </c>
      <c r="H90" s="32">
        <f t="shared" si="18"/>
        <v>13.26911273303107</v>
      </c>
      <c r="I90" s="32"/>
      <c r="J90" s="32"/>
      <c r="K90" s="32">
        <f>TTEST(H90:H95,H96:H101,2,3)</f>
        <v>1.3366131767293034E-4</v>
      </c>
      <c r="L90" s="33" t="s">
        <v>101</v>
      </c>
      <c r="M90" s="34"/>
    </row>
    <row r="91" spans="1:13" x14ac:dyDescent="0.2">
      <c r="A91" s="31"/>
      <c r="B91" s="32">
        <v>28.37</v>
      </c>
      <c r="C91" s="33"/>
      <c r="D91" s="32">
        <v>13.91</v>
      </c>
      <c r="E91" s="33"/>
      <c r="F91" s="32">
        <f t="shared" si="16"/>
        <v>14.46</v>
      </c>
      <c r="G91" s="32">
        <f t="shared" ref="G91:G95" si="19">F91-F97</f>
        <v>-3.4399999999999977</v>
      </c>
      <c r="H91" s="32">
        <f t="shared" si="18"/>
        <v>10.852834619581357</v>
      </c>
      <c r="I91" s="32"/>
      <c r="J91" s="32"/>
      <c r="K91" s="32"/>
      <c r="L91" s="33"/>
      <c r="M91" s="34"/>
    </row>
    <row r="92" spans="1:13" x14ac:dyDescent="0.2">
      <c r="A92" s="31" t="s">
        <v>102</v>
      </c>
      <c r="B92" s="32">
        <v>28.74</v>
      </c>
      <c r="C92" s="33"/>
      <c r="D92" s="32">
        <v>13.71</v>
      </c>
      <c r="E92" s="33"/>
      <c r="F92" s="32">
        <f t="shared" si="16"/>
        <v>15.029999999999998</v>
      </c>
      <c r="G92" s="32">
        <f t="shared" si="19"/>
        <v>-2.9600000000000044</v>
      </c>
      <c r="H92" s="32">
        <f t="shared" si="18"/>
        <v>7.7812395792983091</v>
      </c>
      <c r="I92" s="32"/>
      <c r="J92" s="32"/>
      <c r="K92" s="32">
        <f>TTEST(H84:H89,H90:H95,2,3)</f>
        <v>1.1206114965581706E-2</v>
      </c>
      <c r="L92" s="33" t="s">
        <v>103</v>
      </c>
      <c r="M92" s="34"/>
    </row>
    <row r="93" spans="1:13" x14ac:dyDescent="0.2">
      <c r="A93" s="31"/>
      <c r="B93" s="32">
        <v>28.81</v>
      </c>
      <c r="C93" s="33"/>
      <c r="D93" s="32">
        <v>14.5</v>
      </c>
      <c r="E93" s="33"/>
      <c r="F93" s="32">
        <f t="shared" si="16"/>
        <v>14.309999999999999</v>
      </c>
      <c r="G93" s="32">
        <f t="shared" si="19"/>
        <v>-3.0700000000000038</v>
      </c>
      <c r="H93" s="32">
        <f t="shared" si="18"/>
        <v>8.3977334689845602</v>
      </c>
      <c r="I93" s="32"/>
      <c r="J93" s="32"/>
      <c r="K93" s="32"/>
      <c r="L93" s="33"/>
      <c r="M93" s="34"/>
    </row>
    <row r="94" spans="1:13" x14ac:dyDescent="0.2">
      <c r="A94" s="31"/>
      <c r="B94" s="32">
        <v>28.97</v>
      </c>
      <c r="C94" s="33"/>
      <c r="D94" s="32">
        <v>14.1</v>
      </c>
      <c r="E94" s="33"/>
      <c r="F94" s="32">
        <f t="shared" si="16"/>
        <v>14.87</v>
      </c>
      <c r="G94" s="32">
        <f t="shared" si="19"/>
        <v>-3.1799999999999979</v>
      </c>
      <c r="H94" s="32">
        <f t="shared" si="18"/>
        <v>9.063071082366374</v>
      </c>
      <c r="I94" s="32"/>
      <c r="J94" s="32"/>
      <c r="K94" s="32"/>
      <c r="L94" s="33"/>
      <c r="M94" s="34"/>
    </row>
    <row r="95" spans="1:13" x14ac:dyDescent="0.2">
      <c r="A95" s="31"/>
      <c r="B95" s="32">
        <v>28.77</v>
      </c>
      <c r="C95" s="33"/>
      <c r="D95" s="32">
        <v>13.44</v>
      </c>
      <c r="E95" s="33"/>
      <c r="F95" s="32">
        <f t="shared" si="16"/>
        <v>15.33</v>
      </c>
      <c r="G95" s="32">
        <f t="shared" si="19"/>
        <v>-3.1499999999999968</v>
      </c>
      <c r="H95" s="32">
        <f t="shared" si="18"/>
        <v>8.8765557765427392</v>
      </c>
      <c r="I95" s="32">
        <f>AVERAGE(H90:H95)</f>
        <v>9.7067578766340681</v>
      </c>
      <c r="J95" s="32">
        <f>STDEV(H90:H95)</f>
        <v>2.0262575281995887</v>
      </c>
      <c r="K95" s="32"/>
      <c r="L95" s="33"/>
      <c r="M95" s="34"/>
    </row>
    <row r="96" spans="1:13" x14ac:dyDescent="0.2">
      <c r="A96" s="35"/>
      <c r="B96" s="36">
        <v>32.22</v>
      </c>
      <c r="C96" s="37"/>
      <c r="D96" s="36">
        <v>13.61</v>
      </c>
      <c r="E96" s="37"/>
      <c r="F96" s="36">
        <f t="shared" si="16"/>
        <v>18.61</v>
      </c>
      <c r="G96" s="36">
        <f>F96-F96</f>
        <v>0</v>
      </c>
      <c r="H96" s="36">
        <f t="shared" si="18"/>
        <v>1</v>
      </c>
      <c r="I96" s="36"/>
      <c r="J96" s="36"/>
      <c r="K96" s="36"/>
      <c r="L96" s="37"/>
      <c r="M96" s="38"/>
    </row>
    <row r="97" spans="1:13" x14ac:dyDescent="0.2">
      <c r="A97" s="35"/>
      <c r="B97" s="36">
        <v>31.62</v>
      </c>
      <c r="C97" s="37"/>
      <c r="D97" s="36">
        <v>13.72</v>
      </c>
      <c r="E97" s="37"/>
      <c r="F97" s="36">
        <f t="shared" si="16"/>
        <v>17.899999999999999</v>
      </c>
      <c r="G97" s="36">
        <f t="shared" ref="G97:G101" si="20">F97-F97</f>
        <v>0</v>
      </c>
      <c r="H97" s="36">
        <f t="shared" si="18"/>
        <v>1</v>
      </c>
      <c r="I97" s="36"/>
      <c r="J97" s="36"/>
      <c r="K97" s="36"/>
      <c r="L97" s="37"/>
      <c r="M97" s="38"/>
    </row>
    <row r="98" spans="1:13" x14ac:dyDescent="0.2">
      <c r="A98" s="35" t="s">
        <v>104</v>
      </c>
      <c r="B98" s="36">
        <v>32.21</v>
      </c>
      <c r="C98" s="37"/>
      <c r="D98" s="36">
        <v>14.22</v>
      </c>
      <c r="E98" s="37"/>
      <c r="F98" s="36">
        <f t="shared" si="16"/>
        <v>17.990000000000002</v>
      </c>
      <c r="G98" s="36">
        <f t="shared" si="20"/>
        <v>0</v>
      </c>
      <c r="H98" s="36">
        <f t="shared" si="18"/>
        <v>1</v>
      </c>
      <c r="I98" s="36"/>
      <c r="J98" s="36"/>
      <c r="K98" s="36"/>
      <c r="L98" s="37"/>
      <c r="M98" s="38"/>
    </row>
    <row r="99" spans="1:13" x14ac:dyDescent="0.2">
      <c r="A99" s="35"/>
      <c r="B99" s="36">
        <v>32.090000000000003</v>
      </c>
      <c r="C99" s="37"/>
      <c r="D99" s="36">
        <v>14.71</v>
      </c>
      <c r="E99" s="37"/>
      <c r="F99" s="36">
        <f t="shared" si="16"/>
        <v>17.380000000000003</v>
      </c>
      <c r="G99" s="36">
        <f t="shared" si="20"/>
        <v>0</v>
      </c>
      <c r="H99" s="36">
        <f t="shared" si="18"/>
        <v>1</v>
      </c>
      <c r="I99" s="36"/>
      <c r="J99" s="36"/>
      <c r="K99" s="36"/>
      <c r="L99" s="37"/>
      <c r="M99" s="38"/>
    </row>
    <row r="100" spans="1:13" x14ac:dyDescent="0.2">
      <c r="A100" s="35"/>
      <c r="B100" s="36">
        <v>32.15</v>
      </c>
      <c r="C100" s="37"/>
      <c r="D100" s="36">
        <v>14.1</v>
      </c>
      <c r="E100" s="37"/>
      <c r="F100" s="36">
        <f t="shared" si="16"/>
        <v>18.049999999999997</v>
      </c>
      <c r="G100" s="36">
        <f t="shared" si="20"/>
        <v>0</v>
      </c>
      <c r="H100" s="36">
        <f t="shared" si="18"/>
        <v>1</v>
      </c>
      <c r="I100" s="36"/>
      <c r="J100" s="36"/>
      <c r="K100" s="36"/>
      <c r="L100" s="37"/>
      <c r="M100" s="38"/>
    </row>
    <row r="101" spans="1:13" x14ac:dyDescent="0.2">
      <c r="A101" s="35"/>
      <c r="B101" s="36">
        <v>32.29</v>
      </c>
      <c r="C101" s="37"/>
      <c r="D101" s="36">
        <v>13.81</v>
      </c>
      <c r="E101" s="37"/>
      <c r="F101" s="36">
        <f t="shared" si="16"/>
        <v>18.479999999999997</v>
      </c>
      <c r="G101" s="36">
        <f t="shared" si="20"/>
        <v>0</v>
      </c>
      <c r="H101" s="36">
        <f t="shared" si="18"/>
        <v>1</v>
      </c>
      <c r="I101" s="36">
        <v>1</v>
      </c>
      <c r="J101" s="36">
        <v>0</v>
      </c>
      <c r="K101" s="36"/>
      <c r="L101" s="37"/>
      <c r="M101" s="38"/>
    </row>
    <row r="102" spans="1:13" x14ac:dyDescent="0.2">
      <c r="A102" s="39"/>
      <c r="B102" s="40">
        <v>27.03</v>
      </c>
      <c r="C102" s="41"/>
      <c r="D102" s="40">
        <v>13.41</v>
      </c>
      <c r="E102" s="41"/>
      <c r="F102" s="40">
        <f t="shared" si="16"/>
        <v>13.620000000000001</v>
      </c>
      <c r="G102" s="40">
        <f>F102-F96</f>
        <v>-4.9899999999999984</v>
      </c>
      <c r="H102" s="40">
        <f t="shared" si="18"/>
        <v>31.778959853985111</v>
      </c>
      <c r="I102" s="40"/>
      <c r="J102" s="40"/>
      <c r="K102" s="40"/>
      <c r="L102" s="41" t="s">
        <v>105</v>
      </c>
      <c r="M102" s="42"/>
    </row>
    <row r="103" spans="1:13" x14ac:dyDescent="0.2">
      <c r="A103" s="39"/>
      <c r="B103" s="40">
        <v>27.11</v>
      </c>
      <c r="C103" s="41"/>
      <c r="D103" s="40">
        <v>13.77</v>
      </c>
      <c r="E103" s="41"/>
      <c r="F103" s="40">
        <f t="shared" si="16"/>
        <v>13.34</v>
      </c>
      <c r="G103" s="40">
        <f t="shared" ref="G103:G107" si="21">F103-F97</f>
        <v>-4.5599999999999987</v>
      </c>
      <c r="H103" s="40">
        <f t="shared" si="18"/>
        <v>23.588307476657594</v>
      </c>
      <c r="I103" s="40"/>
      <c r="J103" s="40"/>
      <c r="K103" s="40"/>
      <c r="L103" s="41"/>
      <c r="M103" s="42"/>
    </row>
    <row r="104" spans="1:13" x14ac:dyDescent="0.2">
      <c r="A104" s="39" t="s">
        <v>106</v>
      </c>
      <c r="B104" s="40">
        <v>27.42</v>
      </c>
      <c r="C104" s="41"/>
      <c r="D104" s="40">
        <v>13.65</v>
      </c>
      <c r="E104" s="41"/>
      <c r="F104" s="40">
        <f t="shared" si="16"/>
        <v>13.770000000000001</v>
      </c>
      <c r="G104" s="40">
        <f t="shared" si="21"/>
        <v>-4.2200000000000006</v>
      </c>
      <c r="H104" s="40">
        <f t="shared" si="18"/>
        <v>18.6357373834953</v>
      </c>
      <c r="I104" s="40"/>
      <c r="J104" s="40"/>
      <c r="K104" s="40"/>
      <c r="L104" s="41"/>
      <c r="M104" s="42"/>
    </row>
    <row r="105" spans="1:13" x14ac:dyDescent="0.2">
      <c r="A105" s="39"/>
      <c r="B105" s="40">
        <v>27.69</v>
      </c>
      <c r="C105" s="41"/>
      <c r="D105" s="40">
        <v>13.64</v>
      </c>
      <c r="E105" s="41"/>
      <c r="F105" s="40">
        <f t="shared" si="16"/>
        <v>14.05</v>
      </c>
      <c r="G105" s="40">
        <f t="shared" si="21"/>
        <v>-3.3300000000000018</v>
      </c>
      <c r="H105" s="40">
        <f t="shared" si="18"/>
        <v>10.056106996174638</v>
      </c>
      <c r="I105" s="40"/>
      <c r="J105" s="40"/>
      <c r="K105" s="40"/>
      <c r="L105" s="41"/>
      <c r="M105" s="42"/>
    </row>
    <row r="106" spans="1:13" x14ac:dyDescent="0.2">
      <c r="A106" s="39"/>
      <c r="B106" s="40">
        <v>27.43</v>
      </c>
      <c r="C106" s="41"/>
      <c r="D106" s="40">
        <v>13.91</v>
      </c>
      <c r="E106" s="41"/>
      <c r="F106" s="40">
        <f t="shared" si="16"/>
        <v>13.52</v>
      </c>
      <c r="G106" s="40">
        <f t="shared" si="21"/>
        <v>-4.5299999999999976</v>
      </c>
      <c r="H106" s="40">
        <f t="shared" si="18"/>
        <v>23.102867128359893</v>
      </c>
      <c r="I106" s="40"/>
      <c r="J106" s="40"/>
      <c r="K106" s="40"/>
      <c r="L106" s="41"/>
      <c r="M106" s="42"/>
    </row>
    <row r="107" spans="1:13" x14ac:dyDescent="0.2">
      <c r="A107" s="39"/>
      <c r="B107" s="40">
        <v>27.87</v>
      </c>
      <c r="C107" s="41"/>
      <c r="D107" s="40">
        <v>13.94</v>
      </c>
      <c r="E107" s="41"/>
      <c r="F107" s="40">
        <f t="shared" si="16"/>
        <v>13.930000000000001</v>
      </c>
      <c r="G107" s="40">
        <f t="shared" si="21"/>
        <v>-4.5499999999999954</v>
      </c>
      <c r="H107" s="40">
        <f t="shared" si="18"/>
        <v>23.425371135129932</v>
      </c>
      <c r="I107" s="40">
        <f>AVERAGE(H102:H107)</f>
        <v>21.764558328967073</v>
      </c>
      <c r="J107" s="40">
        <f>STDEV(H102:H107)</f>
        <v>7.142002822721718</v>
      </c>
      <c r="K107" s="40">
        <f>TTEST(H84:H89,H102:H107,2,3)</f>
        <v>0.64955205650398062</v>
      </c>
      <c r="L107" s="41"/>
      <c r="M107" s="42"/>
    </row>
    <row r="108" spans="1:13" x14ac:dyDescent="0.2">
      <c r="A108" s="35"/>
      <c r="B108" s="36">
        <v>27.41</v>
      </c>
      <c r="C108" s="37"/>
      <c r="D108" s="36">
        <v>12.91</v>
      </c>
      <c r="E108" s="37"/>
      <c r="F108" s="36">
        <f t="shared" si="16"/>
        <v>14.5</v>
      </c>
      <c r="G108" s="36">
        <f>F108-F96</f>
        <v>-4.1099999999999994</v>
      </c>
      <c r="H108" s="36">
        <f t="shared" si="18"/>
        <v>17.267651784070821</v>
      </c>
      <c r="I108" s="36"/>
      <c r="J108" s="36"/>
      <c r="K108" s="36"/>
      <c r="L108" s="37" t="s">
        <v>107</v>
      </c>
      <c r="M108" s="38"/>
    </row>
    <row r="109" spans="1:13" x14ac:dyDescent="0.2">
      <c r="A109" s="35"/>
      <c r="B109" s="36">
        <v>27.07</v>
      </c>
      <c r="C109" s="37"/>
      <c r="D109" s="36">
        <v>13.85</v>
      </c>
      <c r="E109" s="37"/>
      <c r="F109" s="36">
        <f t="shared" si="16"/>
        <v>13.22</v>
      </c>
      <c r="G109" s="36">
        <f t="shared" ref="G109:G112" si="22">F109-F97</f>
        <v>-4.6799999999999979</v>
      </c>
      <c r="H109" s="36">
        <f t="shared" si="18"/>
        <v>25.634236082867869</v>
      </c>
      <c r="I109" s="36"/>
      <c r="J109" s="36"/>
      <c r="K109" s="36"/>
      <c r="L109" s="37"/>
      <c r="M109" s="38"/>
    </row>
    <row r="110" spans="1:13" x14ac:dyDescent="0.2">
      <c r="A110" s="35" t="s">
        <v>108</v>
      </c>
      <c r="B110" s="36">
        <v>28.55</v>
      </c>
      <c r="C110" s="37"/>
      <c r="D110" s="36">
        <v>14.36</v>
      </c>
      <c r="E110" s="37"/>
      <c r="F110" s="36">
        <f t="shared" si="16"/>
        <v>14.190000000000001</v>
      </c>
      <c r="G110" s="36">
        <f t="shared" si="22"/>
        <v>-3.8000000000000007</v>
      </c>
      <c r="H110" s="36">
        <f t="shared" si="18"/>
        <v>13.928809012737991</v>
      </c>
      <c r="I110" s="36"/>
      <c r="J110" s="36"/>
      <c r="K110" s="36"/>
      <c r="L110" s="37"/>
      <c r="M110" s="38"/>
    </row>
    <row r="111" spans="1:13" x14ac:dyDescent="0.2">
      <c r="A111" s="35"/>
      <c r="B111" s="36">
        <v>27.29</v>
      </c>
      <c r="C111" s="37"/>
      <c r="D111" s="36">
        <v>13.69</v>
      </c>
      <c r="E111" s="37"/>
      <c r="F111" s="36">
        <f t="shared" si="16"/>
        <v>13.6</v>
      </c>
      <c r="G111" s="36">
        <f t="shared" si="22"/>
        <v>-3.7800000000000029</v>
      </c>
      <c r="H111" s="36">
        <f t="shared" si="18"/>
        <v>13.737046983004088</v>
      </c>
      <c r="I111" s="36"/>
      <c r="J111" s="36"/>
      <c r="K111" s="36"/>
      <c r="L111" s="37"/>
      <c r="M111" s="38"/>
    </row>
    <row r="112" spans="1:13" x14ac:dyDescent="0.2">
      <c r="A112" s="35"/>
      <c r="B112" s="36">
        <v>27.34</v>
      </c>
      <c r="C112" s="37"/>
      <c r="D112" s="36">
        <v>13.1</v>
      </c>
      <c r="E112" s="37"/>
      <c r="F112" s="36">
        <f t="shared" si="16"/>
        <v>14.24</v>
      </c>
      <c r="G112" s="36">
        <f t="shared" si="22"/>
        <v>-3.8099999999999969</v>
      </c>
      <c r="H112" s="36">
        <f t="shared" si="18"/>
        <v>14.025691541056533</v>
      </c>
      <c r="I112" s="36"/>
      <c r="J112" s="36"/>
      <c r="K112" s="36"/>
      <c r="L112" s="37"/>
      <c r="M112" s="38"/>
    </row>
    <row r="113" spans="1:13" x14ac:dyDescent="0.2">
      <c r="A113" s="35"/>
      <c r="B113" s="36">
        <v>27.76</v>
      </c>
      <c r="C113" s="37"/>
      <c r="D113" s="36">
        <v>13.87</v>
      </c>
      <c r="E113" s="37"/>
      <c r="F113" s="36">
        <f t="shared" si="16"/>
        <v>13.890000000000002</v>
      </c>
      <c r="G113" s="36">
        <f>F113-F101</f>
        <v>-4.5899999999999945</v>
      </c>
      <c r="H113" s="36">
        <f t="shared" si="18"/>
        <v>24.083947958576982</v>
      </c>
      <c r="I113" s="36">
        <f>AVERAGE(H108:H113)</f>
        <v>18.112897227052382</v>
      </c>
      <c r="J113" s="36">
        <f>STDEV(H108:H113)</f>
        <v>5.4092205491079755</v>
      </c>
      <c r="K113" s="36">
        <f>TTEST(H108:H113,H90:H95,2,3)</f>
        <v>1.0707740207273718E-2</v>
      </c>
      <c r="L113" s="37"/>
      <c r="M113" s="38"/>
    </row>
    <row r="114" spans="1:13" x14ac:dyDescent="0.2">
      <c r="A114" s="43"/>
      <c r="B114" s="44">
        <v>31.12</v>
      </c>
      <c r="C114" s="45"/>
      <c r="D114" s="44">
        <v>13.53</v>
      </c>
      <c r="E114" s="45"/>
      <c r="F114" s="44">
        <f t="shared" si="16"/>
        <v>17.590000000000003</v>
      </c>
      <c r="G114" s="44">
        <f>F114-F96</f>
        <v>-1.019999999999996</v>
      </c>
      <c r="H114" s="44">
        <f t="shared" si="18"/>
        <v>2.0279189595800524</v>
      </c>
      <c r="I114" s="44"/>
      <c r="J114" s="44"/>
      <c r="K114" s="44"/>
      <c r="L114" s="45"/>
      <c r="M114" s="46"/>
    </row>
    <row r="115" spans="1:13" x14ac:dyDescent="0.2">
      <c r="A115" s="43"/>
      <c r="B115" s="44">
        <v>31.32</v>
      </c>
      <c r="C115" s="45"/>
      <c r="D115" s="44">
        <v>13.24</v>
      </c>
      <c r="E115" s="45"/>
      <c r="F115" s="44">
        <f t="shared" si="16"/>
        <v>18.079999999999998</v>
      </c>
      <c r="G115" s="44">
        <f t="shared" ref="G115:G119" si="23">F115-F97</f>
        <v>0.17999999999999972</v>
      </c>
      <c r="H115" s="44">
        <f t="shared" si="18"/>
        <v>0.88270299629065507</v>
      </c>
      <c r="I115" s="44"/>
      <c r="J115" s="44"/>
      <c r="K115" s="44"/>
      <c r="L115" s="45"/>
      <c r="M115" s="46"/>
    </row>
    <row r="116" spans="1:13" x14ac:dyDescent="0.2">
      <c r="A116" s="43" t="s">
        <v>109</v>
      </c>
      <c r="B116" s="44">
        <v>31.62</v>
      </c>
      <c r="C116" s="45"/>
      <c r="D116" s="44">
        <v>13.44</v>
      </c>
      <c r="E116" s="45"/>
      <c r="F116" s="44">
        <f t="shared" si="16"/>
        <v>18.18</v>
      </c>
      <c r="G116" s="44">
        <f t="shared" si="23"/>
        <v>0.18999999999999773</v>
      </c>
      <c r="H116" s="44">
        <f t="shared" si="18"/>
        <v>0.87660572131603642</v>
      </c>
      <c r="I116" s="44"/>
      <c r="J116" s="44"/>
      <c r="K116" s="44"/>
      <c r="L116" s="45"/>
      <c r="M116" s="46"/>
    </row>
    <row r="117" spans="1:13" x14ac:dyDescent="0.2">
      <c r="A117" s="43"/>
      <c r="B117" s="44">
        <v>30.67</v>
      </c>
      <c r="C117" s="45"/>
      <c r="D117" s="44">
        <v>13.69</v>
      </c>
      <c r="E117" s="45"/>
      <c r="F117" s="44">
        <f t="shared" si="16"/>
        <v>16.980000000000004</v>
      </c>
      <c r="G117" s="44">
        <f t="shared" si="23"/>
        <v>-0.39999999999999858</v>
      </c>
      <c r="H117" s="44">
        <f t="shared" si="18"/>
        <v>1.3195079107728929</v>
      </c>
      <c r="I117" s="44"/>
      <c r="J117" s="44"/>
      <c r="K117" s="44"/>
      <c r="L117" s="45"/>
      <c r="M117" s="46"/>
    </row>
    <row r="118" spans="1:13" x14ac:dyDescent="0.2">
      <c r="A118" s="43"/>
      <c r="B118" s="44">
        <v>31.98</v>
      </c>
      <c r="C118" s="45"/>
      <c r="D118" s="44">
        <v>14.31</v>
      </c>
      <c r="E118" s="45"/>
      <c r="F118" s="44">
        <f t="shared" si="16"/>
        <v>17.670000000000002</v>
      </c>
      <c r="G118" s="44">
        <f t="shared" si="23"/>
        <v>-0.37999999999999545</v>
      </c>
      <c r="H118" s="44">
        <f t="shared" si="18"/>
        <v>1.3013418554419294</v>
      </c>
      <c r="I118" s="44"/>
      <c r="J118" s="44"/>
      <c r="K118" s="44"/>
      <c r="L118" s="45"/>
      <c r="M118" s="46"/>
    </row>
    <row r="119" spans="1:13" ht="16" thickBot="1" x14ac:dyDescent="0.25">
      <c r="A119" s="47"/>
      <c r="B119" s="48">
        <v>31.67</v>
      </c>
      <c r="C119" s="49"/>
      <c r="D119" s="48">
        <v>14.44</v>
      </c>
      <c r="E119" s="49"/>
      <c r="F119" s="48">
        <f t="shared" si="16"/>
        <v>17.230000000000004</v>
      </c>
      <c r="G119" s="48">
        <f t="shared" si="23"/>
        <v>-1.2499999999999929</v>
      </c>
      <c r="H119" s="48">
        <f t="shared" si="18"/>
        <v>2.3784142300054301</v>
      </c>
      <c r="I119" s="48">
        <f>AVERAGE(H114:H119)</f>
        <v>1.464415278901166</v>
      </c>
      <c r="J119" s="48">
        <f>STDEV(H114:H119)</f>
        <v>0.61391055101916658</v>
      </c>
      <c r="K119" s="48"/>
      <c r="L119" s="49"/>
      <c r="M119" s="50"/>
    </row>
    <row r="121" spans="1:13" x14ac:dyDescent="0.2">
      <c r="H121" s="5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5b</vt:lpstr>
      <vt:lpstr>Fig. 5c</vt:lpstr>
      <vt:lpstr>Fig. 5d</vt:lpstr>
      <vt:lpstr>Fig. 5g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Donghyuk Shin</dc:creator>
  <cp:lastModifiedBy>Donghyuk Shin</cp:lastModifiedBy>
  <dcterms:created xsi:type="dcterms:W3CDTF">2020-07-10T13:48:45Z</dcterms:created>
  <dcterms:modified xsi:type="dcterms:W3CDTF">2020-07-11T18:53:05Z</dcterms:modified>
</cp:coreProperties>
</file>