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810"/>
  <workbookPr/>
  <mc:AlternateContent xmlns:mc="http://schemas.openxmlformats.org/markup-compatibility/2006">
    <mc:Choice Requires="x15">
      <x15ac:absPath xmlns:x15ac="http://schemas.microsoft.com/office/spreadsheetml/2010/11/ac" url="/Papers &amp; Chapters/G10K papers/VGP Manuscripts/VGP Flagship assembly paper/Submission 4/"/>
    </mc:Choice>
  </mc:AlternateContent>
  <bookViews>
    <workbookView xWindow="0" yWindow="460" windowWidth="28800" windowHeight="16760" tabRatio="500"/>
  </bookViews>
  <sheets>
    <sheet name="Display Items" sheetId="1" r:id="rId1"/>
    <sheet name="ST1 Hummingbird" sheetId="2" r:id="rId2"/>
    <sheet name="ST2 Tools" sheetId="3" r:id="rId3"/>
    <sheet name="ST3 Scaffolding" sheetId="4" r:id="rId4"/>
    <sheet name="ST4 Gapfill" sheetId="5" r:id="rId5"/>
    <sheet name="ST5 QV" sheetId="6" r:id="rId6"/>
    <sheet name="ST6 Low supports" sheetId="7" r:id="rId7"/>
    <sheet name="ST7 Telomere" sheetId="8" r:id="rId8"/>
    <sheet name="ST8 Samples Sources" sheetId="9" r:id="rId9"/>
    <sheet name="ST9 DNA &amp; Sequencing" sheetId="10" r:id="rId10"/>
    <sheet name="ST10 Submitted Acc." sheetId="11" r:id="rId11"/>
    <sheet name="ST11 Continuity &amp; Reliable" sheetId="12" r:id="rId12"/>
    <sheet name="ST12 BUSCO" sheetId="13" r:id="rId13"/>
    <sheet name="ST13 VGP versions" sheetId="14" r:id="rId14"/>
    <sheet name="ST14. JoinsRearrangements" sheetId="15" r:id="rId15"/>
    <sheet name="ST15 Curation" sheetId="16" r:id="rId16"/>
    <sheet name="ST16. platypus" sheetId="17" r:id="rId17"/>
    <sheet name="ST17. Base Accuracy" sheetId="18" r:id="rId18"/>
    <sheet name="ST18. MT" sheetId="19" r:id="rId19"/>
    <sheet name="ST19. Prior vs. VGP" sheetId="20" r:id="rId20"/>
    <sheet name="ST20. Annotation" sheetId="21" r:id="rId21"/>
    <sheet name="ST21. Gene Fixes" sheetId="22" r:id="rId22"/>
    <sheet name="ST22. BUSCO Chr Pair" sheetId="23" r:id="rId23"/>
    <sheet name="ST23. Before VGP" sheetId="24" r:id="rId24"/>
    <sheet name="Fig. 1" sheetId="25" r:id="rId25"/>
    <sheet name="ED Fig. 1" sheetId="26" r:id="rId26"/>
  </sheets>
  <definedNames>
    <definedName name="_xlnm._FilterDatabase" localSheetId="24" hidden="1">'Fig. 1'!$A$2:$N$19</definedName>
    <definedName name="Z_9D92C0C5_A30C_415E_A539_0639E2A5A375_.wvu.FilterData" localSheetId="6" hidden="1">'ST6 Low supports'!$A$2:$H$558</definedName>
  </definedNames>
  <calcPr calcId="150001" concurrentCalc="0"/>
  <customWorkbookViews>
    <customWorkbookView name="Filter 1" guid="{9D92C0C5-A30C-415E-A539-0639E2A5A375}" maximized="1" windowWidth="0" windowHeight="0" activeSheetId="0"/>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30" roundtripDataSignature="AMtx7miXWMueENEYvzKgG2TiDYEMtrjMrw=="/>
    </ext>
  </extLst>
</workbook>
</file>

<file path=xl/calcChain.xml><?xml version="1.0" encoding="utf-8"?>
<calcChain xmlns="http://schemas.openxmlformats.org/spreadsheetml/2006/main">
  <c r="E25" i="21" l="1"/>
  <c r="J26" i="21"/>
  <c r="J25" i="21"/>
  <c r="E26" i="21"/>
  <c r="V22" i="26"/>
  <c r="N22" i="26"/>
  <c r="J22" i="26"/>
  <c r="V21" i="26"/>
  <c r="N21" i="26"/>
  <c r="J21" i="26"/>
  <c r="V20" i="26"/>
  <c r="N20" i="26"/>
  <c r="J20" i="26"/>
  <c r="V19" i="26"/>
  <c r="N19" i="26"/>
  <c r="V18" i="26"/>
  <c r="N18" i="26"/>
  <c r="J18" i="26"/>
  <c r="V17" i="26"/>
  <c r="N17" i="26"/>
  <c r="J17" i="26"/>
  <c r="V16" i="26"/>
  <c r="N16" i="26"/>
  <c r="J16" i="26"/>
  <c r="V15" i="26"/>
  <c r="N15" i="26"/>
  <c r="J15" i="26"/>
  <c r="V14" i="26"/>
  <c r="N14" i="26"/>
  <c r="J14" i="26"/>
  <c r="V13" i="26"/>
  <c r="N13" i="26"/>
  <c r="J13" i="26"/>
  <c r="V12" i="26"/>
  <c r="N12" i="26"/>
  <c r="J12" i="26"/>
  <c r="V11" i="26"/>
  <c r="N11" i="26"/>
  <c r="V10" i="26"/>
  <c r="N10" i="26"/>
  <c r="V9" i="26"/>
  <c r="N9" i="26"/>
  <c r="J9" i="26"/>
  <c r="V8" i="26"/>
  <c r="N8" i="26"/>
  <c r="J8" i="26"/>
  <c r="V7" i="26"/>
  <c r="N7" i="26"/>
  <c r="J7" i="26"/>
  <c r="V6" i="26"/>
  <c r="N6" i="26"/>
  <c r="J6" i="26"/>
  <c r="V5" i="26"/>
  <c r="N5" i="26"/>
  <c r="J5" i="26"/>
  <c r="V4" i="26"/>
  <c r="N4" i="26"/>
  <c r="J4" i="26"/>
  <c r="D19" i="25"/>
  <c r="C19" i="25"/>
  <c r="D18" i="25"/>
  <c r="C18" i="25"/>
  <c r="D17" i="25"/>
  <c r="C17" i="25"/>
  <c r="D16" i="25"/>
  <c r="C16" i="25"/>
  <c r="D15" i="25"/>
  <c r="C15" i="25"/>
  <c r="D14" i="25"/>
  <c r="C14" i="25"/>
  <c r="D13" i="25"/>
  <c r="C13" i="25"/>
  <c r="D12" i="25"/>
  <c r="C12" i="25"/>
  <c r="D11" i="25"/>
  <c r="C11" i="25"/>
  <c r="D10" i="25"/>
  <c r="C10" i="25"/>
  <c r="D9" i="25"/>
  <c r="C9" i="25"/>
  <c r="D8" i="25"/>
  <c r="C8" i="25"/>
  <c r="D7" i="25"/>
  <c r="C7" i="25"/>
  <c r="D6" i="25"/>
  <c r="C6" i="25"/>
  <c r="D5" i="25"/>
  <c r="C5" i="25"/>
  <c r="D4" i="25"/>
  <c r="C4" i="25"/>
  <c r="D3" i="25"/>
  <c r="C3" i="25"/>
  <c r="X72" i="23"/>
  <c r="W72" i="23"/>
  <c r="V72" i="23"/>
  <c r="U72" i="23"/>
  <c r="T72" i="23"/>
  <c r="S72" i="23"/>
  <c r="R72" i="23"/>
  <c r="Q72" i="23"/>
  <c r="P72" i="23"/>
  <c r="O72" i="23"/>
  <c r="N72" i="23"/>
  <c r="M72" i="23"/>
  <c r="L72" i="23"/>
  <c r="K72" i="23"/>
  <c r="J72" i="23"/>
  <c r="I72" i="23"/>
  <c r="H30" i="23"/>
  <c r="H72" i="23"/>
  <c r="G30" i="23"/>
  <c r="G31" i="23"/>
  <c r="G32" i="23"/>
  <c r="G72" i="23"/>
  <c r="G33" i="23"/>
  <c r="G34" i="23"/>
  <c r="G35" i="23"/>
  <c r="G71" i="23"/>
  <c r="G36" i="23"/>
  <c r="G37" i="23"/>
  <c r="G38" i="23"/>
  <c r="G39" i="23"/>
  <c r="G40" i="23"/>
  <c r="G41" i="23"/>
  <c r="G42" i="23"/>
  <c r="G43" i="23"/>
  <c r="G44" i="23"/>
  <c r="G45" i="23"/>
  <c r="G46" i="23"/>
  <c r="G47" i="23"/>
  <c r="G48" i="23"/>
  <c r="G49" i="23"/>
  <c r="G50" i="23"/>
  <c r="G51" i="23"/>
  <c r="G52" i="23"/>
  <c r="G53" i="23"/>
  <c r="G54" i="23"/>
  <c r="G55" i="23"/>
  <c r="G56" i="23"/>
  <c r="G57" i="23"/>
  <c r="G58" i="23"/>
  <c r="G59" i="23"/>
  <c r="G60" i="23"/>
  <c r="G61" i="23"/>
  <c r="G62" i="23"/>
  <c r="G63" i="23"/>
  <c r="G64" i="23"/>
  <c r="G65" i="23"/>
  <c r="G66" i="23"/>
  <c r="G67" i="23"/>
  <c r="G68" i="23"/>
  <c r="G69" i="23"/>
  <c r="G70" i="23"/>
  <c r="F30" i="23"/>
  <c r="F31" i="23"/>
  <c r="F32" i="23"/>
  <c r="F72" i="23"/>
  <c r="F33" i="23"/>
  <c r="F71" i="23"/>
  <c r="F34" i="23"/>
  <c r="F35" i="23"/>
  <c r="F36" i="23"/>
  <c r="F37" i="23"/>
  <c r="F38" i="23"/>
  <c r="F39" i="23"/>
  <c r="F40" i="23"/>
  <c r="F41" i="23"/>
  <c r="F42" i="23"/>
  <c r="F43" i="23"/>
  <c r="F44" i="23"/>
  <c r="F45" i="23"/>
  <c r="F46" i="23"/>
  <c r="F47" i="23"/>
  <c r="F48" i="23"/>
  <c r="F49" i="23"/>
  <c r="F50" i="23"/>
  <c r="F51" i="23"/>
  <c r="F52" i="23"/>
  <c r="F53" i="23"/>
  <c r="F54" i="23"/>
  <c r="F55" i="23"/>
  <c r="F56" i="23"/>
  <c r="F57" i="23"/>
  <c r="F58" i="23"/>
  <c r="F59" i="23"/>
  <c r="F60" i="23"/>
  <c r="F61" i="23"/>
  <c r="F62" i="23"/>
  <c r="F63" i="23"/>
  <c r="F64" i="23"/>
  <c r="F65" i="23"/>
  <c r="F66" i="23"/>
  <c r="F67" i="23"/>
  <c r="F68" i="23"/>
  <c r="F69" i="23"/>
  <c r="F70" i="23"/>
  <c r="E30" i="23"/>
  <c r="E31" i="23"/>
  <c r="E32" i="23"/>
  <c r="E33" i="23"/>
  <c r="E34" i="23"/>
  <c r="E35" i="23"/>
  <c r="E36" i="23"/>
  <c r="E37" i="23"/>
  <c r="E38" i="23"/>
  <c r="E39" i="23"/>
  <c r="E72" i="23"/>
  <c r="E40" i="23"/>
  <c r="E41" i="23"/>
  <c r="E42" i="23"/>
  <c r="E43" i="23"/>
  <c r="E44" i="23"/>
  <c r="E45" i="23"/>
  <c r="E46" i="23"/>
  <c r="E47" i="23"/>
  <c r="E48" i="23"/>
  <c r="E49" i="23"/>
  <c r="E50" i="23"/>
  <c r="E51" i="23"/>
  <c r="E52" i="23"/>
  <c r="E53" i="23"/>
  <c r="E54" i="23"/>
  <c r="E55" i="23"/>
  <c r="E56" i="23"/>
  <c r="E57" i="23"/>
  <c r="E58" i="23"/>
  <c r="E59" i="23"/>
  <c r="E60" i="23"/>
  <c r="E61" i="23"/>
  <c r="E62" i="23"/>
  <c r="E63" i="23"/>
  <c r="E64" i="23"/>
  <c r="E65" i="23"/>
  <c r="E66" i="23"/>
  <c r="E67" i="23"/>
  <c r="E68" i="23"/>
  <c r="E69" i="23"/>
  <c r="E70" i="23"/>
  <c r="D30" i="23"/>
  <c r="D31" i="23"/>
  <c r="D32" i="23"/>
  <c r="D33" i="23"/>
  <c r="D34" i="23"/>
  <c r="D72" i="23"/>
  <c r="D35" i="23"/>
  <c r="D36" i="23"/>
  <c r="D71" i="23"/>
  <c r="D37" i="23"/>
  <c r="D38" i="23"/>
  <c r="D39" i="23"/>
  <c r="D40" i="23"/>
  <c r="D41" i="23"/>
  <c r="D42" i="23"/>
  <c r="D43" i="23"/>
  <c r="D44" i="23"/>
  <c r="D45" i="23"/>
  <c r="D46" i="23"/>
  <c r="D47" i="23"/>
  <c r="D48" i="23"/>
  <c r="D49" i="23"/>
  <c r="D50" i="23"/>
  <c r="D51" i="23"/>
  <c r="D52" i="23"/>
  <c r="D53" i="23"/>
  <c r="D54" i="23"/>
  <c r="D55" i="23"/>
  <c r="D56" i="23"/>
  <c r="D57" i="23"/>
  <c r="D58" i="23"/>
  <c r="D59" i="23"/>
  <c r="D60" i="23"/>
  <c r="D61" i="23"/>
  <c r="D62" i="23"/>
  <c r="D63" i="23"/>
  <c r="D64" i="23"/>
  <c r="D65" i="23"/>
  <c r="D66" i="23"/>
  <c r="D67" i="23"/>
  <c r="D68" i="23"/>
  <c r="D69" i="23"/>
  <c r="D70" i="23"/>
  <c r="C30" i="23"/>
  <c r="C31" i="23"/>
  <c r="C32" i="23"/>
  <c r="C72" i="23"/>
  <c r="C33" i="23"/>
  <c r="C34" i="23"/>
  <c r="C71" i="23"/>
  <c r="C35" i="23"/>
  <c r="C36" i="23"/>
  <c r="C37" i="23"/>
  <c r="C38" i="23"/>
  <c r="C39" i="23"/>
  <c r="C40" i="23"/>
  <c r="C41" i="23"/>
  <c r="C42" i="23"/>
  <c r="C43" i="23"/>
  <c r="C44" i="23"/>
  <c r="C45" i="23"/>
  <c r="C46" i="23"/>
  <c r="C47" i="23"/>
  <c r="C48" i="23"/>
  <c r="C49" i="23"/>
  <c r="C50" i="23"/>
  <c r="C51" i="23"/>
  <c r="C52" i="23"/>
  <c r="C53" i="23"/>
  <c r="C54" i="23"/>
  <c r="C55" i="23"/>
  <c r="C56" i="23"/>
  <c r="C57" i="23"/>
  <c r="C58" i="23"/>
  <c r="C59" i="23"/>
  <c r="C60" i="23"/>
  <c r="C61" i="23"/>
  <c r="C62" i="23"/>
  <c r="C63" i="23"/>
  <c r="C64" i="23"/>
  <c r="C65" i="23"/>
  <c r="C66" i="23"/>
  <c r="C67" i="23"/>
  <c r="C68" i="23"/>
  <c r="C69" i="23"/>
  <c r="C70" i="23"/>
  <c r="X71" i="23"/>
  <c r="W71" i="23"/>
  <c r="V71" i="23"/>
  <c r="U71" i="23"/>
  <c r="T71" i="23"/>
  <c r="S71" i="23"/>
  <c r="R71" i="23"/>
  <c r="Q71" i="23"/>
  <c r="P71" i="23"/>
  <c r="O71" i="23"/>
  <c r="N71" i="23"/>
  <c r="M71" i="23"/>
  <c r="L71" i="23"/>
  <c r="K71" i="23"/>
  <c r="J71" i="23"/>
  <c r="I71" i="23"/>
  <c r="H71" i="23"/>
  <c r="E71" i="23"/>
  <c r="Y28" i="23"/>
  <c r="X28" i="23"/>
  <c r="W28" i="23"/>
  <c r="V28" i="23"/>
  <c r="U28" i="23"/>
  <c r="T28" i="23"/>
  <c r="S28" i="23"/>
  <c r="R28" i="23"/>
  <c r="Q28" i="23"/>
  <c r="P28" i="23"/>
  <c r="O28" i="23"/>
  <c r="N28" i="23"/>
  <c r="M28" i="23"/>
  <c r="L28" i="23"/>
  <c r="K28" i="23"/>
  <c r="J28" i="23"/>
  <c r="I28" i="23"/>
  <c r="H4" i="23"/>
  <c r="H5" i="23"/>
  <c r="H28" i="23"/>
  <c r="H6" i="23"/>
  <c r="H7" i="23"/>
  <c r="H8" i="23"/>
  <c r="H27" i="23"/>
  <c r="H9" i="23"/>
  <c r="H10" i="23"/>
  <c r="H11" i="23"/>
  <c r="H12" i="23"/>
  <c r="H13" i="23"/>
  <c r="H14" i="23"/>
  <c r="H15" i="23"/>
  <c r="H16" i="23"/>
  <c r="H17" i="23"/>
  <c r="H18" i="23"/>
  <c r="H19" i="23"/>
  <c r="H20" i="23"/>
  <c r="H21" i="23"/>
  <c r="H22" i="23"/>
  <c r="H23" i="23"/>
  <c r="H24" i="23"/>
  <c r="H25" i="23"/>
  <c r="H26" i="23"/>
  <c r="G4" i="23"/>
  <c r="G5" i="23"/>
  <c r="G28" i="23"/>
  <c r="G6" i="23"/>
  <c r="G7" i="23"/>
  <c r="G8" i="23"/>
  <c r="G27" i="23"/>
  <c r="G9" i="23"/>
  <c r="G10" i="23"/>
  <c r="G11" i="23"/>
  <c r="G12" i="23"/>
  <c r="G13" i="23"/>
  <c r="G14" i="23"/>
  <c r="G15" i="23"/>
  <c r="G16" i="23"/>
  <c r="G17" i="23"/>
  <c r="G18" i="23"/>
  <c r="G19" i="23"/>
  <c r="G20" i="23"/>
  <c r="G21" i="23"/>
  <c r="G22" i="23"/>
  <c r="G23" i="23"/>
  <c r="G24" i="23"/>
  <c r="G25" i="23"/>
  <c r="G26" i="23"/>
  <c r="F4" i="23"/>
  <c r="F5" i="23"/>
  <c r="F28" i="23"/>
  <c r="F6" i="23"/>
  <c r="F7" i="23"/>
  <c r="F8" i="23"/>
  <c r="F27" i="23"/>
  <c r="F9" i="23"/>
  <c r="F10" i="23"/>
  <c r="F11" i="23"/>
  <c r="F12" i="23"/>
  <c r="F13" i="23"/>
  <c r="F14" i="23"/>
  <c r="F15" i="23"/>
  <c r="F16" i="23"/>
  <c r="F17" i="23"/>
  <c r="F18" i="23"/>
  <c r="F19" i="23"/>
  <c r="F20" i="23"/>
  <c r="F21" i="23"/>
  <c r="F22" i="23"/>
  <c r="F23" i="23"/>
  <c r="F24" i="23"/>
  <c r="F25" i="23"/>
  <c r="F26" i="23"/>
  <c r="E4" i="23"/>
  <c r="E5" i="23"/>
  <c r="E28" i="23"/>
  <c r="E6" i="23"/>
  <c r="E7" i="23"/>
  <c r="E8" i="23"/>
  <c r="E9" i="23"/>
  <c r="E10" i="23"/>
  <c r="E11" i="23"/>
  <c r="E12" i="23"/>
  <c r="E13" i="23"/>
  <c r="E14" i="23"/>
  <c r="E15" i="23"/>
  <c r="E16" i="23"/>
  <c r="E17" i="23"/>
  <c r="E18" i="23"/>
  <c r="E19" i="23"/>
  <c r="E20" i="23"/>
  <c r="E21" i="23"/>
  <c r="E22" i="23"/>
  <c r="E23" i="23"/>
  <c r="E24" i="23"/>
  <c r="E25" i="23"/>
  <c r="E26" i="23"/>
  <c r="D4" i="23"/>
  <c r="D5" i="23"/>
  <c r="D28" i="23"/>
  <c r="D6" i="23"/>
  <c r="D7" i="23"/>
  <c r="D27" i="23"/>
  <c r="D8" i="23"/>
  <c r="D9" i="23"/>
  <c r="D10" i="23"/>
  <c r="D11" i="23"/>
  <c r="D12" i="23"/>
  <c r="D13" i="23"/>
  <c r="D14" i="23"/>
  <c r="D15" i="23"/>
  <c r="D16" i="23"/>
  <c r="D17" i="23"/>
  <c r="D18" i="23"/>
  <c r="D19" i="23"/>
  <c r="D20" i="23"/>
  <c r="D21" i="23"/>
  <c r="D22" i="23"/>
  <c r="D23" i="23"/>
  <c r="D24" i="23"/>
  <c r="D25" i="23"/>
  <c r="D26" i="23"/>
  <c r="C4" i="23"/>
  <c r="C5" i="23"/>
  <c r="C28" i="23"/>
  <c r="C6" i="23"/>
  <c r="C7" i="23"/>
  <c r="C27" i="23"/>
  <c r="C8" i="23"/>
  <c r="C9" i="23"/>
  <c r="C10" i="23"/>
  <c r="C11" i="23"/>
  <c r="C12" i="23"/>
  <c r="C13" i="23"/>
  <c r="C14" i="23"/>
  <c r="C15" i="23"/>
  <c r="C16" i="23"/>
  <c r="C17" i="23"/>
  <c r="C18" i="23"/>
  <c r="C19" i="23"/>
  <c r="C20" i="23"/>
  <c r="C21" i="23"/>
  <c r="C22" i="23"/>
  <c r="C23" i="23"/>
  <c r="C24" i="23"/>
  <c r="C25" i="23"/>
  <c r="C26" i="23"/>
  <c r="Y27" i="23"/>
  <c r="X27" i="23"/>
  <c r="W27" i="23"/>
  <c r="V27" i="23"/>
  <c r="U27" i="23"/>
  <c r="T27" i="23"/>
  <c r="S27" i="23"/>
  <c r="R27" i="23"/>
  <c r="Q27" i="23"/>
  <c r="P27" i="23"/>
  <c r="O27" i="23"/>
  <c r="N27" i="23"/>
  <c r="M27" i="23"/>
  <c r="L27" i="23"/>
  <c r="K27" i="23"/>
  <c r="J27" i="23"/>
  <c r="I27" i="23"/>
  <c r="E27" i="23"/>
  <c r="C59" i="20"/>
  <c r="C43" i="20"/>
  <c r="C27" i="20"/>
  <c r="B27" i="20"/>
  <c r="C7" i="20"/>
  <c r="B7" i="20"/>
  <c r="H25" i="18"/>
  <c r="G25" i="18"/>
  <c r="F25" i="18"/>
  <c r="E25" i="18"/>
  <c r="D25" i="18"/>
  <c r="C25" i="18"/>
  <c r="H24" i="18"/>
  <c r="G24" i="18"/>
  <c r="F24" i="18"/>
  <c r="E24" i="18"/>
  <c r="D24" i="18"/>
  <c r="C24" i="18"/>
  <c r="H23" i="18"/>
  <c r="G23" i="18"/>
  <c r="F23" i="18"/>
  <c r="E23" i="18"/>
  <c r="D23" i="18"/>
  <c r="C23" i="18"/>
  <c r="L21" i="16"/>
  <c r="L20" i="16"/>
  <c r="L19" i="16"/>
  <c r="L18" i="16"/>
  <c r="L17" i="16"/>
  <c r="L16" i="16"/>
  <c r="L15" i="16"/>
  <c r="L14" i="16"/>
  <c r="L13" i="16"/>
  <c r="L12" i="16"/>
  <c r="L11" i="16"/>
  <c r="L10" i="16"/>
  <c r="L9" i="16"/>
  <c r="L8" i="16"/>
  <c r="L7" i="16"/>
  <c r="L6" i="16"/>
  <c r="L5" i="16"/>
  <c r="L4" i="16"/>
  <c r="L3" i="16"/>
  <c r="AB23" i="14"/>
  <c r="AB21" i="14"/>
  <c r="AB20" i="14"/>
  <c r="AB19" i="14"/>
  <c r="AB18" i="14"/>
  <c r="AB17" i="14"/>
  <c r="AB16" i="14"/>
  <c r="AB15" i="14"/>
  <c r="AB14" i="14"/>
  <c r="AB13" i="14"/>
  <c r="AB12" i="14"/>
  <c r="AB11" i="14"/>
  <c r="AB10" i="14"/>
  <c r="AB9" i="14"/>
  <c r="AB8" i="14"/>
  <c r="AB7" i="14"/>
  <c r="AB6" i="14"/>
  <c r="AB5" i="14"/>
  <c r="AB4" i="14"/>
  <c r="AF25" i="12"/>
  <c r="AE25" i="12"/>
  <c r="AD25" i="12"/>
  <c r="AC25" i="12"/>
  <c r="AB25" i="12"/>
  <c r="AA25" i="12"/>
  <c r="Z25" i="12"/>
  <c r="Y25" i="12"/>
  <c r="X25" i="12"/>
  <c r="W4" i="12"/>
  <c r="W5" i="12"/>
  <c r="W6" i="12"/>
  <c r="W25" i="12"/>
  <c r="W7" i="12"/>
  <c r="W8" i="12"/>
  <c r="W9" i="12"/>
  <c r="W10" i="12"/>
  <c r="W11" i="12"/>
  <c r="W12" i="12"/>
  <c r="W13" i="12"/>
  <c r="W14" i="12"/>
  <c r="W15" i="12"/>
  <c r="W16" i="12"/>
  <c r="W17" i="12"/>
  <c r="W18" i="12"/>
  <c r="W19" i="12"/>
  <c r="W20" i="12"/>
  <c r="W21" i="12"/>
  <c r="W22" i="12"/>
  <c r="V25" i="12"/>
  <c r="U25" i="12"/>
  <c r="T4" i="12"/>
  <c r="T5" i="12"/>
  <c r="T6" i="12"/>
  <c r="T7" i="12"/>
  <c r="T8" i="12"/>
  <c r="T23" i="12"/>
  <c r="T9" i="12"/>
  <c r="T10" i="12"/>
  <c r="T11" i="12"/>
  <c r="T12" i="12"/>
  <c r="T13" i="12"/>
  <c r="T14" i="12"/>
  <c r="T15" i="12"/>
  <c r="T16" i="12"/>
  <c r="T17" i="12"/>
  <c r="T18" i="12"/>
  <c r="T19" i="12"/>
  <c r="T20" i="12"/>
  <c r="T21" i="12"/>
  <c r="T22" i="12"/>
  <c r="S25" i="12"/>
  <c r="R25" i="12"/>
  <c r="Q25" i="12"/>
  <c r="P25" i="12"/>
  <c r="O25" i="12"/>
  <c r="N25" i="12"/>
  <c r="M25" i="12"/>
  <c r="L25" i="12"/>
  <c r="K25" i="12"/>
  <c r="J25" i="12"/>
  <c r="I25" i="12"/>
  <c r="H4" i="12"/>
  <c r="H5" i="12"/>
  <c r="H6" i="12"/>
  <c r="H7" i="12"/>
  <c r="H8" i="12"/>
  <c r="H9" i="12"/>
  <c r="H23" i="12"/>
  <c r="H10" i="12"/>
  <c r="H11" i="12"/>
  <c r="H12" i="12"/>
  <c r="H13" i="12"/>
  <c r="H14" i="12"/>
  <c r="H15" i="12"/>
  <c r="H16" i="12"/>
  <c r="H17" i="12"/>
  <c r="H18" i="12"/>
  <c r="H19" i="12"/>
  <c r="H20" i="12"/>
  <c r="H21" i="12"/>
  <c r="H22" i="12"/>
  <c r="G25" i="12"/>
  <c r="F25" i="12"/>
  <c r="E25" i="12"/>
  <c r="D25" i="12"/>
  <c r="C25" i="12"/>
  <c r="AF24" i="12"/>
  <c r="AE24" i="12"/>
  <c r="AD24" i="12"/>
  <c r="AC24" i="12"/>
  <c r="AB24" i="12"/>
  <c r="AA24" i="12"/>
  <c r="Z24" i="12"/>
  <c r="Y24" i="12"/>
  <c r="X24" i="12"/>
  <c r="V24" i="12"/>
  <c r="U24" i="12"/>
  <c r="T24" i="12"/>
  <c r="S24" i="12"/>
  <c r="R24" i="12"/>
  <c r="Q24" i="12"/>
  <c r="P24" i="12"/>
  <c r="O24" i="12"/>
  <c r="N24" i="12"/>
  <c r="M24" i="12"/>
  <c r="L24" i="12"/>
  <c r="K24" i="12"/>
  <c r="J24" i="12"/>
  <c r="I24" i="12"/>
  <c r="G24" i="12"/>
  <c r="F24" i="12"/>
  <c r="E24" i="12"/>
  <c r="D24" i="12"/>
  <c r="C24" i="12"/>
  <c r="AF23" i="12"/>
  <c r="AE23" i="12"/>
  <c r="AD23" i="12"/>
  <c r="AC23" i="12"/>
  <c r="AB23" i="12"/>
  <c r="AA23" i="12"/>
  <c r="Z23" i="12"/>
  <c r="Y23" i="12"/>
  <c r="X23" i="12"/>
  <c r="V23" i="12"/>
  <c r="U23" i="12"/>
  <c r="S23" i="12"/>
  <c r="R23" i="12"/>
  <c r="Q23" i="12"/>
  <c r="P23" i="12"/>
  <c r="O23" i="12"/>
  <c r="N23" i="12"/>
  <c r="M23" i="12"/>
  <c r="L23" i="12"/>
  <c r="K23" i="12"/>
  <c r="J23" i="12"/>
  <c r="I23" i="12"/>
  <c r="G23" i="12"/>
  <c r="F23" i="12"/>
  <c r="E23" i="12"/>
  <c r="D23" i="12"/>
  <c r="C23" i="12"/>
  <c r="Q19" i="9"/>
  <c r="F13" i="6"/>
  <c r="F12" i="6"/>
  <c r="F11" i="6"/>
  <c r="F10" i="6"/>
  <c r="F9" i="6"/>
  <c r="F8" i="6"/>
  <c r="F7" i="6"/>
  <c r="F6" i="6"/>
  <c r="F5" i="6"/>
  <c r="D4" i="6"/>
  <c r="F4" i="6"/>
  <c r="H6" i="5"/>
  <c r="H5" i="5"/>
  <c r="H4" i="5"/>
  <c r="D13" i="4"/>
  <c r="D12" i="4"/>
  <c r="T25" i="12"/>
  <c r="H25" i="12"/>
  <c r="W24" i="12"/>
  <c r="H24" i="12"/>
  <c r="W23" i="12"/>
</calcChain>
</file>

<file path=xl/sharedStrings.xml><?xml version="1.0" encoding="utf-8"?>
<sst xmlns="http://schemas.openxmlformats.org/spreadsheetml/2006/main" count="4538" uniqueCount="1711">
  <si>
    <t>Item</t>
  </si>
  <si>
    <t>#</t>
  </si>
  <si>
    <t>Title or keyword</t>
  </si>
  <si>
    <t>Figure</t>
  </si>
  <si>
    <t>Scaffolding comparison in hummingbird</t>
  </si>
  <si>
    <t>Factors affecting continuity and false duplications</t>
  </si>
  <si>
    <t>Improvements to alignment and gene annotation</t>
  </si>
  <si>
    <t>GC-content pattern reveals novel biological findings in missing regions of protein coding genes in VGP assemblies</t>
  </si>
  <si>
    <t>Chromosome evolution among bats and other vertebrates</t>
  </si>
  <si>
    <t>Table</t>
  </si>
  <si>
    <t>Proposed standards and metrics for defining assembly quality</t>
  </si>
  <si>
    <t>Extended Data Figure</t>
  </si>
  <si>
    <t>Reliable blocks and telomeres of the hummingbird</t>
  </si>
  <si>
    <t>Assembly pipeline overview and input molecule length distribution</t>
  </si>
  <si>
    <t>Pipeline</t>
  </si>
  <si>
    <t>Collapses</t>
  </si>
  <si>
    <t>False duplication mechanisms</t>
  </si>
  <si>
    <t>Hetero / Homotype duplication examples from gEVAL</t>
  </si>
  <si>
    <t>Hi-C plots</t>
  </si>
  <si>
    <t>Chromosome synteny to previous assemblies</t>
  </si>
  <si>
    <t>Better resolved special chromosomes (trio finch, sex chromosomes, MT organels)</t>
  </si>
  <si>
    <t>Zebra finch trio, haplotype specific inversions</t>
  </si>
  <si>
    <t>Polishing issue from mapping bias</t>
  </si>
  <si>
    <t>Breakpoint</t>
  </si>
  <si>
    <t>Extended Data Table</t>
  </si>
  <si>
    <t>Assembly summary stats</t>
  </si>
  <si>
    <t>Annotation results</t>
  </si>
  <si>
    <t>Supplementary Table</t>
  </si>
  <si>
    <t>Genomic data collected for benchmarking assembly strategies, using the Anna's hummingbird (Calypte anna)</t>
  </si>
  <si>
    <t>Assembly algorithms used for benchmarking the hummingbird assembly</t>
  </si>
  <si>
    <t xml:space="preserve">A subset of the ~250 assemblies we tested on the Anna's hummingbird, for benckmarking. </t>
  </si>
  <si>
    <t>Gap filling benchmark</t>
  </si>
  <si>
    <t>Polishing and QV</t>
  </si>
  <si>
    <t>Gaps per Gb and low support regions in chromosome assigned scaffolds of the Anna's hummingbird and the Kakapo</t>
  </si>
  <si>
    <t>Telomere signals at chromosome assigned scaffolds.</t>
  </si>
  <si>
    <t>Sample sources</t>
  </si>
  <si>
    <t>DNA &amp; Sequencing</t>
  </si>
  <si>
    <t>Submitted - Accessions</t>
  </si>
  <si>
    <t>Submitted - Continuity, reliable blocks, k-mer completeness</t>
  </si>
  <si>
    <t>Submitted - BUSCO</t>
  </si>
  <si>
    <t>VGP versions</t>
  </si>
  <si>
    <t>Joins and rearrangements over scaffolding</t>
  </si>
  <si>
    <t>Breaks and joins over curation</t>
  </si>
  <si>
    <t>Platypus chimera</t>
  </si>
  <si>
    <t>Submitted - Base accuracy</t>
  </si>
  <si>
    <t>MT genomes</t>
  </si>
  <si>
    <t>Prior vs. VGP submitted assemblies</t>
  </si>
  <si>
    <t>Annotation summary of the 17 assemblies</t>
  </si>
  <si>
    <t>Assemblies and transcripts used for the false gene annotation figure</t>
  </si>
  <si>
    <t>BUSCO chr pairs</t>
  </si>
  <si>
    <t>High continuity assemblies predating VGP</t>
  </si>
  <si>
    <t>Supplementary Note</t>
  </si>
  <si>
    <t>Improvements to existing methods</t>
  </si>
  <si>
    <t>Species and alternative assemblies</t>
  </si>
  <si>
    <t>Resolving missing genomic regions</t>
  </si>
  <si>
    <t>Assessing overall assembly quality</t>
  </si>
  <si>
    <t>The Vertebrate Genomes Project</t>
  </si>
  <si>
    <t>Current advances in technologies</t>
  </si>
  <si>
    <t>Supplementary Figure</t>
  </si>
  <si>
    <t>Hi-C Platform benchmark</t>
  </si>
  <si>
    <t>k-mer spectra cn plots</t>
  </si>
  <si>
    <t>VGP Phases</t>
  </si>
  <si>
    <t>Mash plot of the Canada Lynx</t>
  </si>
  <si>
    <t>Mis-joins and Missed-joins</t>
  </si>
  <si>
    <t>Example spectra-cn plot</t>
  </si>
  <si>
    <r>
      <rPr>
        <b/>
        <sz val="12"/>
        <color rgb="FF000000"/>
        <rFont val="Arial"/>
      </rPr>
      <t>Supplementary Table 1</t>
    </r>
    <r>
      <rPr>
        <sz val="12"/>
        <color theme="1"/>
        <rFont val="Arial"/>
      </rPr>
      <t xml:space="preserve">. </t>
    </r>
    <r>
      <rPr>
        <b/>
        <sz val="12"/>
        <color rgb="FF000000"/>
        <rFont val="Arial"/>
      </rPr>
      <t>Genomic data collected for benchmarking assembly strategies, using the Anna's hummingbird (</t>
    </r>
    <r>
      <rPr>
        <b/>
        <i/>
        <sz val="12"/>
        <color rgb="FF000000"/>
        <rFont val="Arial"/>
      </rPr>
      <t>Calypte anna</t>
    </r>
    <r>
      <rPr>
        <b/>
        <sz val="12"/>
        <color rgb="FF000000"/>
        <rFont val="Arial"/>
      </rPr>
      <t>).</t>
    </r>
    <r>
      <rPr>
        <sz val="12"/>
        <color theme="1"/>
        <rFont val="Arial"/>
      </rPr>
      <t xml:space="preserve"> Coverage is based on haploid genome size (1,116,472,572 bp). Average, data type N50, Maximum are the read lengths for CLR and ONT, bnx molecule length for Bionano Genomics, physical interaction distances for HiC read pairs, or estimated barcoded molecule length for 10X Genomics against the curated Anna's hummingbird assembly. All statistics are in base pairs. We couldn’t evaluate the raw data from NRGene as it was not available.</t>
    </r>
  </si>
  <si>
    <t>Company</t>
  </si>
  <si>
    <t>Protocol (abs. len)</t>
  </si>
  <si>
    <t>Coverage (x)</t>
  </si>
  <si>
    <t>Average</t>
  </si>
  <si>
    <t>N50</t>
  </si>
  <si>
    <t>Maximum</t>
  </si>
  <si>
    <t>Pacific Biosciences</t>
  </si>
  <si>
    <t>CLR</t>
  </si>
  <si>
    <t>Oxford Nanopore</t>
  </si>
  <si>
    <t>1D</t>
  </si>
  <si>
    <t>2D</t>
  </si>
  <si>
    <t>Bionano genomics</t>
  </si>
  <si>
    <t>BspQI (Opt1)</t>
  </si>
  <si>
    <t>BssSI (Opt2)</t>
  </si>
  <si>
    <t>DLE-1 (Opt3)</t>
  </si>
  <si>
    <t>Arima Genomics</t>
  </si>
  <si>
    <t>Hi-C (150)</t>
  </si>
  <si>
    <t>Phase Genomics</t>
  </si>
  <si>
    <t>Hi-C (80)</t>
  </si>
  <si>
    <t>Dovetail Genomics</t>
  </si>
  <si>
    <t>Chicago Hi-C (150)</t>
  </si>
  <si>
    <t>Hi-C (151)</t>
  </si>
  <si>
    <t>NRGene</t>
  </si>
  <si>
    <t>N/A</t>
  </si>
  <si>
    <t>10X Genomics</t>
  </si>
  <si>
    <t>Linked reads (150)</t>
  </si>
  <si>
    <t>Illumina*</t>
  </si>
  <si>
    <t>WGS, SR PE (49, 100, 150)</t>
  </si>
  <si>
    <t>abs. len, absolute read length (bp) sequenced in the Hi-C reads; CLR, Continous long reads; WGS, Whole genome sequence reads including mate-pairs; PE, paired-end reads.</t>
  </si>
  <si>
    <t>*illumina data was re-used from Zhang et al., 2014. Downloadable from SRA with SRR943143 ~ SRR943153</t>
  </si>
  <si>
    <r>
      <rPr>
        <b/>
        <sz val="12"/>
        <color theme="1"/>
        <rFont val="Arial"/>
      </rPr>
      <t>Supplementary Table 2</t>
    </r>
    <r>
      <rPr>
        <sz val="12"/>
        <color theme="1"/>
        <rFont val="Arial"/>
      </rPr>
      <t xml:space="preserve">. </t>
    </r>
    <r>
      <rPr>
        <b/>
        <sz val="12"/>
        <color theme="1"/>
        <rFont val="Arial"/>
      </rPr>
      <t>Assembly algorithms used for benchmarking the hummingbird assembly.</t>
    </r>
  </si>
  <si>
    <t>Purpose</t>
  </si>
  <si>
    <t>Software tool</t>
  </si>
  <si>
    <t>Data type</t>
  </si>
  <si>
    <t>Contigging</t>
  </si>
  <si>
    <t>FALCON 0.4.0 / FALCON-Unzip 0.1.0, smartanalysis 3.0.0</t>
  </si>
  <si>
    <t>PacBio CLR</t>
  </si>
  <si>
    <t>FALCON 5.1.1 / FALCON-Unzip 1.0.2, smartanalysis 5.1.0.26412</t>
  </si>
  <si>
    <t>PacBio CLR (Update)</t>
  </si>
  <si>
    <t>Canu 1.4+197</t>
  </si>
  <si>
    <t>Canu 1.5+67</t>
  </si>
  <si>
    <t>PacBio CLR + ONT</t>
  </si>
  <si>
    <t>Soap DeNovo*</t>
  </si>
  <si>
    <t>illumina paired-end reads*</t>
  </si>
  <si>
    <t>Supernova 2.2</t>
  </si>
  <si>
    <t>linked reads</t>
  </si>
  <si>
    <t>Scaffolding</t>
  </si>
  <si>
    <t>scaff10x 2.0</t>
  </si>
  <si>
    <t>Solve 3.2.1</t>
  </si>
  <si>
    <t>Optical maps (BspQI, BssSI and DLE1)</t>
  </si>
  <si>
    <t>Salsa 2.0 ~ 2.2</t>
  </si>
  <si>
    <t>Hi-C</t>
  </si>
  <si>
    <t>Proximo Hi-C 2017-10-21</t>
  </si>
  <si>
    <t>Phase Hi-C</t>
  </si>
  <si>
    <t>HiRise scaffolder_2018-03-08</t>
  </si>
  <si>
    <t>Dovetail Chicago and Hi-C</t>
  </si>
  <si>
    <t>3D-DNA 180114</t>
  </si>
  <si>
    <t>Gap filling</t>
  </si>
  <si>
    <t>PBJelly pbsuite/15.8.24</t>
  </si>
  <si>
    <t>Arrow smartanalysis 5.1.0.26412</t>
  </si>
  <si>
    <t>Polishing</t>
  </si>
  <si>
    <t>longranger 2.1.3 + Pilon 1.21</t>
  </si>
  <si>
    <t>longranger 2.1.3 + freebayes</t>
  </si>
  <si>
    <t>QV Estimation</t>
  </si>
  <si>
    <t>bwa 0.7.15 + freebayes v0.9.10-3-g47a713e</t>
  </si>
  <si>
    <t>*from Zhang et al., 2014</t>
  </si>
  <si>
    <r>
      <rPr>
        <b/>
        <sz val="10"/>
        <color theme="1"/>
        <rFont val="Arial"/>
      </rPr>
      <t xml:space="preserve">Supplementary Table 3.  A subset of the ~250 assemblies we tested on the Anna's hummingbird, for benckmarking. </t>
    </r>
    <r>
      <rPr>
        <sz val="10"/>
        <color theme="1"/>
        <rFont val="Arial"/>
      </rPr>
      <t>Rows 3-19 show approaches and continuity statistics of the assemblies presented in Fig. 1. The remaining rows are a sampling of additional approaches that led to conclusions mentioned in the main and supplemental text. The contig and scaffold NG50s were computed by using the hummingbird's estimated genome size 1,116,472,572.</t>
    </r>
  </si>
  <si>
    <t>Overall comparisons</t>
  </si>
  <si>
    <t>Data types combined</t>
  </si>
  <si>
    <t># Contigs</t>
  </si>
  <si>
    <t>Contig NG50</t>
  </si>
  <si>
    <t># Scaffolds</t>
  </si>
  <si>
    <t>Scaffold NG50</t>
  </si>
  <si>
    <t># N-bases</t>
  </si>
  <si>
    <t># joins (gaps)</t>
  </si>
  <si>
    <t># mis-joins</t>
  </si>
  <si>
    <t># missed-joins</t>
  </si>
  <si>
    <t>Assembly prefix on s3://genomeark/working/release1/scaffolding/</t>
  </si>
  <si>
    <t>Comparisons in Figure 1</t>
  </si>
  <si>
    <t>CLR* + linked. + Opt3 + Hi-C (v1.0), curated</t>
  </si>
  <si>
    <t>FALCON-Unzip (primary)</t>
  </si>
  <si>
    <t>Scaff10x2.0 + Solve3.2.1 + Salsa2.2</t>
  </si>
  <si>
    <t>-</t>
  </si>
  <si>
    <t>bCalAnn1.pri.cur.20180926</t>
  </si>
  <si>
    <t>CLR* + linked. + Opt3 + Hi-C (v1.0)</t>
  </si>
  <si>
    <t>bCalAnn1.pri.asm.20180817</t>
  </si>
  <si>
    <t>CLR + linked. + Opt1 and Opt2 + Hi-C</t>
  </si>
  <si>
    <t>pac_fcnz_hap1_scaff10x_tgh_rename_salsa2.2</t>
  </si>
  <si>
    <t>CLR + Opt1 and Opt2. + Hi-C</t>
  </si>
  <si>
    <t>Solve3.2.1 + Salsa2.2</t>
  </si>
  <si>
    <t>pac_fcnz_hap1_tgh_rename_salsa2.2</t>
  </si>
  <si>
    <t>CLR + linked. + Hi-C</t>
  </si>
  <si>
    <t>Scaff10x2.0 + Salsa2.2</t>
  </si>
  <si>
    <t>pac_fcnz_hap1_scaff10x_salsa2.2</t>
  </si>
  <si>
    <t>CLR + linked. + Opt1 and Opt2</t>
  </si>
  <si>
    <t>Scaff10x2.0 + Solve3.2.1</t>
  </si>
  <si>
    <t>pac_fcnz_hap1_scaff10x_tgh_rename</t>
  </si>
  <si>
    <t>CLR + Hi-C</t>
  </si>
  <si>
    <t>Salsa2.2</t>
  </si>
  <si>
    <t>pac_fcnz_hap1_salsa2.2</t>
  </si>
  <si>
    <t>CLR + Opt1 and Opt2.</t>
  </si>
  <si>
    <t>Solve3.2.1</t>
  </si>
  <si>
    <t>pac_fcnz_hap1_tgh_rename</t>
  </si>
  <si>
    <t>CLR + linked.</t>
  </si>
  <si>
    <t>Scaff10x2.0</t>
  </si>
  <si>
    <t>pac_fcnz_hap1_scaff10x</t>
  </si>
  <si>
    <t>CLR + 1D and 2D</t>
  </si>
  <si>
    <t>Canu</t>
  </si>
  <si>
    <t>pac_nano_canu</t>
  </si>
  <si>
    <t>pac_fcnz_hap1</t>
  </si>
  <si>
    <t>De novo magic</t>
  </si>
  <si>
    <t>nrgene</t>
  </si>
  <si>
    <t>linked</t>
  </si>
  <si>
    <t>Supernova2.2</t>
  </si>
  <si>
    <t>10x_spnv2_hap1</t>
  </si>
  <si>
    <t>SR + Opt1 and Opt2 + Hi-C</t>
  </si>
  <si>
    <t>Soap de novo + Solve3.2.1 + Salsa2.2</t>
  </si>
  <si>
    <t>ill_soap_bio_tgh_rename_salsa2.2</t>
  </si>
  <si>
    <t>SR + Opt1 and Opt2</t>
  </si>
  <si>
    <t>Soap de novo + Solve3.2.1</t>
  </si>
  <si>
    <t>ill_soap_bio_tgh_rename</t>
  </si>
  <si>
    <t>SR + Hi-C</t>
  </si>
  <si>
    <t>Soap de novo + Salsa2.2</t>
  </si>
  <si>
    <t>ill_soap_salsa2.2</t>
  </si>
  <si>
    <t>SR</t>
  </si>
  <si>
    <t>Soap de novo</t>
  </si>
  <si>
    <t>ill_soap</t>
  </si>
  <si>
    <t>Additional comparisons</t>
  </si>
  <si>
    <t>FALCON-Unzip fix</t>
  </si>
  <si>
    <t>CLR*</t>
  </si>
  <si>
    <t>bCalAnn1_c1</t>
  </si>
  <si>
    <t>Opt1 and Opt2 scaffolding</t>
  </si>
  <si>
    <t>CLR + Opt1 and Opt2</t>
  </si>
  <si>
    <t>CLR + Opt1 and Opt2, 2 rounds</t>
  </si>
  <si>
    <t>pac_fcnz_hap1_tgh2</t>
  </si>
  <si>
    <t>Opt3 scaffolding</t>
  </si>
  <si>
    <t>CLR + Opt3</t>
  </si>
  <si>
    <t>pac_fcnz_hap1_dls</t>
  </si>
  <si>
    <t>CLR + linked. + Opt3</t>
  </si>
  <si>
    <t>pac_fcnz_hap1_scaff10x_dls_rename</t>
  </si>
  <si>
    <t>Hi-C scaffolding</t>
  </si>
  <si>
    <t>CLR + Arima Hi-C</t>
  </si>
  <si>
    <t>CLR + Phase Hi-C</t>
  </si>
  <si>
    <t>pac_fcnz_hap1_phase_salsa2.2</t>
  </si>
  <si>
    <t>CLR + Dovetail Chicago and Hi-C</t>
  </si>
  <si>
    <t>pac_fcnz_hap1_dove_chic_hic_salsa2.2</t>
  </si>
  <si>
    <t>HiRise</t>
  </si>
  <si>
    <t>pac_fcnz_hap1_arima_hiris</t>
  </si>
  <si>
    <t>3dDNA</t>
  </si>
  <si>
    <t>pac_fcnz_hap1_arima_3ddna_aidenlab</t>
  </si>
  <si>
    <t>Proximo Hi-C</t>
  </si>
  <si>
    <t>pac_fcnz_hap1_phase_high</t>
  </si>
  <si>
    <t>FALCON (primary)</t>
  </si>
  <si>
    <t>pac_fcn_p_dove_chic_hic_hiris</t>
  </si>
  <si>
    <r>
      <rPr>
        <b/>
        <sz val="12"/>
        <color theme="1"/>
        <rFont val="Arial"/>
      </rPr>
      <t xml:space="preserve">Supplementary Table 4. Gap filling benchmark. </t>
    </r>
    <r>
      <rPr>
        <sz val="12"/>
        <color theme="1"/>
        <rFont val="Arial"/>
      </rPr>
      <t>We benchmarked PBJelly long-read gap filling performance on the PacBio FALCON-Unzip primary contigs, scaffolded with scaff10X and Bionano Solve. This scaffold had no gap filling or polishing applied.</t>
    </r>
  </si>
  <si>
    <t># gaps</t>
  </si>
  <si>
    <t># gaps filled</t>
  </si>
  <si>
    <t>QV</t>
  </si>
  <si>
    <t>Assemblies on s3://genomeark/working/release1/gap_filling/</t>
  </si>
  <si>
    <t>No gap filling (before polishing)</t>
  </si>
  <si>
    <t>pac_fcnz_hap1_scaff10x_dls.fasta.gz</t>
  </si>
  <si>
    <t>PBJelly (minreads 1)</t>
  </si>
  <si>
    <t>pac_fcnz_hap1_scaff10x_dls_pbjl.fasta.gz</t>
  </si>
  <si>
    <t>PBJelly (minreads 4)</t>
  </si>
  <si>
    <t>pac_fcnz_hap1_scaff10x_dls_pbjl_minreads4.fasta.gz</t>
  </si>
  <si>
    <t>Arrow</t>
  </si>
  <si>
    <t>pac_fcnz_hap1_scaff10x_dls_arrow.fasta.gz</t>
  </si>
  <si>
    <r>
      <rPr>
        <b/>
        <sz val="12"/>
        <color theme="1"/>
        <rFont val="Arial"/>
      </rPr>
      <t>Supplementary Table 5.</t>
    </r>
    <r>
      <rPr>
        <sz val="12"/>
        <color theme="1"/>
        <rFont val="Arial"/>
      </rPr>
      <t xml:space="preserve"> </t>
    </r>
    <r>
      <rPr>
        <b/>
        <sz val="12"/>
        <color theme="1"/>
        <rFont val="Arial"/>
      </rPr>
      <t>Polishing strategy and QV outcomes.</t>
    </r>
    <r>
      <rPr>
        <sz val="12"/>
        <color theme="1"/>
        <rFont val="Arial"/>
      </rPr>
      <t xml:space="preserve"> For mapping based QV estimation, Illumina reads from Zhang et al. 2014 were aligned with bwa mem to the canu assembly or to both haplotypes of the Supernova and FALCON-Unzip diploid assemblies. Base pair errors were called as variants with Freebayes, and QVs were calculated on the regions where more than 3 reads aligned. For k-mer based QV estimation, we used barcode trimmed 10XG SR of the hummingbird to collect 21-mers. Merqury was used to calculate the QV.</t>
    </r>
  </si>
  <si>
    <t>Platforms to build initial contigs</t>
  </si>
  <si>
    <t>Assembly</t>
  </si>
  <si>
    <t>Mapping</t>
  </si>
  <si>
    <t>k-mer</t>
  </si>
  <si>
    <t>All bp</t>
  </si>
  <si>
    <t>Aligned bp (&gt;=3x)</t>
  </si>
  <si>
    <t>Unaligned bp (&lt;3x)</t>
  </si>
  <si>
    <t>Mismatch called</t>
  </si>
  <si>
    <t>All 21-mers</t>
  </si>
  <si>
    <t>21-mers in assembly only</t>
  </si>
  <si>
    <t>10XG</t>
  </si>
  <si>
    <t>PacBio + ONT</t>
  </si>
  <si>
    <t>Canu + Pilon</t>
  </si>
  <si>
    <t>Canu + Arrow</t>
  </si>
  <si>
    <t>Canu + Arrow + Pilon</t>
  </si>
  <si>
    <t>Canu + Arrow2</t>
  </si>
  <si>
    <t>Canu + Arrow2 + Pilon</t>
  </si>
  <si>
    <t>Canu + Arrow3</t>
  </si>
  <si>
    <t>PacBio</t>
  </si>
  <si>
    <t>FALCON-Unzip (Primary + Alt)</t>
  </si>
  <si>
    <t>FALCON-Unzip (Primary + Alt) + Pilon</t>
  </si>
  <si>
    <r>
      <rPr>
        <b/>
        <sz val="10"/>
        <color theme="1"/>
        <rFont val="Arial"/>
      </rPr>
      <t xml:space="preserve">Supplementary Table 6. Gaps, number of low supporting regions in chromosome assigned scaffolds, and telomeric signals. </t>
    </r>
    <r>
      <rPr>
        <sz val="10"/>
        <color theme="1"/>
        <rFont val="Arial"/>
      </rPr>
      <t>Blue highlighted cells with 0 gaps or low support indicates highly reliable chromosome assemblies. Genome ID is as in Supplementary Table 8. Each assigned chromosome number, localization (properly ordered and oriented) are also shown toghether. Low support regions are obtained where more than two independent sequencing platform's read coverage disagree, either too low or too high in coverage. Telomeres found with 15% threshold in 1kb of the beginning or end of a scaffold are marked as B or E, respectively. For more details, see "Reliable blocks" and "Telomeres" in Supplementary Methods.</t>
    </r>
  </si>
  <si>
    <t>Genome</t>
  </si>
  <si>
    <t>Scaffold_Name</t>
  </si>
  <si>
    <t>Scaffold Size</t>
  </si>
  <si>
    <t>Chr. #</t>
  </si>
  <si>
    <t>Localized</t>
  </si>
  <si>
    <t># Gaps</t>
  </si>
  <si>
    <t>Low support</t>
  </si>
  <si>
    <t>Telomeres</t>
  </si>
  <si>
    <t>mPhyDis1</t>
  </si>
  <si>
    <t>S3</t>
  </si>
  <si>
    <t>yes</t>
  </si>
  <si>
    <t>S2</t>
  </si>
  <si>
    <t>S1</t>
  </si>
  <si>
    <t>S4</t>
  </si>
  <si>
    <t>S5</t>
  </si>
  <si>
    <t>S6</t>
  </si>
  <si>
    <t>S7</t>
  </si>
  <si>
    <t>S8</t>
  </si>
  <si>
    <t>X</t>
  </si>
  <si>
    <t>S10</t>
  </si>
  <si>
    <t>S11</t>
  </si>
  <si>
    <t>S12</t>
  </si>
  <si>
    <t>S14</t>
  </si>
  <si>
    <t>S13</t>
  </si>
  <si>
    <t>S15</t>
  </si>
  <si>
    <t>S16</t>
  </si>
  <si>
    <t>Y</t>
  </si>
  <si>
    <t>NW_021126256.1_ctg1</t>
  </si>
  <si>
    <t>no</t>
  </si>
  <si>
    <t>NW_021126311.1_ctg1</t>
  </si>
  <si>
    <t>NC_040910.1_ctg1</t>
  </si>
  <si>
    <t>NW_021126307.1_ctg1</t>
  </si>
  <si>
    <t>NW_021126276b.1_ctg1</t>
  </si>
  <si>
    <t>NW_021126266.1_ctg1</t>
  </si>
  <si>
    <t>NW_021126319.1_ctg1</t>
  </si>
  <si>
    <t>mRhiFer1</t>
  </si>
  <si>
    <t>scaffold_80_arrow_ctg1</t>
  </si>
  <si>
    <t>scaffold_5_arrow_ctg1</t>
  </si>
  <si>
    <t>scaffold_36_arrow_ctg1</t>
  </si>
  <si>
    <t>scaffold_36_arrow_ctg1_5</t>
  </si>
  <si>
    <t>scaffold_58_arrow_ctg1</t>
  </si>
  <si>
    <t>scaffold_17_arrow_ctg1_1</t>
  </si>
  <si>
    <t>B</t>
  </si>
  <si>
    <t>scaffold_57_arrow_ctg1</t>
  </si>
  <si>
    <t>Super_Scaffold_1</t>
  </si>
  <si>
    <t>scaffold_3_arrow_ctg1</t>
  </si>
  <si>
    <t>scaffold_13_arrow_ctg1</t>
  </si>
  <si>
    <t>scaffold_110_arrow_ctg1_1</t>
  </si>
  <si>
    <t>scaffold_106_arrow_ctg1_1</t>
  </si>
  <si>
    <t>scaffold_17_arrow_ctg1</t>
  </si>
  <si>
    <t>Super_Scaffold_4</t>
  </si>
  <si>
    <t>Super_Scaffold_2</t>
  </si>
  <si>
    <t>scaffold_106_arrow_ctg1</t>
  </si>
  <si>
    <t>scaffold_111_arrow_ctg1</t>
  </si>
  <si>
    <t>scaffold_6_arrow_ctg1_1</t>
  </si>
  <si>
    <t>scaffold_36_arrow_ctg1_3</t>
  </si>
  <si>
    <t>scaffold_36_arrow_ctg1_2</t>
  </si>
  <si>
    <t>scaffold_75_arrow_ctg1</t>
  </si>
  <si>
    <t>scaffold_54_arrow_ctg1</t>
  </si>
  <si>
    <t>scaffold_108_arrow_ctg1</t>
  </si>
  <si>
    <t>scaffold_82_arrow_ctg1</t>
  </si>
  <si>
    <t>scaffold_6_arrow_ctg1</t>
  </si>
  <si>
    <t>scaffold_59_arrow_ctg1_1</t>
  </si>
  <si>
    <t>scaffold_59_arrow_ctg1</t>
  </si>
  <si>
    <t>scaffold_54_arrow_ctg1_1</t>
  </si>
  <si>
    <t>scaffold_110_arrow_ctg1</t>
  </si>
  <si>
    <t>scaffold_77_arrow_ctg1</t>
  </si>
  <si>
    <t>Super_scaffold_3</t>
  </si>
  <si>
    <t>scaffold_36_arrow_ctg1_4</t>
  </si>
  <si>
    <t>mLynCan4</t>
  </si>
  <si>
    <t>A1</t>
  </si>
  <si>
    <t>C1</t>
  </si>
  <si>
    <t>scaffold_2_arrow_ctg1</t>
  </si>
  <si>
    <t>B1</t>
  </si>
  <si>
    <t>Super_Scaffold_5</t>
  </si>
  <si>
    <t>A2</t>
  </si>
  <si>
    <t>Super_Scaffold_12</t>
  </si>
  <si>
    <t>C2</t>
  </si>
  <si>
    <t>Super_Scaffold_3</t>
  </si>
  <si>
    <t>B2</t>
  </si>
  <si>
    <t>B3</t>
  </si>
  <si>
    <t>Super_Scaffold_13</t>
  </si>
  <si>
    <t>B4</t>
  </si>
  <si>
    <t>Super_Scaffold_9</t>
  </si>
  <si>
    <t>A3</t>
  </si>
  <si>
    <t>E</t>
  </si>
  <si>
    <t>Super_Scaffold_10</t>
  </si>
  <si>
    <t>Super_Scaffold_14</t>
  </si>
  <si>
    <t>D1</t>
  </si>
  <si>
    <t>Super_Scaffold_6</t>
  </si>
  <si>
    <t>D3</t>
  </si>
  <si>
    <t>Super_Scaffold_8</t>
  </si>
  <si>
    <t>D4</t>
  </si>
  <si>
    <t>scaffold_11_arrow_ctg1</t>
  </si>
  <si>
    <t>D2</t>
  </si>
  <si>
    <t>Super_Scaffold_7</t>
  </si>
  <si>
    <t>F2</t>
  </si>
  <si>
    <t>F1</t>
  </si>
  <si>
    <t>Super_Scaffold_11</t>
  </si>
  <si>
    <t>E2</t>
  </si>
  <si>
    <t>scaffold_18_arrow_ctg1</t>
  </si>
  <si>
    <t>E1</t>
  </si>
  <si>
    <t>scaffold_21_arrow_ctg1</t>
  </si>
  <si>
    <t>E3</t>
  </si>
  <si>
    <t>mOrnAna1</t>
  </si>
  <si>
    <t>Super_Scaffold_X1</t>
  </si>
  <si>
    <t>X1</t>
  </si>
  <si>
    <t>Super_Scaffold_X5</t>
  </si>
  <si>
    <t>X5</t>
  </si>
  <si>
    <t>Super_Scaffold_16</t>
  </si>
  <si>
    <t>Super_Scaffold_17</t>
  </si>
  <si>
    <t>Super_Scaffold_18</t>
  </si>
  <si>
    <t>Super_Scaffold_19</t>
  </si>
  <si>
    <t>Super_Scaffold_X3</t>
  </si>
  <si>
    <t>X3</t>
  </si>
  <si>
    <t>Super_Scaffold_20</t>
  </si>
  <si>
    <t>Super_Scaffold_X2</t>
  </si>
  <si>
    <t>X2</t>
  </si>
  <si>
    <t>Super_Scaffold_15</t>
  </si>
  <si>
    <t>Super_Scaffold_21</t>
  </si>
  <si>
    <t>Super_Scaffold_X4</t>
  </si>
  <si>
    <t>X4</t>
  </si>
  <si>
    <t>Super_Scaffold_Y2</t>
  </si>
  <si>
    <t>Y2</t>
  </si>
  <si>
    <t>Super_Scaffold_Y3</t>
  </si>
  <si>
    <t>Y3</t>
  </si>
  <si>
    <t>scaffold_181_arrow_ctg1</t>
  </si>
  <si>
    <t>Y5</t>
  </si>
  <si>
    <t>Super_Scaffold_Y1</t>
  </si>
  <si>
    <t>Y1</t>
  </si>
  <si>
    <t>Super_Scaffold_Y4</t>
  </si>
  <si>
    <t>Y4</t>
  </si>
  <si>
    <t>Super_Scaffold_Y5</t>
  </si>
  <si>
    <t>scaffold_233_arrow_ctg1_1</t>
  </si>
  <si>
    <t>scaffold_672_arrow_ctg1</t>
  </si>
  <si>
    <t>scaffold_622_arrow_ctg1</t>
  </si>
  <si>
    <t>scaffold_32_arrow_ctg1</t>
  </si>
  <si>
    <t>scaffold_285_arrow_ctg1</t>
  </si>
  <si>
    <t>scaffold_395_arrow_ctg1</t>
  </si>
  <si>
    <t>scaffold_531_arrow_ctg1</t>
  </si>
  <si>
    <t>scaffold_267_arrow_ctg1</t>
  </si>
  <si>
    <t>scaffold_167_arrow_ctg1</t>
  </si>
  <si>
    <t>scaffold_257_arrow_ctg1</t>
  </si>
  <si>
    <t>scaffold_538_arrow_ctg1</t>
  </si>
  <si>
    <t>scaffold_128_arrow_ctg1</t>
  </si>
  <si>
    <t>scaffold_330_arrow_ctg1</t>
  </si>
  <si>
    <t>scaffold_499_arrow_ctg1</t>
  </si>
  <si>
    <t>bTaeGut1</t>
  </si>
  <si>
    <t>Super_Scaffold_Z</t>
  </si>
  <si>
    <t>Z</t>
  </si>
  <si>
    <t>Super_Scaffold_1A</t>
  </si>
  <si>
    <t>1A</t>
  </si>
  <si>
    <t>Super_Scaffold_4A</t>
  </si>
  <si>
    <t>4A</t>
  </si>
  <si>
    <t>Super_Scaffold_24</t>
  </si>
  <si>
    <t>Super_Scaffold_26</t>
  </si>
  <si>
    <t>Super_Scaffold_23</t>
  </si>
  <si>
    <t>Super_Scaffold_28</t>
  </si>
  <si>
    <t>scaffold_343_arrow_ctg1</t>
  </si>
  <si>
    <t>Super_Scaffold_22</t>
  </si>
  <si>
    <t>Super_Scaffold_27</t>
  </si>
  <si>
    <t>Super_Scaffold_29</t>
  </si>
  <si>
    <t>Super_Scaffold_25</t>
  </si>
  <si>
    <t>bTaeGut2</t>
  </si>
  <si>
    <t>super_scaffold_2</t>
  </si>
  <si>
    <t>super_scaffold_1</t>
  </si>
  <si>
    <t>super_scaffold_3</t>
  </si>
  <si>
    <t>super_scaffold_Z</t>
  </si>
  <si>
    <t>super_scaffold_4</t>
  </si>
  <si>
    <t>super_scaffold_1A</t>
  </si>
  <si>
    <t>super_scaffold_5</t>
  </si>
  <si>
    <t>super_scaffold_7</t>
  </si>
  <si>
    <t>super_scaffold_6</t>
  </si>
  <si>
    <t>super_scaffold_8</t>
  </si>
  <si>
    <t>super_scaffold_9</t>
  </si>
  <si>
    <t>super_scaffold_11</t>
  </si>
  <si>
    <t>super_scaffold_10</t>
  </si>
  <si>
    <t>super_scaffold_12</t>
  </si>
  <si>
    <t>super_scaffold_4A</t>
  </si>
  <si>
    <t>scaffold_494_arrow_ctg1</t>
  </si>
  <si>
    <t>W</t>
  </si>
  <si>
    <t>super_scaffold_13</t>
  </si>
  <si>
    <t>super_scaffold_20</t>
  </si>
  <si>
    <t>super_scaffold_14</t>
  </si>
  <si>
    <t>super_scaffold_15</t>
  </si>
  <si>
    <t>super_scaffold_17</t>
  </si>
  <si>
    <t>super_scaffold_19</t>
  </si>
  <si>
    <t>super_scaffold_18</t>
  </si>
  <si>
    <t>super_scaffold_24</t>
  </si>
  <si>
    <t>super_scaffold_23</t>
  </si>
  <si>
    <t>super_scaffold_21</t>
  </si>
  <si>
    <t>super_scaffold_26</t>
  </si>
  <si>
    <t>super_scaffold_27</t>
  </si>
  <si>
    <t>super_scaffold_28</t>
  </si>
  <si>
    <t>super_scaffold_25</t>
  </si>
  <si>
    <t>super_scaffold_22</t>
  </si>
  <si>
    <t>scaffold_187_arrow_ctg1</t>
  </si>
  <si>
    <t>super_scaffold_28B</t>
  </si>
  <si>
    <t>super_scaffold_21random</t>
  </si>
  <si>
    <t>super_scaffold_LGE22</t>
  </si>
  <si>
    <t>scaffold_188_arrow_ctg1</t>
  </si>
  <si>
    <t>bTaeGut2.mat</t>
  </si>
  <si>
    <t>mat_2</t>
  </si>
  <si>
    <t>mat_1</t>
  </si>
  <si>
    <t>mat_3</t>
  </si>
  <si>
    <t>mat_4</t>
  </si>
  <si>
    <t>mat_1A</t>
  </si>
  <si>
    <t>mat_5</t>
  </si>
  <si>
    <t>mat_7</t>
  </si>
  <si>
    <t>mat_6</t>
  </si>
  <si>
    <t>mat_8</t>
  </si>
  <si>
    <t>mat_9</t>
  </si>
  <si>
    <t>mat_11</t>
  </si>
  <si>
    <t>mat_W</t>
  </si>
  <si>
    <t>mat_10</t>
  </si>
  <si>
    <t>mat_12</t>
  </si>
  <si>
    <t>mat_4A</t>
  </si>
  <si>
    <t>mat_13</t>
  </si>
  <si>
    <t>mat_14</t>
  </si>
  <si>
    <t>mat_20</t>
  </si>
  <si>
    <t>mat_15</t>
  </si>
  <si>
    <t>mat_17</t>
  </si>
  <si>
    <t>mat_19</t>
  </si>
  <si>
    <t>mat_18</t>
  </si>
  <si>
    <t>mat_21</t>
  </si>
  <si>
    <t>mat_24</t>
  </si>
  <si>
    <t>mat_23</t>
  </si>
  <si>
    <t>mat_26</t>
  </si>
  <si>
    <t>mat_28</t>
  </si>
  <si>
    <t>mat_27</t>
  </si>
  <si>
    <t>mat_25</t>
  </si>
  <si>
    <t>mat_22</t>
  </si>
  <si>
    <t>mat_19_unloc</t>
  </si>
  <si>
    <t>mat_29</t>
  </si>
  <si>
    <t>mat_22_unloc</t>
  </si>
  <si>
    <t>mat_W_PAR</t>
  </si>
  <si>
    <t>mat_29_unloc</t>
  </si>
  <si>
    <t>bTaeGut2.pat</t>
  </si>
  <si>
    <t>pat_2</t>
  </si>
  <si>
    <t>pat_1</t>
  </si>
  <si>
    <t>pat_3</t>
  </si>
  <si>
    <t>pat_Z</t>
  </si>
  <si>
    <t>pat_4</t>
  </si>
  <si>
    <t>pat_1A</t>
  </si>
  <si>
    <t>pat_5</t>
  </si>
  <si>
    <t>pat_7</t>
  </si>
  <si>
    <t>pat_6</t>
  </si>
  <si>
    <t>pat_8</t>
  </si>
  <si>
    <t>pat_9</t>
  </si>
  <si>
    <t>pat_11</t>
  </si>
  <si>
    <t>pat_10</t>
  </si>
  <si>
    <t>pat_12</t>
  </si>
  <si>
    <t>pat_4A</t>
  </si>
  <si>
    <t>pat_13</t>
  </si>
  <si>
    <t>pat_14</t>
  </si>
  <si>
    <t>pat_20</t>
  </si>
  <si>
    <t>pat_15</t>
  </si>
  <si>
    <t>pat_18</t>
  </si>
  <si>
    <t>pat_17</t>
  </si>
  <si>
    <t>pat_19</t>
  </si>
  <si>
    <t>pat_21</t>
  </si>
  <si>
    <t>pat_24</t>
  </si>
  <si>
    <t>pat_26</t>
  </si>
  <si>
    <t>pat_23</t>
  </si>
  <si>
    <t>pat_28</t>
  </si>
  <si>
    <t>pat_27</t>
  </si>
  <si>
    <t>pat_22</t>
  </si>
  <si>
    <t>pat_25</t>
  </si>
  <si>
    <t>pat_29</t>
  </si>
  <si>
    <t>pat_29_unloc</t>
  </si>
  <si>
    <t>bStrHab1</t>
  </si>
  <si>
    <t>S9</t>
  </si>
  <si>
    <t>S17</t>
  </si>
  <si>
    <t>S18</t>
  </si>
  <si>
    <t>S19</t>
  </si>
  <si>
    <t>S20</t>
  </si>
  <si>
    <t>S21</t>
  </si>
  <si>
    <t>S22</t>
  </si>
  <si>
    <t>S23</t>
  </si>
  <si>
    <t>S24</t>
  </si>
  <si>
    <t>S26</t>
  </si>
  <si>
    <t>S25</t>
  </si>
  <si>
    <t>bCalAnn1</t>
  </si>
  <si>
    <t>Superscaffold_1</t>
  </si>
  <si>
    <t>Superscaffold_2</t>
  </si>
  <si>
    <t>Superscaffold_3</t>
  </si>
  <si>
    <t>Superscaffold_Z</t>
  </si>
  <si>
    <t>Superscaffold_4A</t>
  </si>
  <si>
    <t>Superscaffold_5A</t>
  </si>
  <si>
    <t>5A</t>
  </si>
  <si>
    <t>Superscaffold_7</t>
  </si>
  <si>
    <t>Superscaffold_6</t>
  </si>
  <si>
    <t>Superscaffold_8</t>
  </si>
  <si>
    <t>scaffold_176_arrow_ctg1</t>
  </si>
  <si>
    <t>Superscaffold_9</t>
  </si>
  <si>
    <t>Superscaffold_4B</t>
  </si>
  <si>
    <t>4B</t>
  </si>
  <si>
    <t>Superscaffold_10</t>
  </si>
  <si>
    <t>Superscaffold_12</t>
  </si>
  <si>
    <t>Superscaffold_11</t>
  </si>
  <si>
    <t>Superscaffold_4</t>
  </si>
  <si>
    <t>Superscaffold_13</t>
  </si>
  <si>
    <t>Superscaffold_5</t>
  </si>
  <si>
    <t>Superscaffold_14</t>
  </si>
  <si>
    <t>Superscaffold_20</t>
  </si>
  <si>
    <t>Superscaffold_15</t>
  </si>
  <si>
    <t>Superscaffold_18</t>
  </si>
  <si>
    <t>Superscaffold_19</t>
  </si>
  <si>
    <t>Superscaffold_17</t>
  </si>
  <si>
    <t>Superscaffold_21</t>
  </si>
  <si>
    <t>Superscaffold_24</t>
  </si>
  <si>
    <t>Superscaffold_23</t>
  </si>
  <si>
    <t>Superscaffold_26</t>
  </si>
  <si>
    <t>Superscaffold_27</t>
  </si>
  <si>
    <t>Superscaffold_28</t>
  </si>
  <si>
    <t>Superscaffold_22</t>
  </si>
  <si>
    <t>Superscaffold_25</t>
  </si>
  <si>
    <t>Superscaffold_33</t>
  </si>
  <si>
    <t>rGopEvg1</t>
  </si>
  <si>
    <t>scaffold_1</t>
  </si>
  <si>
    <t>scaffold_3</t>
  </si>
  <si>
    <t>scaffold_2</t>
  </si>
  <si>
    <t>scaffold_4</t>
  </si>
  <si>
    <t>scaffold_4_arrow_ctg1</t>
  </si>
  <si>
    <t>scaffold_9_arrow_ctg1</t>
  </si>
  <si>
    <t>scaffold_10_arrow_ctg1</t>
  </si>
  <si>
    <t>scaffold_5</t>
  </si>
  <si>
    <t>scaffold_12_arrow_ctg1</t>
  </si>
  <si>
    <t>scaffold_14_arrow_ctg1</t>
  </si>
  <si>
    <t>scaffold_16_arrow_ctg1</t>
  </si>
  <si>
    <t>scaffold_19_arrow_ctg1</t>
  </si>
  <si>
    <t>scaffold_22_arrow_ctg1</t>
  </si>
  <si>
    <t>scaffold_23_arrow_ctg1</t>
  </si>
  <si>
    <t>scaffold_24_arrow_ctg1</t>
  </si>
  <si>
    <t>scaffold_25_arrow_ctg1</t>
  </si>
  <si>
    <t>scaffold_26_arrow_ctg1</t>
  </si>
  <si>
    <t>scaffold_27_arrow_ctg1</t>
  </si>
  <si>
    <t>scaffold_28_arrow_ctg1</t>
  </si>
  <si>
    <t>scaffold_29_arrow_ctg1</t>
  </si>
  <si>
    <t>aRhiBiv1</t>
  </si>
  <si>
    <t>Super_scaffold_2</t>
  </si>
  <si>
    <t>Super_scaffold_4</t>
  </si>
  <si>
    <t>Super_scaffold_1</t>
  </si>
  <si>
    <t>Super_scaffold_5</t>
  </si>
  <si>
    <t>Super_scaffold_6</t>
  </si>
  <si>
    <t>Super_scaffold_8</t>
  </si>
  <si>
    <t>Super_scaffold_7</t>
  </si>
  <si>
    <t>Super_scaffold_9</t>
  </si>
  <si>
    <t>Super_scaffold_11</t>
  </si>
  <si>
    <t>Super_scaffold_10</t>
  </si>
  <si>
    <t>Super_scaffold_17</t>
  </si>
  <si>
    <t>Super_scaffold_12</t>
  </si>
  <si>
    <t>Super_scaffold_14</t>
  </si>
  <si>
    <t>Super_scaffold_13</t>
  </si>
  <si>
    <t>Super_scaffold_15</t>
  </si>
  <si>
    <t>Super_scaffold_16</t>
  </si>
  <si>
    <t>Super_scaffold_19</t>
  </si>
  <si>
    <t>Super_scaffold_18</t>
  </si>
  <si>
    <t>fMasArm1</t>
  </si>
  <si>
    <t>Super_Scaffold_3_ctg1</t>
  </si>
  <si>
    <t>Super_Scaffold_2_ctg1</t>
  </si>
  <si>
    <t>Super_Scaffold_4_ctg1</t>
  </si>
  <si>
    <t>Super_Scaffold_31</t>
  </si>
  <si>
    <t>Super_Scaffold_23_ctg1</t>
  </si>
  <si>
    <t>Super_Scaffold_30</t>
  </si>
  <si>
    <t>Super_Scaffold_5_ctg1</t>
  </si>
  <si>
    <t>Super_Scaffold_7_ctg1</t>
  </si>
  <si>
    <t>Super_Scaffold_6_ctg1</t>
  </si>
  <si>
    <t>Super_Scaffold_8_ctg1</t>
  </si>
  <si>
    <t>Super_Scaffold_9_ctg1</t>
  </si>
  <si>
    <t>Super_Scaffold_10_ctg1</t>
  </si>
  <si>
    <t>Super_Scaffold_11_ctg1</t>
  </si>
  <si>
    <t>Super_Scaffold_12_ctg1</t>
  </si>
  <si>
    <t>Super_Scaffold_13_ctg1</t>
  </si>
  <si>
    <t>Super_Scaffold_14_ctg1</t>
  </si>
  <si>
    <t>Super_Scaffold_15_ctg1</t>
  </si>
  <si>
    <t>Super_Scaffold_17_ctg1</t>
  </si>
  <si>
    <t>Super_Scaffold_16_ctg1</t>
  </si>
  <si>
    <t>Super_Scaffold_18_ctg1</t>
  </si>
  <si>
    <t>Super_Scaffold_19_ctg1</t>
  </si>
  <si>
    <t>Super_Scaffold_1_ctg1</t>
  </si>
  <si>
    <t>Super_Scaffold_20_ctg1</t>
  </si>
  <si>
    <t>Super_Scaffold_25_ctg1</t>
  </si>
  <si>
    <t>fAnaTes1</t>
  </si>
  <si>
    <t>Super_Scaffold_26_ctg1</t>
  </si>
  <si>
    <t>Super_Scaffold_28_ctg1</t>
  </si>
  <si>
    <t>Super_Scaffold_27_ctg1</t>
  </si>
  <si>
    <t>fArcCen1</t>
  </si>
  <si>
    <t>scaffold_5_ctg1</t>
  </si>
  <si>
    <t>scaffold_14_ctg1</t>
  </si>
  <si>
    <t>scaffold_17_ctg1</t>
  </si>
  <si>
    <t>scaffold_18_ctg1</t>
  </si>
  <si>
    <t>scaffold_21_ctg1</t>
  </si>
  <si>
    <t>scaffold_23_ctg1</t>
  </si>
  <si>
    <t>fCotGob3</t>
  </si>
  <si>
    <t>fAstCal1</t>
  </si>
  <si>
    <t>LS420025.1</t>
  </si>
  <si>
    <t>LS420021.1</t>
  </si>
  <si>
    <t>LS420040.1</t>
  </si>
  <si>
    <t>LS420024.1</t>
  </si>
  <si>
    <t>LS420019.1</t>
  </si>
  <si>
    <t>LS420033.1</t>
  </si>
  <si>
    <t>LS420032.1</t>
  </si>
  <si>
    <t>LS420035.1</t>
  </si>
  <si>
    <t>LS420023.1</t>
  </si>
  <si>
    <t>LS420030.1</t>
  </si>
  <si>
    <t>LS420020.1</t>
  </si>
  <si>
    <t>LS420029.1</t>
  </si>
  <si>
    <t>LS420027.1</t>
  </si>
  <si>
    <t>LS420036.1</t>
  </si>
  <si>
    <t>LS420034.1</t>
  </si>
  <si>
    <t>LS420039.1</t>
  </si>
  <si>
    <t>LS420028.1</t>
  </si>
  <si>
    <t>LS420022.1</t>
  </si>
  <si>
    <t>LS420031.1</t>
  </si>
  <si>
    <t>LS420038.1</t>
  </si>
  <si>
    <t>LS420037.1</t>
  </si>
  <si>
    <t>LS420026.1</t>
  </si>
  <si>
    <t>fGouWil2</t>
  </si>
  <si>
    <t>scaffold_320_arrow_ctg1</t>
  </si>
  <si>
    <t>sAmbRad1</t>
  </si>
  <si>
    <t>SUPER_1</t>
  </si>
  <si>
    <t>SUPER_2</t>
  </si>
  <si>
    <t>SUPER_3</t>
  </si>
  <si>
    <t>SUPER_4</t>
  </si>
  <si>
    <t>SUPER_5</t>
  </si>
  <si>
    <t>SUPER_6</t>
  </si>
  <si>
    <t>SUPER_7</t>
  </si>
  <si>
    <t>SUPER_8</t>
  </si>
  <si>
    <t>SUPER_9</t>
  </si>
  <si>
    <t>SUPER_10</t>
  </si>
  <si>
    <t>SUPER_11</t>
  </si>
  <si>
    <t>SUPER_12</t>
  </si>
  <si>
    <t>SUPER_13</t>
  </si>
  <si>
    <t>SUPER_14</t>
  </si>
  <si>
    <t>SUPER_15</t>
  </si>
  <si>
    <t>SUPER_16</t>
  </si>
  <si>
    <t>SUPER_17</t>
  </si>
  <si>
    <t>SUPER_18</t>
  </si>
  <si>
    <t>SUPER_19</t>
  </si>
  <si>
    <t>SUPER_20</t>
  </si>
  <si>
    <t>SUPER_21</t>
  </si>
  <si>
    <t>SUPER_22</t>
  </si>
  <si>
    <t>SUPER_23</t>
  </si>
  <si>
    <t>SUPER_24</t>
  </si>
  <si>
    <t>SUPER_25</t>
  </si>
  <si>
    <t>SUPER_26</t>
  </si>
  <si>
    <t>SUPER_27</t>
  </si>
  <si>
    <t>SUPER_28</t>
  </si>
  <si>
    <t>SUPER_29</t>
  </si>
  <si>
    <t>SUPER_30</t>
  </si>
  <si>
    <t>SUPER_31</t>
  </si>
  <si>
    <t>SUPER_32</t>
  </si>
  <si>
    <t>SUPER_33</t>
  </si>
  <si>
    <t>SUPER_34</t>
  </si>
  <si>
    <t>SUPER_35</t>
  </si>
  <si>
    <t>SUPER_36</t>
  </si>
  <si>
    <t>SUPER_37</t>
  </si>
  <si>
    <t>SUPER_38</t>
  </si>
  <si>
    <t>SUPER_39</t>
  </si>
  <si>
    <t>SUPER_40</t>
  </si>
  <si>
    <t>SUPER_41</t>
  </si>
  <si>
    <t>SUPER_44</t>
  </si>
  <si>
    <t>SUPER_45</t>
  </si>
  <si>
    <t>SUPER_43</t>
  </si>
  <si>
    <t>SUPER_46</t>
  </si>
  <si>
    <t>SUPER_47</t>
  </si>
  <si>
    <t>SUPER_42</t>
  </si>
  <si>
    <t>SUPER_48</t>
  </si>
  <si>
    <t>SUPER_42_unloc_1</t>
  </si>
  <si>
    <t>SUPER_42_unloc_2</t>
  </si>
  <si>
    <t>SUPER_49</t>
  </si>
  <si>
    <t>SUPER_43_unloc_1</t>
  </si>
  <si>
    <t>SUPER_43_unloc_2</t>
  </si>
  <si>
    <t>SUPER_43_unloc_3</t>
  </si>
  <si>
    <t>SUPER_43_unloc_4</t>
  </si>
  <si>
    <r>
      <rPr>
        <b/>
        <sz val="12"/>
        <color theme="1"/>
        <rFont val="Arial"/>
      </rPr>
      <t>Supplementary Table 7</t>
    </r>
    <r>
      <rPr>
        <sz val="12"/>
        <color theme="1"/>
        <rFont val="Arial"/>
      </rPr>
      <t xml:space="preserve">. </t>
    </r>
    <r>
      <rPr>
        <b/>
        <sz val="12"/>
        <color theme="1"/>
        <rFont val="Arial"/>
      </rPr>
      <t>Telomere signals at chromosome assigned scaffolds.</t>
    </r>
    <r>
      <rPr>
        <sz val="12"/>
        <color theme="1"/>
        <rFont val="Arial"/>
      </rPr>
      <t xml:space="preserve"> The widely conserved telomeric motif TTAGGG and its reverse complement CCCTAA was searched at various thresholds (10%, 15%, 20%, and 25%), assuming 99.9% accuracy of the assembly, within specific locations of the assembled chromosome scaffold ends (&lt;1kb, 100kb, not 100kb). # Chrs., Number of chromosome assigned scaffolds.</t>
    </r>
  </si>
  <si>
    <t>Assemblies</t>
  </si>
  <si>
    <t>&lt; 1kbp ends</t>
  </si>
  <si>
    <t>&lt; 100kbp ends</t>
  </si>
  <si>
    <t>Not in 100kbp ends</t>
  </si>
  <si>
    <t>Species</t>
  </si>
  <si>
    <t># Chrs.</t>
  </si>
  <si>
    <t>aRhiBiv</t>
  </si>
  <si>
    <t>bCalAnn</t>
  </si>
  <si>
    <t>bStrHab</t>
  </si>
  <si>
    <t>bTaeGut</t>
  </si>
  <si>
    <t>fAnaTes</t>
  </si>
  <si>
    <t>fArcCen</t>
  </si>
  <si>
    <t>fAstCal</t>
  </si>
  <si>
    <t>fCotGob</t>
  </si>
  <si>
    <t>fGouWil</t>
  </si>
  <si>
    <t>fMasArm</t>
  </si>
  <si>
    <t>mLynCan</t>
  </si>
  <si>
    <t>mOrnAna</t>
  </si>
  <si>
    <t>mPhyDis</t>
  </si>
  <si>
    <t>mRhiFer</t>
  </si>
  <si>
    <t>rGopEvg</t>
  </si>
  <si>
    <t>sAmbRad</t>
  </si>
  <si>
    <r>
      <rPr>
        <b/>
        <sz val="12"/>
        <color theme="1"/>
        <rFont val="Arial"/>
      </rPr>
      <t>Supplementary Table 8.</t>
    </r>
    <r>
      <rPr>
        <sz val="12"/>
        <color theme="1"/>
        <rFont val="Arial"/>
      </rPr>
      <t xml:space="preserve"> Sample sources. NK, not known.</t>
    </r>
  </si>
  <si>
    <t>Order</t>
  </si>
  <si>
    <t>Class</t>
  </si>
  <si>
    <t>Species name</t>
  </si>
  <si>
    <t>Common name</t>
  </si>
  <si>
    <t>BioSample ID</t>
  </si>
  <si>
    <t>Assembly ID</t>
  </si>
  <si>
    <t>Sample Name (ID)</t>
  </si>
  <si>
    <t>Age (time or stage)</t>
  </si>
  <si>
    <t>Sex</t>
  </si>
  <si>
    <t>Tissue</t>
  </si>
  <si>
    <t>Provider (institution)</t>
  </si>
  <si>
    <t>Collected by</t>
  </si>
  <si>
    <t>Birth date</t>
  </si>
  <si>
    <t>Collection date</t>
  </si>
  <si>
    <t>Geographic collection location</t>
  </si>
  <si>
    <t>Latitude/Longitude</t>
  </si>
  <si>
    <t>Storage condition</t>
  </si>
  <si>
    <t>Treatment</t>
  </si>
  <si>
    <t>Mammals</t>
  </si>
  <si>
    <t>Chiroptera</t>
  </si>
  <si>
    <t>Phyllostomus discolor</t>
  </si>
  <si>
    <t>pale spear-nosed bat</t>
  </si>
  <si>
    <t>SAMN09948786</t>
  </si>
  <si>
    <t>MPI251016</t>
  </si>
  <si>
    <t>Adult</t>
  </si>
  <si>
    <t>M</t>
  </si>
  <si>
    <t>muscle</t>
  </si>
  <si>
    <t>Max Planck Institute Nijmegen</t>
  </si>
  <si>
    <t>Sonja Vernes</t>
  </si>
  <si>
    <t>unknown</t>
  </si>
  <si>
    <t>LMU Munich</t>
  </si>
  <si>
    <t>48.13743, 11.57549</t>
  </si>
  <si>
    <t>frozen</t>
  </si>
  <si>
    <t>flash frozen</t>
  </si>
  <si>
    <t>Rhinolophus ferrumequinum</t>
  </si>
  <si>
    <t>greater horseshoe bat</t>
  </si>
  <si>
    <t>SAMN09948510</t>
  </si>
  <si>
    <t>MPI-CBG mRhiFer1</t>
  </si>
  <si>
    <t>F</t>
  </si>
  <si>
    <t>lung, muscle</t>
  </si>
  <si>
    <t xml:space="preserve">University of Bristol </t>
  </si>
  <si>
    <t>Gareth Jones</t>
  </si>
  <si>
    <t>Gloucestershire: Woodchester Mansion UK</t>
  </si>
  <si>
    <t>51.7108° N, 2.2776° W</t>
  </si>
  <si>
    <t>Carnivora</t>
  </si>
  <si>
    <t>Lynx canadensis</t>
  </si>
  <si>
    <t>Canada lynx</t>
  </si>
  <si>
    <t>SAMN09948483</t>
  </si>
  <si>
    <t>LIC74</t>
  </si>
  <si>
    <t>muscle, distal limb</t>
  </si>
  <si>
    <t>University of Massachusetts, Amherst</t>
  </si>
  <si>
    <t>Tanya Lama</t>
  </si>
  <si>
    <t>Tufts Wildlife Clinic, North Grafton, Maine USA</t>
  </si>
  <si>
    <t>42.2466 N 71.6746 W</t>
  </si>
  <si>
    <t>Monotremata</t>
  </si>
  <si>
    <t>Ornithorhynchus anatinus</t>
  </si>
  <si>
    <t>platypus</t>
  </si>
  <si>
    <t>SAMN08537700</t>
  </si>
  <si>
    <t>P07#1B, Pmale09</t>
  </si>
  <si>
    <t>liver, muscle</t>
  </si>
  <si>
    <t>University of Adelaide, Australia</t>
  </si>
  <si>
    <t>Frank Grutzner</t>
  </si>
  <si>
    <t>New South Wale, Australia</t>
  </si>
  <si>
    <t>Birds</t>
  </si>
  <si>
    <t>Passeriformes</t>
  </si>
  <si>
    <t>Taeniopygia guttata</t>
  </si>
  <si>
    <t>zebra finch (male)</t>
  </si>
  <si>
    <t>SAMN02981239</t>
  </si>
  <si>
    <t>Black17</t>
  </si>
  <si>
    <t>University of California, Los Angeles</t>
  </si>
  <si>
    <t>Arthur Arnold</t>
  </si>
  <si>
    <t>34° 1' 20.467" N 118° 17' 6.421" W</t>
  </si>
  <si>
    <t>zebra finch (female)</t>
  </si>
  <si>
    <t>SAMN09946140</t>
  </si>
  <si>
    <t>Blue55</t>
  </si>
  <si>
    <t xml:space="preserve">Rockefeller University </t>
  </si>
  <si>
    <t>Erich Jarvis</t>
  </si>
  <si>
    <t>Rockefeller University, USA</t>
  </si>
  <si>
    <t>36.0014 N 78.9382 W</t>
  </si>
  <si>
    <t>zebra finch (female - mat)</t>
  </si>
  <si>
    <t>SAMN14122580</t>
  </si>
  <si>
    <t>Red203 (mother)</t>
  </si>
  <si>
    <t>blood</t>
  </si>
  <si>
    <t>zebra finch (female - pat)</t>
  </si>
  <si>
    <t>SAMN14122581</t>
  </si>
  <si>
    <t>Green39 (father)</t>
  </si>
  <si>
    <t>Psittaciformes</t>
  </si>
  <si>
    <t>Strigops habroptilus</t>
  </si>
  <si>
    <t>Kākāpō</t>
  </si>
  <si>
    <t>SAMN09948751</t>
  </si>
  <si>
    <t>Jane</t>
  </si>
  <si>
    <t>Department of Conversation, NZ</t>
  </si>
  <si>
    <t>Daryl Eason</t>
  </si>
  <si>
    <t>Anchor Island, New Zealand</t>
  </si>
  <si>
    <t>45.757406 S 166.504927 E</t>
  </si>
  <si>
    <t>100% EtOH &amp; Lysis buffer</t>
  </si>
  <si>
    <t>Apodiformes</t>
  </si>
  <si>
    <t>Calypte anna</t>
  </si>
  <si>
    <t>Anna's hummingbird</t>
  </si>
  <si>
    <t>SAMN02265252</t>
  </si>
  <si>
    <t>BGI_N300</t>
  </si>
  <si>
    <t>Oregon Health Sciences University</t>
  </si>
  <si>
    <t>Claudio Mello, Peter Lovell</t>
  </si>
  <si>
    <t>Oregon, USA</t>
  </si>
  <si>
    <t>45.499657° N -122.68522° E</t>
  </si>
  <si>
    <t>100% EtOH</t>
  </si>
  <si>
    <t>Reptiles</t>
  </si>
  <si>
    <t>Testudines</t>
  </si>
  <si>
    <t>Gopherus evgoodei</t>
  </si>
  <si>
    <t>Goode's thornscrub tortoise</t>
  </si>
  <si>
    <t>SAMN03496275</t>
  </si>
  <si>
    <t>Specimen LC-02</t>
  </si>
  <si>
    <t>University of Arizona</t>
  </si>
  <si>
    <t>Taylor Edwards</t>
  </si>
  <si>
    <t>Alamos, Sonora, Mexico</t>
  </si>
  <si>
    <t>RBCs only, Plasma removed, frozen in Heparin</t>
  </si>
  <si>
    <t>Amphibians</t>
  </si>
  <si>
    <t>Rhinatrematidae</t>
  </si>
  <si>
    <t>Rhinatrema bivittatum</t>
  </si>
  <si>
    <t>two-lined caecilian</t>
  </si>
  <si>
    <t>SAMEA104387956</t>
  </si>
  <si>
    <t>Rb</t>
  </si>
  <si>
    <t>NK</t>
  </si>
  <si>
    <t>liver</t>
  </si>
  <si>
    <t>Natural History Museum, London</t>
  </si>
  <si>
    <t>Mark Wilkinson</t>
  </si>
  <si>
    <t>Camp Patawa, Kaw Mountains, French Guiana</t>
  </si>
  <si>
    <t>4.5447° N, 52.1531° W</t>
  </si>
  <si>
    <t>Teleost Fishes</t>
  </si>
  <si>
    <t>Synbranchiformes</t>
  </si>
  <si>
    <t>Mastacembelus armatus</t>
  </si>
  <si>
    <t>zig-zag eel</t>
  </si>
  <si>
    <t>SAMEA104026378</t>
  </si>
  <si>
    <t>Masta</t>
  </si>
  <si>
    <t>Institute of Molecular and Cell Biology, Singapore</t>
  </si>
  <si>
    <t>Byrappa Venkatesh</t>
  </si>
  <si>
    <t>Singapore</t>
  </si>
  <si>
    <t>Anabantiformes</t>
  </si>
  <si>
    <t>Anabas testudineus</t>
  </si>
  <si>
    <t>climbing perch</t>
  </si>
  <si>
    <t>SAMEA104026376</t>
  </si>
  <si>
    <t>fAnaTes1.2</t>
  </si>
  <si>
    <t>na</t>
  </si>
  <si>
    <t>Cichliformes</t>
  </si>
  <si>
    <t>Archocentrus centrarchus</t>
  </si>
  <si>
    <t>flier cichlid</t>
  </si>
  <si>
    <t>SAMN09948522</t>
  </si>
  <si>
    <t>A. centrarchus 4</t>
  </si>
  <si>
    <t>Universität Konstanz, Germany</t>
  </si>
  <si>
    <t>Axel Meyer, A. Kautt, P. Franchini</t>
  </si>
  <si>
    <t>University of Konstanz, Parents collected in Nicaragua in Lake Xiloa</t>
  </si>
  <si>
    <t>12.2214° N, 86.3219° W</t>
  </si>
  <si>
    <t>Astatotilapia calliptera</t>
  </si>
  <si>
    <t>eastern happy cichlid</t>
  </si>
  <si>
    <t>SAMEA104026430</t>
  </si>
  <si>
    <t>fAstCal1.2</t>
  </si>
  <si>
    <t>Juvenile</t>
  </si>
  <si>
    <t>mixed tissues</t>
  </si>
  <si>
    <t>Bangor University, Wales, UK</t>
  </si>
  <si>
    <t>George Turner</t>
  </si>
  <si>
    <t>Bangor University, parents collected in Tanzania</t>
  </si>
  <si>
    <t>9°19'51.8"S 33°44'59.1”E</t>
  </si>
  <si>
    <t>Perciformes</t>
  </si>
  <si>
    <t>Cottoperca trigloides (gobio)</t>
  </si>
  <si>
    <t>channel bull blenny</t>
  </si>
  <si>
    <t>SAMEA104242975</t>
  </si>
  <si>
    <t>fCotGob3.1</t>
  </si>
  <si>
    <t>5_31_2004</t>
  </si>
  <si>
    <t>Northeastern Univesity, USA</t>
  </si>
  <si>
    <t xml:space="preserve">H. W. Detrich III </t>
  </si>
  <si>
    <t>Falkland Islands</t>
  </si>
  <si>
    <t>Gobiesociformes</t>
  </si>
  <si>
    <t>Gouania adriatica (willdenowi)</t>
  </si>
  <si>
    <t>blunt-snouted clingfish</t>
  </si>
  <si>
    <t>SAMEA104026382</t>
  </si>
  <si>
    <t>fGouWil2.1</t>
  </si>
  <si>
    <t>mulitple tissues</t>
  </si>
  <si>
    <t>University of Graz, Austia</t>
  </si>
  <si>
    <t>Max Wagner</t>
  </si>
  <si>
    <t>Pula, Croatia</t>
  </si>
  <si>
    <t>44.861250 N, 13.806778 E</t>
  </si>
  <si>
    <t>Cartilaginous fishes</t>
  </si>
  <si>
    <t>Rajformes</t>
  </si>
  <si>
    <t>Amblyraja radiata</t>
  </si>
  <si>
    <t>thorny skate</t>
  </si>
  <si>
    <t>SAMN09948523</t>
  </si>
  <si>
    <t>CabotCenter1</t>
  </si>
  <si>
    <t>testis, liver</t>
  </si>
  <si>
    <t>University of Florida</t>
  </si>
  <si>
    <t>Gavin Naylor, Jeff Kneebone</t>
  </si>
  <si>
    <t>Gulf of Maine, USA</t>
  </si>
  <si>
    <t>43.1336 N 68.3266 W</t>
  </si>
  <si>
    <r>
      <rPr>
        <b/>
        <sz val="12"/>
        <color theme="1"/>
        <rFont val="Arial"/>
      </rPr>
      <t>Supplementary Table 9</t>
    </r>
    <r>
      <rPr>
        <sz val="12"/>
        <color theme="1"/>
        <rFont val="Arial"/>
      </rPr>
      <t xml:space="preserve">. </t>
    </r>
    <r>
      <rPr>
        <b/>
        <sz val="12"/>
        <color theme="1"/>
        <rFont val="Arial"/>
      </rPr>
      <t>Sample origin, sequencing platforms, and coverage.</t>
    </r>
    <r>
      <rPr>
        <sz val="12"/>
        <color theme="1"/>
        <rFont val="Arial"/>
      </rPr>
      <t xml:space="preserve"> Linked reads were sequenced on NovaSeq or HiSeq X(*), Hi-C from Arima on HiSeq X, collected from relevant tissue. Grey text, data used for benchmarking and evaluation, but not included in the assembly process.</t>
    </r>
  </si>
  <si>
    <t>Genome ID</t>
  </si>
  <si>
    <t>DNA Isolation method</t>
  </si>
  <si>
    <t>Linked reads</t>
  </si>
  <si>
    <t>Opt. maps</t>
  </si>
  <si>
    <t>Additional WGS</t>
  </si>
  <si>
    <t>agarose plug</t>
  </si>
  <si>
    <t>Saphyr BspQI (388.7x), BssSI (165.6x)</t>
  </si>
  <si>
    <t>Arima (90.2x)</t>
  </si>
  <si>
    <t>magatract</t>
  </si>
  <si>
    <t>Sequel I (74.02x)</t>
  </si>
  <si>
    <t>Chromium (106.91x)</t>
  </si>
  <si>
    <t>kingfisher</t>
  </si>
  <si>
    <t>lung</t>
  </si>
  <si>
    <t>Saphyr BspQI (277.3x), BssSI (515.7x)</t>
  </si>
  <si>
    <t>Phase (19.5x)</t>
  </si>
  <si>
    <t>phenol-chloroform</t>
  </si>
  <si>
    <t>Sequel I (64.27x)</t>
  </si>
  <si>
    <t>Chromium (43.96x)</t>
  </si>
  <si>
    <t>Sequel I (74.79x)</t>
  </si>
  <si>
    <t>Chromium (127.80x)</t>
  </si>
  <si>
    <t>Saphyr BspQI (twice; 461.0x), BssSI (287.0x)</t>
  </si>
  <si>
    <t>Arima (91.9x)</t>
  </si>
  <si>
    <t>Chromium (164.51x)</t>
  </si>
  <si>
    <t>Saphyr DLE1 (928.4x)</t>
  </si>
  <si>
    <t>Phase (50.0x)</t>
  </si>
  <si>
    <t>liver?</t>
  </si>
  <si>
    <t>Kingfisher?</t>
  </si>
  <si>
    <t>RS II (39.87x)</t>
  </si>
  <si>
    <t>mOrnAna2</t>
  </si>
  <si>
    <t>Dovetail (21.9x)</t>
  </si>
  <si>
    <t>Irys BspQI (162.2x), BssSI (149.7x)</t>
  </si>
  <si>
    <t>Arima (148.3x)</t>
  </si>
  <si>
    <t>Kingfisher</t>
  </si>
  <si>
    <t>RS II (105.55x)</t>
  </si>
  <si>
    <t>Chromium (92.82x)</t>
  </si>
  <si>
    <t>Sequel I (101.21x)</t>
  </si>
  <si>
    <t>Saphyr BspQI (618.0x), BssSI (877.1x)</t>
  </si>
  <si>
    <t>Arima (94.8x)</t>
  </si>
  <si>
    <t>Chromium (103.81x)</t>
  </si>
  <si>
    <t>bTaeGut4</t>
  </si>
  <si>
    <t>HiSeq X</t>
  </si>
  <si>
    <t>bTaeGut3</t>
  </si>
  <si>
    <t>Chromium (111.66x)</t>
  </si>
  <si>
    <t>Saphyr DLE1 (628.4x)</t>
  </si>
  <si>
    <t>Arima (97.0x)</t>
  </si>
  <si>
    <t>phenol-chloroform?</t>
  </si>
  <si>
    <t>RS II (89.15x)</t>
  </si>
  <si>
    <r>
      <rPr>
        <sz val="10"/>
        <color theme="1"/>
        <rFont val="Arial"/>
      </rPr>
      <t xml:space="preserve">Saphyr DLE1 (478.8x), </t>
    </r>
    <r>
      <rPr>
        <sz val="12"/>
        <color rgb="FF999999"/>
        <rFont val="Arial"/>
      </rPr>
      <t>Irys BspQI (190.9x) and BssSI (165.3x)</t>
    </r>
  </si>
  <si>
    <r>
      <rPr>
        <sz val="10"/>
        <color theme="1"/>
        <rFont val="Arial"/>
      </rPr>
      <t xml:space="preserve">Arima (65.2x), </t>
    </r>
    <r>
      <rPr>
        <sz val="12"/>
        <color rgb="FF999999"/>
        <rFont val="Arial"/>
      </rPr>
      <t>Phase (19.5x), Dovetail Chicago (23.7x) and Hi-C (39.5x)</t>
    </r>
  </si>
  <si>
    <t>RS II (68.99x)</t>
  </si>
  <si>
    <t>Chromium (48.93x)</t>
  </si>
  <si>
    <t>Sequel I (58.20x)</t>
  </si>
  <si>
    <t>Chromium (108.52x)</t>
  </si>
  <si>
    <t>Saphyr DLE1 (437.3x)</t>
  </si>
  <si>
    <t>Arima (72.4x)</t>
  </si>
  <si>
    <t>Sequel I (46.03x)</t>
  </si>
  <si>
    <t>Chromium* (70.40x)</t>
  </si>
  <si>
    <t>Saphyr BspQI (243.6x), BssSI (170.6x)</t>
  </si>
  <si>
    <t>Arima (171.6x)</t>
  </si>
  <si>
    <t>Teleost fish</t>
  </si>
  <si>
    <t>Saphyr BspQI (1,312.1x), BssSI (1,170.3x)</t>
  </si>
  <si>
    <t>Arima (187.8x)</t>
  </si>
  <si>
    <t>phenol chlorophorm</t>
  </si>
  <si>
    <t>Sequel I (39.45x)</t>
  </si>
  <si>
    <t>Chromium* (147.88x)</t>
  </si>
  <si>
    <t>Saphyr BspQI (2,215.7x), BssSI (2,119.4x)</t>
  </si>
  <si>
    <t>Arima (154.2x)</t>
  </si>
  <si>
    <t>Sequel I (58.90x)</t>
  </si>
  <si>
    <t>Chromium* (165.95x)</t>
  </si>
  <si>
    <t>phenol chloroform + glycogen removal</t>
  </si>
  <si>
    <t>Sequel I (76.99x)</t>
  </si>
  <si>
    <t>Chromium (37.27x)</t>
  </si>
  <si>
    <t>Phase (127.6x)</t>
  </si>
  <si>
    <t>Agarose plug</t>
  </si>
  <si>
    <t>Saphyr DLE1 (1,297.3x)</t>
  </si>
  <si>
    <t>Irys BspQI (123.6x)</t>
  </si>
  <si>
    <t>N/A (No HiC)</t>
  </si>
  <si>
    <t>Genomic Tip</t>
  </si>
  <si>
    <t>RSII (76.90x)</t>
  </si>
  <si>
    <t>Chromium* (121.24x)</t>
  </si>
  <si>
    <t>Sequel I (79.98x)</t>
  </si>
  <si>
    <t>Chromium (156.15x)</t>
  </si>
  <si>
    <r>
      <rPr>
        <sz val="12"/>
        <color rgb="FF666666"/>
        <rFont val="Arial"/>
      </rPr>
      <t>Irys BspQI (306.8x),</t>
    </r>
    <r>
      <rPr>
        <sz val="12"/>
        <color theme="1"/>
        <rFont val="Arial"/>
      </rPr>
      <t xml:space="preserve"> Saphyr BspQI (2,268.2x), BssSI (2,470.9x)</t>
    </r>
  </si>
  <si>
    <t>fCotGob2</t>
  </si>
  <si>
    <t>SAMEA104242971</t>
  </si>
  <si>
    <t>spleen</t>
  </si>
  <si>
    <t>Arima (145.9x)</t>
  </si>
  <si>
    <t>mulitple</t>
  </si>
  <si>
    <t>Sequel I (48.07x)</t>
  </si>
  <si>
    <t>Chromium* (89.10x)</t>
  </si>
  <si>
    <t>Irys BspQI (131.8x), BssSI (133.8x)</t>
  </si>
  <si>
    <t>Arima (66.2x)</t>
  </si>
  <si>
    <t>testis</t>
  </si>
  <si>
    <t>Chromium (95.20x)</t>
  </si>
  <si>
    <r>
      <rPr>
        <sz val="10"/>
        <color theme="1"/>
        <rFont val="Arial"/>
      </rPr>
      <t xml:space="preserve">Saphyr DLE1 (299.8x), </t>
    </r>
    <r>
      <rPr>
        <sz val="12"/>
        <color rgb="FF999999"/>
        <rFont val="Arial"/>
      </rPr>
      <t>Irys BspQI (572.4x) and BssSI (381.0x)</t>
    </r>
  </si>
  <si>
    <t>Novaseq</t>
  </si>
  <si>
    <t>magattract</t>
  </si>
  <si>
    <t>Sequel I (83.32x)</t>
  </si>
  <si>
    <t>Arima (104.5x)</t>
  </si>
  <si>
    <r>
      <rPr>
        <b/>
        <sz val="12"/>
        <color theme="1"/>
        <rFont val="Arial"/>
      </rPr>
      <t>Supplementary Table 10</t>
    </r>
    <r>
      <rPr>
        <sz val="12"/>
        <color theme="1"/>
        <rFont val="Arial"/>
      </rPr>
      <t>. Species and applied pipeline used for generating the submitted reference genome assemblies.</t>
    </r>
  </si>
  <si>
    <t>NCBI/EBI</t>
  </si>
  <si>
    <t>GenomeArk date stamps</t>
  </si>
  <si>
    <t>BioProject ID</t>
  </si>
  <si>
    <t>Accession</t>
  </si>
  <si>
    <t>Submission date</t>
  </si>
  <si>
    <t>RefSeq</t>
  </si>
  <si>
    <t>Primary</t>
  </si>
  <si>
    <t>Alternate</t>
  </si>
  <si>
    <t>Chr Assigned</t>
  </si>
  <si>
    <t>MT</t>
  </si>
  <si>
    <t>VGP v1.0</t>
  </si>
  <si>
    <t>PRJNA521246</t>
  </si>
  <si>
    <t>GCA_004126475.3</t>
  </si>
  <si>
    <t>GCF_004126475.2</t>
  </si>
  <si>
    <t>PRJNA526698</t>
  </si>
  <si>
    <t>GCA_004115265.2</t>
  </si>
  <si>
    <t>GCF_004115265.1</t>
  </si>
  <si>
    <t>VGP v1.5</t>
  </si>
  <si>
    <t>PRJNA533103</t>
  </si>
  <si>
    <t>GCA_007474595.2</t>
  </si>
  <si>
    <t>GCF_007474595.2</t>
  </si>
  <si>
    <t>PRJNA513296</t>
  </si>
  <si>
    <t>GCA_004115215.4</t>
  </si>
  <si>
    <t>in progress</t>
  </si>
  <si>
    <t>PRJNA510143</t>
  </si>
  <si>
    <t>GCA_003957565.3</t>
  </si>
  <si>
    <t>GCF_003957565.1 (suppressed)</t>
  </si>
  <si>
    <t>PRJNA489186</t>
  </si>
  <si>
    <t>GCA_009859065.2</t>
  </si>
  <si>
    <t>VGP trio v1.0</t>
  </si>
  <si>
    <t>PRJNA489100</t>
  </si>
  <si>
    <t>GCA_008822115.3</t>
  </si>
  <si>
    <t>no alt</t>
  </si>
  <si>
    <t>PRJNA555095</t>
  </si>
  <si>
    <t>GCA_008822105.2 (pat+W)</t>
  </si>
  <si>
    <t>GCF_008822105.2</t>
  </si>
  <si>
    <t>PRJNA510145</t>
  </si>
  <si>
    <t>GCA_004027225.2</t>
  </si>
  <si>
    <t>GCF_004027225.2</t>
  </si>
  <si>
    <t>PRJNA510144</t>
  </si>
  <si>
    <t>GCA_003957555.2</t>
  </si>
  <si>
    <t>GCF_003957555.1</t>
  </si>
  <si>
    <t>PRJNA533104</t>
  </si>
  <si>
    <t>GCA_007399415.1</t>
  </si>
  <si>
    <t>GCF_007399415.2</t>
  </si>
  <si>
    <t>aRhiBiv1.1</t>
  </si>
  <si>
    <t>Cambridge</t>
  </si>
  <si>
    <t>PRJEB32113</t>
  </si>
  <si>
    <t>GCA_901001135.1</t>
  </si>
  <si>
    <t>GCF_901001135.1</t>
  </si>
  <si>
    <t>Teloest Fishes</t>
  </si>
  <si>
    <t>fMasArm1.2</t>
  </si>
  <si>
    <t>PRJEB31554</t>
  </si>
  <si>
    <t>GCA_900324485.2</t>
  </si>
  <si>
    <t>GCF_900324485.2</t>
  </si>
  <si>
    <t>PRJEB30393</t>
  </si>
  <si>
    <t>GCA_900324465.2</t>
  </si>
  <si>
    <t>GCF_900324465.2</t>
  </si>
  <si>
    <t>PRJNA533105</t>
  </si>
  <si>
    <t>GCA_007364275.2</t>
  </si>
  <si>
    <t>GCF_007364275.1</t>
  </si>
  <si>
    <t>PRJNA557691</t>
  </si>
  <si>
    <t>GCA_900246225.3</t>
  </si>
  <si>
    <t>GCF_900246225.1</t>
  </si>
  <si>
    <t>PRJEB30272</t>
  </si>
  <si>
    <t>GCA_900634415.1</t>
  </si>
  <si>
    <t>GCF_900634415.1</t>
  </si>
  <si>
    <t>PRJEB30363</t>
  </si>
  <si>
    <t>GCA_900634775.1</t>
  </si>
  <si>
    <t>GCF_900634775.1</t>
  </si>
  <si>
    <t>not found</t>
  </si>
  <si>
    <t>NHGRI</t>
  </si>
  <si>
    <t>PRJNA593039</t>
  </si>
  <si>
    <t xml:space="preserve">GCA_010909765.1 </t>
  </si>
  <si>
    <t>GCF_010909765.1</t>
  </si>
  <si>
    <r>
      <rPr>
        <b/>
        <sz val="12"/>
        <color theme="1"/>
        <rFont val="Arial"/>
      </rPr>
      <t>Supplementary Table 11.</t>
    </r>
    <r>
      <rPr>
        <sz val="12"/>
        <color theme="1"/>
        <rFont val="Arial"/>
      </rPr>
      <t xml:space="preserve"> Continuity and structural accuracy. Assembled bases in comparison to the estimated genome size and continuity summary statistics of the assembly and reliable blocks of the primary assembly</t>
    </r>
  </si>
  <si>
    <t>Genome Size</t>
  </si>
  <si>
    <t>Assembled bases</t>
  </si>
  <si>
    <t>Assembly Continuity (Primary)</t>
  </si>
  <si>
    <t>Reliable Block continuity (Primary)</t>
  </si>
  <si>
    <t>Completeness</t>
  </si>
  <si>
    <t>False duplications</t>
  </si>
  <si>
    <t>Literature (Gb)</t>
  </si>
  <si>
    <t>k-mers (bp)</t>
  </si>
  <si>
    <t>Prim. Size (bp)</t>
  </si>
  <si>
    <t>Alt. Size (bp)</t>
  </si>
  <si>
    <t>N-bases</t>
  </si>
  <si>
    <t>N-base (%)</t>
  </si>
  <si>
    <t>Num. Contigs</t>
  </si>
  <si>
    <t>Contig LG50</t>
  </si>
  <si>
    <t>Contig
N50</t>
  </si>
  <si>
    <t>Contig
L50</t>
  </si>
  <si>
    <t>Num. Scaffolds</t>
  </si>
  <si>
    <t>Scaffold LG50</t>
  </si>
  <si>
    <t>Scaffold
N50</t>
  </si>
  <si>
    <t>Scaffold
L50</t>
  </si>
  <si>
    <t>Block Size</t>
  </si>
  <si>
    <t>Block Size (%)</t>
  </si>
  <si>
    <t>Num. Blocks</t>
  </si>
  <si>
    <t>Num. Blocks in Chr.</t>
  </si>
  <si>
    <t>Num. Blocks in Chr. (%)</t>
  </si>
  <si>
    <t>block NG50</t>
  </si>
  <si>
    <t>k-mer comp. % (both)</t>
  </si>
  <si>
    <t>k-mer comp. % (pri)</t>
  </si>
  <si>
    <t>Distinct k-mers found &gt;1 (pri)</t>
  </si>
  <si>
    <t>Distinct k-mers in 1~2 copy region (pri)</t>
  </si>
  <si>
    <t>k-mer dup. %
(pri)</t>
  </si>
  <si>
    <t>Distinct k-mers found &gt;1 (alt)</t>
  </si>
  <si>
    <t>Distinct k-mers in 1~2 copy region (alt)</t>
  </si>
  <si>
    <t>k-mer dup. %
(alt)</t>
  </si>
  <si>
    <t>608,000,000**</t>
  </si>
  <si>
    <t>Min</t>
  </si>
  <si>
    <t>Max</t>
  </si>
  <si>
    <t>Avg.</t>
  </si>
  <si>
    <t>Literature, Estimated genome size obtained from http://www.genomesize.com/ and sources therein (blue text, estimated from closely related species).</t>
  </si>
  <si>
    <r>
      <rPr>
        <b/>
        <sz val="12"/>
        <color theme="1"/>
        <rFont val="Arial"/>
      </rPr>
      <t>Supplementary Table 12</t>
    </r>
    <r>
      <rPr>
        <sz val="12"/>
        <color theme="1"/>
        <rFont val="Arial"/>
      </rPr>
      <t xml:space="preserve">. </t>
    </r>
    <r>
      <rPr>
        <b/>
        <sz val="12"/>
        <color theme="1"/>
        <rFont val="Arial"/>
      </rPr>
      <t xml:space="preserve">BUSCO Scores of the submitted, primary assemblies. </t>
    </r>
    <r>
      <rPr>
        <sz val="12"/>
        <color theme="1"/>
        <rFont val="Arial"/>
      </rPr>
      <t>Abbreviations:</t>
    </r>
    <r>
      <rPr>
        <b/>
        <sz val="12"/>
        <color theme="1"/>
        <rFont val="Arial"/>
      </rPr>
      <t xml:space="preserve"> </t>
    </r>
    <r>
      <rPr>
        <sz val="12"/>
        <color theme="1"/>
        <rFont val="Arial"/>
      </rPr>
      <t>C, complete genes. S, Single copy genes. D, duplicated genes (more often false duplications). F, fragmented genes. M, missing genes.</t>
    </r>
  </si>
  <si>
    <t>vertebrata (-sp human)</t>
  </si>
  <si>
    <t>closest lineage (-sp human)</t>
  </si>
  <si>
    <t>closest lineage, species</t>
  </si>
  <si>
    <t>pri.cur version</t>
  </si>
  <si>
    <t>C:93.7%[S:93.0%,D:0.7%],F:2.6%,M:3.7%,n:2586</t>
  </si>
  <si>
    <t>C:89.6%[S:89.0%,D:0.6%],F:4.5%,M:5.9%,n:6253(laurasiatheria)</t>
  </si>
  <si>
    <t>C:89.6%[S:89.0%,D:0.6%],F:4.5%,M:5.9%,n:6253</t>
  </si>
  <si>
    <t>C:96.4%[S:94.7%,D:1.7%],F:2.0%,M:1.6%,n:2586</t>
  </si>
  <si>
    <t>C:92.1%[S:91.1%,D:1.0%],F:3.8%,M:4.1%,n:6253(laurasiatheria)</t>
  </si>
  <si>
    <t>C:92.1%[S:91.1%,D:1.0%],F:3.8%,M:4.1%,n:6253</t>
  </si>
  <si>
    <t>C:94.6%[S:93.9%,D:0.7%],F:3.0%,M:2.4%,n:2586</t>
  </si>
  <si>
    <t>C:91.5%[S:91.0%,D:0.5%],F:4.4%,M:4.1%,n:6253(laurasiatheria)</t>
  </si>
  <si>
    <t>C:91.5%[S:91.0%,D:0.5%],F:4.4%,M:4.1%,n:6253</t>
  </si>
  <si>
    <t>C:96.1%[S:95.2%,D:0.9%],F:2.0%,M:1.9%,n:2586</t>
  </si>
  <si>
    <t>C:94.3%[S:93.3%,D:1.0%],F:2.8%,M:2.9%,n:4104(mammalia)</t>
  </si>
  <si>
    <t>C:94.3%[S:93.3%,D:1.0%],F:2.8%,M:2.9%,n:4104</t>
  </si>
  <si>
    <t>C:98.2%[S:97.4%,D:0.8%],F:0.9%,M:0.9%,n:2586</t>
  </si>
  <si>
    <t>C:95.1%[S:93.9%,D:1.2%],F:2.8%,M:2.1%,n:4915(aves)</t>
  </si>
  <si>
    <t>C:94.8%[S:93.6%,D:1.2%],F:3.1%,M:2.1%,n:4915</t>
  </si>
  <si>
    <t>C:97.8%[S:94.4%,D:3.4%],F:1.2%,M:1.0%,n:2586</t>
  </si>
  <si>
    <t>C:94.8%[S:91.5%,D:3.3%],F:2.7%,M:2.5%,n:4915 (aves)</t>
  </si>
  <si>
    <t>C:94.5%[S:91.1%,D:3.4%],F:3.0%,M:2.5%,n:4915</t>
  </si>
  <si>
    <t>C:94.6%[S:94.1%,D:0.5%],F:1.0%,M:4.4%,n:2586</t>
  </si>
  <si>
    <t>C:92.1%[S:90.9%,D:1.2%],F:2.7%,M:5.2%,n:4915(aves)</t>
  </si>
  <si>
    <t>C:92.0%[S:90.8%,D:1.2%],F:2.8%,M:5.2%,n:4915</t>
  </si>
  <si>
    <t>C:97.9%[S:97.4%,D:0.5%],F:1.0%,M:1.1%,n:2586</t>
  </si>
  <si>
    <t>C:95.1%[S:94.0%,D:1.1%],F:2.8%,M:2.1%,n:4915 (aves)</t>
  </si>
  <si>
    <t>C:94.8%[S:93.6%,D:1.2%],F:3.0%,M:2.2%,n:4915</t>
  </si>
  <si>
    <t>C:98.4%[S:96.9%,D:1.5%],F:0.9%,M:0.7%,n:2586</t>
  </si>
  <si>
    <t>C:94.8%[S:93.1%,D:1.7%],F:3.1%,M:2.1%,n:4915(aves)</t>
  </si>
  <si>
    <t>C:95.1%[S:93.2%,D:1.9%],F:2.9%,M:2.0%,n:4915</t>
  </si>
  <si>
    <t>C:96.2%[S:95.7%,D:0.5%],F:1.7%,M:2.1%,n:2586</t>
  </si>
  <si>
    <t>C:94.0%[S:92.9%,D:1.1%],F:2.7%,M:3.3%,n:4915(aves)</t>
  </si>
  <si>
    <t>C:93.6%[S:92.4%,D:1.2%],F:3.0%,M:3.4%,n:4915</t>
  </si>
  <si>
    <t>C:96.2%[S:95.1%,D:1.1%],F:2.5%,M:1.3%,n:2586</t>
  </si>
  <si>
    <t>C:92.9%[S:91.9%,D:1.0%],F:4.4%,M:2.7%,n:3950(tetrapoda)</t>
  </si>
  <si>
    <t>C:92.6%[S:91.6%,D:1.0%],F:4.6%,M:2.8%,n:3950</t>
  </si>
  <si>
    <t>C:81.9%[S:80.3%,D:1.6%],F:8.1%,M:10.0%,n:2586</t>
  </si>
  <si>
    <t>C:74.7%[S:73.0%,D:1.7%],F:9.5%,M:15.8%,n:3950(tetrapoda)</t>
  </si>
  <si>
    <t>C:73.8%[S:72.2%,D:1.6%],F:10.2%,M:16.0%,n:3950</t>
  </si>
  <si>
    <t>C:98.0%[S:97.0%,D:1.0%],F:1.0%,M:1.0%,n:2586</t>
  </si>
  <si>
    <t>C:97.2%[S:94.8%,D:2.4%],F:1.1%,M:1.7%,n:4584(actinopterygii)</t>
  </si>
  <si>
    <t>C:97.2%[S:94.7%,D:2.5%],F:0.8%,M:2.0%,n:4584</t>
  </si>
  <si>
    <t>C:97.3%[S:95.1%,D:2.2%],F:1.1%,M:1.6%,n:4584(actinopterygii)</t>
  </si>
  <si>
    <t>C:97.2%[S:94.7%,D:2.5%],F:1.0%,M:1.8%,n:4584</t>
  </si>
  <si>
    <t>C:97.3%[S:95.6%,D:1.7%],F:1.3%,M:1.4%,n:2586</t>
  </si>
  <si>
    <t>C:96.3%[S:93.6%,D:2.7%],F:1.8%,M:1.9%,n:4584(actinopterygii)</t>
  </si>
  <si>
    <t>C:96.5%[S:93.7%,D:2.8%],F:1.2%,M:2.3%,n:4584</t>
  </si>
  <si>
    <t>C:97.1%[S:95.2%,D:1.9%],F:1.3%,M:1.6%,n:2586</t>
  </si>
  <si>
    <t>C:95.8%[S:93.2%,D:2.6%],F:1.6%,M:2.6%,n:4584(actinopterygii)</t>
  </si>
  <si>
    <t>C:95.8%[S:93.3%,D:2.5%],F:1.2%,M:3.0%,n:4584</t>
  </si>
  <si>
    <t>C:91.8%[S:89.8%,D:2.0%],F:2.8%,M:5.4%,n:2586</t>
  </si>
  <si>
    <t>C:92.9%[S:90.2%,D:2.7%],F:2.2%,M:4.9%,n:4584(actinopterygii)</t>
  </si>
  <si>
    <t>C:93.4%[S:90.5%,D:2.9%],F:1.3%,M:5.3%,n:4584</t>
  </si>
  <si>
    <t>C:95.4%[S:93.3%,D:2.1%],F:2.4%,M:2.2%,n:2586</t>
  </si>
  <si>
    <t>C:94.6%[S:91.6%,D:3.0%],F:2.5%,M:2.9%,n:4584(actinopterygii)</t>
  </si>
  <si>
    <t>C:95.8%[S:93.0%,D:2.8%],F:1.1%,M:3.1%,n:4584</t>
  </si>
  <si>
    <t>C:89.0%[S:87.0%,D:2.0%],F:5.7%,M:5.3%,n:2586</t>
  </si>
  <si>
    <t>(closest = vertabrata)</t>
  </si>
  <si>
    <r>
      <rPr>
        <b/>
        <sz val="12"/>
        <color theme="1"/>
        <rFont val="Arial"/>
      </rPr>
      <t>Supplementary Table 13.</t>
    </r>
    <r>
      <rPr>
        <sz val="12"/>
        <color theme="1"/>
        <rFont val="Arial"/>
      </rPr>
      <t xml:space="preserve"> </t>
    </r>
    <r>
      <rPr>
        <b/>
        <sz val="12"/>
        <color theme="1"/>
        <rFont val="Arial"/>
      </rPr>
      <t xml:space="preserve">VGP automated pipeline assemblies of the 17 genomes before curation. </t>
    </r>
    <r>
      <rPr>
        <sz val="12"/>
        <color theme="1"/>
        <rFont val="Arial"/>
      </rPr>
      <t xml:space="preserve">c1, Initial FALCON-Unzip primary contigs; p1, purged primary set with purge_haplotigs applied on vgp_standard_1.0 and 1.5; pri.asm, scaffolded and polished assemblies, submitted for curation unless the Cambridge pipeline was already curated. The fArcCen1 had 3 rounds of polishing to improve base level QV and additional round of Salsa Hi-C scaffolding to correct structural errors. The vgp_nhgri_1.5 version was used for sAmbRad1, to scaffold and polish due to longer contig sizes and BUSCO completeness (See Methods). The vgp_standard_1.0 version of contigs (c1 and p1) were used for evaluating repeats and false duplication removal in Fig. 3. </t>
    </r>
  </si>
  <si>
    <t>GenomeScope (k=31)</t>
  </si>
  <si>
    <t>c1</t>
  </si>
  <si>
    <t>p1</t>
  </si>
  <si>
    <t>pri.asm</t>
  </si>
  <si>
    <t>GenomeArk</t>
  </si>
  <si>
    <t>Repeat %</t>
  </si>
  <si>
    <t>Heterozygosity %</t>
  </si>
  <si>
    <t># bases</t>
  </si>
  <si>
    <t>BUSCO dup. %</t>
  </si>
  <si>
    <t>BUSCO dup. % (-sp)</t>
  </si>
  <si>
    <t>k-mer dup. %</t>
  </si>
  <si>
    <t>Num. gaps / 1Gb</t>
  </si>
  <si>
    <t>pri.asm.YYYYMMDD</t>
  </si>
  <si>
    <t>s3://genomeark/species/Phyllostomus_discolor/mPhyDis1/assembly_vgp_standard_1.0</t>
  </si>
  <si>
    <t>vgp_standard_1.0</t>
  </si>
  <si>
    <t>s3://genomeark/species/Rhinolophus_ferrumequinum/mRhiFer1/assembly_vgp_standard_1.0</t>
  </si>
  <si>
    <t>s3://genomeark/species/Lynx_canadensis/mLynCan4/assembly_vgp_standard_1.5</t>
  </si>
  <si>
    <t>vgp_standard_1.5</t>
  </si>
  <si>
    <t>s3://genomeark/species/Ornithorhynchus_anatinus/mOrnAna1/assembly_vgp_standard_1.0</t>
  </si>
  <si>
    <t>s3://genomeark/species/Taeniopygia_guttata/bTaeGut1/assembly_vgp_standard_1.0/</t>
  </si>
  <si>
    <t>s3://genomeark/species/Taeniopygia_guttata/bTaeGut2/assembly_vgp_standard_1.0/</t>
  </si>
  <si>
    <t>s3://genomeark/species/Taeniopygia_guttata/bTaeGut2/assembly_trio</t>
  </si>
  <si>
    <t>vgp_trio_1.0</t>
  </si>
  <si>
    <t>Not applied</t>
  </si>
  <si>
    <t>s3://genomeark/species/Strigops_habroptilus/bStrHab1/assembly_vgp_standard_1.0</t>
  </si>
  <si>
    <t>s3://genomeark/species/Calypte_anna/bCalAnn1/vgp_standard_1.0</t>
  </si>
  <si>
    <t>s3://genomeark/species/Gopherus_evgoodei/rGopEvg1/assembly_vgp_standard_1.5</t>
  </si>
  <si>
    <t>s3://genomeark/species/Rhinatrema_bivittatum/aRhiBiv1/assembly_vgp_standard_1.5</t>
  </si>
  <si>
    <t>s3://genomeark/species/Mastacembelus_armatus/fMasArm1/assembly_vgp_standard_1.0</t>
  </si>
  <si>
    <t>s3://genomeark/species/Anabas_testudineus/fAnaTes1/assembly_vgp_standard_1.0/</t>
  </si>
  <si>
    <t>s3://genomeark/species/Archocentrus_centrarchus/fArcCen1/assembly_vgp_standard_1.0/</t>
  </si>
  <si>
    <t>s3://genomeark/species/Astatotilapia_calliptera/fAstCal1/assembly_vgp_standard_1.0</t>
  </si>
  <si>
    <t>s3://genomeark/species/Cottoperca_gobio/fCotGob3/assembly_vgp_standard_1.0</t>
  </si>
  <si>
    <t>s3://genomeark/species/Gouania_willdenowi/fGouWil2/assembly_vgp_standard_1.5</t>
  </si>
  <si>
    <t>s3://genomeark/species/Amblyraja_radiata/sAmbRad1/assembly_vgp_standard_1.0</t>
  </si>
  <si>
    <t>s3://genomeark/species/Amblyraja_radiata/sAmbRad1/assembly_vgp_nhgri_1.5</t>
  </si>
  <si>
    <t>vgp_nhgri_1.5</t>
  </si>
  <si>
    <r>
      <rPr>
        <b/>
        <sz val="12"/>
        <color theme="1"/>
        <rFont val="Arial"/>
      </rPr>
      <t>Supplementary Table 14.</t>
    </r>
    <r>
      <rPr>
        <sz val="12"/>
        <color theme="1"/>
        <rFont val="Arial"/>
      </rPr>
      <t xml:space="preserve"> </t>
    </r>
    <r>
      <rPr>
        <b/>
        <sz val="12"/>
        <color theme="1"/>
        <rFont val="Arial"/>
      </rPr>
      <t xml:space="preserve">Joins and rearrangements introduced by each scaffolding procedure. </t>
    </r>
    <r>
      <rPr>
        <sz val="12"/>
        <color theme="1"/>
        <rFont val="Arial"/>
      </rPr>
      <t xml:space="preserve">The number of end-to-end joins represent the number of joins made at each assembly step. The number of rearrangements are the number of breaks followed by scaffold rearrangements. The number of free-end breaks are the number of scaffolds broken where the break ends were kept free and not joined. Most genomes used the FALCON-Unzip primary contigs as the initial input for scaffolding, with purging of false duplications during curation, including with purge_haplotigs. However, for mLynCan4, rGopEvg1, aRhiBiv1, and fGouWil2, we purged primary duplicated contigs using purge_haplotigs (p1) before scaffolding. For the skate (sAmbRad1), the contigs were generated with Canu followed by purging with purge_haplotigs (h1), and then scaffolding. </t>
    </r>
  </si>
  <si>
    <t>PacBio FALCON-Unzip prim. (c1) + 10XG Scaff10x (s1)</t>
  </si>
  <si>
    <t>s1 + BioNano Solve hybrid scaffolding (s2)</t>
  </si>
  <si>
    <t>s2 + Hi-C Salsa (s3)</t>
  </si>
  <si>
    <t>End-to-end joins</t>
  </si>
  <si>
    <t>Rearrangements</t>
  </si>
  <si>
    <t>Free-end breaks</t>
  </si>
  <si>
    <t>mLynCan4 (p1)</t>
  </si>
  <si>
    <t>rGopEvg1 (p1)</t>
  </si>
  <si>
    <t>aRhiBiv1 (p1)</t>
  </si>
  <si>
    <t>(no Hi-C available)</t>
  </si>
  <si>
    <t>fGouWil2 (p1)</t>
  </si>
  <si>
    <t>sAmbRad1 (h1)</t>
  </si>
  <si>
    <r>
      <rPr>
        <b/>
        <sz val="10"/>
        <color rgb="FF000000"/>
        <rFont val="Arial"/>
      </rPr>
      <t xml:space="preserve">Supplementary Table 15. Number of manual breaks and joins made, and false duplications removed, by manual curation of the automated assemblies. </t>
    </r>
    <r>
      <rPr>
        <sz val="10"/>
        <color rgb="FF000000"/>
        <rFont val="Arial"/>
      </rPr>
      <t xml:space="preserve">Most genomes used the FALCON-Unzip primary contigs as the initial input for scaffolding, with purging of false duplications during curation, including with purge_haplotigs. However, for mLynCan4, rGopEvg1, aRhiBiv1, and fGouWil2, we purged primary duplicated contigs using purge_haplotigs before scaffolding. For the skate (sAmbRad1), the contigs were generated with Canu followed by purging with purge_haplotigs, and then scaffolding. </t>
    </r>
  </si>
  <si>
    <t>Accession #</t>
  </si>
  <si>
    <t>Manual breaks</t>
  </si>
  <si>
    <t>Manual joins</t>
  </si>
  <si>
    <t>False dups removed</t>
  </si>
  <si>
    <t>Bp removed</t>
  </si>
  <si>
    <t>Bp remained</t>
  </si>
  <si>
    <t>NCBI All assembled</t>
  </si>
  <si>
    <t>% removed</t>
  </si>
  <si>
    <t>Reference species used for synteny analysis (Divergence time in MY)</t>
  </si>
  <si>
    <t>Curator</t>
  </si>
  <si>
    <t>GCA_004126475.2</t>
  </si>
  <si>
    <t>Human / GCF_000001405.39 (94)</t>
  </si>
  <si>
    <t>Kerstin Howe/Alan Tracey</t>
  </si>
  <si>
    <t>Jo Collins</t>
  </si>
  <si>
    <t>GCA_007474595.1</t>
  </si>
  <si>
    <t>GCA_004115215.2</t>
  </si>
  <si>
    <t>Platypus / GCA_000002275.2 (0)</t>
  </si>
  <si>
    <t>Jo Wood/Yang Zhou</t>
  </si>
  <si>
    <t>GCA_003957565.2</t>
  </si>
  <si>
    <t>Zebra finch / GCF_000151805.1 (0)</t>
  </si>
  <si>
    <t>Jo Wood</t>
  </si>
  <si>
    <t xml:space="preserve">GCA_009859065.1        </t>
  </si>
  <si>
    <t>Sarah Pelan</t>
  </si>
  <si>
    <t>GCA_008822125.2</t>
  </si>
  <si>
    <t>Zebra finch / GCF_000151805.1 (81)</t>
  </si>
  <si>
    <t>Sarah Pelan/Alan Tracey</t>
  </si>
  <si>
    <t>Zebra finch / GCF_000151805.1 (80)</t>
  </si>
  <si>
    <t>Painted turtle / GCA_000241765.1 (76)</t>
  </si>
  <si>
    <t>Japanese flounder / GCA_001904815.2 (96)</t>
  </si>
  <si>
    <t>GCA_007364275.1</t>
  </si>
  <si>
    <t>Nile tilapia / GCF_001858045.2 (86)</t>
  </si>
  <si>
    <t>Nile tilapia / GCF_001858045.2 (21)</t>
  </si>
  <si>
    <t>Japanese medaka / GCF_002234675.1 (98)</t>
  </si>
  <si>
    <t>Orange clownfish / GCA_003047355.2 (96)</t>
  </si>
  <si>
    <t>Alan Tracey</t>
  </si>
  <si>
    <t>81 breaks, 81 joins, 74 false duplication removals/Gbp</t>
  </si>
  <si>
    <r>
      <rPr>
        <b/>
        <sz val="12"/>
        <color theme="1"/>
        <rFont val="Arial"/>
      </rPr>
      <t xml:space="preserve">Supplementary Table 16. Comparison of Hi-C and FISH chromosome assembly chimeras for the platypus. </t>
    </r>
    <r>
      <rPr>
        <sz val="12"/>
        <color theme="1"/>
        <rFont val="Arial"/>
      </rPr>
      <t>Of 18 discrepancies flagged by FISH (column E), 7 were kept based on CLR and Opt map support.</t>
    </r>
  </si>
  <si>
    <t>Possible breakpoint in t3 VGP step</t>
  </si>
  <si>
    <t>Potential chimeric error</t>
  </si>
  <si>
    <t>Assessment</t>
  </si>
  <si>
    <t>scaffoldID</t>
  </si>
  <si>
    <t>start</t>
  </si>
  <si>
    <t>end</t>
  </si>
  <si>
    <t>chrA</t>
  </si>
  <si>
    <t>chrB</t>
  </si>
  <si>
    <t>scaffold_15</t>
  </si>
  <si>
    <t>break</t>
  </si>
  <si>
    <t>scaffold_18</t>
  </si>
  <si>
    <t>scaffold_69</t>
  </si>
  <si>
    <t>keep</t>
  </si>
  <si>
    <t>scaffold_84</t>
  </si>
  <si>
    <t>scaffold_85</t>
  </si>
  <si>
    <t>scaffold_131</t>
  </si>
  <si>
    <t>scaffold_216</t>
  </si>
  <si>
    <t>scaffold_217</t>
  </si>
  <si>
    <t>scaffold_223</t>
  </si>
  <si>
    <t>scaffold_265</t>
  </si>
  <si>
    <t>scaffold_332</t>
  </si>
  <si>
    <t>scaffold_334</t>
  </si>
  <si>
    <t>scaffold_501</t>
  </si>
  <si>
    <t>Supplementary Table 17. Base accuracy (QV) from mapping-based approach and k-mers of the submitted assemblies.</t>
  </si>
  <si>
    <t>Mapping QV (pri)</t>
  </si>
  <si>
    <t>Mapping QV (alt)</t>
  </si>
  <si>
    <t>Mapped pri (%)</t>
  </si>
  <si>
    <t>Mapped alt (%)</t>
  </si>
  <si>
    <t>k-mer QV (pri)</t>
  </si>
  <si>
    <t>k-mer QV (alt)</t>
  </si>
  <si>
    <r>
      <rPr>
        <b/>
        <sz val="10"/>
        <color rgb="FF000000"/>
        <rFont val="Arial"/>
      </rPr>
      <t xml:space="preserve">Supplementary Table 18. Details of mitochondrial assemblies using the VGP pipeline. </t>
    </r>
    <r>
      <rPr>
        <sz val="10"/>
        <color rgb="FF000000"/>
        <rFont val="Arial"/>
      </rPr>
      <t xml:space="preserve">Presence or absence in column G, means that the assembled MT genome was or was not present in the contigs of the primary (c1) or alternate (c2) assembly. Columns H-K are the sources and data types of the prior available reference MT genomes used to filter for MT CLR reads in our data. If a species name is mentioned in column H, then that was the closest relative available. Columns L-V are the parameters and data for the MT assemblies generated in this study. </t>
    </r>
  </si>
  <si>
    <t>CLR reads (Gbp)</t>
  </si>
  <si>
    <t>MT in nuclear assembly</t>
  </si>
  <si>
    <t xml:space="preserve">Step in nuclear assembly MT present </t>
  </si>
  <si>
    <t>Reference accession (closely related species)</t>
  </si>
  <si>
    <t>Reference publication</t>
  </si>
  <si>
    <t>Reference length</t>
  </si>
  <si>
    <t>Reference platform</t>
  </si>
  <si>
    <t>Extracted CLR (BlasR)</t>
  </si>
  <si>
    <t>min Overlap Length</t>
  </si>
  <si>
    <t>Corrected Error Rate</t>
  </si>
  <si>
    <t>CLR reads used</t>
  </si>
  <si>
    <t>Canu contigs</t>
  </si>
  <si>
    <t>Canu MT length</t>
  </si>
  <si>
    <t># repeated blocks</t>
  </si>
  <si>
    <t>10x raw data (Gbp)</t>
  </si>
  <si>
    <t>10x polishing reads (1)</t>
  </si>
  <si>
    <t>10x polishing reads (2)</t>
  </si>
  <si>
    <t>Final length</t>
  </si>
  <si>
    <t>Notes</t>
  </si>
  <si>
    <t>YES</t>
  </si>
  <si>
    <t>absent c1 / present c2</t>
  </si>
  <si>
    <r>
      <rPr>
        <sz val="10"/>
        <color rgb="FF000000"/>
        <rFont val="Arial"/>
      </rPr>
      <t>NC_022424.1 (</t>
    </r>
    <r>
      <rPr>
        <i/>
        <sz val="12"/>
        <color rgb="FF000000"/>
        <rFont val="Arial"/>
      </rPr>
      <t>Lophostoma silvicolum)</t>
    </r>
  </si>
  <si>
    <t>PMID 23850499</t>
  </si>
  <si>
    <t>Illumina</t>
  </si>
  <si>
    <t>Default (500)</t>
  </si>
  <si>
    <t xml:space="preserve">Default (0.045) </t>
  </si>
  <si>
    <t>3 (1 inverted)</t>
  </si>
  <si>
    <t>16,227,303 (downsampled to 1,461,746)</t>
  </si>
  <si>
    <t>No reference available, no unexpected features</t>
  </si>
  <si>
    <t>JX084273.1</t>
  </si>
  <si>
    <t>PMID 22963579</t>
  </si>
  <si>
    <t>Not reported</t>
  </si>
  <si>
    <t>32,327,322 (downsampled to 1,617,276)</t>
  </si>
  <si>
    <t>Sequence slighly divergent from the reference, no unexpected features</t>
  </si>
  <si>
    <t>present c1 / absent c2</t>
  </si>
  <si>
    <t>NC_028313.1</t>
  </si>
  <si>
    <t>Direct submission</t>
  </si>
  <si>
    <t>1,561,832 (downsampled to 1,499,700)</t>
  </si>
  <si>
    <t xml:space="preserve">Sequence highly similar to reference, but extra repeats in CR </t>
  </si>
  <si>
    <t>NO</t>
  </si>
  <si>
    <t>NC_000891.1</t>
  </si>
  <si>
    <t>PMID 8919867</t>
  </si>
  <si>
    <t>cloning + PCR + Sanger</t>
  </si>
  <si>
    <t>16,840,822 (downsampled to 1,513,511)</t>
  </si>
  <si>
    <t>Sequence highly similar to reference</t>
  </si>
  <si>
    <t>zebra finch</t>
  </si>
  <si>
    <t>DQ422742.1</t>
  </si>
  <si>
    <t>https://doi.org/10.1111/j.1471-8286.2006.01497.x</t>
  </si>
  <si>
    <t>long-range PCR + Sanger</t>
  </si>
  <si>
    <t>2,439,876 (downsampled to 1,489,354)</t>
  </si>
  <si>
    <t>5,881,937 (downsampled to 1,529,455)</t>
  </si>
  <si>
    <t>kakapo</t>
  </si>
  <si>
    <t>present c1</t>
  </si>
  <si>
    <t>NC_005931.1</t>
  </si>
  <si>
    <t>PMID 14739240</t>
  </si>
  <si>
    <t>Identical to reference, but extra repeat in CR</t>
  </si>
  <si>
    <t>Calytpe Anna</t>
  </si>
  <si>
    <t>Anna’s hummingbird</t>
  </si>
  <si>
    <r>
      <rPr>
        <sz val="10"/>
        <color rgb="FF000000"/>
        <rFont val="Arial"/>
      </rPr>
      <t>EF532935.1 (</t>
    </r>
    <r>
      <rPr>
        <i/>
        <sz val="12"/>
        <color rgb="FF000000"/>
        <rFont val="Arial"/>
      </rPr>
      <t>Archilochus colubris</t>
    </r>
    <r>
      <rPr>
        <sz val="12"/>
        <color theme="1"/>
        <rFont val="Arial"/>
      </rPr>
      <t>)</t>
    </r>
  </si>
  <si>
    <t>PMID 18215323</t>
  </si>
  <si>
    <t>No reference available, duplicated genes present in CR (trnE, trnP, cob, trnT, nad6)</t>
  </si>
  <si>
    <t>Goode's Thornscrub tortoise</t>
  </si>
  <si>
    <r>
      <rPr>
        <sz val="10"/>
        <color rgb="FF000000"/>
        <rFont val="Arial"/>
      </rPr>
      <t>KT613185.1 (</t>
    </r>
    <r>
      <rPr>
        <i/>
        <sz val="12"/>
        <color rgb="FF000000"/>
        <rFont val="Arial"/>
      </rPr>
      <t>Aldabrachelys gigantea</t>
    </r>
    <r>
      <rPr>
        <sz val="12"/>
        <color theme="1"/>
        <rFont val="Arial"/>
      </rPr>
      <t>)</t>
    </r>
  </si>
  <si>
    <t>AY456252.1</t>
  </si>
  <si>
    <t>PMID 15336675</t>
  </si>
  <si>
    <t>cloning + Sanger</t>
  </si>
  <si>
    <t>Structure highly similar to reference but highly divergent (SNPs)</t>
  </si>
  <si>
    <t>NC_023977.1</t>
  </si>
  <si>
    <t>PMID 24617467</t>
  </si>
  <si>
    <t>NC_024752.1</t>
  </si>
  <si>
    <t>PMID 26709978</t>
  </si>
  <si>
    <t>Ion Torrent</t>
  </si>
  <si>
    <t>Duplicated genes at 5' end (nad1, trnL2)</t>
  </si>
  <si>
    <t>Archocentrus centrachus</t>
  </si>
  <si>
    <r>
      <rPr>
        <sz val="10"/>
        <color rgb="FF000000"/>
        <rFont val="Arial"/>
      </rPr>
      <t>KT362183.1 (</t>
    </r>
    <r>
      <rPr>
        <i/>
        <sz val="12"/>
        <color rgb="FF000000"/>
        <rFont val="Arial"/>
      </rPr>
      <t>Symphysodon aequifasciata</t>
    </r>
    <r>
      <rPr>
        <sz val="12"/>
        <color theme="1"/>
        <rFont val="Arial"/>
      </rPr>
      <t>)</t>
    </r>
  </si>
  <si>
    <t>eastern happy</t>
  </si>
  <si>
    <t>JN628855.1</t>
  </si>
  <si>
    <t>PMID 23347464</t>
  </si>
  <si>
    <t>PCR + Sanger</t>
  </si>
  <si>
    <t>(not found)</t>
  </si>
  <si>
    <r>
      <rPr>
        <sz val="10"/>
        <color rgb="FF000000"/>
        <rFont val="Arial"/>
      </rPr>
      <t>NC_008130.1 (</t>
    </r>
    <r>
      <rPr>
        <i/>
        <sz val="12"/>
        <color rgb="FF000000"/>
        <rFont val="Arial"/>
      </rPr>
      <t>Aspasma minima</t>
    </r>
    <r>
      <rPr>
        <sz val="12"/>
        <color theme="1"/>
        <rFont val="Arial"/>
      </rPr>
      <t>)</t>
    </r>
  </si>
  <si>
    <t>PMID 12470944</t>
  </si>
  <si>
    <t>No reference available, duplicated gene (trnP)</t>
  </si>
  <si>
    <t>cartilaginous fishes</t>
  </si>
  <si>
    <t>AF106038.1</t>
  </si>
  <si>
    <t>PMID 10051614</t>
  </si>
  <si>
    <t>Cloning + PCR + Sanger</t>
  </si>
  <si>
    <t>Sequence highly similar to NCBI reference</t>
  </si>
  <si>
    <r>
      <rPr>
        <b/>
        <sz val="10"/>
        <color theme="1"/>
        <rFont val="Arial"/>
      </rPr>
      <t>Supplementary Table 19. Changes from previous assemblies to newly assembled VGP references.</t>
    </r>
    <r>
      <rPr>
        <sz val="10"/>
        <color theme="1"/>
        <rFont val="Arial"/>
      </rPr>
      <t xml:space="preserve"> The previous assembly was aligned to the VGP assembly, with -maxmatch -l 100 -c 500 options of nucmer and dnadiff in Mummer 4. Newly localized contigs or scaffolds were identified from those aligned to a chromosome assigned scaffold in the VGP assembly. Newly added bases were estimated from the number of unaligned bases in the VGP assemblies, regardless of chromosome assignment. Number of newly added contigs/scaffolds are the newly assigned chromosomes, which did not exist in the previous assembly. The hummingbird and the climbing perch did not have chromosome assignments in the prior assembly, thus the number of newly added contigs/scaffolds in the VGP assembly are identical to the identified chromosomes. Number of closed gaps were conservatively called in regions requiring at least 1kb sequences aligned. The climbing perch was excluded from this analysis as only 37 Mbp of the prevous genome aligned to the VGP assembly. Number of mis-joins were identified from Mashmap2 alignment breaks, for contigs or scaffolds larger than 1kb. The zebra finch and Anna's hummingbird assemblies originated from the same individual.  </t>
    </r>
  </si>
  <si>
    <t>Previous</t>
  </si>
  <si>
    <t>VGP</t>
  </si>
  <si>
    <t>Zebra finch (bTaeGut1)</t>
  </si>
  <si>
    <t>GCF_000151805.1</t>
  </si>
  <si>
    <t>GCA_003957565.3 (GCF_008822105.2)</t>
  </si>
  <si>
    <t>Taeniopygia_guttata-3.2.4</t>
  </si>
  <si>
    <t>bTaeGut1_v1.p</t>
  </si>
  <si>
    <t>Primary source of contigging</t>
  </si>
  <si>
    <t>Sanger</t>
  </si>
  <si>
    <t>Num. of total bases</t>
  </si>
  <si>
    <t>Num. chr identified excluding MT</t>
  </si>
  <si>
    <t>Num. bases in chromosomes</t>
  </si>
  <si>
    <t>Num. contigs/scaffolds unlocalized or unplaced</t>
  </si>
  <si>
    <t>Num. bases in unlocalized or unplaced</t>
  </si>
  <si>
    <t>Newly localized or added num. of contigs/scaffolds in VGP</t>
  </si>
  <si>
    <t>29 ~ 36 (1B, LGE22, LG2, LG3 assigned)</t>
  </si>
  <si>
    <t>Newly localized or added bases in VGP</t>
  </si>
  <si>
    <t>Num. mis-joins</t>
  </si>
  <si>
    <t>Num. of gaps / closed in VGP</t>
  </si>
  <si>
    <t>87,710 / 58,031</t>
  </si>
  <si>
    <t>k-mer QV</t>
  </si>
  <si>
    <t>k-mer completeness (%) / including alt (%) in VGP</t>
  </si>
  <si>
    <t>82.9 / 97.2</t>
  </si>
  <si>
    <t>k-mer duplications (%)</t>
  </si>
  <si>
    <t>Platypus (mOrnAna1)</t>
  </si>
  <si>
    <t>GCF_000002275.2</t>
  </si>
  <si>
    <t>GCA_004115215.3 (GCF_004115215.1)</t>
  </si>
  <si>
    <t>Ornithorhynchus_anatinus_5.0.1</t>
  </si>
  <si>
    <t>mOrnAna1.pri.v3</t>
  </si>
  <si>
    <t>8, 9, 13, 16, 19, X4, Y1~Y5</t>
  </si>
  <si>
    <t>243,851 / 193,137</t>
  </si>
  <si>
    <t>93.4 / 96.6</t>
  </si>
  <si>
    <t>Anna's hummingbird (bCalAnn1)</t>
  </si>
  <si>
    <t>GCA_000699085.1</t>
  </si>
  <si>
    <t>ASM69908v1</t>
  </si>
  <si>
    <t>bCalAnn1_v1.p</t>
  </si>
  <si>
    <t>Newly localized bases in VGP</t>
  </si>
  <si>
    <t>70,084 / 55,177</t>
  </si>
  <si>
    <t>89.2 / 94.3</t>
  </si>
  <si>
    <t>Climbing perch (fAnaTes1)</t>
  </si>
  <si>
    <t>GCA_900302665.1</t>
  </si>
  <si>
    <t>GCA_900324465.2 (GCF_900324465.1)</t>
  </si>
  <si>
    <t>ASM90030266v1</t>
  </si>
  <si>
    <t>Num. mis-joins**</t>
  </si>
  <si>
    <t>Num. of gaps</t>
  </si>
  <si>
    <t>87.9 / 92.6</t>
  </si>
  <si>
    <t>(Arang the old assemblies are back up, so I think we can delete this sentence to a link, unless you are talking about two different old assemblies? What makes you think the climbing perch differences are due to rearrangements between individuals?). *The previous platypus 5.0.1 GenBank assembly is removed from NCBI but is available to download from http://hgdownload.soe.ucsc.edu/goldenPath/ornAna1/bigZips/ornAna1.fa.gz. **Possible rearrangements due to genomic difference.</t>
  </si>
  <si>
    <t>Supplementary Table 20. Gene Annotation Summary</t>
  </si>
  <si>
    <t>EBI/ENSEMBL</t>
  </si>
  <si>
    <t>NCBI/RefSeq</t>
  </si>
  <si>
    <t>Protein-coding</t>
  </si>
  <si>
    <t>Pseudogenes</t>
  </si>
  <si>
    <t>Long non-coding</t>
  </si>
  <si>
    <t>Small non-coding</t>
  </si>
  <si>
    <t>Annotation Release ID</t>
  </si>
  <si>
    <t>Non-coding</t>
  </si>
  <si>
    <t xml:space="preserve">Full report URL </t>
  </si>
  <si>
    <t>Canada Lynx</t>
  </si>
  <si>
    <t>mLynCan4_v1.p</t>
  </si>
  <si>
    <t>https://www.ncbi.nlm.nih.gov/genome/annotation_euk/Lynx_canadensis/101</t>
  </si>
  <si>
    <t>Platypus</t>
  </si>
  <si>
    <t>mOrnAna1.p.v1</t>
  </si>
  <si>
    <t>https://www.ncbi.nlm.nih.gov/genome/annotation_euk/Ornithorhynchus_anatinus/104/</t>
  </si>
  <si>
    <t>Pale spear-nosed Bat</t>
  </si>
  <si>
    <t>mPhyDis1_v1.p</t>
  </si>
  <si>
    <t>https://www.ncbi.nlm.nih.gov/genome/annotation_euk/Phyllostomus_discolor/100</t>
  </si>
  <si>
    <t>Greater Horseshoe Bat</t>
  </si>
  <si>
    <t>mRhiFer1_v1.p</t>
  </si>
  <si>
    <t>https://www.ncbi.nlm.nih.gov/genome/annotation_euk/Rhinolophus_ferrumequinum/100/</t>
  </si>
  <si>
    <t>https://www.ncbi.nlm.nih.gov/genome/annotation_euk/Calypte_anna/101/</t>
  </si>
  <si>
    <t>Kakapo</t>
  </si>
  <si>
    <t>bStrHab1_v1.p</t>
  </si>
  <si>
    <t>GCA_004027225.1</t>
  </si>
  <si>
    <t>https://www.ncbi.nlm.nih.gov/genome/annotation_euk/Strigops_habroptila/100/</t>
  </si>
  <si>
    <t>bStrHab1.2.pri</t>
  </si>
  <si>
    <t>https://www.ncbi.nlm.nih.gov/genome/annotation_euk/Strigops_habroptila/101/</t>
  </si>
  <si>
    <t>Zebra Finch (male)</t>
  </si>
  <si>
    <t>https://www.ncbi.nlm.nih.gov/genome/annotation_euk/Taeniopygia_guttata/104/</t>
  </si>
  <si>
    <t>(trio)</t>
  </si>
  <si>
    <t>bTaeGut2.pat.W</t>
  </si>
  <si>
    <t>GCA_008822105.1</t>
  </si>
  <si>
    <t>bTaeGut2.pat.W.v2</t>
  </si>
  <si>
    <t>GCA_008822105.2</t>
  </si>
  <si>
    <t>https://www.ncbi.nlm.nih.gov/genome/annotation_euk/Taeniopygia_guttata/105/</t>
  </si>
  <si>
    <t>rGopEvg1_v1.p</t>
  </si>
  <si>
    <t>https://www.ncbi.nlm.nih.gov/genome/annotation_euk/Gopherus_evgoodei/100/</t>
  </si>
  <si>
    <t>Two-lined caecilian</t>
  </si>
  <si>
    <t>https://www.ncbi.nlm.nih.gov/genome/annotation_euk/Rhinatrema_bivittatum/100/</t>
  </si>
  <si>
    <t>Gouania willdenowi</t>
  </si>
  <si>
    <t>Blunt-snouted clingfish</t>
  </si>
  <si>
    <t>https://www.ncbi.nlm.nih.gov/genome/annotation_euk/Gouania_willdenowi/100</t>
  </si>
  <si>
    <t>Climbing perch</t>
  </si>
  <si>
    <t>fAnaTes1.1</t>
  </si>
  <si>
    <t>GCA_900324465.1</t>
  </si>
  <si>
    <t>https://www.ncbi.nlm.nih.gov/genome/annotation_euk/Anabas_testudineus/100</t>
  </si>
  <si>
    <t>https://www.ncbi.nlm.nih.gov/genome/annotation_euk/Anabas_testudineus/101</t>
  </si>
  <si>
    <t>Flier cichlid</t>
  </si>
  <si>
    <t>https://www.ncbi.nlm.nih.gov/genome/annotation_euk/Astatotilapia_calliptera/100</t>
  </si>
  <si>
    <t>Eastern happy</t>
  </si>
  <si>
    <t>https://www.ncbi.nlm.nih.gov/genome/annotation_euk/Astatotilapia_calliptera/101</t>
  </si>
  <si>
    <t>Tire track eel</t>
  </si>
  <si>
    <t>fMasArm1.1</t>
  </si>
  <si>
    <t>GCA_900324485.1</t>
  </si>
  <si>
    <t>https://www.ncbi.nlm.nih.gov/genome/annotation_euk/Mastacembelus_armatus/101</t>
  </si>
  <si>
    <t>Cottoperca gobio</t>
  </si>
  <si>
    <t>Channel blue blenny</t>
  </si>
  <si>
    <t>https://www.ncbi.nlm.nih.gov/genome/annotation_euk/Cottoperca_gobio/100</t>
  </si>
  <si>
    <t>Thorny skate</t>
  </si>
  <si>
    <t>sAmbRad1.pri</t>
  </si>
  <si>
    <t>GCA_010909765.1</t>
  </si>
  <si>
    <t>https://www.ncbi.nlm.nih.gov/genome/annotation_euk/Amblyraja_radiata/100/</t>
  </si>
  <si>
    <r>
      <rPr>
        <b/>
        <sz val="12"/>
        <color theme="1"/>
        <rFont val="Arial"/>
      </rPr>
      <t>Supplementary Table 21</t>
    </r>
    <r>
      <rPr>
        <sz val="12"/>
        <color theme="1"/>
        <rFont val="Arial"/>
      </rPr>
      <t>. Assemblies and transcripts used to find false exon duplication in previous references. All locus found here were inside a reliable blocks.</t>
    </r>
  </si>
  <si>
    <t>Category</t>
  </si>
  <si>
    <t>Zebra finch</t>
  </si>
  <si>
    <t>Taeniopygia_guttata-3.2.4
 (GCF_000151805.1)</t>
  </si>
  <si>
    <t>bTaeGut1_v1.p
(GCF_008822105.2)</t>
  </si>
  <si>
    <t xml:space="preserve">Fig. 3e </t>
  </si>
  <si>
    <t>Gene annotation</t>
  </si>
  <si>
    <t>SPC25 &amp; SPC25-like (LOC100231268)</t>
  </si>
  <si>
    <t>SPC25</t>
  </si>
  <si>
    <t>Transcript ID</t>
  </si>
  <si>
    <t>XM_012574872.1 (rna9554)
 XM_002198158.3 (rna9550)</t>
  </si>
  <si>
    <t>rna-XM_012574872.2</t>
  </si>
  <si>
    <t>Gene locus</t>
  </si>
  <si>
    <t>NC_044219.1:13,659,189-13,663,009</t>
  </si>
  <si>
    <t>Reliable block locus</t>
  </si>
  <si>
    <t>NC_044219.1:10,602,325-38,045,260
(Super_Scaffold_7)</t>
  </si>
  <si>
    <t>Fig. 3f</t>
  </si>
  <si>
    <t>GABRG2 &amp; GABR2G2-like (LOC101232861)</t>
  </si>
  <si>
    <t>GABRG2</t>
  </si>
  <si>
    <t>XM_012575408.1 (rna12930)
 XM_012575403.1 (rna12929)</t>
  </si>
  <si>
    <t>rna-XM_030284101.1</t>
  </si>
  <si>
    <t>Coordinates</t>
  </si>
  <si>
    <t>NC_044225.1:2,970,857-3,030,035</t>
  </si>
  <si>
    <t>NC_044225.1:2,268,121-6,009,197
 (Super_Scaffold_13)</t>
  </si>
  <si>
    <t>Ornithorhynchus_anatinus_5.0.1
 (GCF_000002275.2)</t>
  </si>
  <si>
    <t>mOrnAna1.p.v1
 (GCF_004115215.1)</t>
  </si>
  <si>
    <t>Fig. 3g</t>
  </si>
  <si>
    <t>VTG2-like (LOC100083241), VTG2-like (LOC100680960), &amp; CAPN13 intron</t>
  </si>
  <si>
    <t>VTG2</t>
  </si>
  <si>
    <t>rna-XM_016225321.1
 rna-XM_003429627.3</t>
  </si>
  <si>
    <t>rna-XM_029063584.1</t>
  </si>
  <si>
    <t>NC_041731.1:103,823,950-103,887,329</t>
  </si>
  <si>
    <t>NC_041731.1:25,491,142-104,433,552
 (Super_Scaffold_4)</t>
  </si>
  <si>
    <t>ASM90030266v1
 (GCA_900302665.1)</t>
  </si>
  <si>
    <t>fAnaTes1.2
 (GCF_900324465.1)</t>
  </si>
  <si>
    <t>Fig. 3h</t>
  </si>
  <si>
    <t>None</t>
  </si>
  <si>
    <t>YIPF6</t>
  </si>
  <si>
    <t>rna-XM_026349816.1</t>
  </si>
  <si>
    <t>NC_046630.1:1,721,730-1,724,982</t>
  </si>
  <si>
    <t>NC_046630.1:1,132,484-20,956,182
 (Super_Scaffold_8_ctg1)</t>
  </si>
  <si>
    <r>
      <rPr>
        <b/>
        <sz val="11"/>
        <color theme="1"/>
        <rFont val="Calibri"/>
      </rPr>
      <t xml:space="preserve">Supplementary Table 22. Average number of chromosome segments in each lineage and clades mapped to human and thorny skate chromosomes. </t>
    </r>
    <r>
      <rPr>
        <sz val="11"/>
        <color theme="1"/>
        <rFont val="Calibri"/>
      </rPr>
      <t>For each chromosome in the reference, number of chromosomes where identical BUSCO genes were found in the query genome assembly is shown.</t>
    </r>
  </si>
  <si>
    <t>Reference</t>
  </si>
  <si>
    <t>Chr.</t>
  </si>
  <si>
    <t>Num. of chromosomes mapped per clade</t>
  </si>
  <si>
    <t>Reptile</t>
  </si>
  <si>
    <t>Amphibian</t>
  </si>
  <si>
    <t>Teleost fishes</t>
  </si>
  <si>
    <t>Skate</t>
  </si>
  <si>
    <t>Non-Teleost</t>
  </si>
  <si>
    <t>Human
(GRCh38)</t>
  </si>
  <si>
    <t>S.D.</t>
  </si>
  <si>
    <t>Human</t>
  </si>
  <si>
    <t>Skate
(sAmbRad1)</t>
  </si>
  <si>
    <r>
      <rPr>
        <b/>
        <sz val="10"/>
        <color rgb="FF000000"/>
        <rFont val="Arial"/>
      </rPr>
      <t>Supplementary Table 23. Publicly available assemblies that met the VGP N50 continuity and chromosome assigned metrics at the time Phase 1 VGP sequencing began.</t>
    </r>
    <r>
      <rPr>
        <sz val="10"/>
        <color rgb="FF000000"/>
        <rFont val="Arial"/>
      </rPr>
      <t xml:space="preserve"> The metric designations are those explained in Table 1. The technology used refers to the underlying basic sequence reads of the assembly. For the submitters, both submitting insititution and one ore more labs heads responsible for the assemblies are listed, including several authors of this study. The accession numbers are those of the assemblies at the time in 2016-2017, not any subsequent updates.</t>
    </r>
  </si>
  <si>
    <t>Project ID</t>
  </si>
  <si>
    <t>Acession #</t>
  </si>
  <si>
    <t>Metric</t>
  </si>
  <si>
    <t>contig N50</t>
  </si>
  <si>
    <t>scaffold N50</t>
  </si>
  <si>
    <t>Assembly status</t>
  </si>
  <si>
    <t>Tech</t>
  </si>
  <si>
    <t>Release year</t>
  </si>
  <si>
    <t>Submitters</t>
  </si>
  <si>
    <t>Homo sapiens</t>
  </si>
  <si>
    <t>human</t>
  </si>
  <si>
    <t>GRCh38.p11</t>
  </si>
  <si>
    <t>GCF_000001405.37</t>
  </si>
  <si>
    <t>Chromosome</t>
  </si>
  <si>
    <t>Genome Reference Consortium</t>
  </si>
  <si>
    <t>Mus musculus</t>
  </si>
  <si>
    <t>house mouse</t>
  </si>
  <si>
    <t>GRCm38.p6</t>
  </si>
  <si>
    <t>GCF_000001635.26</t>
  </si>
  <si>
    <t>Gorilla gorilla</t>
  </si>
  <si>
    <t>western lowland gorilla</t>
  </si>
  <si>
    <t>CYUI03</t>
  </si>
  <si>
    <t>GCA_900006655.3</t>
  </si>
  <si>
    <t>Pacbio CLR</t>
  </si>
  <si>
    <t>University of Washington; Eichler lab</t>
  </si>
  <si>
    <t>Capra hircus</t>
  </si>
  <si>
    <t>goat</t>
  </si>
  <si>
    <t>LWLT01</t>
  </si>
  <si>
    <t>GCF_001704415.1</t>
  </si>
  <si>
    <t>USDA ARS; Phillippy, Tassell, &amp; Smith labs</t>
  </si>
  <si>
    <t>Sus scrofa</t>
  </si>
  <si>
    <t>pig</t>
  </si>
  <si>
    <t>AEMK02</t>
  </si>
  <si>
    <t>GCF_000003025.6</t>
  </si>
  <si>
    <t>The Swine Genome Sequencing Consortium; Phillippy, Smith, Howe, &amp; Archibald labs</t>
  </si>
  <si>
    <t>Oryzias latipes</t>
  </si>
  <si>
    <t>Japanese medaka</t>
  </si>
  <si>
    <t>GCA_002234695.1</t>
  </si>
  <si>
    <t>The University of Tokyo; Ichikawa lab</t>
  </si>
  <si>
    <t>Oreochromis niloticus</t>
  </si>
  <si>
    <t>Nile tilapia</t>
  </si>
  <si>
    <t>MKQE01</t>
  </si>
  <si>
    <t>GCF_001858045.1</t>
  </si>
  <si>
    <t>University of Maryland; Kocher lab</t>
  </si>
  <si>
    <t>Astyanax mexicanus</t>
  </si>
  <si>
    <t>Mexican tetra</t>
  </si>
  <si>
    <t>APWO02</t>
  </si>
  <si>
    <t>GCF_000372685.2</t>
  </si>
  <si>
    <t>Washington University School of Medince; Rohner, &amp; Warren labs</t>
  </si>
  <si>
    <t>NONE</t>
  </si>
  <si>
    <t>Sharks</t>
  </si>
  <si>
    <t>Technologies combined</t>
  </si>
  <si>
    <t>Contig NG50 (Mb)</t>
  </si>
  <si>
    <t>Scaffold NG50 (Mb)</t>
  </si>
  <si>
    <t>Gaps</t>
  </si>
  <si>
    <t>Mis-joins</t>
  </si>
  <si>
    <t>Missed-joins</t>
  </si>
  <si>
    <t>Num. N-bases</t>
  </si>
  <si>
    <t>Nickname</t>
  </si>
  <si>
    <t>v1.0* Curated</t>
  </si>
  <si>
    <t>v1.0*</t>
  </si>
  <si>
    <t>salsa2.0</t>
  </si>
  <si>
    <t>CLR + linked. + Opt. + Hi-C</t>
  </si>
  <si>
    <t>salsa2.2</t>
  </si>
  <si>
    <t>CLR + Opt. + Hi-C</t>
  </si>
  <si>
    <t>CLR + linked. + Opt.</t>
  </si>
  <si>
    <t>CLR + Opt.</t>
  </si>
  <si>
    <t>linked. (Supernova2)</t>
  </si>
  <si>
    <t>SR + Opt. + Hi-C</t>
  </si>
  <si>
    <t>SR + Opt.</t>
  </si>
  <si>
    <t>PacBio CLR: Pacific Biosciences continuous long read protocol reads, primary contigs assembled with FALCON-Unzip</t>
  </si>
  <si>
    <t>OxNano : Oxford Nanopore</t>
  </si>
  <si>
    <t>Bionano Opt. : Bionano optical maps hybrid scaffolding with Bionano Solve</t>
  </si>
  <si>
    <t>Arima Hi-C: Arima Genomics Hi-C reads, scaffolded with Salsa</t>
  </si>
  <si>
    <t>10XG linked: 10X Genomics linked reads, scaffolded with scaff10x or assembled de novo with Supernova2 (supernova)</t>
  </si>
  <si>
    <t>NRGene: De novo assembled with NRGene de novo magic, haploid scaffolds</t>
  </si>
  <si>
    <t>illumina: Illumina whole genome sequencing combined with mate-pair libraries assembled with Soap de novo</t>
  </si>
  <si>
    <t>Dovetail Chicago: Dovetail Genomics Chicago library assembled with HiRise</t>
  </si>
  <si>
    <t>Dovetail Hi-C: Dovetail Genomics Hi-C library assembled with HiRise</t>
  </si>
  <si>
    <t>Phase Hi-C: Phase Genomics assembled with Proximo Hi-C</t>
  </si>
  <si>
    <t>NG50: Contig or scaffold size of this or above is covering half the expected haploid genome size (1,116,472,572 bp)</t>
  </si>
  <si>
    <t>Expected genome size:</t>
  </si>
  <si>
    <t>Original numbers displayed in Fig. 3 are in black. Data to generate % numbers but not shown in Fig. 3a are in grey.</t>
  </si>
  <si>
    <t>Continuity</t>
  </si>
  <si>
    <t>Struc. Acc.</t>
  </si>
  <si>
    <t>Base Acc.</t>
  </si>
  <si>
    <t>Func. Comp.</t>
  </si>
  <si>
    <t>Chr. Status</t>
  </si>
  <si>
    <t>ID</t>
  </si>
  <si>
    <t>Het (%)</t>
  </si>
  <si>
    <t>Rep (%)</t>
  </si>
  <si>
    <t>Prim. Size</t>
  </si>
  <si>
    <t>Alt. Size</t>
  </si>
  <si>
    <t>Alt. Size (% Prim)</t>
  </si>
  <si>
    <t>Gaps / Gb</t>
  </si>
  <si>
    <t>Reliable block NG50</t>
  </si>
  <si>
    <t>Collapsed / Gb</t>
  </si>
  <si>
    <t>Map. QV</t>
  </si>
  <si>
    <t>k-mer comp.
(%)</t>
  </si>
  <si>
    <t>BUSCO comp.
(%)</t>
  </si>
  <si>
    <t>Assigned to chr</t>
  </si>
  <si>
    <t>Assigned
to Chr.
(%)</t>
  </si>
  <si>
    <t>Sex Chr.</t>
  </si>
  <si>
    <t>XY</t>
  </si>
  <si>
    <t>Updated with 20200608</t>
  </si>
  <si>
    <t>X1-5
Y1-5</t>
  </si>
  <si>
    <t>ZW</t>
  </si>
  <si>
    <t>Updated with 20200720</t>
  </si>
  <si>
    <t>QV, BUSCO completeness are for the primary assembly. k-mer commpleteness is from both primary and alternate assemblies.</t>
  </si>
  <si>
    <t>Assembly pipeline using Docker</t>
  </si>
  <si>
    <t>2,496 breaks, 2,492 joins, 2,274 false duplication removals</t>
  </si>
  <si>
    <t>Minimum</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</si>
</sst>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mmm&quot; &quot;d&quot;, &quot;yyyy"/>
    <numFmt numFmtId="166" formatCode="mmm\ d\,\ yyyy"/>
    <numFmt numFmtId="167" formatCode="#,##0.0"/>
    <numFmt numFmtId="168" formatCode="yyyy/mm/dd"/>
    <numFmt numFmtId="169" formatCode="m\-d"/>
    <numFmt numFmtId="170" formatCode="#,##0.000"/>
    <numFmt numFmtId="171" formatCode="mmm\ yyyy"/>
    <numFmt numFmtId="172" formatCode="mmmm\ yyyy"/>
    <numFmt numFmtId="173" formatCode="0.000"/>
  </numFmts>
  <fonts count="58" x14ac:knownFonts="1">
    <font>
      <sz val="12"/>
      <color theme="1"/>
      <name val="Arial"/>
    </font>
    <font>
      <sz val="11"/>
      <color theme="1"/>
      <name val="Arial"/>
    </font>
    <font>
      <sz val="11"/>
      <name val="Arial"/>
    </font>
    <font>
      <sz val="12"/>
      <color theme="1"/>
      <name val="Calibri"/>
    </font>
    <font>
      <b/>
      <sz val="12"/>
      <name val="Arial"/>
    </font>
    <font>
      <b/>
      <sz val="11"/>
      <name val="Arial"/>
    </font>
    <font>
      <sz val="10"/>
      <color rgb="FF000000"/>
      <name val="Arial"/>
    </font>
    <font>
      <sz val="12"/>
      <name val="Arial"/>
    </font>
    <font>
      <b/>
      <sz val="10"/>
      <color theme="1"/>
      <name val="Arial"/>
    </font>
    <font>
      <b/>
      <sz val="10"/>
      <color rgb="FF000000"/>
      <name val="Arial"/>
    </font>
    <font>
      <sz val="10"/>
      <color theme="1"/>
      <name val="Arial"/>
    </font>
    <font>
      <sz val="12"/>
      <color rgb="FF4A86E8"/>
      <name val="Calibri"/>
    </font>
    <font>
      <sz val="12"/>
      <color rgb="FF000000"/>
      <name val="Arial"/>
    </font>
    <font>
      <b/>
      <sz val="12"/>
      <color theme="1"/>
      <name val="Calibri"/>
    </font>
    <font>
      <sz val="12"/>
      <color rgb="FFFF0000"/>
      <name val="Calibri"/>
    </font>
    <font>
      <sz val="12"/>
      <color rgb="FF000000"/>
      <name val="Calibri"/>
    </font>
    <font>
      <sz val="12"/>
      <color theme="1"/>
      <name val="Calibri"/>
    </font>
    <font>
      <b/>
      <sz val="10"/>
      <color rgb="FF0070C0"/>
      <name val="Arial"/>
    </font>
    <font>
      <b/>
      <sz val="12"/>
      <color rgb="FF000000"/>
      <name val="Calibri"/>
    </font>
    <font>
      <b/>
      <sz val="10"/>
      <color rgb="FFFF0000"/>
      <name val="Arial"/>
    </font>
    <font>
      <sz val="10"/>
      <color rgb="FF222222"/>
      <name val="Arial"/>
    </font>
    <font>
      <sz val="10"/>
      <color rgb="FF0070C0"/>
      <name val="Arial"/>
    </font>
    <font>
      <i/>
      <sz val="10"/>
      <color rgb="FF000000"/>
      <name val="Arial"/>
    </font>
    <font>
      <sz val="10"/>
      <color theme="1"/>
      <name val="Calibri"/>
    </font>
    <font>
      <sz val="11"/>
      <color rgb="FF000000"/>
      <name val="Calibri"/>
    </font>
    <font>
      <b/>
      <sz val="9"/>
      <color rgb="FF000000"/>
      <name val="Arial"/>
    </font>
    <font>
      <sz val="9"/>
      <color rgb="FF000000"/>
      <name val="Arial"/>
    </font>
    <font>
      <sz val="9"/>
      <color theme="1"/>
      <name val="Calibri"/>
    </font>
    <font>
      <b/>
      <i/>
      <sz val="10"/>
      <color theme="1"/>
      <name val="Arial"/>
    </font>
    <font>
      <sz val="10"/>
      <color rgb="FFFF0000"/>
      <name val="Arial"/>
    </font>
    <font>
      <sz val="12"/>
      <color theme="4"/>
      <name val="Calibri"/>
    </font>
    <font>
      <u/>
      <sz val="10"/>
      <color rgb="FF000000"/>
      <name val="Arial"/>
    </font>
    <font>
      <sz val="10"/>
      <color rgb="FF434343"/>
      <name val="Arial"/>
    </font>
    <font>
      <i/>
      <sz val="12"/>
      <color rgb="FF000000"/>
      <name val="Calibri"/>
    </font>
    <font>
      <u/>
      <sz val="11"/>
      <color rgb="FF000000"/>
      <name val="Calibri"/>
    </font>
    <font>
      <sz val="10"/>
      <color rgb="FF000000"/>
      <name val="Inconsolata"/>
    </font>
    <font>
      <b/>
      <sz val="11"/>
      <color theme="1"/>
      <name val="Calibri"/>
    </font>
    <font>
      <sz val="11"/>
      <color theme="1"/>
      <name val="Calibri"/>
    </font>
    <font>
      <b/>
      <sz val="11"/>
      <color rgb="FF000000"/>
      <name val="Calibri"/>
    </font>
    <font>
      <u/>
      <sz val="10"/>
      <color rgb="FF0000FF"/>
      <name val="Arial"/>
    </font>
    <font>
      <i/>
      <sz val="10"/>
      <color theme="1"/>
      <name val="Arial"/>
    </font>
    <font>
      <b/>
      <sz val="12"/>
      <color theme="1"/>
      <name val="Arial"/>
    </font>
    <font>
      <b/>
      <sz val="12"/>
      <color rgb="FF000000"/>
      <name val="Arial"/>
    </font>
    <font>
      <sz val="11"/>
      <color rgb="FF000000"/>
      <name val="Arial"/>
    </font>
    <font>
      <b/>
      <sz val="11"/>
      <color rgb="FF000000"/>
      <name val="Arial"/>
    </font>
    <font>
      <b/>
      <sz val="9"/>
      <color rgb="FF434343"/>
      <name val="Arial"/>
    </font>
    <font>
      <i/>
      <sz val="9"/>
      <color rgb="FF000000"/>
      <name val="Arial"/>
    </font>
    <font>
      <sz val="9"/>
      <color theme="1"/>
      <name val="Arial"/>
    </font>
    <font>
      <sz val="9"/>
      <color theme="9"/>
      <name val="Arial"/>
    </font>
    <font>
      <sz val="9"/>
      <color rgb="FF595959"/>
      <name val="Arial"/>
    </font>
    <font>
      <sz val="11"/>
      <color rgb="FF4472C4"/>
      <name val="Calibri"/>
    </font>
    <font>
      <sz val="9"/>
      <color rgb="FFFF0000"/>
      <name val="Calibri"/>
    </font>
    <font>
      <b/>
      <i/>
      <sz val="12"/>
      <color rgb="FF000000"/>
      <name val="Arial"/>
    </font>
    <font>
      <sz val="12"/>
      <color rgb="FF999999"/>
      <name val="Arial"/>
    </font>
    <font>
      <sz val="12"/>
      <color rgb="FF666666"/>
      <name val="Arial"/>
    </font>
    <font>
      <i/>
      <sz val="12"/>
      <color rgb="FF000000"/>
      <name val="Arial"/>
    </font>
    <font>
      <sz val="10"/>
      <color theme="1"/>
      <name val="Arial"/>
      <family val="2"/>
    </font>
    <font>
      <sz val="11"/>
      <name val="Arial"/>
      <family val="2"/>
    </font>
  </fonts>
  <fills count="13">
    <fill>
      <patternFill patternType="none"/>
    </fill>
    <fill>
      <patternFill patternType="gray125"/>
    </fill>
    <fill>
      <patternFill patternType="solid">
        <fgColor rgb="FFD9EAD3"/>
        <bgColor rgb="FFD9EAD3"/>
      </patternFill>
    </fill>
    <fill>
      <patternFill patternType="solid">
        <fgColor rgb="FFF3F3F3"/>
        <bgColor rgb="FFF3F3F3"/>
      </patternFill>
    </fill>
    <fill>
      <patternFill patternType="solid">
        <fgColor rgb="FFF2F2F2"/>
        <bgColor rgb="FFF2F2F2"/>
      </patternFill>
    </fill>
    <fill>
      <patternFill patternType="solid">
        <fgColor rgb="FFD0CECE"/>
        <bgColor rgb="FFD0CECE"/>
      </patternFill>
    </fill>
    <fill>
      <patternFill patternType="solid">
        <fgColor rgb="FFE2EFDA"/>
        <bgColor rgb="FFE2EFDA"/>
      </patternFill>
    </fill>
    <fill>
      <patternFill patternType="solid">
        <fgColor rgb="FFFFF2CC"/>
        <bgColor rgb="FFFFF2CC"/>
      </patternFill>
    </fill>
    <fill>
      <patternFill patternType="solid">
        <fgColor rgb="FFFCE4D6"/>
        <bgColor rgb="FFFCE4D6"/>
      </patternFill>
    </fill>
    <fill>
      <patternFill patternType="solid">
        <fgColor rgb="FFEDEDED"/>
        <bgColor rgb="FFEDEDED"/>
      </patternFill>
    </fill>
    <fill>
      <patternFill patternType="solid">
        <fgColor rgb="FFDDEBF7"/>
        <bgColor rgb="FFDDEBF7"/>
      </patternFill>
    </fill>
    <fill>
      <patternFill patternType="solid">
        <fgColor rgb="FFD9E1F2"/>
        <bgColor rgb="FFD9E1F2"/>
      </patternFill>
    </fill>
    <fill>
      <patternFill patternType="solid">
        <fgColor rgb="FFFCE5CD"/>
        <bgColor rgb="FFFCE5CD"/>
      </patternFill>
    </fill>
  </fills>
  <borders count="78">
    <border>
      <left/>
      <right/>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right/>
      <top/>
      <bottom/>
      <diagonal/>
    </border>
    <border>
      <left/>
      <right/>
      <top/>
      <bottom/>
      <diagonal/>
    </border>
    <border>
      <left/>
      <right/>
      <top/>
      <bottom style="thin">
        <color rgb="FF000000"/>
      </bottom>
      <diagonal/>
    </border>
    <border>
      <left/>
      <right/>
      <top/>
      <bottom/>
      <diagonal/>
    </border>
    <border>
      <left/>
      <right/>
      <top style="thin">
        <color rgb="FF000000"/>
      </top>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FFFFFF"/>
      </left>
      <right style="thin">
        <color rgb="FFFFFFFF"/>
      </right>
      <top/>
      <bottom/>
      <diagonal/>
    </border>
    <border>
      <left style="thin">
        <color rgb="FFFFFFFF"/>
      </left>
      <right style="thin">
        <color rgb="FFFFFFFF"/>
      </right>
      <top/>
      <bottom style="thin">
        <color rgb="FFF3F3F3"/>
      </bottom>
      <diagonal/>
    </border>
    <border>
      <left/>
      <right style="thin">
        <color rgb="FFFFFFFF"/>
      </right>
      <top/>
      <bottom style="thin">
        <color rgb="FFFFFFFF"/>
      </bottom>
      <diagonal/>
    </border>
    <border>
      <left/>
      <right/>
      <top/>
      <bottom style="thin">
        <color rgb="FFFFFFFF"/>
      </bottom>
      <diagonal/>
    </border>
    <border>
      <left/>
      <right/>
      <top style="thin">
        <color rgb="FF000000"/>
      </top>
      <bottom/>
      <diagonal/>
    </border>
    <border>
      <left style="thin">
        <color rgb="FFFFFFFF"/>
      </left>
      <right style="thin">
        <color rgb="FFFFFFFF"/>
      </right>
      <top/>
      <bottom/>
      <diagonal/>
    </border>
    <border>
      <left style="thin">
        <color rgb="FFFFFFFF"/>
      </left>
      <right style="thin">
        <color rgb="FFFFFFFF"/>
      </right>
      <top style="thin">
        <color rgb="FFF3F3F3"/>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000000"/>
      </bottom>
      <diagonal/>
    </border>
    <border>
      <left/>
      <right style="thin">
        <color rgb="FFFFFFFF"/>
      </right>
      <top/>
      <bottom style="thin">
        <color rgb="FF000000"/>
      </bottom>
      <diagonal/>
    </border>
    <border>
      <left style="thin">
        <color rgb="FFD9D9D9"/>
      </left>
      <right style="thin">
        <color rgb="FFD9D9D9"/>
      </right>
      <top style="thin">
        <color rgb="FFD9D9D9"/>
      </top>
      <bottom/>
      <diagonal/>
    </border>
    <border>
      <left style="thin">
        <color rgb="FFD9D9D9"/>
      </left>
      <right style="thin">
        <color rgb="FFD9D9D9"/>
      </right>
      <top/>
      <bottom/>
      <diagonal/>
    </border>
    <border>
      <left style="thin">
        <color rgb="FFD9D9D9"/>
      </left>
      <right style="thin">
        <color rgb="FFD9D9D9"/>
      </right>
      <top/>
      <bottom style="thin">
        <color rgb="FFD9D9D9"/>
      </bottom>
      <diagonal/>
    </border>
    <border>
      <left style="thin">
        <color rgb="FFD9D9D9"/>
      </left>
      <right style="thin">
        <color rgb="FFD9D9D9"/>
      </right>
      <top/>
      <bottom style="thin">
        <color rgb="FF000000"/>
      </bottom>
      <diagonal/>
    </border>
    <border>
      <left style="thin">
        <color rgb="FFD9D9D9"/>
      </left>
      <right style="thin">
        <color rgb="FFD9D9D9"/>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diagonal/>
    </border>
    <border>
      <left style="thin">
        <color rgb="FFD9D9D9"/>
      </left>
      <right/>
      <top style="thin">
        <color rgb="FF000000"/>
      </top>
      <bottom/>
      <diagonal/>
    </border>
    <border>
      <left/>
      <right style="thin">
        <color rgb="FFFFFFFF"/>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bottom/>
      <diagonal/>
    </border>
    <border>
      <left/>
      <right/>
      <top/>
      <bottom/>
      <diagonal/>
    </border>
    <border>
      <left/>
      <right style="thin">
        <color rgb="FF000000"/>
      </right>
      <top/>
      <bottom/>
      <diagonal/>
    </border>
    <border>
      <left/>
      <right style="thin">
        <color rgb="FFFFFFFF"/>
      </right>
      <top/>
      <bottom/>
      <diagonal/>
    </border>
    <border>
      <left style="thin">
        <color rgb="FFFFFFFF"/>
      </left>
      <right style="thin">
        <color rgb="FFFFFFFF"/>
      </right>
      <top/>
      <bottom style="thin">
        <color rgb="FF000000"/>
      </bottom>
      <diagonal/>
    </border>
    <border>
      <left/>
      <right style="thin">
        <color rgb="FFFFFFFF"/>
      </right>
      <top/>
      <bottom style="thin">
        <color rgb="FF000000"/>
      </bottom>
      <diagonal/>
    </border>
    <border>
      <left/>
      <right style="thick">
        <color rgb="FF000000"/>
      </right>
      <top style="thin">
        <color rgb="FF000000"/>
      </top>
      <bottom style="thin">
        <color rgb="FF000000"/>
      </bottom>
      <diagonal/>
    </border>
    <border>
      <left/>
      <right/>
      <top style="thin">
        <color rgb="FF000000"/>
      </top>
      <bottom style="thin">
        <color rgb="FF000000"/>
      </bottom>
      <diagonal/>
    </border>
    <border>
      <left/>
      <right style="thick">
        <color rgb="FF000000"/>
      </right>
      <top/>
      <bottom style="thin">
        <color rgb="FF000000"/>
      </bottom>
      <diagonal/>
    </border>
    <border>
      <left style="thin">
        <color rgb="FFFFFFFF"/>
      </left>
      <right style="thin">
        <color rgb="FFFFFFFF"/>
      </right>
      <top style="thin">
        <color rgb="FFFFFFFF"/>
      </top>
      <bottom style="thin">
        <color rgb="FFFFFFFF"/>
      </bottom>
      <diagonal/>
    </border>
    <border>
      <left/>
      <right style="thick">
        <color rgb="FF000000"/>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000000"/>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rgb="FFFFFFFF"/>
      </left>
      <right style="thin">
        <color rgb="FFFFFFFF"/>
      </right>
      <top/>
      <bottom style="thin">
        <color auto="1"/>
      </bottom>
      <diagonal/>
    </border>
    <border>
      <left/>
      <right style="thin">
        <color rgb="FFFFFFFF"/>
      </right>
      <top/>
      <bottom style="thin">
        <color auto="1"/>
      </bottom>
      <diagonal/>
    </border>
  </borders>
  <cellStyleXfs count="1">
    <xf numFmtId="0" fontId="0" fillId="0" borderId="0"/>
  </cellStyleXfs>
  <cellXfs count="660">
    <xf numFmtId="0" fontId="0" fillId="0" borderId="0" xfId="0" applyFont="1" applyAlignment="1"/>
    <xf numFmtId="0" fontId="1" fillId="0" borderId="0" xfId="0" applyFont="1"/>
    <xf numFmtId="0" fontId="1" fillId="0" borderId="0" xfId="0" applyFont="1" applyAlignment="1"/>
    <xf numFmtId="0" fontId="2" fillId="0" borderId="0" xfId="0" applyFont="1" applyAlignment="1"/>
    <xf numFmtId="0" fontId="3" fillId="0" borderId="0" xfId="0" applyFont="1" applyAlignment="1"/>
    <xf numFmtId="0" fontId="4" fillId="0" borderId="0" xfId="0" applyFont="1" applyAlignment="1"/>
    <xf numFmtId="0" fontId="5" fillId="0" borderId="0" xfId="0" applyFont="1"/>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vertical="center"/>
    </xf>
    <xf numFmtId="0" fontId="10" fillId="0" borderId="0" xfId="0" applyFont="1" applyAlignment="1">
      <alignment vertical="center"/>
    </xf>
    <xf numFmtId="164" fontId="10" fillId="0" borderId="0" xfId="0" applyNumberFormat="1" applyFont="1"/>
    <xf numFmtId="3" fontId="10" fillId="0" borderId="0" xfId="0" applyNumberFormat="1" applyFont="1"/>
    <xf numFmtId="0" fontId="10" fillId="0" borderId="0" xfId="0" applyFont="1"/>
    <xf numFmtId="0" fontId="6" fillId="0" borderId="0" xfId="0" applyFont="1" applyAlignment="1">
      <alignment vertical="center"/>
    </xf>
    <xf numFmtId="0" fontId="8" fillId="2" borderId="9" xfId="0" applyFont="1" applyFill="1" applyBorder="1" applyAlignment="1">
      <alignment vertical="center"/>
    </xf>
    <xf numFmtId="3" fontId="6" fillId="0" borderId="0" xfId="0" applyNumberFormat="1" applyFont="1"/>
    <xf numFmtId="0" fontId="8" fillId="2" borderId="4" xfId="0" applyFont="1" applyFill="1" applyBorder="1" applyAlignment="1">
      <alignment vertical="center"/>
    </xf>
    <xf numFmtId="0" fontId="8" fillId="2" borderId="10" xfId="0" applyFont="1" applyFill="1" applyBorder="1" applyAlignment="1">
      <alignment vertical="center"/>
    </xf>
    <xf numFmtId="0" fontId="6" fillId="0" borderId="1" xfId="0" applyFont="1" applyBorder="1" applyAlignment="1">
      <alignment vertical="center"/>
    </xf>
    <xf numFmtId="0" fontId="6" fillId="0" borderId="1" xfId="0" applyFont="1" applyBorder="1"/>
    <xf numFmtId="0" fontId="6" fillId="0" borderId="1" xfId="0" applyFont="1" applyBorder="1" applyAlignment="1">
      <alignment horizontal="center"/>
    </xf>
    <xf numFmtId="0" fontId="6" fillId="0" borderId="11" xfId="0" applyFont="1" applyBorder="1" applyAlignment="1">
      <alignment vertical="center"/>
    </xf>
    <xf numFmtId="0" fontId="8" fillId="2" borderId="9" xfId="0" applyFont="1" applyFill="1" applyBorder="1"/>
    <xf numFmtId="0" fontId="9" fillId="2" borderId="9" xfId="0" applyFont="1" applyFill="1" applyBorder="1"/>
    <xf numFmtId="0" fontId="6" fillId="0" borderId="9" xfId="0" applyFont="1" applyBorder="1"/>
    <xf numFmtId="0" fontId="9" fillId="2" borderId="9" xfId="0" applyFont="1" applyFill="1" applyBorder="1" applyAlignment="1">
      <alignment horizontal="left" vertical="center"/>
    </xf>
    <xf numFmtId="0" fontId="11" fillId="0" borderId="0" xfId="0" applyFont="1"/>
    <xf numFmtId="0" fontId="8" fillId="2" borderId="3" xfId="0" applyFont="1" applyFill="1" applyBorder="1"/>
    <xf numFmtId="0" fontId="9" fillId="2" borderId="3" xfId="0" applyFont="1" applyFill="1" applyBorder="1" applyAlignment="1">
      <alignment vertical="center"/>
    </xf>
    <xf numFmtId="0" fontId="8" fillId="2" borderId="3" xfId="0" applyFont="1" applyFill="1" applyBorder="1" applyAlignment="1">
      <alignment vertical="center"/>
    </xf>
    <xf numFmtId="0" fontId="10" fillId="0" borderId="0" xfId="0" applyFont="1" applyAlignment="1">
      <alignment horizontal="center" vertical="center"/>
    </xf>
    <xf numFmtId="0" fontId="6" fillId="0" borderId="0" xfId="0" applyFont="1" applyAlignment="1">
      <alignment horizontal="center" vertical="center"/>
    </xf>
    <xf numFmtId="3" fontId="10" fillId="0" borderId="0" xfId="0" applyNumberFormat="1" applyFont="1" applyAlignment="1">
      <alignment vertical="center"/>
    </xf>
    <xf numFmtId="3" fontId="6" fillId="0" borderId="0" xfId="0" applyNumberFormat="1" applyFont="1" applyAlignment="1">
      <alignment horizontal="right" vertical="center"/>
    </xf>
    <xf numFmtId="3" fontId="10" fillId="0" borderId="0" xfId="0" applyNumberFormat="1" applyFont="1" applyAlignment="1">
      <alignment horizontal="right"/>
    </xf>
    <xf numFmtId="0" fontId="6" fillId="0" borderId="0" xfId="0" applyFont="1" applyAlignment="1">
      <alignment horizontal="center"/>
    </xf>
    <xf numFmtId="0" fontId="10" fillId="0" borderId="0" xfId="0" applyFont="1" applyAlignment="1">
      <alignment horizontal="right" vertical="center"/>
    </xf>
    <xf numFmtId="3" fontId="6" fillId="0" borderId="0" xfId="0" applyNumberFormat="1" applyFont="1" applyAlignment="1">
      <alignment horizontal="right"/>
    </xf>
    <xf numFmtId="0" fontId="8" fillId="2" borderId="16" xfId="0" applyFont="1" applyFill="1" applyBorder="1" applyAlignment="1">
      <alignment vertical="center"/>
    </xf>
    <xf numFmtId="0" fontId="6" fillId="0" borderId="0" xfId="0" applyFont="1"/>
    <xf numFmtId="0" fontId="10" fillId="0" borderId="0" xfId="0" applyFont="1" applyAlignment="1">
      <alignment horizontal="center"/>
    </xf>
    <xf numFmtId="0" fontId="12" fillId="0" borderId="0" xfId="0" applyFont="1" applyAlignment="1">
      <alignment vertical="center"/>
    </xf>
    <xf numFmtId="0" fontId="0" fillId="0" borderId="0" xfId="0" applyFont="1" applyAlignment="1">
      <alignment vertical="center"/>
    </xf>
    <xf numFmtId="0" fontId="0" fillId="0" borderId="0" xfId="0" applyFont="1"/>
    <xf numFmtId="0" fontId="13" fillId="0" borderId="0" xfId="0" applyFont="1"/>
    <xf numFmtId="0" fontId="14" fillId="0" borderId="0" xfId="0" applyFont="1"/>
    <xf numFmtId="0" fontId="9" fillId="2" borderId="9" xfId="0" applyFont="1" applyFill="1" applyBorder="1" applyAlignment="1">
      <alignment vertical="center"/>
    </xf>
    <xf numFmtId="0" fontId="10" fillId="2" borderId="16" xfId="0" applyFont="1" applyFill="1" applyBorder="1"/>
    <xf numFmtId="3" fontId="10" fillId="0" borderId="6" xfId="0" applyNumberFormat="1" applyFont="1" applyBorder="1"/>
    <xf numFmtId="164" fontId="10" fillId="0" borderId="18" xfId="0" applyNumberFormat="1" applyFont="1" applyBorder="1"/>
    <xf numFmtId="3" fontId="15" fillId="0" borderId="6" xfId="0" applyNumberFormat="1" applyFont="1" applyBorder="1" applyAlignment="1">
      <alignment horizontal="left"/>
    </xf>
    <xf numFmtId="3" fontId="15" fillId="0" borderId="0" xfId="0" applyNumberFormat="1" applyFont="1" applyAlignment="1">
      <alignment horizontal="right"/>
    </xf>
    <xf numFmtId="0" fontId="10" fillId="2" borderId="19" xfId="0" applyFont="1" applyFill="1" applyBorder="1"/>
    <xf numFmtId="3" fontId="10" fillId="0" borderId="9" xfId="0" applyNumberFormat="1" applyFont="1" applyBorder="1"/>
    <xf numFmtId="164" fontId="10" fillId="0" borderId="20" xfId="0" applyNumberFormat="1" applyFont="1" applyBorder="1"/>
    <xf numFmtId="0" fontId="16" fillId="0" borderId="9" xfId="0" applyFont="1" applyBorder="1" applyAlignment="1">
      <alignment horizontal="left"/>
    </xf>
    <xf numFmtId="0" fontId="10" fillId="2" borderId="3" xfId="0" applyFont="1" applyFill="1" applyBorder="1"/>
    <xf numFmtId="3" fontId="0" fillId="0" borderId="0" xfId="0" applyNumberFormat="1" applyFont="1"/>
    <xf numFmtId="0" fontId="0" fillId="0" borderId="0" xfId="0" applyFont="1" applyAlignment="1">
      <alignment horizontal="right" vertical="center"/>
    </xf>
    <xf numFmtId="0" fontId="16" fillId="0" borderId="0" xfId="0" applyFont="1" applyAlignment="1">
      <alignment horizontal="left"/>
    </xf>
    <xf numFmtId="0" fontId="8" fillId="2" borderId="3" xfId="0" applyFont="1" applyFill="1" applyBorder="1" applyAlignment="1">
      <alignment horizontal="center" wrapText="1"/>
    </xf>
    <xf numFmtId="0" fontId="8" fillId="2" borderId="2" xfId="0" applyFont="1" applyFill="1" applyBorder="1" applyAlignment="1">
      <alignment horizontal="center" wrapText="1"/>
    </xf>
    <xf numFmtId="0" fontId="10" fillId="2" borderId="4" xfId="0" applyFont="1" applyFill="1" applyBorder="1"/>
    <xf numFmtId="3" fontId="6" fillId="0" borderId="11" xfId="0" applyNumberFormat="1" applyFont="1" applyBorder="1"/>
    <xf numFmtId="3" fontId="10" fillId="0" borderId="11" xfId="0" applyNumberFormat="1" applyFont="1" applyBorder="1"/>
    <xf numFmtId="0" fontId="10" fillId="2" borderId="25" xfId="0" applyFont="1" applyFill="1" applyBorder="1"/>
    <xf numFmtId="0" fontId="10" fillId="2" borderId="10" xfId="0" applyFont="1" applyFill="1" applyBorder="1"/>
    <xf numFmtId="164" fontId="10" fillId="0" borderId="1" xfId="0" applyNumberFormat="1" applyFont="1" applyBorder="1"/>
    <xf numFmtId="3" fontId="6" fillId="0" borderId="1" xfId="0" applyNumberFormat="1" applyFont="1" applyBorder="1"/>
    <xf numFmtId="3" fontId="6" fillId="0" borderId="26" xfId="0" applyNumberFormat="1" applyFont="1" applyBorder="1"/>
    <xf numFmtId="3" fontId="10" fillId="0" borderId="1" xfId="0" applyNumberFormat="1" applyFont="1" applyBorder="1"/>
    <xf numFmtId="0" fontId="9" fillId="2" borderId="3" xfId="0" applyFont="1" applyFill="1" applyBorder="1"/>
    <xf numFmtId="3" fontId="9" fillId="2" borderId="3" xfId="0" applyNumberFormat="1" applyFont="1" applyFill="1" applyBorder="1"/>
    <xf numFmtId="0" fontId="9" fillId="2" borderId="3" xfId="0" applyFont="1" applyFill="1" applyBorder="1" applyAlignment="1">
      <alignment horizontal="center"/>
    </xf>
    <xf numFmtId="0" fontId="9" fillId="0" borderId="0" xfId="0" applyFont="1"/>
    <xf numFmtId="0" fontId="17" fillId="0" borderId="0" xfId="0" applyFont="1" applyAlignment="1">
      <alignment horizontal="right"/>
    </xf>
    <xf numFmtId="0" fontId="18" fillId="0" borderId="0" xfId="0" applyFont="1"/>
    <xf numFmtId="0" fontId="19" fillId="0" borderId="0" xfId="0" applyFont="1" applyAlignment="1">
      <alignment horizontal="left"/>
    </xf>
    <xf numFmtId="0" fontId="6" fillId="2" borderId="16" xfId="0" applyFont="1" applyFill="1" applyBorder="1"/>
    <xf numFmtId="0" fontId="6" fillId="0" borderId="0" xfId="0" applyFont="1" applyAlignment="1">
      <alignment horizontal="right"/>
    </xf>
    <xf numFmtId="0" fontId="20" fillId="0" borderId="0" xfId="0" applyFont="1"/>
    <xf numFmtId="0" fontId="21" fillId="0" borderId="0" xfId="0" applyFont="1" applyAlignment="1">
      <alignment horizontal="right"/>
    </xf>
    <xf numFmtId="0" fontId="20" fillId="0" borderId="0" xfId="0" applyFont="1" applyAlignment="1">
      <alignment horizontal="right"/>
    </xf>
    <xf numFmtId="0" fontId="15" fillId="0" borderId="0" xfId="0" applyFont="1" applyAlignment="1">
      <alignment horizontal="right"/>
    </xf>
    <xf numFmtId="0" fontId="10" fillId="0" borderId="0" xfId="0" applyFont="1" applyAlignment="1">
      <alignment horizontal="right"/>
    </xf>
    <xf numFmtId="0" fontId="10" fillId="0" borderId="22" xfId="0" applyFont="1" applyBorder="1" applyAlignment="1">
      <alignment horizontal="left"/>
    </xf>
    <xf numFmtId="0" fontId="10" fillId="0" borderId="22" xfId="0" applyFont="1" applyBorder="1" applyAlignment="1">
      <alignment horizontal="center"/>
    </xf>
    <xf numFmtId="9" fontId="6" fillId="0" borderId="18" xfId="0" applyNumberFormat="1" applyFont="1" applyBorder="1" applyAlignment="1">
      <alignment horizontal="center"/>
    </xf>
    <xf numFmtId="9" fontId="6" fillId="0" borderId="1" xfId="0" applyNumberFormat="1" applyFont="1" applyBorder="1" applyAlignment="1">
      <alignment horizontal="center"/>
    </xf>
    <xf numFmtId="9" fontId="6" fillId="0" borderId="26" xfId="0" applyNumberFormat="1" applyFont="1" applyBorder="1" applyAlignment="1">
      <alignment horizontal="center"/>
    </xf>
    <xf numFmtId="0" fontId="6" fillId="0" borderId="27" xfId="0" applyFont="1" applyBorder="1" applyAlignment="1">
      <alignment horizontal="right"/>
    </xf>
    <xf numFmtId="0" fontId="6" fillId="0" borderId="11" xfId="0" applyFont="1" applyBorder="1" applyAlignment="1">
      <alignment horizontal="right"/>
    </xf>
    <xf numFmtId="0" fontId="6" fillId="0" borderId="1" xfId="0" applyFont="1" applyBorder="1" applyAlignment="1">
      <alignment horizontal="right"/>
    </xf>
    <xf numFmtId="0" fontId="6" fillId="0" borderId="18" xfId="0" applyFont="1" applyBorder="1" applyAlignment="1">
      <alignment horizontal="right"/>
    </xf>
    <xf numFmtId="0" fontId="6" fillId="0" borderId="26" xfId="0" applyFont="1" applyBorder="1" applyAlignment="1">
      <alignment horizontal="right"/>
    </xf>
    <xf numFmtId="0" fontId="10" fillId="0" borderId="0" xfId="0" applyFont="1" applyAlignment="1">
      <alignment wrapText="1"/>
    </xf>
    <xf numFmtId="0" fontId="9" fillId="2" borderId="16" xfId="0" applyFont="1" applyFill="1" applyBorder="1" applyAlignment="1">
      <alignment wrapText="1"/>
    </xf>
    <xf numFmtId="0" fontId="9" fillId="2" borderId="3" xfId="0" applyFont="1" applyFill="1" applyBorder="1" applyAlignment="1">
      <alignment wrapText="1"/>
    </xf>
    <xf numFmtId="0" fontId="9" fillId="2" borderId="3" xfId="0" applyFont="1" applyFill="1" applyBorder="1" applyAlignment="1">
      <alignment horizontal="center" wrapText="1"/>
    </xf>
    <xf numFmtId="0" fontId="6" fillId="0" borderId="0" xfId="0" applyFont="1" applyAlignment="1">
      <alignment horizontal="center" vertical="center" wrapText="1"/>
    </xf>
    <xf numFmtId="0" fontId="6" fillId="2" borderId="29" xfId="0" applyFont="1" applyFill="1" applyBorder="1" applyAlignment="1">
      <alignment vertical="center"/>
    </xf>
    <xf numFmtId="0" fontId="22" fillId="2" borderId="30" xfId="0" applyFont="1" applyFill="1" applyBorder="1" applyAlignment="1">
      <alignment vertical="center"/>
    </xf>
    <xf numFmtId="0" fontId="6" fillId="2" borderId="31" xfId="0" applyFont="1" applyFill="1" applyBorder="1" applyAlignment="1">
      <alignment vertical="center"/>
    </xf>
    <xf numFmtId="0" fontId="6" fillId="0" borderId="32" xfId="0" applyFont="1" applyBorder="1" applyAlignment="1">
      <alignment horizontal="center" vertical="center" wrapText="1"/>
    </xf>
    <xf numFmtId="0" fontId="10" fillId="0" borderId="32" xfId="0" applyFont="1" applyBorder="1"/>
    <xf numFmtId="0" fontId="10" fillId="0" borderId="32" xfId="0" applyFont="1" applyBorder="1" applyAlignment="1">
      <alignment horizontal="left"/>
    </xf>
    <xf numFmtId="165" fontId="10" fillId="0" borderId="32" xfId="0" applyNumberFormat="1" applyFont="1" applyBorder="1" applyAlignment="1">
      <alignment horizontal="left"/>
    </xf>
    <xf numFmtId="3" fontId="10" fillId="0" borderId="32" xfId="0" applyNumberFormat="1" applyFont="1" applyBorder="1" applyAlignment="1">
      <alignment horizontal="left"/>
    </xf>
    <xf numFmtId="0" fontId="6" fillId="2" borderId="34" xfId="0" applyFont="1" applyFill="1" applyBorder="1" applyAlignment="1">
      <alignment vertical="center"/>
    </xf>
    <xf numFmtId="0" fontId="10" fillId="0" borderId="0" xfId="0" applyFont="1" applyAlignment="1">
      <alignment horizontal="left"/>
    </xf>
    <xf numFmtId="165" fontId="10" fillId="0" borderId="0" xfId="0" applyNumberFormat="1" applyFont="1" applyAlignment="1">
      <alignment horizontal="left"/>
    </xf>
    <xf numFmtId="3" fontId="10" fillId="0" borderId="0" xfId="0" applyNumberFormat="1" applyFont="1" applyAlignment="1">
      <alignment horizontal="left"/>
    </xf>
    <xf numFmtId="0" fontId="6" fillId="2" borderId="30" xfId="0" applyFont="1" applyFill="1" applyBorder="1" applyAlignment="1">
      <alignment vertical="center"/>
    </xf>
    <xf numFmtId="165" fontId="6" fillId="0" borderId="0" xfId="0" applyNumberFormat="1" applyFont="1" applyAlignment="1">
      <alignment horizontal="left"/>
    </xf>
    <xf numFmtId="0" fontId="6"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xf>
    <xf numFmtId="165" fontId="10" fillId="0" borderId="0" xfId="0" applyNumberFormat="1" applyFont="1" applyAlignment="1">
      <alignment horizontal="left" vertical="center"/>
    </xf>
    <xf numFmtId="3" fontId="6" fillId="0" borderId="0" xfId="0" applyNumberFormat="1" applyFont="1" applyAlignment="1">
      <alignment horizontal="left"/>
    </xf>
    <xf numFmtId="166" fontId="10" fillId="0" borderId="0" xfId="0" applyNumberFormat="1" applyFont="1" applyAlignment="1">
      <alignment horizontal="left" vertical="center"/>
    </xf>
    <xf numFmtId="0" fontId="23" fillId="0" borderId="0" xfId="0" applyFont="1"/>
    <xf numFmtId="0" fontId="9" fillId="2" borderId="36" xfId="0" applyFont="1" applyFill="1" applyBorder="1" applyAlignment="1">
      <alignment horizontal="right" vertic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6" fillId="2" borderId="29" xfId="0" applyFont="1" applyFill="1" applyBorder="1" applyAlignment="1">
      <alignment horizontal="left" vertical="center"/>
    </xf>
    <xf numFmtId="0" fontId="6" fillId="2" borderId="34" xfId="0" applyFont="1" applyFill="1" applyBorder="1" applyAlignment="1">
      <alignment horizontal="left" vertical="center"/>
    </xf>
    <xf numFmtId="0" fontId="9" fillId="2" borderId="37" xfId="0" applyFont="1" applyFill="1" applyBorder="1" applyAlignment="1">
      <alignment horizontal="right" vertical="center"/>
    </xf>
    <xf numFmtId="0" fontId="6" fillId="2" borderId="38" xfId="0" applyFont="1" applyFill="1" applyBorder="1" applyAlignment="1">
      <alignment vertical="center"/>
    </xf>
    <xf numFmtId="0" fontId="22" fillId="2" borderId="38" xfId="0" applyFont="1" applyFill="1" applyBorder="1" applyAlignment="1">
      <alignment vertical="center"/>
    </xf>
    <xf numFmtId="0" fontId="6" fillId="2" borderId="25" xfId="0" applyFont="1" applyFill="1" applyBorder="1" applyAlignment="1">
      <alignment vertical="center"/>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6" fillId="0" borderId="1" xfId="0" applyFont="1" applyBorder="1" applyAlignment="1">
      <alignment horizontal="left"/>
    </xf>
    <xf numFmtId="0" fontId="10" fillId="0" borderId="1" xfId="0" applyFont="1" applyBorder="1" applyAlignment="1">
      <alignment horizontal="left"/>
    </xf>
    <xf numFmtId="0" fontId="10" fillId="0" borderId="1" xfId="0" applyFont="1" applyBorder="1" applyAlignment="1">
      <alignment horizontal="left" wrapText="1"/>
    </xf>
    <xf numFmtId="165" fontId="10" fillId="0" borderId="1" xfId="0" applyNumberFormat="1" applyFont="1" applyBorder="1" applyAlignment="1">
      <alignment horizontal="left" wrapText="1"/>
    </xf>
    <xf numFmtId="3" fontId="6" fillId="0" borderId="1" xfId="0" applyNumberFormat="1" applyFont="1" applyBorder="1" applyAlignment="1">
      <alignment horizontal="left"/>
    </xf>
    <xf numFmtId="0" fontId="0" fillId="0" borderId="0" xfId="0" applyFont="1" applyAlignment="1">
      <alignment horizontal="center"/>
    </xf>
    <xf numFmtId="0" fontId="16" fillId="0" borderId="0" xfId="0" applyFont="1"/>
    <xf numFmtId="0" fontId="9" fillId="2" borderId="19" xfId="0" applyFont="1" applyFill="1" applyBorder="1" applyAlignment="1">
      <alignment wrapText="1"/>
    </xf>
    <xf numFmtId="0" fontId="9" fillId="2" borderId="19" xfId="0" applyFont="1" applyFill="1" applyBorder="1" applyAlignment="1">
      <alignment horizontal="center" wrapText="1"/>
    </xf>
    <xf numFmtId="167" fontId="10" fillId="0" borderId="0" xfId="0" applyNumberFormat="1" applyFont="1"/>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vertical="center"/>
    </xf>
    <xf numFmtId="0" fontId="22" fillId="2" borderId="44" xfId="0" applyFont="1" applyFill="1" applyBorder="1" applyAlignment="1">
      <alignment horizontal="left" vertical="center"/>
    </xf>
    <xf numFmtId="0" fontId="6" fillId="2" borderId="44" xfId="0" applyFont="1" applyFill="1" applyBorder="1" applyAlignment="1">
      <alignment vertical="center"/>
    </xf>
    <xf numFmtId="0" fontId="9" fillId="2" borderId="45" xfId="0" applyFont="1" applyFill="1" applyBorder="1" applyAlignment="1">
      <alignment horizontal="left" vertical="center"/>
    </xf>
    <xf numFmtId="0" fontId="22" fillId="2" borderId="45" xfId="0" applyFont="1" applyFill="1" applyBorder="1" applyAlignment="1">
      <alignment horizontal="left" vertical="center"/>
    </xf>
    <xf numFmtId="0" fontId="6" fillId="2" borderId="45" xfId="0" applyFont="1" applyFill="1" applyBorder="1" applyAlignment="1">
      <alignment horizontal="left" vertical="center"/>
    </xf>
    <xf numFmtId="0" fontId="10" fillId="0" borderId="22" xfId="0" applyFont="1" applyBorder="1" applyAlignment="1">
      <alignment horizontal="center" vertical="center"/>
    </xf>
    <xf numFmtId="0" fontId="6" fillId="0" borderId="22" xfId="0" applyFont="1" applyBorder="1" applyAlignment="1">
      <alignment horizontal="center" vertical="center" wrapText="1"/>
    </xf>
    <xf numFmtId="0" fontId="6" fillId="0" borderId="22" xfId="0" applyFont="1" applyBorder="1" applyAlignment="1">
      <alignment horizontal="left" vertical="center"/>
    </xf>
    <xf numFmtId="0" fontId="10" fillId="0" borderId="22" xfId="0" applyFont="1" applyBorder="1" applyAlignment="1">
      <alignment vertical="center"/>
    </xf>
    <xf numFmtId="0" fontId="10" fillId="0" borderId="22" xfId="0" applyFont="1" applyBorder="1" applyAlignment="1">
      <alignment horizontal="left" vertical="center" wrapText="1"/>
    </xf>
    <xf numFmtId="0" fontId="9" fillId="2" borderId="46" xfId="0" applyFont="1" applyFill="1" applyBorder="1" applyAlignment="1">
      <alignment vertical="center"/>
    </xf>
    <xf numFmtId="0" fontId="9" fillId="2" borderId="44" xfId="0" applyFont="1" applyFill="1" applyBorder="1" applyAlignment="1">
      <alignment horizontal="left" vertical="center"/>
    </xf>
    <xf numFmtId="0" fontId="24" fillId="0" borderId="0" xfId="0" applyFont="1"/>
    <xf numFmtId="0" fontId="9" fillId="2" borderId="47" xfId="0" applyFont="1" applyFill="1" applyBorder="1" applyAlignment="1">
      <alignment horizontal="left" vertical="center"/>
    </xf>
    <xf numFmtId="0" fontId="16" fillId="2" borderId="16" xfId="0" applyFont="1" applyFill="1" applyBorder="1"/>
    <xf numFmtId="0" fontId="9" fillId="2" borderId="48" xfId="0" applyFont="1" applyFill="1" applyBorder="1" applyAlignment="1">
      <alignment horizontal="left" vertical="center"/>
    </xf>
    <xf numFmtId="0" fontId="10" fillId="0" borderId="32" xfId="0" applyFont="1" applyBorder="1" applyAlignment="1">
      <alignment vertical="center"/>
    </xf>
    <xf numFmtId="0" fontId="10" fillId="0" borderId="32" xfId="0" applyFont="1" applyBorder="1" applyAlignment="1">
      <alignment horizontal="left" vertical="center" wrapText="1"/>
    </xf>
    <xf numFmtId="0" fontId="9" fillId="2" borderId="16" xfId="0" applyFont="1" applyFill="1" applyBorder="1" applyAlignment="1">
      <alignment horizontal="left" vertical="center"/>
    </xf>
    <xf numFmtId="0" fontId="9" fillId="2" borderId="25" xfId="0" applyFont="1" applyFill="1" applyBorder="1" applyAlignment="1">
      <alignment horizontal="left" vertical="center"/>
    </xf>
    <xf numFmtId="0" fontId="10" fillId="0" borderId="1" xfId="0" applyFont="1" applyBorder="1"/>
    <xf numFmtId="167" fontId="10" fillId="0" borderId="1" xfId="0" applyNumberFormat="1" applyFont="1" applyBorder="1"/>
    <xf numFmtId="0" fontId="9" fillId="0" borderId="0" xfId="0" applyFont="1" applyAlignment="1">
      <alignment horizontal="left" wrapText="1"/>
    </xf>
    <xf numFmtId="0" fontId="9" fillId="0" borderId="0" xfId="0" applyFont="1" applyAlignment="1">
      <alignment horizontal="center"/>
    </xf>
    <xf numFmtId="0" fontId="9" fillId="0" borderId="0" xfId="0" applyFont="1" applyAlignment="1">
      <alignment horizontal="center" wrapText="1"/>
    </xf>
    <xf numFmtId="0" fontId="9" fillId="2" borderId="49" xfId="0" applyFont="1" applyFill="1" applyBorder="1" applyAlignment="1">
      <alignment horizontal="center" wrapText="1"/>
    </xf>
    <xf numFmtId="0" fontId="9" fillId="2" borderId="9" xfId="0" applyFont="1" applyFill="1" applyBorder="1" applyAlignment="1">
      <alignment horizontal="center" wrapText="1"/>
    </xf>
    <xf numFmtId="0" fontId="16" fillId="0" borderId="0" xfId="0" applyFont="1" applyAlignment="1">
      <alignment vertical="center"/>
    </xf>
    <xf numFmtId="0" fontId="6" fillId="0" borderId="6" xfId="0" applyFont="1" applyBorder="1" applyAlignment="1">
      <alignment horizontal="center" vertical="center" wrapText="1"/>
    </xf>
    <xf numFmtId="0" fontId="10" fillId="0" borderId="6" xfId="0" applyFont="1" applyBorder="1" applyAlignment="1">
      <alignment horizontal="center" vertical="center"/>
    </xf>
    <xf numFmtId="0" fontId="6" fillId="0" borderId="9" xfId="0" applyFont="1" applyBorder="1" applyAlignment="1">
      <alignment horizontal="center" vertical="center" wrapText="1"/>
    </xf>
    <xf numFmtId="0" fontId="10" fillId="0" borderId="9" xfId="0"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9" xfId="0" applyFont="1" applyBorder="1" applyAlignment="1">
      <alignment vertical="center"/>
    </xf>
    <xf numFmtId="0" fontId="10" fillId="0" borderId="9" xfId="0" applyFont="1" applyBorder="1" applyAlignment="1">
      <alignment vertical="center"/>
    </xf>
    <xf numFmtId="0" fontId="10" fillId="0" borderId="9" xfId="0" applyFont="1" applyBorder="1" applyAlignment="1">
      <alignment horizontal="center" vertical="center" wrapText="1"/>
    </xf>
    <xf numFmtId="0" fontId="10" fillId="0" borderId="9" xfId="0" applyFont="1" applyBorder="1" applyAlignment="1">
      <alignment horizontal="right" vertical="center" wrapText="1"/>
    </xf>
    <xf numFmtId="0" fontId="25" fillId="0" borderId="0" xfId="0" applyFont="1" applyAlignment="1">
      <alignment wrapText="1"/>
    </xf>
    <xf numFmtId="0" fontId="26" fillId="0" borderId="0" xfId="0" applyFont="1"/>
    <xf numFmtId="0" fontId="16" fillId="0" borderId="0" xfId="0" applyFont="1" applyAlignment="1">
      <alignment horizontal="center"/>
    </xf>
    <xf numFmtId="0" fontId="26" fillId="0" borderId="0" xfId="0" applyFont="1" applyAlignment="1">
      <alignment wrapText="1"/>
    </xf>
    <xf numFmtId="0" fontId="27" fillId="0" borderId="0" xfId="0" applyFont="1"/>
    <xf numFmtId="0" fontId="9" fillId="2" borderId="51" xfId="0" applyFont="1" applyFill="1" applyBorder="1" applyAlignment="1">
      <alignment horizontal="right" wrapText="1"/>
    </xf>
    <xf numFmtId="0" fontId="9" fillId="2" borderId="52" xfId="0" applyFont="1" applyFill="1" applyBorder="1" applyAlignment="1">
      <alignment horizontal="center"/>
    </xf>
    <xf numFmtId="0" fontId="9" fillId="2" borderId="9" xfId="0" applyFont="1" applyFill="1" applyBorder="1" applyAlignment="1">
      <alignment horizontal="right" wrapText="1"/>
    </xf>
    <xf numFmtId="0" fontId="8" fillId="2" borderId="9" xfId="0" applyFont="1" applyFill="1" applyBorder="1" applyAlignment="1">
      <alignment horizontal="center" wrapText="1"/>
    </xf>
    <xf numFmtId="0" fontId="28" fillId="2" borderId="9" xfId="0" applyFont="1" applyFill="1" applyBorder="1" applyAlignment="1">
      <alignment horizontal="center" wrapText="1"/>
    </xf>
    <xf numFmtId="0" fontId="9" fillId="2" borderId="9" xfId="0" applyFont="1" applyFill="1" applyBorder="1" applyAlignment="1">
      <alignment horizontal="center" vertical="center" wrapText="1"/>
    </xf>
    <xf numFmtId="0" fontId="6" fillId="0" borderId="9" xfId="0" applyFont="1" applyBorder="1" applyAlignment="1">
      <alignment horizontal="right" vertical="center" wrapText="1"/>
    </xf>
    <xf numFmtId="4" fontId="6" fillId="0" borderId="9" xfId="0" applyNumberFormat="1" applyFont="1" applyBorder="1" applyAlignment="1">
      <alignment horizontal="right"/>
    </xf>
    <xf numFmtId="3" fontId="6" fillId="0" borderId="9" xfId="0" applyNumberFormat="1" applyFont="1" applyBorder="1" applyAlignment="1">
      <alignment horizontal="right" vertical="center"/>
    </xf>
    <xf numFmtId="10" fontId="6" fillId="0" borderId="9" xfId="0" applyNumberFormat="1" applyFont="1" applyBorder="1" applyAlignment="1">
      <alignment horizontal="right" vertical="center"/>
    </xf>
    <xf numFmtId="10" fontId="10" fillId="0" borderId="9" xfId="0" applyNumberFormat="1" applyFont="1" applyBorder="1"/>
    <xf numFmtId="0" fontId="10" fillId="0" borderId="9" xfId="0" applyFont="1" applyBorder="1"/>
    <xf numFmtId="167" fontId="10" fillId="0" borderId="9" xfId="0" applyNumberFormat="1" applyFont="1" applyBorder="1"/>
    <xf numFmtId="164" fontId="6" fillId="0" borderId="9" xfId="0" applyNumberFormat="1" applyFont="1" applyBorder="1" applyAlignment="1">
      <alignment horizontal="right" vertical="center"/>
    </xf>
    <xf numFmtId="2" fontId="6" fillId="0" borderId="9" xfId="0" applyNumberFormat="1" applyFont="1" applyBorder="1" applyAlignment="1">
      <alignment horizontal="right" vertical="center"/>
    </xf>
    <xf numFmtId="0" fontId="10" fillId="0" borderId="9" xfId="0" applyFont="1" applyBorder="1" applyAlignment="1">
      <alignment horizontal="right" vertical="center"/>
    </xf>
    <xf numFmtId="0" fontId="10" fillId="0" borderId="5" xfId="0" applyFont="1" applyBorder="1" applyAlignment="1">
      <alignment horizontal="right" vertical="center" wrapText="1"/>
    </xf>
    <xf numFmtId="0" fontId="10" fillId="0" borderId="5" xfId="0" applyFont="1" applyBorder="1" applyAlignment="1">
      <alignment horizontal="center" vertical="center" wrapText="1"/>
    </xf>
    <xf numFmtId="4" fontId="6" fillId="0" borderId="5" xfId="0" applyNumberFormat="1" applyFont="1" applyBorder="1" applyAlignment="1">
      <alignment horizontal="right"/>
    </xf>
    <xf numFmtId="3" fontId="6" fillId="0" borderId="5" xfId="0" applyNumberFormat="1" applyFont="1" applyBorder="1" applyAlignment="1">
      <alignment horizontal="right" vertical="center"/>
    </xf>
    <xf numFmtId="10" fontId="6" fillId="0" borderId="5" xfId="0" applyNumberFormat="1" applyFont="1" applyBorder="1" applyAlignment="1">
      <alignment horizontal="right" vertical="center"/>
    </xf>
    <xf numFmtId="0" fontId="6" fillId="0" borderId="5" xfId="0" applyFont="1" applyBorder="1" applyAlignment="1">
      <alignment horizontal="right" vertical="center"/>
    </xf>
    <xf numFmtId="3" fontId="10" fillId="0" borderId="5" xfId="0" applyNumberFormat="1" applyFont="1" applyBorder="1"/>
    <xf numFmtId="10" fontId="10" fillId="0" borderId="5" xfId="0" applyNumberFormat="1" applyFont="1" applyBorder="1"/>
    <xf numFmtId="167" fontId="10" fillId="0" borderId="5" xfId="0" applyNumberFormat="1" applyFont="1" applyBorder="1"/>
    <xf numFmtId="164" fontId="6" fillId="0" borderId="5" xfId="0" applyNumberFormat="1" applyFont="1" applyBorder="1" applyAlignment="1">
      <alignment horizontal="right" vertical="center"/>
    </xf>
    <xf numFmtId="2" fontId="6" fillId="0" borderId="5" xfId="0" applyNumberFormat="1" applyFont="1" applyBorder="1" applyAlignment="1">
      <alignment horizontal="right" vertical="center"/>
    </xf>
    <xf numFmtId="0" fontId="16" fillId="0" borderId="53" xfId="0" applyFont="1" applyBorder="1"/>
    <xf numFmtId="0" fontId="10" fillId="0" borderId="53" xfId="0" applyFont="1" applyBorder="1" applyAlignment="1">
      <alignment horizontal="right"/>
    </xf>
    <xf numFmtId="4" fontId="10" fillId="0" borderId="53" xfId="0" applyNumberFormat="1" applyFont="1" applyBorder="1"/>
    <xf numFmtId="3" fontId="10" fillId="0" borderId="53" xfId="0" applyNumberFormat="1" applyFont="1" applyBorder="1"/>
    <xf numFmtId="10" fontId="10" fillId="0" borderId="53" xfId="0" applyNumberFormat="1" applyFont="1" applyBorder="1"/>
    <xf numFmtId="167" fontId="10" fillId="0" borderId="53" xfId="0" applyNumberFormat="1" applyFont="1" applyBorder="1"/>
    <xf numFmtId="164" fontId="10" fillId="0" borderId="53" xfId="0" applyNumberFormat="1" applyFont="1" applyBorder="1"/>
    <xf numFmtId="0" fontId="10" fillId="0" borderId="53" xfId="0" applyFont="1" applyBorder="1"/>
    <xf numFmtId="2" fontId="10" fillId="0" borderId="53" xfId="0" applyNumberFormat="1" applyFont="1" applyBorder="1"/>
    <xf numFmtId="0" fontId="16" fillId="0" borderId="9" xfId="0" applyFont="1" applyBorder="1"/>
    <xf numFmtId="0" fontId="10" fillId="0" borderId="9" xfId="0" applyFont="1" applyBorder="1" applyAlignment="1">
      <alignment horizontal="right"/>
    </xf>
    <xf numFmtId="4" fontId="10" fillId="0" borderId="9" xfId="0" applyNumberFormat="1" applyFont="1" applyBorder="1"/>
    <xf numFmtId="164" fontId="10" fillId="0" borderId="9" xfId="0" applyNumberFormat="1" applyFont="1" applyBorder="1"/>
    <xf numFmtId="2" fontId="10" fillId="0" borderId="9" xfId="0" applyNumberFormat="1" applyFont="1" applyBorder="1"/>
    <xf numFmtId="1" fontId="10" fillId="0" borderId="9" xfId="0" applyNumberFormat="1" applyFont="1" applyBorder="1"/>
    <xf numFmtId="0" fontId="9" fillId="2" borderId="51" xfId="0" applyFont="1" applyFill="1" applyBorder="1" applyAlignment="1">
      <alignment horizontal="right" vertical="center" wrapText="1"/>
    </xf>
    <xf numFmtId="0" fontId="9" fillId="2" borderId="50"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6" fillId="0" borderId="6" xfId="0" applyFont="1" applyBorder="1" applyAlignment="1">
      <alignment horizontal="right" vertical="center"/>
    </xf>
    <xf numFmtId="0" fontId="10" fillId="0" borderId="32" xfId="0" applyFont="1" applyBorder="1" applyAlignment="1">
      <alignment horizontal="right"/>
    </xf>
    <xf numFmtId="0" fontId="10" fillId="0" borderId="0" xfId="0" applyFont="1" applyAlignment="1">
      <alignment horizontal="left" wrapText="1"/>
    </xf>
    <xf numFmtId="0" fontId="9" fillId="2" borderId="16" xfId="0" applyFont="1" applyFill="1" applyBorder="1" applyAlignment="1">
      <alignment horizontal="center" wrapText="1"/>
    </xf>
    <xf numFmtId="0" fontId="9" fillId="2" borderId="2" xfId="0" applyFont="1" applyFill="1" applyBorder="1" applyAlignment="1">
      <alignment horizontal="center"/>
    </xf>
    <xf numFmtId="0" fontId="8" fillId="2" borderId="3" xfId="0" applyFont="1" applyFill="1" applyBorder="1" applyAlignment="1">
      <alignment horizontal="center"/>
    </xf>
    <xf numFmtId="0" fontId="9" fillId="2" borderId="16" xfId="0" applyFont="1" applyFill="1" applyBorder="1" applyAlignment="1">
      <alignment horizontal="center"/>
    </xf>
    <xf numFmtId="0" fontId="9" fillId="2" borderId="25" xfId="0" applyFont="1" applyFill="1" applyBorder="1" applyAlignment="1">
      <alignment horizontal="center"/>
    </xf>
    <xf numFmtId="0" fontId="8" fillId="2" borderId="25" xfId="0" applyFont="1" applyFill="1" applyBorder="1" applyAlignment="1">
      <alignment horizontal="center"/>
    </xf>
    <xf numFmtId="0" fontId="9" fillId="2" borderId="10" xfId="0" applyFont="1" applyFill="1" applyBorder="1" applyAlignment="1">
      <alignment horizontal="center"/>
    </xf>
    <xf numFmtId="3" fontId="6" fillId="0" borderId="27" xfId="0" applyNumberFormat="1" applyFont="1" applyBorder="1" applyAlignment="1">
      <alignment horizontal="right"/>
    </xf>
    <xf numFmtId="4" fontId="6" fillId="0" borderId="0" xfId="0" applyNumberFormat="1" applyFont="1"/>
    <xf numFmtId="4" fontId="6" fillId="0" borderId="11" xfId="0" applyNumberFormat="1" applyFont="1" applyBorder="1"/>
    <xf numFmtId="167" fontId="6" fillId="0" borderId="0" xfId="0" applyNumberFormat="1" applyFont="1" applyAlignment="1">
      <alignment horizontal="right"/>
    </xf>
    <xf numFmtId="167" fontId="6" fillId="0" borderId="11" xfId="0" applyNumberFormat="1" applyFont="1" applyBorder="1" applyAlignment="1">
      <alignment horizontal="right"/>
    </xf>
    <xf numFmtId="167" fontId="10" fillId="0" borderId="11" xfId="0" applyNumberFormat="1" applyFont="1" applyBorder="1"/>
    <xf numFmtId="0" fontId="10" fillId="0" borderId="11" xfId="0" applyFont="1" applyBorder="1"/>
    <xf numFmtId="167" fontId="6" fillId="0" borderId="0" xfId="0" applyNumberFormat="1" applyFont="1"/>
    <xf numFmtId="167" fontId="6" fillId="0" borderId="11" xfId="0" applyNumberFormat="1" applyFont="1" applyBorder="1"/>
    <xf numFmtId="3" fontId="10" fillId="0" borderId="27" xfId="0" applyNumberFormat="1" applyFont="1" applyBorder="1"/>
    <xf numFmtId="3" fontId="6" fillId="0" borderId="18" xfId="0" applyNumberFormat="1" applyFont="1" applyBorder="1" applyAlignment="1">
      <alignment horizontal="right"/>
    </xf>
    <xf numFmtId="4" fontId="6" fillId="0" borderId="1" xfId="0" applyNumberFormat="1" applyFont="1" applyBorder="1"/>
    <xf numFmtId="4" fontId="6" fillId="0" borderId="26" xfId="0" applyNumberFormat="1" applyFont="1" applyBorder="1"/>
    <xf numFmtId="3" fontId="10" fillId="0" borderId="18" xfId="0" applyNumberFormat="1" applyFont="1" applyBorder="1"/>
    <xf numFmtId="167" fontId="10" fillId="0" borderId="26" xfId="0" applyNumberFormat="1" applyFont="1" applyBorder="1"/>
    <xf numFmtId="0" fontId="10" fillId="0" borderId="26" xfId="0" applyFont="1" applyBorder="1"/>
    <xf numFmtId="0" fontId="29" fillId="0" borderId="0" xfId="0" applyFont="1"/>
    <xf numFmtId="0" fontId="9" fillId="2" borderId="19" xfId="0" applyFont="1" applyFill="1" applyBorder="1" applyAlignment="1">
      <alignment horizontal="center" vertical="top" wrapText="1"/>
    </xf>
    <xf numFmtId="0" fontId="8" fillId="2" borderId="51" xfId="0" applyFont="1" applyFill="1" applyBorder="1" applyAlignment="1">
      <alignment horizontal="center" vertical="top"/>
    </xf>
    <xf numFmtId="0" fontId="8" fillId="2" borderId="10" xfId="0" applyFont="1" applyFill="1" applyBorder="1" applyAlignment="1">
      <alignment vertical="top"/>
    </xf>
    <xf numFmtId="0" fontId="8" fillId="2" borderId="62" xfId="0" applyFont="1" applyFill="1" applyBorder="1" applyAlignment="1">
      <alignment vertical="top"/>
    </xf>
    <xf numFmtId="0" fontId="10" fillId="2" borderId="63" xfId="0" applyFont="1" applyFill="1" applyBorder="1" applyAlignment="1">
      <alignment horizontal="center"/>
    </xf>
    <xf numFmtId="0" fontId="10" fillId="0" borderId="23" xfId="0" applyFont="1" applyBorder="1"/>
    <xf numFmtId="0" fontId="10" fillId="0" borderId="64" xfId="0" applyFont="1" applyBorder="1"/>
    <xf numFmtId="0" fontId="10" fillId="0" borderId="65" xfId="0" applyFont="1" applyBorder="1"/>
    <xf numFmtId="0" fontId="10" fillId="0" borderId="60" xfId="0" applyFont="1" applyBorder="1"/>
    <xf numFmtId="0" fontId="22" fillId="2" borderId="63" xfId="0" applyFont="1" applyFill="1" applyBorder="1" applyAlignment="1">
      <alignment vertical="center"/>
    </xf>
    <xf numFmtId="0" fontId="10" fillId="0" borderId="22" xfId="0" applyFont="1" applyBorder="1"/>
    <xf numFmtId="169" fontId="10" fillId="2" borderId="63" xfId="0" applyNumberFormat="1" applyFont="1" applyFill="1" applyBorder="1" applyAlignment="1">
      <alignment horizontal="center"/>
    </xf>
    <xf numFmtId="0" fontId="10" fillId="0" borderId="23" xfId="0" applyFont="1" applyBorder="1" applyAlignment="1">
      <alignment horizontal="center"/>
    </xf>
    <xf numFmtId="0" fontId="10" fillId="0" borderId="9" xfId="0" applyFont="1" applyBorder="1" applyAlignment="1">
      <alignment horizontal="center"/>
    </xf>
    <xf numFmtId="0" fontId="10" fillId="0" borderId="65" xfId="0" applyFont="1" applyBorder="1" applyAlignment="1">
      <alignment horizontal="center"/>
    </xf>
    <xf numFmtId="0" fontId="10" fillId="2" borderId="67" xfId="0" applyFont="1" applyFill="1" applyBorder="1" applyAlignment="1">
      <alignment horizontal="center"/>
    </xf>
    <xf numFmtId="0" fontId="9" fillId="2" borderId="3" xfId="0" applyFont="1" applyFill="1" applyBorder="1" applyAlignment="1">
      <alignment horizontal="center" vertical="top" wrapText="1"/>
    </xf>
    <xf numFmtId="0" fontId="9" fillId="2" borderId="16" xfId="0" applyFont="1" applyFill="1" applyBorder="1" applyAlignment="1">
      <alignment horizontal="center" vertical="top" wrapText="1"/>
    </xf>
    <xf numFmtId="10" fontId="10" fillId="0" borderId="0" xfId="0" applyNumberFormat="1" applyFont="1"/>
    <xf numFmtId="0" fontId="3" fillId="0" borderId="0" xfId="0" applyFont="1"/>
    <xf numFmtId="0" fontId="16" fillId="0" borderId="0" xfId="0" applyFont="1" applyAlignment="1">
      <alignment horizontal="right"/>
    </xf>
    <xf numFmtId="0" fontId="9" fillId="2" borderId="16" xfId="0" applyFont="1" applyFill="1" applyBorder="1"/>
    <xf numFmtId="0" fontId="9" fillId="0" borderId="0" xfId="0" applyFont="1" applyAlignment="1">
      <alignment horizontal="right"/>
    </xf>
    <xf numFmtId="0" fontId="6" fillId="2" borderId="68" xfId="0" applyFont="1" applyFill="1" applyBorder="1"/>
    <xf numFmtId="0" fontId="30" fillId="0" borderId="0" xfId="0" applyFont="1"/>
    <xf numFmtId="0" fontId="6" fillId="0" borderId="69" xfId="0" applyFont="1" applyBorder="1" applyAlignment="1">
      <alignment horizontal="right" vertical="center" wrapText="1"/>
    </xf>
    <xf numFmtId="0" fontId="10" fillId="0" borderId="69" xfId="0" applyFont="1" applyBorder="1" applyAlignment="1">
      <alignment horizontal="center" vertical="center" wrapText="1"/>
    </xf>
    <xf numFmtId="164" fontId="6" fillId="0" borderId="69" xfId="0" applyNumberFormat="1" applyFont="1" applyBorder="1" applyAlignment="1">
      <alignment horizontal="right" vertical="center"/>
    </xf>
    <xf numFmtId="0" fontId="6" fillId="0" borderId="69" xfId="0" applyFont="1" applyBorder="1" applyAlignment="1">
      <alignment horizontal="right" vertical="center"/>
    </xf>
    <xf numFmtId="0" fontId="10" fillId="0" borderId="6" xfId="0" applyFont="1" applyBorder="1" applyAlignment="1">
      <alignment horizontal="right"/>
    </xf>
    <xf numFmtId="164" fontId="10" fillId="0" borderId="6" xfId="0" applyNumberFormat="1" applyFont="1" applyBorder="1" applyAlignment="1">
      <alignment horizontal="right"/>
    </xf>
    <xf numFmtId="164" fontId="10" fillId="0" borderId="9" xfId="0" applyNumberFormat="1" applyFont="1" applyBorder="1" applyAlignment="1">
      <alignment horizontal="right"/>
    </xf>
    <xf numFmtId="164" fontId="16" fillId="0" borderId="0" xfId="0" applyNumberFormat="1" applyFont="1"/>
    <xf numFmtId="0" fontId="9" fillId="0" borderId="0" xfId="0" applyFont="1" applyAlignment="1">
      <alignment horizontal="center" vertical="top" wrapText="1"/>
    </xf>
    <xf numFmtId="0" fontId="6" fillId="2" borderId="19" xfId="0" applyFont="1" applyFill="1" applyBorder="1" applyAlignment="1">
      <alignment horizontal="left" vertical="center" wrapText="1"/>
    </xf>
    <xf numFmtId="0" fontId="22" fillId="2" borderId="16" xfId="0" applyFont="1" applyFill="1" applyBorder="1" applyAlignment="1">
      <alignment vertical="center" wrapText="1"/>
    </xf>
    <xf numFmtId="0" fontId="6" fillId="2" borderId="16" xfId="0" applyFont="1" applyFill="1" applyBorder="1" applyAlignment="1">
      <alignment vertical="center" wrapText="1"/>
    </xf>
    <xf numFmtId="4" fontId="6" fillId="0" borderId="0" xfId="0" applyNumberFormat="1" applyFont="1" applyAlignment="1">
      <alignment horizontal="right"/>
    </xf>
    <xf numFmtId="0" fontId="6" fillId="2" borderId="16" xfId="0" applyFont="1" applyFill="1" applyBorder="1" applyAlignment="1">
      <alignment horizontal="left" vertical="center" wrapText="1"/>
    </xf>
    <xf numFmtId="170" fontId="6" fillId="0" borderId="0" xfId="0" applyNumberFormat="1" applyFont="1" applyAlignment="1">
      <alignment horizontal="right"/>
    </xf>
    <xf numFmtId="0" fontId="6" fillId="2" borderId="25" xfId="0" applyFont="1" applyFill="1" applyBorder="1" applyAlignment="1">
      <alignment vertical="center" wrapText="1"/>
    </xf>
    <xf numFmtId="0" fontId="9" fillId="2" borderId="3" xfId="0" applyFont="1" applyFill="1" applyBorder="1" applyAlignment="1">
      <alignment horizontal="left" wrapText="1"/>
    </xf>
    <xf numFmtId="0" fontId="8" fillId="2" borderId="25" xfId="0" applyFont="1" applyFill="1" applyBorder="1"/>
    <xf numFmtId="0" fontId="10" fillId="0" borderId="1" xfId="0" applyFont="1" applyBorder="1" applyAlignment="1">
      <alignment horizontal="right"/>
    </xf>
    <xf numFmtId="167" fontId="10" fillId="0" borderId="0" xfId="0" applyNumberFormat="1" applyFont="1" applyAlignment="1">
      <alignment horizontal="right"/>
    </xf>
    <xf numFmtId="164" fontId="10" fillId="0" borderId="0" xfId="0" applyNumberFormat="1" applyFont="1" applyAlignment="1">
      <alignment horizontal="right"/>
    </xf>
    <xf numFmtId="0" fontId="10" fillId="0" borderId="22" xfId="0" applyFont="1" applyBorder="1" applyAlignment="1">
      <alignment horizontal="right"/>
    </xf>
    <xf numFmtId="0" fontId="6" fillId="0" borderId="0" xfId="0" applyFont="1" applyAlignment="1">
      <alignment horizontal="center" vertical="top"/>
    </xf>
    <xf numFmtId="0" fontId="32" fillId="2" borderId="16" xfId="0" applyFont="1" applyFill="1" applyBorder="1"/>
    <xf numFmtId="3" fontId="32" fillId="0" borderId="0" xfId="0" applyNumberFormat="1" applyFont="1" applyAlignment="1">
      <alignment horizontal="right"/>
    </xf>
    <xf numFmtId="0" fontId="32" fillId="0" borderId="0" xfId="0" applyFont="1" applyAlignment="1">
      <alignment horizontal="right"/>
    </xf>
    <xf numFmtId="167" fontId="10" fillId="0" borderId="1" xfId="0" applyNumberFormat="1" applyFont="1" applyBorder="1" applyAlignment="1">
      <alignment horizontal="right"/>
    </xf>
    <xf numFmtId="164" fontId="10" fillId="0" borderId="1" xfId="0" applyNumberFormat="1" applyFont="1" applyBorder="1" applyAlignment="1">
      <alignment horizontal="right"/>
    </xf>
    <xf numFmtId="0" fontId="33" fillId="0" borderId="0" xfId="0" applyFont="1"/>
    <xf numFmtId="0" fontId="15" fillId="0" borderId="0" xfId="0" applyFont="1"/>
    <xf numFmtId="0" fontId="34" fillId="0" borderId="0" xfId="0" applyFont="1"/>
    <xf numFmtId="0" fontId="15" fillId="4" borderId="16" xfId="0" applyFont="1" applyFill="1" applyBorder="1" applyAlignment="1">
      <alignment horizontal="right"/>
    </xf>
    <xf numFmtId="0" fontId="15" fillId="4" borderId="16" xfId="0" applyFont="1" applyFill="1" applyBorder="1"/>
    <xf numFmtId="0" fontId="9" fillId="2" borderId="19" xfId="0" applyFont="1" applyFill="1" applyBorder="1" applyAlignment="1">
      <alignment horizontal="left" wrapText="1"/>
    </xf>
    <xf numFmtId="0" fontId="6" fillId="3" borderId="3" xfId="0" applyFont="1" applyFill="1" applyBorder="1" applyAlignment="1">
      <alignment horizontal="center" vertical="center" wrapText="1"/>
    </xf>
    <xf numFmtId="0" fontId="10" fillId="3" borderId="3" xfId="0" applyFont="1" applyFill="1" applyBorder="1" applyAlignment="1">
      <alignment horizontal="center" vertical="center"/>
    </xf>
    <xf numFmtId="0" fontId="6" fillId="3" borderId="3" xfId="0" applyFont="1" applyFill="1"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35" fillId="0" borderId="0" xfId="0" applyFont="1" applyAlignment="1">
      <alignment horizontal="center"/>
    </xf>
    <xf numFmtId="0" fontId="6" fillId="3" borderId="19" xfId="0" applyFont="1" applyFill="1" applyBorder="1" applyAlignment="1">
      <alignment horizontal="center" vertical="top"/>
    </xf>
    <xf numFmtId="0" fontId="22" fillId="0" borderId="32" xfId="0" applyFont="1" applyBorder="1" applyAlignment="1">
      <alignment horizontal="center" vertical="center" wrapText="1"/>
    </xf>
    <xf numFmtId="0" fontId="22" fillId="0" borderId="32" xfId="0" applyFont="1" applyBorder="1" applyAlignment="1">
      <alignment horizontal="center" vertical="center"/>
    </xf>
    <xf numFmtId="0" fontId="22" fillId="0" borderId="1" xfId="0" applyFont="1" applyBorder="1" applyAlignment="1">
      <alignment horizontal="center" vertical="center"/>
    </xf>
    <xf numFmtId="0" fontId="10" fillId="3" borderId="25" xfId="0" applyFont="1" applyFill="1" applyBorder="1" applyAlignment="1">
      <alignment horizontal="center" vertical="center" wrapText="1"/>
    </xf>
    <xf numFmtId="0" fontId="10" fillId="3" borderId="25" xfId="0" applyFont="1" applyFill="1" applyBorder="1" applyAlignment="1">
      <alignment horizontal="center" vertical="center"/>
    </xf>
    <xf numFmtId="0" fontId="6" fillId="3" borderId="25" xfId="0" applyFont="1" applyFill="1" applyBorder="1" applyAlignment="1">
      <alignment horizontal="center" vertical="top"/>
    </xf>
    <xf numFmtId="0" fontId="10" fillId="0" borderId="1" xfId="0" applyFont="1" applyBorder="1" applyAlignment="1">
      <alignment horizontal="center"/>
    </xf>
    <xf numFmtId="0" fontId="37" fillId="0" borderId="0" xfId="0" applyFont="1"/>
    <xf numFmtId="0" fontId="36" fillId="0" borderId="32" xfId="0" applyFont="1" applyBorder="1" applyAlignment="1">
      <alignment horizontal="center"/>
    </xf>
    <xf numFmtId="0" fontId="38" fillId="5" borderId="3" xfId="0" applyFont="1" applyFill="1" applyBorder="1" applyAlignment="1">
      <alignment horizontal="center"/>
    </xf>
    <xf numFmtId="0" fontId="38" fillId="5" borderId="2" xfId="0" applyFont="1" applyFill="1" applyBorder="1" applyAlignment="1">
      <alignment horizontal="center"/>
    </xf>
    <xf numFmtId="0" fontId="38" fillId="6" borderId="3" xfId="0" applyFont="1" applyFill="1" applyBorder="1"/>
    <xf numFmtId="0" fontId="38" fillId="6" borderId="2" xfId="0" applyFont="1" applyFill="1" applyBorder="1"/>
    <xf numFmtId="0" fontId="38" fillId="7" borderId="3" xfId="0" applyFont="1" applyFill="1" applyBorder="1"/>
    <xf numFmtId="0" fontId="38" fillId="8" borderId="52" xfId="0" applyFont="1" applyFill="1" applyBorder="1"/>
    <xf numFmtId="0" fontId="38" fillId="8" borderId="3" xfId="0" applyFont="1" applyFill="1" applyBorder="1"/>
    <xf numFmtId="0" fontId="38" fillId="8" borderId="2" xfId="0" applyFont="1" applyFill="1" applyBorder="1"/>
    <xf numFmtId="0" fontId="38" fillId="9" borderId="3" xfId="0" applyFont="1" applyFill="1" applyBorder="1"/>
    <xf numFmtId="0" fontId="38" fillId="10" borderId="52" xfId="0" applyFont="1" applyFill="1" applyBorder="1"/>
    <xf numFmtId="0" fontId="38" fillId="10" borderId="3" xfId="0" applyFont="1" applyFill="1" applyBorder="1"/>
    <xf numFmtId="0" fontId="38" fillId="10" borderId="2" xfId="0" applyFont="1" applyFill="1" applyBorder="1"/>
    <xf numFmtId="0" fontId="38" fillId="11" borderId="3" xfId="0" applyFont="1" applyFill="1" applyBorder="1"/>
    <xf numFmtId="0" fontId="24" fillId="0" borderId="12" xfId="0" applyFont="1" applyBorder="1" applyAlignment="1">
      <alignment horizontal="right"/>
    </xf>
    <xf numFmtId="164" fontId="24" fillId="6" borderId="16" xfId="0" applyNumberFormat="1" applyFont="1" applyFill="1" applyBorder="1" applyAlignment="1">
      <alignment horizontal="right"/>
    </xf>
    <xf numFmtId="0" fontId="24" fillId="7" borderId="16" xfId="0" applyFont="1" applyFill="1" applyBorder="1" applyAlignment="1">
      <alignment horizontal="right"/>
    </xf>
    <xf numFmtId="164" fontId="24" fillId="12" borderId="16" xfId="0" applyNumberFormat="1" applyFont="1" applyFill="1" applyBorder="1" applyAlignment="1">
      <alignment horizontal="right"/>
    </xf>
    <xf numFmtId="0" fontId="24" fillId="9" borderId="16" xfId="0" applyFont="1" applyFill="1" applyBorder="1" applyAlignment="1">
      <alignment horizontal="right"/>
    </xf>
    <xf numFmtId="164" fontId="24" fillId="10" borderId="16" xfId="0" applyNumberFormat="1" applyFont="1" applyFill="1" applyBorder="1" applyAlignment="1">
      <alignment horizontal="right"/>
    </xf>
    <xf numFmtId="164" fontId="24" fillId="0" borderId="0" xfId="0" applyNumberFormat="1" applyFont="1" applyAlignment="1">
      <alignment horizontal="right"/>
    </xf>
    <xf numFmtId="1" fontId="24" fillId="11" borderId="4" xfId="0" applyNumberFormat="1" applyFont="1" applyFill="1" applyBorder="1" applyAlignment="1">
      <alignment horizontal="right"/>
    </xf>
    <xf numFmtId="0" fontId="24" fillId="6" borderId="16" xfId="0" applyFont="1" applyFill="1" applyBorder="1" applyAlignment="1">
      <alignment horizontal="right"/>
    </xf>
    <xf numFmtId="0" fontId="24" fillId="6" borderId="4" xfId="0" applyFont="1" applyFill="1" applyBorder="1" applyAlignment="1">
      <alignment horizontal="right"/>
    </xf>
    <xf numFmtId="0" fontId="24" fillId="8" borderId="68" xfId="0" applyFont="1" applyFill="1" applyBorder="1" applyAlignment="1">
      <alignment horizontal="right"/>
    </xf>
    <xf numFmtId="0" fontId="24" fillId="8" borderId="16" xfId="0" applyFont="1" applyFill="1" applyBorder="1" applyAlignment="1">
      <alignment horizontal="right"/>
    </xf>
    <xf numFmtId="0" fontId="24" fillId="8" borderId="4" xfId="0" applyFont="1" applyFill="1" applyBorder="1" applyAlignment="1">
      <alignment horizontal="right"/>
    </xf>
    <xf numFmtId="0" fontId="24" fillId="10" borderId="68" xfId="0" applyFont="1" applyFill="1" applyBorder="1" applyAlignment="1">
      <alignment horizontal="right"/>
    </xf>
    <xf numFmtId="0" fontId="24" fillId="10" borderId="16" xfId="0" applyFont="1" applyFill="1" applyBorder="1" applyAlignment="1">
      <alignment horizontal="right"/>
    </xf>
    <xf numFmtId="0" fontId="24" fillId="10" borderId="4" xfId="0" applyFont="1" applyFill="1" applyBorder="1" applyAlignment="1">
      <alignment horizontal="right"/>
    </xf>
    <xf numFmtId="0" fontId="24" fillId="11" borderId="16" xfId="0" applyFont="1" applyFill="1" applyBorder="1" applyAlignment="1">
      <alignment horizontal="right"/>
    </xf>
    <xf numFmtId="0" fontId="38" fillId="0" borderId="12" xfId="0" applyFont="1" applyBorder="1" applyAlignment="1">
      <alignment horizontal="right"/>
    </xf>
    <xf numFmtId="164" fontId="38" fillId="6" borderId="16" xfId="0" applyNumberFormat="1" applyFont="1" applyFill="1" applyBorder="1" applyAlignment="1">
      <alignment horizontal="right"/>
    </xf>
    <xf numFmtId="164" fontId="38" fillId="7" borderId="16" xfId="0" applyNumberFormat="1" applyFont="1" applyFill="1" applyBorder="1" applyAlignment="1">
      <alignment horizontal="right"/>
    </xf>
    <xf numFmtId="164" fontId="38" fillId="12" borderId="16" xfId="0" applyNumberFormat="1" applyFont="1" applyFill="1" applyBorder="1" applyAlignment="1">
      <alignment horizontal="right"/>
    </xf>
    <xf numFmtId="164" fontId="38" fillId="9" borderId="16" xfId="0" applyNumberFormat="1" applyFont="1" applyFill="1" applyBorder="1" applyAlignment="1">
      <alignment horizontal="right"/>
    </xf>
    <xf numFmtId="164" fontId="38" fillId="10" borderId="16" xfId="0" applyNumberFormat="1" applyFont="1" applyFill="1" applyBorder="1" applyAlignment="1">
      <alignment horizontal="right"/>
    </xf>
    <xf numFmtId="164" fontId="38" fillId="0" borderId="0" xfId="0" applyNumberFormat="1" applyFont="1" applyAlignment="1">
      <alignment horizontal="right"/>
    </xf>
    <xf numFmtId="164" fontId="24" fillId="11" borderId="4" xfId="0" applyNumberFormat="1" applyFont="1" applyFill="1" applyBorder="1" applyAlignment="1">
      <alignment horizontal="right"/>
    </xf>
    <xf numFmtId="164" fontId="24" fillId="6" borderId="4" xfId="0" applyNumberFormat="1" applyFont="1" applyFill="1" applyBorder="1" applyAlignment="1">
      <alignment horizontal="right"/>
    </xf>
    <xf numFmtId="164" fontId="24" fillId="7" borderId="16" xfId="0" applyNumberFormat="1" applyFont="1" applyFill="1" applyBorder="1" applyAlignment="1">
      <alignment horizontal="right"/>
    </xf>
    <xf numFmtId="164" fontId="24" fillId="8" borderId="68" xfId="0" applyNumberFormat="1" applyFont="1" applyFill="1" applyBorder="1" applyAlignment="1">
      <alignment horizontal="right"/>
    </xf>
    <xf numFmtId="164" fontId="24" fillId="8" borderId="16" xfId="0" applyNumberFormat="1" applyFont="1" applyFill="1" applyBorder="1" applyAlignment="1">
      <alignment horizontal="right"/>
    </xf>
    <xf numFmtId="164" fontId="24" fillId="8" borderId="4" xfId="0" applyNumberFormat="1" applyFont="1" applyFill="1" applyBorder="1" applyAlignment="1">
      <alignment horizontal="right"/>
    </xf>
    <xf numFmtId="164" fontId="24" fillId="9" borderId="16" xfId="0" applyNumberFormat="1" applyFont="1" applyFill="1" applyBorder="1" applyAlignment="1">
      <alignment horizontal="right"/>
    </xf>
    <xf numFmtId="164" fontId="24" fillId="10" borderId="68" xfId="0" applyNumberFormat="1" applyFont="1" applyFill="1" applyBorder="1" applyAlignment="1">
      <alignment horizontal="right"/>
    </xf>
    <xf numFmtId="164" fontId="24" fillId="10" borderId="4" xfId="0" applyNumberFormat="1" applyFont="1" applyFill="1" applyBorder="1" applyAlignment="1">
      <alignment horizontal="right"/>
    </xf>
    <xf numFmtId="164" fontId="24" fillId="11" borderId="16" xfId="0" applyNumberFormat="1" applyFont="1" applyFill="1" applyBorder="1" applyAlignment="1">
      <alignment horizontal="right"/>
    </xf>
    <xf numFmtId="0" fontId="36" fillId="0" borderId="12" xfId="0" applyFont="1" applyBorder="1" applyAlignment="1">
      <alignment horizontal="right"/>
    </xf>
    <xf numFmtId="164" fontId="36" fillId="7" borderId="16" xfId="0" applyNumberFormat="1" applyFont="1" applyFill="1" applyBorder="1"/>
    <xf numFmtId="164" fontId="36" fillId="12" borderId="16" xfId="0" applyNumberFormat="1" applyFont="1" applyFill="1" applyBorder="1"/>
    <xf numFmtId="164" fontId="36" fillId="0" borderId="0" xfId="0" applyNumberFormat="1" applyFont="1"/>
    <xf numFmtId="0" fontId="38" fillId="5" borderId="9" xfId="0" applyFont="1" applyFill="1" applyBorder="1" applyAlignment="1">
      <alignment horizontal="center"/>
    </xf>
    <xf numFmtId="0" fontId="38" fillId="6" borderId="3" xfId="0" applyFont="1" applyFill="1" applyBorder="1" applyAlignment="1">
      <alignment horizontal="center"/>
    </xf>
    <xf numFmtId="0" fontId="38" fillId="6" borderId="2" xfId="0" applyFont="1" applyFill="1" applyBorder="1" applyAlignment="1">
      <alignment horizontal="center"/>
    </xf>
    <xf numFmtId="0" fontId="38" fillId="7" borderId="3" xfId="0" applyFont="1" applyFill="1" applyBorder="1" applyAlignment="1">
      <alignment horizontal="center"/>
    </xf>
    <xf numFmtId="0" fontId="38" fillId="8" borderId="52" xfId="0" applyFont="1" applyFill="1" applyBorder="1" applyAlignment="1">
      <alignment horizontal="center"/>
    </xf>
    <xf numFmtId="0" fontId="38" fillId="8" borderId="3" xfId="0" applyFont="1" applyFill="1" applyBorder="1" applyAlignment="1">
      <alignment horizontal="center"/>
    </xf>
    <xf numFmtId="0" fontId="38" fillId="8" borderId="2" xfId="0" applyFont="1" applyFill="1" applyBorder="1" applyAlignment="1">
      <alignment horizontal="center"/>
    </xf>
    <xf numFmtId="0" fontId="38" fillId="9" borderId="3" xfId="0" applyFont="1" applyFill="1" applyBorder="1" applyAlignment="1">
      <alignment horizontal="center"/>
    </xf>
    <xf numFmtId="0" fontId="38" fillId="10" borderId="52" xfId="0" applyFont="1" applyFill="1" applyBorder="1" applyAlignment="1">
      <alignment horizontal="center"/>
    </xf>
    <xf numFmtId="0" fontId="38" fillId="10" borderId="3" xfId="0" applyFont="1" applyFill="1" applyBorder="1" applyAlignment="1">
      <alignment horizontal="center"/>
    </xf>
    <xf numFmtId="0" fontId="38" fillId="10" borderId="2" xfId="0" applyFont="1" applyFill="1" applyBorder="1" applyAlignment="1">
      <alignment horizontal="center"/>
    </xf>
    <xf numFmtId="0" fontId="38" fillId="11" borderId="3" xfId="0" applyFont="1" applyFill="1" applyBorder="1" applyAlignment="1">
      <alignment horizontal="center"/>
    </xf>
    <xf numFmtId="0" fontId="24" fillId="0" borderId="11" xfId="0" applyFont="1" applyBorder="1" applyAlignment="1">
      <alignment horizontal="right"/>
    </xf>
    <xf numFmtId="0" fontId="16" fillId="3" borderId="16" xfId="0" applyFont="1" applyFill="1" applyBorder="1" applyAlignment="1">
      <alignment horizontal="center"/>
    </xf>
    <xf numFmtId="164" fontId="38" fillId="0" borderId="11" xfId="0" applyNumberFormat="1" applyFont="1" applyBorder="1"/>
    <xf numFmtId="164" fontId="16" fillId="3" borderId="16" xfId="0" applyNumberFormat="1" applyFont="1" applyFill="1" applyBorder="1" applyAlignment="1">
      <alignment horizontal="center"/>
    </xf>
    <xf numFmtId="0" fontId="36" fillId="0" borderId="6" xfId="0" applyFont="1" applyBorder="1" applyAlignment="1">
      <alignment horizontal="right"/>
    </xf>
    <xf numFmtId="164" fontId="38" fillId="6" borderId="25" xfId="0" applyNumberFormat="1" applyFont="1" applyFill="1" applyBorder="1" applyAlignment="1">
      <alignment horizontal="right"/>
    </xf>
    <xf numFmtId="164" fontId="38" fillId="7" borderId="25" xfId="0" applyNumberFormat="1" applyFont="1" applyFill="1" applyBorder="1" applyAlignment="1">
      <alignment horizontal="right"/>
    </xf>
    <xf numFmtId="164" fontId="38" fillId="12" borderId="25" xfId="0" applyNumberFormat="1" applyFont="1" applyFill="1" applyBorder="1" applyAlignment="1">
      <alignment horizontal="right"/>
    </xf>
    <xf numFmtId="164" fontId="38" fillId="9" borderId="25" xfId="0" applyNumberFormat="1" applyFont="1" applyFill="1" applyBorder="1" applyAlignment="1">
      <alignment horizontal="right"/>
    </xf>
    <xf numFmtId="164" fontId="38" fillId="10" borderId="25" xfId="0" applyNumberFormat="1" applyFont="1" applyFill="1" applyBorder="1" applyAlignment="1">
      <alignment horizontal="right"/>
    </xf>
    <xf numFmtId="164" fontId="36" fillId="0" borderId="26" xfId="0" applyNumberFormat="1" applyFont="1" applyBorder="1"/>
    <xf numFmtId="164" fontId="24" fillId="6" borderId="25" xfId="0" applyNumberFormat="1" applyFont="1" applyFill="1" applyBorder="1" applyAlignment="1">
      <alignment horizontal="right"/>
    </xf>
    <xf numFmtId="164" fontId="24" fillId="6" borderId="10" xfId="0" applyNumberFormat="1" applyFont="1" applyFill="1" applyBorder="1" applyAlignment="1">
      <alignment horizontal="right"/>
    </xf>
    <xf numFmtId="164" fontId="24" fillId="7" borderId="25" xfId="0" applyNumberFormat="1" applyFont="1" applyFill="1" applyBorder="1" applyAlignment="1">
      <alignment horizontal="right"/>
    </xf>
    <xf numFmtId="164" fontId="24" fillId="8" borderId="72" xfId="0" applyNumberFormat="1" applyFont="1" applyFill="1" applyBorder="1" applyAlignment="1">
      <alignment horizontal="right"/>
    </xf>
    <xf numFmtId="164" fontId="24" fillId="8" borderId="25" xfId="0" applyNumberFormat="1" applyFont="1" applyFill="1" applyBorder="1" applyAlignment="1">
      <alignment horizontal="right"/>
    </xf>
    <xf numFmtId="164" fontId="24" fillId="8" borderId="10" xfId="0" applyNumberFormat="1" applyFont="1" applyFill="1" applyBorder="1" applyAlignment="1">
      <alignment horizontal="right"/>
    </xf>
    <xf numFmtId="164" fontId="24" fillId="9" borderId="25" xfId="0" applyNumberFormat="1" applyFont="1" applyFill="1" applyBorder="1" applyAlignment="1">
      <alignment horizontal="right"/>
    </xf>
    <xf numFmtId="164" fontId="24" fillId="10" borderId="72" xfId="0" applyNumberFormat="1" applyFont="1" applyFill="1" applyBorder="1" applyAlignment="1">
      <alignment horizontal="right"/>
    </xf>
    <xf numFmtId="164" fontId="24" fillId="10" borderId="25" xfId="0" applyNumberFormat="1" applyFont="1" applyFill="1" applyBorder="1" applyAlignment="1">
      <alignment horizontal="right"/>
    </xf>
    <xf numFmtId="164" fontId="24" fillId="10" borderId="10" xfId="0" applyNumberFormat="1" applyFont="1" applyFill="1" applyBorder="1" applyAlignment="1">
      <alignment horizontal="right"/>
    </xf>
    <xf numFmtId="164" fontId="16" fillId="3" borderId="25" xfId="0" applyNumberFormat="1" applyFont="1" applyFill="1" applyBorder="1" applyAlignment="1">
      <alignment horizontal="center"/>
    </xf>
    <xf numFmtId="0" fontId="9" fillId="2" borderId="19"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2" fillId="2" borderId="16" xfId="0" applyFont="1" applyFill="1" applyBorder="1"/>
    <xf numFmtId="0" fontId="39" fillId="0" borderId="0" xfId="0" applyFont="1"/>
    <xf numFmtId="171" fontId="6" fillId="0" borderId="0" xfId="0" applyNumberFormat="1" applyFont="1"/>
    <xf numFmtId="0" fontId="32" fillId="0" borderId="0" xfId="0" applyFont="1"/>
    <xf numFmtId="172" fontId="6" fillId="0" borderId="0" xfId="0" applyNumberFormat="1" applyFont="1"/>
    <xf numFmtId="0" fontId="40" fillId="2" borderId="16" xfId="0" applyFont="1" applyFill="1" applyBorder="1"/>
    <xf numFmtId="3" fontId="16" fillId="0" borderId="0" xfId="0" applyNumberFormat="1" applyFont="1"/>
    <xf numFmtId="0" fontId="12" fillId="0" borderId="0" xfId="0" applyFont="1"/>
    <xf numFmtId="0" fontId="41" fillId="0" borderId="0" xfId="0" applyFont="1" applyAlignment="1">
      <alignment vertical="center"/>
    </xf>
    <xf numFmtId="0" fontId="42" fillId="0" borderId="0" xfId="0" applyFont="1"/>
    <xf numFmtId="0" fontId="43" fillId="0" borderId="0" xfId="0" applyFont="1"/>
    <xf numFmtId="164" fontId="1" fillId="0" borderId="0" xfId="0" applyNumberFormat="1" applyFont="1"/>
    <xf numFmtId="3" fontId="1" fillId="0" borderId="0" xfId="0" applyNumberFormat="1" applyFont="1" applyAlignment="1">
      <alignment vertical="center"/>
    </xf>
    <xf numFmtId="3" fontId="43" fillId="0" borderId="0" xfId="0" applyNumberFormat="1" applyFont="1"/>
    <xf numFmtId="3" fontId="1" fillId="0" borderId="0" xfId="0" applyNumberFormat="1" applyFont="1"/>
    <xf numFmtId="0" fontId="43" fillId="0" borderId="0" xfId="0" applyFont="1" applyAlignment="1">
      <alignment vertical="center"/>
    </xf>
    <xf numFmtId="3" fontId="43" fillId="0" borderId="0" xfId="0" applyNumberFormat="1" applyFont="1" applyAlignment="1">
      <alignment horizontal="right" vertical="center"/>
    </xf>
    <xf numFmtId="2" fontId="1" fillId="0" borderId="0" xfId="0" applyNumberFormat="1" applyFont="1"/>
    <xf numFmtId="0" fontId="1" fillId="0" borderId="0" xfId="0" applyFont="1" applyAlignment="1">
      <alignment vertical="center"/>
    </xf>
    <xf numFmtId="0" fontId="1" fillId="0" borderId="0" xfId="0" applyFont="1" applyAlignment="1">
      <alignment horizontal="right" vertical="center"/>
    </xf>
    <xf numFmtId="173" fontId="1" fillId="0" borderId="0" xfId="0" applyNumberFormat="1" applyFont="1"/>
    <xf numFmtId="0" fontId="44" fillId="0" borderId="0" xfId="0" applyFont="1"/>
    <xf numFmtId="3" fontId="44" fillId="0" borderId="0" xfId="0" applyNumberFormat="1" applyFont="1"/>
    <xf numFmtId="173" fontId="0" fillId="0" borderId="0" xfId="0" applyNumberFormat="1" applyFont="1" applyAlignment="1">
      <alignment vertical="center"/>
    </xf>
    <xf numFmtId="164" fontId="0" fillId="0" borderId="0" xfId="0" applyNumberFormat="1" applyFont="1" applyAlignment="1">
      <alignment vertical="center"/>
    </xf>
    <xf numFmtId="3" fontId="15" fillId="0" borderId="0" xfId="0" applyNumberFormat="1" applyFont="1"/>
    <xf numFmtId="0" fontId="25" fillId="0" borderId="9" xfId="0" applyFont="1" applyBorder="1" applyAlignment="1">
      <alignment horizontal="center" wrapText="1"/>
    </xf>
    <xf numFmtId="0" fontId="25" fillId="0" borderId="11" xfId="0" applyFont="1" applyBorder="1" applyAlignment="1">
      <alignment wrapText="1"/>
    </xf>
    <xf numFmtId="164" fontId="25" fillId="0" borderId="9" xfId="0" applyNumberFormat="1" applyFont="1" applyBorder="1" applyAlignment="1">
      <alignment horizontal="center" wrapText="1"/>
    </xf>
    <xf numFmtId="0" fontId="26" fillId="0" borderId="11" xfId="0" applyFont="1" applyBorder="1"/>
    <xf numFmtId="0" fontId="46" fillId="4" borderId="9" xfId="0" applyFont="1" applyFill="1" applyBorder="1" applyAlignment="1">
      <alignment vertical="center"/>
    </xf>
    <xf numFmtId="0" fontId="26" fillId="4" borderId="9" xfId="0" applyFont="1" applyFill="1" applyBorder="1" applyAlignment="1">
      <alignment vertical="center"/>
    </xf>
    <xf numFmtId="164" fontId="26" fillId="0" borderId="9" xfId="0" applyNumberFormat="1" applyFont="1" applyBorder="1"/>
    <xf numFmtId="0" fontId="26" fillId="0" borderId="9" xfId="0" applyFont="1" applyBorder="1" applyAlignment="1">
      <alignment horizontal="center"/>
    </xf>
    <xf numFmtId="0" fontId="48" fillId="0" borderId="0" xfId="0" applyFont="1"/>
    <xf numFmtId="0" fontId="25" fillId="4" borderId="9" xfId="0" applyFont="1" applyFill="1" applyBorder="1" applyAlignment="1">
      <alignment horizontal="right" vertical="center"/>
    </xf>
    <xf numFmtId="0" fontId="49" fillId="0" borderId="9" xfId="0" applyFont="1" applyBorder="1" applyAlignment="1">
      <alignment horizontal="center"/>
    </xf>
    <xf numFmtId="0" fontId="46" fillId="4" borderId="9" xfId="0" applyFont="1" applyFill="1" applyBorder="1"/>
    <xf numFmtId="0" fontId="46" fillId="4" borderId="36" xfId="0" applyFont="1" applyFill="1" applyBorder="1"/>
    <xf numFmtId="3" fontId="27" fillId="0" borderId="0" xfId="0" applyNumberFormat="1" applyFont="1"/>
    <xf numFmtId="0" fontId="50" fillId="0" borderId="0" xfId="0" applyFont="1"/>
    <xf numFmtId="164" fontId="27" fillId="0" borderId="0" xfId="0" applyNumberFormat="1" applyFont="1"/>
    <xf numFmtId="2" fontId="27" fillId="0" borderId="0" xfId="0" applyNumberFormat="1" applyFont="1"/>
    <xf numFmtId="0" fontId="51" fillId="0" borderId="0" xfId="0" applyFont="1"/>
    <xf numFmtId="0" fontId="6" fillId="0" borderId="55" xfId="0" applyFont="1" applyBorder="1" applyAlignment="1">
      <alignment vertical="center"/>
    </xf>
    <xf numFmtId="3" fontId="10" fillId="0" borderId="55" xfId="0" applyNumberFormat="1" applyFont="1" applyBorder="1"/>
    <xf numFmtId="3" fontId="6" fillId="0" borderId="55" xfId="0" applyNumberFormat="1" applyFont="1" applyBorder="1" applyAlignment="1">
      <alignment horizontal="right"/>
    </xf>
    <xf numFmtId="0" fontId="10" fillId="0" borderId="55" xfId="0" applyFont="1" applyBorder="1"/>
    <xf numFmtId="0" fontId="8" fillId="0" borderId="73" xfId="0" applyFont="1" applyBorder="1" applyAlignment="1">
      <alignment vertical="center"/>
    </xf>
    <xf numFmtId="0" fontId="10" fillId="0" borderId="73" xfId="0" applyFont="1" applyBorder="1"/>
    <xf numFmtId="0" fontId="10" fillId="0" borderId="73" xfId="0" applyFont="1" applyBorder="1" applyAlignment="1">
      <alignment vertical="center"/>
    </xf>
    <xf numFmtId="3" fontId="10" fillId="0" borderId="73" xfId="0" applyNumberFormat="1" applyFont="1" applyBorder="1"/>
    <xf numFmtId="0" fontId="6" fillId="0" borderId="55" xfId="0" applyFont="1" applyBorder="1"/>
    <xf numFmtId="0" fontId="10" fillId="0" borderId="55" xfId="0" applyFont="1" applyBorder="1" applyAlignment="1">
      <alignment horizontal="center" vertical="center"/>
    </xf>
    <xf numFmtId="0" fontId="6" fillId="0" borderId="55" xfId="0" applyFont="1" applyBorder="1" applyAlignment="1">
      <alignment horizontal="center"/>
    </xf>
    <xf numFmtId="3" fontId="6" fillId="0" borderId="55" xfId="0" applyNumberFormat="1" applyFont="1" applyBorder="1"/>
    <xf numFmtId="0" fontId="10" fillId="0" borderId="74" xfId="0" applyFont="1" applyBorder="1"/>
    <xf numFmtId="0" fontId="10" fillId="0" borderId="74" xfId="0" applyFont="1" applyBorder="1" applyAlignment="1">
      <alignment horizontal="center" vertical="center"/>
    </xf>
    <xf numFmtId="0" fontId="6" fillId="0" borderId="74" xfId="0" applyFont="1" applyBorder="1" applyAlignment="1">
      <alignment horizontal="center"/>
    </xf>
    <xf numFmtId="3" fontId="10" fillId="0" borderId="74" xfId="0" applyNumberFormat="1" applyFont="1" applyBorder="1"/>
    <xf numFmtId="3" fontId="10" fillId="0" borderId="74" xfId="0" applyNumberFormat="1" applyFont="1" applyBorder="1" applyAlignment="1">
      <alignment horizontal="right"/>
    </xf>
    <xf numFmtId="0" fontId="6" fillId="0" borderId="75" xfId="0" applyFont="1" applyBorder="1"/>
    <xf numFmtId="0" fontId="10" fillId="0" borderId="75" xfId="0" applyFont="1" applyBorder="1" applyAlignment="1">
      <alignment horizontal="center" vertical="center"/>
    </xf>
    <xf numFmtId="0" fontId="6" fillId="0" borderId="75" xfId="0" applyFont="1" applyBorder="1" applyAlignment="1">
      <alignment horizontal="center" vertical="center"/>
    </xf>
    <xf numFmtId="3" fontId="6" fillId="0" borderId="75" xfId="0" applyNumberFormat="1" applyFont="1" applyBorder="1"/>
    <xf numFmtId="0" fontId="10" fillId="0" borderId="75" xfId="0" applyFont="1" applyBorder="1"/>
    <xf numFmtId="3" fontId="10" fillId="0" borderId="75" xfId="0" applyNumberFormat="1" applyFont="1" applyBorder="1"/>
    <xf numFmtId="0" fontId="6" fillId="0" borderId="74" xfId="0" applyFont="1" applyBorder="1"/>
    <xf numFmtId="3" fontId="6" fillId="0" borderId="74" xfId="0" applyNumberFormat="1" applyFont="1" applyBorder="1"/>
    <xf numFmtId="0" fontId="10" fillId="0" borderId="55" xfId="0" applyFont="1" applyBorder="1" applyAlignment="1">
      <alignment horizontal="center"/>
    </xf>
    <xf numFmtId="0" fontId="10" fillId="0" borderId="75" xfId="0" applyFont="1" applyBorder="1" applyAlignment="1">
      <alignment horizontal="center"/>
    </xf>
    <xf numFmtId="0" fontId="6" fillId="0" borderId="50" xfId="0" applyFont="1" applyFill="1" applyBorder="1" applyAlignment="1">
      <alignment horizontal="center" vertical="center"/>
    </xf>
    <xf numFmtId="168" fontId="6" fillId="0" borderId="9" xfId="0" applyNumberFormat="1" applyFont="1" applyFill="1" applyBorder="1" applyAlignment="1">
      <alignment horizontal="center" vertical="center"/>
    </xf>
    <xf numFmtId="0" fontId="6" fillId="0" borderId="6" xfId="0" applyFont="1" applyFill="1" applyBorder="1" applyAlignment="1">
      <alignment horizontal="center" vertical="center"/>
    </xf>
    <xf numFmtId="0" fontId="6" fillId="0" borderId="50" xfId="0" applyFont="1" applyFill="1" applyBorder="1" applyAlignment="1">
      <alignment horizontal="right" vertical="center"/>
    </xf>
    <xf numFmtId="0" fontId="6" fillId="0" borderId="9" xfId="0" applyFont="1" applyFill="1" applyBorder="1" applyAlignment="1">
      <alignment horizontal="center" vertical="center"/>
    </xf>
    <xf numFmtId="0" fontId="6" fillId="0" borderId="9" xfId="0" applyFont="1" applyFill="1" applyBorder="1" applyAlignment="1">
      <alignment horizontal="right" vertical="center"/>
    </xf>
    <xf numFmtId="0" fontId="22" fillId="0" borderId="9" xfId="0" applyFont="1" applyFill="1" applyBorder="1" applyAlignment="1">
      <alignment horizontal="center" vertical="center"/>
    </xf>
    <xf numFmtId="0" fontId="10" fillId="0" borderId="9" xfId="0" applyFont="1" applyFill="1" applyBorder="1" applyAlignment="1">
      <alignment horizontal="center" vertical="center"/>
    </xf>
    <xf numFmtId="0" fontId="6" fillId="0" borderId="9" xfId="0" applyFont="1" applyFill="1" applyBorder="1" applyAlignment="1">
      <alignment vertical="center"/>
    </xf>
    <xf numFmtId="0" fontId="9" fillId="2" borderId="76" xfId="0" applyFont="1" applyFill="1" applyBorder="1" applyAlignment="1">
      <alignment horizontal="right" vertical="center"/>
    </xf>
    <xf numFmtId="0" fontId="22" fillId="2" borderId="77" xfId="0" applyFont="1" applyFill="1" applyBorder="1" applyAlignment="1">
      <alignment vertical="center"/>
    </xf>
    <xf numFmtId="0" fontId="6" fillId="2" borderId="75" xfId="0" applyFont="1" applyFill="1" applyBorder="1" applyAlignment="1">
      <alignment vertical="center"/>
    </xf>
    <xf numFmtId="0" fontId="6" fillId="0" borderId="75" xfId="0" applyFont="1" applyBorder="1" applyAlignment="1">
      <alignment horizontal="center"/>
    </xf>
    <xf numFmtId="0" fontId="6" fillId="0" borderId="75" xfId="0" applyFont="1" applyBorder="1" applyAlignment="1">
      <alignment horizontal="left"/>
    </xf>
    <xf numFmtId="0" fontId="6" fillId="0" borderId="75" xfId="0" applyFont="1" applyBorder="1" applyAlignment="1">
      <alignment horizontal="right"/>
    </xf>
    <xf numFmtId="3" fontId="6" fillId="0" borderId="75" xfId="0" applyNumberFormat="1" applyFont="1" applyBorder="1" applyAlignment="1">
      <alignment horizontal="right"/>
    </xf>
    <xf numFmtId="10" fontId="10" fillId="0" borderId="75" xfId="0" applyNumberFormat="1" applyFont="1" applyBorder="1"/>
    <xf numFmtId="0" fontId="6" fillId="2" borderId="75" xfId="0" applyFont="1" applyFill="1" applyBorder="1"/>
    <xf numFmtId="4" fontId="6" fillId="0" borderId="75" xfId="0" applyNumberFormat="1" applyFont="1" applyBorder="1" applyAlignment="1">
      <alignment horizontal="right"/>
    </xf>
    <xf numFmtId="0" fontId="22" fillId="2" borderId="55" xfId="0" applyFont="1" applyFill="1" applyBorder="1" applyAlignment="1">
      <alignment vertical="center" wrapText="1"/>
    </xf>
    <xf numFmtId="0" fontId="6" fillId="2" borderId="55" xfId="0" applyFont="1" applyFill="1" applyBorder="1" applyAlignment="1">
      <alignment vertical="center" wrapText="1"/>
    </xf>
    <xf numFmtId="4" fontId="6" fillId="0" borderId="55" xfId="0" applyNumberFormat="1" applyFont="1" applyBorder="1" applyAlignment="1">
      <alignment horizontal="right"/>
    </xf>
    <xf numFmtId="0" fontId="6" fillId="0" borderId="55" xfId="0" applyFont="1" applyBorder="1" applyAlignment="1">
      <alignment horizontal="right"/>
    </xf>
    <xf numFmtId="0" fontId="31" fillId="0" borderId="55" xfId="0" applyFont="1" applyBorder="1" applyAlignment="1">
      <alignment horizontal="left"/>
    </xf>
    <xf numFmtId="0" fontId="6" fillId="0" borderId="55" xfId="0" applyFont="1" applyBorder="1" applyAlignment="1">
      <alignment horizontal="left"/>
    </xf>
    <xf numFmtId="0" fontId="6" fillId="2" borderId="75" xfId="0" applyFont="1" applyFill="1" applyBorder="1" applyAlignment="1">
      <alignment vertical="center" wrapText="1"/>
    </xf>
    <xf numFmtId="0" fontId="22" fillId="2" borderId="75" xfId="0" applyFont="1" applyFill="1" applyBorder="1" applyAlignment="1">
      <alignment vertical="center" wrapText="1"/>
    </xf>
    <xf numFmtId="0" fontId="6" fillId="2" borderId="55" xfId="0" applyFont="1" applyFill="1" applyBorder="1" applyAlignment="1">
      <alignment horizontal="left" vertical="center" wrapText="1"/>
    </xf>
    <xf numFmtId="0" fontId="6" fillId="2" borderId="74" xfId="0" applyFont="1" applyFill="1" applyBorder="1" applyAlignment="1">
      <alignment vertical="center" wrapText="1"/>
    </xf>
    <xf numFmtId="0" fontId="22" fillId="2" borderId="74" xfId="0" applyFont="1" applyFill="1" applyBorder="1" applyAlignment="1">
      <alignment vertical="center" wrapText="1"/>
    </xf>
    <xf numFmtId="4" fontId="6" fillId="0" borderId="74" xfId="0" applyNumberFormat="1" applyFont="1" applyBorder="1" applyAlignment="1">
      <alignment horizontal="right"/>
    </xf>
    <xf numFmtId="0" fontId="6" fillId="0" borderId="74" xfId="0" applyFont="1" applyBorder="1" applyAlignment="1">
      <alignment horizontal="right"/>
    </xf>
    <xf numFmtId="0" fontId="31" fillId="0" borderId="74" xfId="0" applyFont="1" applyBorder="1" applyAlignment="1">
      <alignment horizontal="left"/>
    </xf>
    <xf numFmtId="3" fontId="6" fillId="0" borderId="74" xfId="0" applyNumberFormat="1" applyFont="1" applyBorder="1" applyAlignment="1">
      <alignment horizontal="right"/>
    </xf>
    <xf numFmtId="0" fontId="6" fillId="2" borderId="73" xfId="0" applyFont="1" applyFill="1" applyBorder="1" applyAlignment="1">
      <alignment vertical="center" wrapText="1"/>
    </xf>
    <xf numFmtId="0" fontId="22" fillId="2" borderId="73" xfId="0" applyFont="1" applyFill="1" applyBorder="1" applyAlignment="1">
      <alignment vertical="center" wrapText="1"/>
    </xf>
    <xf numFmtId="0" fontId="6" fillId="0" borderId="73" xfId="0" applyFont="1" applyBorder="1" applyAlignment="1">
      <alignment horizontal="center"/>
    </xf>
    <xf numFmtId="4" fontId="6" fillId="0" borderId="73" xfId="0" applyNumberFormat="1" applyFont="1" applyBorder="1" applyAlignment="1">
      <alignment horizontal="right"/>
    </xf>
    <xf numFmtId="0" fontId="6" fillId="0" borderId="73" xfId="0" applyFont="1" applyBorder="1" applyAlignment="1">
      <alignment horizontal="right"/>
    </xf>
    <xf numFmtId="0" fontId="6" fillId="0" borderId="73" xfId="0" applyFont="1" applyBorder="1"/>
    <xf numFmtId="0" fontId="6" fillId="0" borderId="73" xfId="0" applyFont="1" applyBorder="1" applyAlignment="1">
      <alignment horizontal="left"/>
    </xf>
    <xf numFmtId="3" fontId="6" fillId="0" borderId="73" xfId="0" applyNumberFormat="1" applyFont="1" applyBorder="1" applyAlignment="1">
      <alignment horizontal="right"/>
    </xf>
    <xf numFmtId="3" fontId="6" fillId="0" borderId="73" xfId="0" applyNumberFormat="1" applyFont="1" applyBorder="1"/>
    <xf numFmtId="0" fontId="22" fillId="2" borderId="55" xfId="0" applyFont="1" applyFill="1" applyBorder="1" applyAlignment="1">
      <alignment vertical="center"/>
    </xf>
    <xf numFmtId="0" fontId="22" fillId="2" borderId="75" xfId="0" applyFont="1" applyFill="1" applyBorder="1" applyAlignment="1">
      <alignment vertical="center"/>
    </xf>
    <xf numFmtId="3" fontId="56" fillId="0" borderId="0" xfId="0" applyNumberFormat="1" applyFont="1" applyAlignment="1">
      <alignment horizontal="right"/>
    </xf>
    <xf numFmtId="0" fontId="56" fillId="0" borderId="0" xfId="0" applyFont="1" applyAlignment="1">
      <alignment horizontal="right"/>
    </xf>
    <xf numFmtId="0" fontId="10" fillId="2" borderId="75" xfId="0" applyFont="1" applyFill="1" applyBorder="1"/>
    <xf numFmtId="0" fontId="40" fillId="2" borderId="75" xfId="0" applyFont="1" applyFill="1" applyBorder="1"/>
    <xf numFmtId="0" fontId="25" fillId="0" borderId="9" xfId="0" applyFont="1" applyFill="1" applyBorder="1" applyAlignment="1">
      <alignment horizontal="center" wrapText="1"/>
    </xf>
    <xf numFmtId="0" fontId="25" fillId="0" borderId="9" xfId="0" applyFont="1" applyFill="1" applyBorder="1" applyAlignment="1">
      <alignment horizontal="center"/>
    </xf>
    <xf numFmtId="0" fontId="45" fillId="0" borderId="9" xfId="0" applyFont="1" applyFill="1" applyBorder="1" applyAlignment="1">
      <alignment horizontal="center" wrapText="1"/>
    </xf>
    <xf numFmtId="164" fontId="26" fillId="0" borderId="9" xfId="0" applyNumberFormat="1" applyFont="1" applyFill="1" applyBorder="1"/>
    <xf numFmtId="3" fontId="26" fillId="0" borderId="9" xfId="0" applyNumberFormat="1" applyFont="1" applyFill="1" applyBorder="1" applyAlignment="1">
      <alignment horizontal="right"/>
    </xf>
    <xf numFmtId="2" fontId="26" fillId="0" borderId="9" xfId="0" applyNumberFormat="1" applyFont="1" applyFill="1" applyBorder="1" applyAlignment="1">
      <alignment horizontal="right"/>
    </xf>
    <xf numFmtId="0" fontId="26" fillId="0" borderId="9" xfId="0" applyFont="1" applyFill="1" applyBorder="1" applyAlignment="1">
      <alignment horizontal="right"/>
    </xf>
    <xf numFmtId="1" fontId="26" fillId="0" borderId="9" xfId="0" applyNumberFormat="1" applyFont="1" applyFill="1" applyBorder="1" applyAlignment="1">
      <alignment horizontal="right"/>
    </xf>
    <xf numFmtId="3" fontId="47" fillId="0" borderId="9" xfId="0" applyNumberFormat="1" applyFont="1" applyFill="1" applyBorder="1"/>
    <xf numFmtId="164" fontId="26" fillId="0" borderId="9" xfId="0" applyNumberFormat="1" applyFont="1" applyFill="1" applyBorder="1" applyAlignment="1">
      <alignment horizontal="right"/>
    </xf>
    <xf numFmtId="3" fontId="26" fillId="0" borderId="9" xfId="0" applyNumberFormat="1" applyFont="1" applyFill="1" applyBorder="1"/>
    <xf numFmtId="0" fontId="57" fillId="0" borderId="0" xfId="0" applyFont="1" applyAlignment="1"/>
    <xf numFmtId="0" fontId="6" fillId="0" borderId="1" xfId="0" applyFont="1" applyBorder="1" applyAlignment="1">
      <alignment horizontal="left" wrapText="1"/>
    </xf>
    <xf numFmtId="0" fontId="7" fillId="0" borderId="1" xfId="0" applyFont="1" applyBorder="1"/>
    <xf numFmtId="0" fontId="8" fillId="2" borderId="5" xfId="0" applyFont="1" applyFill="1" applyBorder="1" applyAlignment="1">
      <alignment horizontal="left" vertical="center"/>
    </xf>
    <xf numFmtId="0" fontId="7" fillId="0" borderId="6" xfId="0" applyFont="1" applyBorder="1"/>
    <xf numFmtId="0" fontId="8" fillId="2" borderId="7" xfId="0" applyFont="1" applyFill="1" applyBorder="1" applyAlignment="1">
      <alignment horizontal="left" vertical="center"/>
    </xf>
    <xf numFmtId="0" fontId="7" fillId="0" borderId="8" xfId="0" applyFont="1" applyBorder="1"/>
    <xf numFmtId="0" fontId="6" fillId="0" borderId="1" xfId="0" applyFont="1" applyBorder="1" applyAlignment="1">
      <alignment horizontal="center"/>
    </xf>
    <xf numFmtId="0" fontId="7" fillId="0" borderId="12" xfId="0" applyFont="1" applyBorder="1"/>
    <xf numFmtId="0" fontId="8" fillId="2" borderId="13" xfId="0" applyFont="1" applyFill="1" applyBorder="1" applyAlignment="1">
      <alignment vertical="center"/>
    </xf>
    <xf numFmtId="0" fontId="7" fillId="0" borderId="14" xfId="0" applyFont="1" applyBorder="1"/>
    <xf numFmtId="0" fontId="7" fillId="0" borderId="55" xfId="0" applyFont="1" applyBorder="1"/>
    <xf numFmtId="0" fontId="8" fillId="2" borderId="74" xfId="0" applyFont="1" applyFill="1" applyBorder="1" applyAlignment="1">
      <alignment vertical="center"/>
    </xf>
    <xf numFmtId="0" fontId="8" fillId="2" borderId="55" xfId="0" applyFont="1" applyFill="1" applyBorder="1" applyAlignment="1">
      <alignment vertical="center"/>
    </xf>
    <xf numFmtId="0" fontId="7" fillId="0" borderId="75" xfId="0" applyFont="1" applyBorder="1"/>
    <xf numFmtId="0" fontId="8" fillId="2" borderId="74" xfId="0" applyFont="1" applyFill="1" applyBorder="1" applyAlignment="1">
      <alignment horizontal="left" vertical="center"/>
    </xf>
    <xf numFmtId="0" fontId="8" fillId="0" borderId="0" xfId="0" applyFont="1" applyAlignment="1">
      <alignment wrapText="1"/>
    </xf>
    <xf numFmtId="0" fontId="0" fillId="0" borderId="0" xfId="0" applyFont="1" applyAlignment="1"/>
    <xf numFmtId="0" fontId="10" fillId="0" borderId="0" xfId="0" applyFont="1" applyAlignment="1">
      <alignment horizontal="center" vertical="center"/>
    </xf>
    <xf numFmtId="0" fontId="6" fillId="0" borderId="0" xfId="0" applyFont="1" applyAlignment="1">
      <alignment horizontal="center" vertical="center"/>
    </xf>
    <xf numFmtId="0" fontId="10" fillId="0" borderId="55" xfId="0" applyFont="1" applyBorder="1" applyAlignment="1">
      <alignment horizontal="center" vertical="center"/>
    </xf>
    <xf numFmtId="0" fontId="0" fillId="0" borderId="55" xfId="0" applyFont="1" applyBorder="1" applyAlignment="1"/>
    <xf numFmtId="0" fontId="10" fillId="0" borderId="1" xfId="0" applyFont="1" applyBorder="1" applyAlignment="1">
      <alignment horizontal="left" wrapText="1"/>
    </xf>
    <xf numFmtId="0" fontId="10" fillId="0" borderId="0" xfId="0" applyFont="1" applyAlignment="1">
      <alignment wrapText="1"/>
    </xf>
    <xf numFmtId="0" fontId="8" fillId="2" borderId="17" xfId="0" applyFont="1" applyFill="1" applyBorder="1" applyAlignment="1">
      <alignment wrapText="1"/>
    </xf>
    <xf numFmtId="0" fontId="7" fillId="0" borderId="15" xfId="0" applyFont="1" applyBorder="1"/>
    <xf numFmtId="0" fontId="8" fillId="2" borderId="21" xfId="0" applyFont="1" applyFill="1" applyBorder="1" applyAlignment="1">
      <alignment wrapText="1"/>
    </xf>
    <xf numFmtId="0" fontId="7" fillId="0" borderId="24" xfId="0" applyFont="1" applyBorder="1"/>
    <xf numFmtId="0" fontId="8" fillId="2" borderId="20" xfId="0" applyFont="1" applyFill="1" applyBorder="1" applyAlignment="1">
      <alignment horizontal="center" wrapText="1"/>
    </xf>
    <xf numFmtId="0" fontId="7" fillId="0" borderId="22" xfId="0" applyFont="1" applyBorder="1"/>
    <xf numFmtId="0" fontId="7" fillId="0" borderId="23" xfId="0" applyFont="1" applyBorder="1"/>
    <xf numFmtId="0" fontId="8" fillId="0" borderId="0" xfId="0" applyFont="1" applyAlignment="1">
      <alignment horizontal="left" wrapText="1"/>
    </xf>
    <xf numFmtId="0" fontId="10" fillId="0" borderId="20" xfId="0" applyFont="1" applyBorder="1" applyAlignment="1">
      <alignment horizontal="center"/>
    </xf>
    <xf numFmtId="0" fontId="6" fillId="0" borderId="20" xfId="0" applyFont="1" applyBorder="1" applyAlignment="1">
      <alignment horizontal="center"/>
    </xf>
    <xf numFmtId="0" fontId="6" fillId="0" borderId="22" xfId="0" applyFont="1" applyBorder="1" applyAlignment="1">
      <alignment horizontal="center"/>
    </xf>
    <xf numFmtId="0" fontId="9" fillId="2" borderId="28" xfId="0" applyFont="1" applyFill="1" applyBorder="1" applyAlignment="1">
      <alignment horizontal="right" vertical="center"/>
    </xf>
    <xf numFmtId="0" fontId="7" fillId="0" borderId="33" xfId="0" applyFont="1" applyBorder="1"/>
    <xf numFmtId="0" fontId="7" fillId="0" borderId="35" xfId="0" applyFont="1" applyBorder="1"/>
    <xf numFmtId="0" fontId="6" fillId="2" borderId="28" xfId="0" applyFont="1" applyFill="1" applyBorder="1" applyAlignment="1">
      <alignment horizontal="left" vertical="center"/>
    </xf>
    <xf numFmtId="0" fontId="22" fillId="2" borderId="28" xfId="0" applyFont="1" applyFill="1" applyBorder="1" applyAlignment="1">
      <alignment horizontal="left" vertical="center"/>
    </xf>
    <xf numFmtId="0" fontId="10" fillId="0" borderId="0" xfId="0" applyFont="1" applyAlignment="1">
      <alignment horizontal="left" vertical="center"/>
    </xf>
    <xf numFmtId="0" fontId="10" fillId="0" borderId="0" xfId="0" applyFont="1" applyAlignment="1">
      <alignment vertical="center"/>
    </xf>
    <xf numFmtId="0" fontId="22" fillId="2" borderId="39" xfId="0" applyFont="1" applyFill="1" applyBorder="1" applyAlignment="1">
      <alignment vertical="center"/>
    </xf>
    <xf numFmtId="0" fontId="7" fillId="0" borderId="41" xfId="0" applyFont="1" applyBorder="1"/>
    <xf numFmtId="0" fontId="6" fillId="2" borderId="39" xfId="0" applyFont="1" applyFill="1" applyBorder="1" applyAlignment="1">
      <alignment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2" xfId="0" applyFont="1" applyBorder="1" applyAlignment="1">
      <alignment horizontal="center" vertical="center" wrapText="1"/>
    </xf>
    <xf numFmtId="0" fontId="10" fillId="0" borderId="32" xfId="0" applyFont="1" applyBorder="1" applyAlignment="1">
      <alignment vertical="center"/>
    </xf>
    <xf numFmtId="0" fontId="7" fillId="0" borderId="40" xfId="0" applyFont="1" applyBorder="1"/>
    <xf numFmtId="0" fontId="22" fillId="2" borderId="17" xfId="0" applyFont="1" applyFill="1" applyBorder="1" applyAlignment="1">
      <alignment vertical="center"/>
    </xf>
    <xf numFmtId="0" fontId="6" fillId="2" borderId="17" xfId="0" applyFont="1" applyFill="1" applyBorder="1" applyAlignment="1">
      <alignment vertical="center"/>
    </xf>
    <xf numFmtId="0" fontId="9" fillId="2" borderId="39" xfId="0" applyFont="1" applyFill="1" applyBorder="1" applyAlignment="1">
      <alignment horizontal="left" vertical="center"/>
    </xf>
    <xf numFmtId="0" fontId="7" fillId="0" borderId="42" xfId="0" applyFont="1" applyBorder="1"/>
    <xf numFmtId="0" fontId="6" fillId="2" borderId="43" xfId="0" applyFont="1" applyFill="1" applyBorder="1" applyAlignment="1">
      <alignment vertical="center"/>
    </xf>
    <xf numFmtId="0" fontId="6" fillId="0" borderId="0" xfId="0" applyFont="1" applyAlignment="1">
      <alignment horizontal="left" vertical="center"/>
    </xf>
    <xf numFmtId="0" fontId="10" fillId="0" borderId="0" xfId="0" applyFont="1" applyAlignment="1">
      <alignment vertical="center" wrapText="1"/>
    </xf>
    <xf numFmtId="0" fontId="9" fillId="2" borderId="43" xfId="0" applyFont="1" applyFill="1" applyBorder="1" applyAlignment="1">
      <alignment vertical="center"/>
    </xf>
    <xf numFmtId="0" fontId="22" fillId="2" borderId="43" xfId="0" applyFont="1" applyFill="1" applyBorder="1" applyAlignment="1">
      <alignment horizontal="left" vertical="center"/>
    </xf>
    <xf numFmtId="0" fontId="22" fillId="2" borderId="39" xfId="0" applyFont="1" applyFill="1" applyBorder="1" applyAlignment="1">
      <alignment horizontal="left" vertical="center"/>
    </xf>
    <xf numFmtId="0" fontId="22" fillId="2" borderId="43" xfId="0" applyFont="1" applyFill="1" applyBorder="1" applyAlignment="1">
      <alignment vertical="center"/>
    </xf>
    <xf numFmtId="0" fontId="9" fillId="2" borderId="20" xfId="0" applyFont="1" applyFill="1" applyBorder="1" applyAlignment="1">
      <alignment horizontal="center" wrapText="1"/>
    </xf>
    <xf numFmtId="0" fontId="6" fillId="2" borderId="28" xfId="0" applyFont="1" applyFill="1" applyBorder="1" applyAlignment="1">
      <alignment vertical="center"/>
    </xf>
    <xf numFmtId="0" fontId="9" fillId="2" borderId="20" xfId="0" applyFont="1" applyFill="1" applyBorder="1" applyAlignment="1">
      <alignment horizontal="center"/>
    </xf>
    <xf numFmtId="0" fontId="16" fillId="0" borderId="0" xfId="0" applyFont="1" applyAlignment="1">
      <alignment wrapText="1"/>
    </xf>
    <xf numFmtId="0" fontId="10" fillId="3" borderId="54" xfId="0" applyFont="1" applyFill="1" applyBorder="1" applyAlignment="1">
      <alignment horizontal="center"/>
    </xf>
    <xf numFmtId="0" fontId="7" fillId="0" borderId="56" xfId="0" applyFont="1" applyBorder="1"/>
    <xf numFmtId="3" fontId="10" fillId="3" borderId="54" xfId="0" applyNumberFormat="1" applyFont="1" applyFill="1" applyBorder="1" applyAlignment="1">
      <alignment horizontal="center"/>
    </xf>
    <xf numFmtId="0" fontId="7" fillId="0" borderId="58" xfId="0" applyFont="1" applyBorder="1"/>
    <xf numFmtId="0" fontId="22" fillId="2" borderId="57" xfId="0" applyFont="1" applyFill="1" applyBorder="1" applyAlignment="1">
      <alignment vertical="center"/>
    </xf>
    <xf numFmtId="0" fontId="7" fillId="0" borderId="59" xfId="0" applyFont="1" applyBorder="1"/>
    <xf numFmtId="0" fontId="6" fillId="2" borderId="13" xfId="0" applyFont="1" applyFill="1" applyBorder="1" applyAlignment="1">
      <alignment vertical="center"/>
    </xf>
    <xf numFmtId="0" fontId="9" fillId="2" borderId="66" xfId="0" applyFont="1" applyFill="1" applyBorder="1" applyAlignment="1">
      <alignment horizontal="right" vertical="center"/>
    </xf>
    <xf numFmtId="0" fontId="22" fillId="2" borderId="66" xfId="0" applyFont="1" applyFill="1" applyBorder="1" applyAlignment="1">
      <alignment horizontal="left" vertical="center"/>
    </xf>
    <xf numFmtId="0" fontId="8" fillId="2" borderId="20" xfId="0" applyFont="1" applyFill="1" applyBorder="1" applyAlignment="1">
      <alignment horizontal="center" vertical="top"/>
    </xf>
    <xf numFmtId="0" fontId="7" fillId="0" borderId="60" xfId="0" applyFont="1" applyBorder="1"/>
    <xf numFmtId="0" fontId="8" fillId="2" borderId="61" xfId="0" applyFont="1" applyFill="1" applyBorder="1" applyAlignment="1">
      <alignment horizontal="center" vertical="top"/>
    </xf>
    <xf numFmtId="0" fontId="9" fillId="0" borderId="0" xfId="0" applyFont="1" applyAlignment="1">
      <alignment vertical="top" wrapText="1"/>
    </xf>
    <xf numFmtId="0" fontId="9" fillId="2" borderId="61" xfId="0" applyFont="1" applyFill="1" applyBorder="1" applyAlignment="1">
      <alignment horizontal="center"/>
    </xf>
    <xf numFmtId="0" fontId="13" fillId="0" borderId="0" xfId="0" applyFont="1" applyAlignment="1">
      <alignment wrapText="1"/>
    </xf>
    <xf numFmtId="0" fontId="9" fillId="2" borderId="5" xfId="0" applyFont="1" applyFill="1" applyBorder="1" applyAlignment="1">
      <alignment horizontal="right" vertical="center" wrapText="1"/>
    </xf>
    <xf numFmtId="0" fontId="9" fillId="0" borderId="0" xfId="0" applyFont="1" applyAlignment="1">
      <alignment horizontal="left" vertical="top" wrapText="1"/>
    </xf>
    <xf numFmtId="0" fontId="6" fillId="0" borderId="0" xfId="0" applyFont="1" applyAlignment="1">
      <alignment horizontal="left" wrapText="1"/>
    </xf>
    <xf numFmtId="0" fontId="18" fillId="0" borderId="0" xfId="0" applyFont="1" applyAlignment="1">
      <alignment horizontal="center"/>
    </xf>
    <xf numFmtId="0" fontId="13" fillId="0" borderId="0" xfId="0" applyFont="1" applyAlignment="1">
      <alignment horizontal="center"/>
    </xf>
    <xf numFmtId="0" fontId="24" fillId="0" borderId="0" xfId="0" applyFont="1" applyAlignment="1">
      <alignment horizontal="center" vertical="center"/>
    </xf>
    <xf numFmtId="0" fontId="36" fillId="0" borderId="0" xfId="0" applyFont="1" applyAlignment="1">
      <alignment wrapText="1"/>
    </xf>
    <xf numFmtId="0" fontId="38" fillId="5" borderId="17" xfId="0" applyFont="1" applyFill="1" applyBorder="1" applyAlignment="1">
      <alignment horizontal="center"/>
    </xf>
    <xf numFmtId="0" fontId="38" fillId="5" borderId="5" xfId="0" applyFont="1" applyFill="1" applyBorder="1" applyAlignment="1">
      <alignment horizontal="center"/>
    </xf>
    <xf numFmtId="0" fontId="36" fillId="0" borderId="32" xfId="0" applyFont="1" applyBorder="1" applyAlignment="1">
      <alignment horizontal="center"/>
    </xf>
    <xf numFmtId="0" fontId="7" fillId="0" borderId="32" xfId="0" applyFont="1" applyBorder="1"/>
    <xf numFmtId="0" fontId="7" fillId="0" borderId="70" xfId="0" applyFont="1" applyBorder="1"/>
    <xf numFmtId="0" fontId="36" fillId="0" borderId="71" xfId="0" applyFont="1" applyBorder="1" applyAlignment="1">
      <alignment horizontal="center"/>
    </xf>
    <xf numFmtId="0" fontId="9" fillId="0" borderId="1" xfId="0" applyFont="1" applyBorder="1" applyAlignment="1">
      <alignment horizontal="left" vertical="center" wrapText="1"/>
    </xf>
    <xf numFmtId="0" fontId="6" fillId="2" borderId="17" xfId="0" applyFont="1" applyFill="1" applyBorder="1" applyAlignment="1">
      <alignment horizontal="left" vertical="center" wrapText="1"/>
    </xf>
    <xf numFmtId="0" fontId="6" fillId="2" borderId="13" xfId="0" applyFont="1" applyFill="1" applyBorder="1" applyAlignment="1">
      <alignment vertical="center" wrapText="1"/>
    </xf>
    <xf numFmtId="0" fontId="25" fillId="4" borderId="5" xfId="0" applyFont="1" applyFill="1" applyBorder="1" applyAlignment="1">
      <alignment horizontal="right" vertical="center"/>
    </xf>
    <xf numFmtId="0" fontId="26" fillId="4" borderId="5" xfId="0" applyFont="1" applyFill="1" applyBorder="1" applyAlignment="1">
      <alignment vertical="center"/>
    </xf>
    <xf numFmtId="0" fontId="26" fillId="4" borderId="5" xfId="0" applyFont="1" applyFill="1" applyBorder="1" applyAlignment="1">
      <alignment horizontal="left" vertical="center"/>
    </xf>
    <xf numFmtId="0" fontId="46" fillId="4" borderId="5" xfId="0" applyFont="1" applyFill="1" applyBorder="1" applyAlignment="1">
      <alignment horizontal="left" vertical="center"/>
    </xf>
    <xf numFmtId="0" fontId="26" fillId="0" borderId="0" xfId="0" applyFont="1" applyAlignment="1">
      <alignment wrapText="1"/>
    </xf>
    <xf numFmtId="0" fontId="25" fillId="0" borderId="5" xfId="0" applyFont="1" applyBorder="1" applyAlignment="1">
      <alignment horizontal="center"/>
    </xf>
    <xf numFmtId="0" fontId="25" fillId="0" borderId="20" xfId="0" applyFont="1" applyBorder="1" applyAlignment="1">
      <alignment horizontal="center" wrapText="1"/>
    </xf>
    <xf numFmtId="0" fontId="15" fillId="0" borderId="0" xfId="0" applyFont="1" applyAlignment="1"/>
  </cellXfs>
  <cellStyles count="1">
    <cellStyle name="Normal" xfId="0" builtinId="0"/>
  </cellStyles>
  <dxfs count="1">
    <dxf>
      <fill>
        <patternFill patternType="solid">
          <fgColor rgb="FFA4C2F4"/>
          <bgColor rgb="FFA4C2F4"/>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33" Type="http://schemas.openxmlformats.org/officeDocument/2006/relationships/sharedStrings" Target="sharedStrings.xml"/><Relationship Id="rId34" Type="http://schemas.openxmlformats.org/officeDocument/2006/relationships/calcChain" Target="calcChain.xml"/><Relationship Id="rId30" Type="http://customschemas.google.com/relationships/workbookmetadata" Target="metadata"/><Relationship Id="rId31" Type="http://schemas.openxmlformats.org/officeDocument/2006/relationships/theme" Target="theme/theme1.xml"/><Relationship Id="rId32" Type="http://schemas.openxmlformats.org/officeDocument/2006/relationships/styles" Target="style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hyperlink" Target="https://doi.org/10.1111/j.1471-8286.2006.01497.x" TargetMode="External"/><Relationship Id="rId2" Type="http://schemas.openxmlformats.org/officeDocument/2006/relationships/hyperlink" Target="https://doi.org/10.1111/j.1471-8286.2006.01497.x" TargetMode="External"/></Relationships>
</file>

<file path=xl/worksheets/_rels/sheet21.xml.rels><?xml version="1.0" encoding="UTF-8" standalone="yes"?>
<Relationships xmlns="http://schemas.openxmlformats.org/package/2006/relationships"><Relationship Id="rId9" Type="http://schemas.openxmlformats.org/officeDocument/2006/relationships/hyperlink" Target="https://www.ncbi.nlm.nih.gov/genome/annotation_euk/Taeniopygia_guttata/105/" TargetMode="External"/><Relationship Id="rId20" Type="http://schemas.openxmlformats.org/officeDocument/2006/relationships/hyperlink" Target="https://www.ncbi.nlm.nih.gov/genome/annotation_euk/Amblyraja_radiata/100/" TargetMode="External"/><Relationship Id="rId10" Type="http://schemas.openxmlformats.org/officeDocument/2006/relationships/hyperlink" Target="https://www.ncbi.nlm.nih.gov/genome/annotation_euk/Gopherus_evgoodei/100/" TargetMode="External"/><Relationship Id="rId11" Type="http://schemas.openxmlformats.org/officeDocument/2006/relationships/hyperlink" Target="https://www.ncbi.nlm.nih.gov/genome/annotation_euk/Rhinatrema_bivittatum/100/" TargetMode="External"/><Relationship Id="rId12" Type="http://schemas.openxmlformats.org/officeDocument/2006/relationships/hyperlink" Target="https://www.ncbi.nlm.nih.gov/genome/annotation_euk/Gouania_willdenowi/100" TargetMode="External"/><Relationship Id="rId13" Type="http://schemas.openxmlformats.org/officeDocument/2006/relationships/hyperlink" Target="https://www.ncbi.nlm.nih.gov/genome/annotation_euk/Anabas_testudineus/100" TargetMode="External"/><Relationship Id="rId14" Type="http://schemas.openxmlformats.org/officeDocument/2006/relationships/hyperlink" Target="https://www.ncbi.nlm.nih.gov/genome/annotation_euk/Anabas_testudineus/101" TargetMode="External"/><Relationship Id="rId15" Type="http://schemas.openxmlformats.org/officeDocument/2006/relationships/hyperlink" Target="https://www.ncbi.nlm.nih.gov/genome/annotation_euk/Astatotilapia_calliptera/100" TargetMode="External"/><Relationship Id="rId16" Type="http://schemas.openxmlformats.org/officeDocument/2006/relationships/hyperlink" Target="https://www.ncbi.nlm.nih.gov/genome/annotation_euk/Astatotilapia_calliptera/101" TargetMode="External"/><Relationship Id="rId17" Type="http://schemas.openxmlformats.org/officeDocument/2006/relationships/hyperlink" Target="https://www.ncbi.nlm.nih.gov/genome/annotation_euk/Mastacembelus_armatus/101" TargetMode="External"/><Relationship Id="rId18" Type="http://schemas.openxmlformats.org/officeDocument/2006/relationships/hyperlink" Target="https://www.ncbi.nlm.nih.gov/genome/annotation_euk/Mastacembelus_armatus/101" TargetMode="External"/><Relationship Id="rId19" Type="http://schemas.openxmlformats.org/officeDocument/2006/relationships/hyperlink" Target="https://www.ncbi.nlm.nih.gov/genome/annotation_euk/Cottoperca_gobio/100" TargetMode="External"/><Relationship Id="rId1" Type="http://schemas.openxmlformats.org/officeDocument/2006/relationships/hyperlink" Target="https://www.ncbi.nlm.nih.gov/genome/annotation_euk/Lynx_canadensis/101" TargetMode="External"/><Relationship Id="rId2" Type="http://schemas.openxmlformats.org/officeDocument/2006/relationships/hyperlink" Target="https://www.ncbi.nlm.nih.gov/genome/annotation_euk/Ornithorhynchus_anatinus/104/" TargetMode="External"/><Relationship Id="rId3" Type="http://schemas.openxmlformats.org/officeDocument/2006/relationships/hyperlink" Target="https://www.ncbi.nlm.nih.gov/genome/annotation_euk/Phyllostomus_discolor/100" TargetMode="External"/><Relationship Id="rId4" Type="http://schemas.openxmlformats.org/officeDocument/2006/relationships/hyperlink" Target="https://www.ncbi.nlm.nih.gov/genome/annotation_euk/Rhinolophus_ferrumequinum/100/" TargetMode="External"/><Relationship Id="rId5" Type="http://schemas.openxmlformats.org/officeDocument/2006/relationships/hyperlink" Target="https://www.ncbi.nlm.nih.gov/genome/annotation_euk/Calypte_anna/101/" TargetMode="External"/><Relationship Id="rId6" Type="http://schemas.openxmlformats.org/officeDocument/2006/relationships/hyperlink" Target="https://www.ncbi.nlm.nih.gov/genome/annotation_euk/Strigops_habroptila/100/" TargetMode="External"/><Relationship Id="rId7" Type="http://schemas.openxmlformats.org/officeDocument/2006/relationships/hyperlink" Target="https://www.ncbi.nlm.nih.gov/genome/annotation_euk/Strigops_habroptila/101/" TargetMode="External"/><Relationship Id="rId8" Type="http://schemas.openxmlformats.org/officeDocument/2006/relationships/hyperlink" Target="https://www.ncbi.nlm.nih.gov/genome/annotation_euk/Taeniopygia_guttata/104/"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ncbi.nlm.nih.gov/assembly/GCA_900006655.3" TargetMode="External"/><Relationship Id="rId4" Type="http://schemas.openxmlformats.org/officeDocument/2006/relationships/hyperlink" Target="https://www.ncbi.nlm.nih.gov/assembly/GCF_001704415.1" TargetMode="External"/><Relationship Id="rId5" Type="http://schemas.openxmlformats.org/officeDocument/2006/relationships/hyperlink" Target="https://www.ncbi.nlm.nih.gov/assembly/GCF_000003025.6" TargetMode="External"/><Relationship Id="rId6" Type="http://schemas.openxmlformats.org/officeDocument/2006/relationships/hyperlink" Target="https://www.ncbi.nlm.nih.gov/assembly/GCA_002234695.1" TargetMode="External"/><Relationship Id="rId7" Type="http://schemas.openxmlformats.org/officeDocument/2006/relationships/hyperlink" Target="https://www.ncbi.nlm.nih.gov/assembly/GCF_001858045.1" TargetMode="External"/><Relationship Id="rId8" Type="http://schemas.openxmlformats.org/officeDocument/2006/relationships/hyperlink" Target="https://www.ncbi.nlm.nih.gov/assembly/GCF_000372685.2" TargetMode="External"/><Relationship Id="rId1" Type="http://schemas.openxmlformats.org/officeDocument/2006/relationships/hyperlink" Target="https://www.ncbi.nlm.nih.gov/assembly/GCF_000001405.37" TargetMode="External"/><Relationship Id="rId2" Type="http://schemas.openxmlformats.org/officeDocument/2006/relationships/hyperlink" Target="https://www.ncbi.nlm.nih.gov/assembly/GCF_000001635.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1004"/>
  <sheetViews>
    <sheetView tabSelected="1" zoomScale="84" workbookViewId="0"/>
  </sheetViews>
  <sheetFormatPr baseColWidth="10" defaultColWidth="11.28515625" defaultRowHeight="15" customHeight="1" x14ac:dyDescent="0.2"/>
  <cols>
    <col min="1" max="1" width="16.7109375" customWidth="1"/>
    <col min="2" max="2" width="2.7109375" customWidth="1"/>
    <col min="3" max="3" width="82.28515625" customWidth="1"/>
    <col min="4" max="4" width="31.7109375" customWidth="1"/>
    <col min="5" max="26" width="11.28515625" customWidth="1"/>
  </cols>
  <sheetData>
    <row r="1" spans="1:26" ht="15" customHeight="1" x14ac:dyDescent="0.2">
      <c r="A1" s="1" t="s">
        <v>0</v>
      </c>
      <c r="B1" s="1" t="s">
        <v>1</v>
      </c>
      <c r="C1" s="1" t="s">
        <v>2</v>
      </c>
      <c r="D1" s="1"/>
      <c r="E1" s="1"/>
      <c r="F1" s="1"/>
      <c r="G1" s="1"/>
      <c r="H1" s="1"/>
      <c r="I1" s="1"/>
      <c r="J1" s="1"/>
      <c r="K1" s="1"/>
      <c r="L1" s="1"/>
      <c r="M1" s="1"/>
      <c r="N1" s="1"/>
      <c r="O1" s="1"/>
      <c r="P1" s="1"/>
      <c r="Q1" s="1"/>
      <c r="R1" s="1"/>
      <c r="S1" s="1"/>
      <c r="T1" s="1"/>
      <c r="U1" s="1"/>
      <c r="V1" s="1"/>
      <c r="W1" s="1"/>
      <c r="X1" s="1"/>
      <c r="Y1" s="1"/>
      <c r="Z1" s="1"/>
    </row>
    <row r="2" spans="1:26" ht="16" x14ac:dyDescent="0.2">
      <c r="A2" s="1" t="s">
        <v>3</v>
      </c>
      <c r="B2" s="1">
        <v>1</v>
      </c>
      <c r="C2" s="1" t="s">
        <v>4</v>
      </c>
      <c r="D2" s="1"/>
      <c r="E2" s="1"/>
      <c r="F2" s="1"/>
      <c r="G2" s="1"/>
      <c r="H2" s="1"/>
      <c r="I2" s="1"/>
      <c r="J2" s="1"/>
      <c r="K2" s="1"/>
      <c r="L2" s="1"/>
      <c r="M2" s="1"/>
      <c r="N2" s="1"/>
      <c r="O2" s="1"/>
      <c r="P2" s="1"/>
      <c r="Q2" s="1"/>
      <c r="R2" s="1"/>
      <c r="S2" s="1"/>
      <c r="T2" s="1"/>
      <c r="U2" s="1"/>
      <c r="V2" s="1"/>
      <c r="W2" s="1"/>
      <c r="X2" s="1"/>
      <c r="Y2" s="1"/>
      <c r="Z2" s="1"/>
    </row>
    <row r="3" spans="1:26" ht="16" x14ac:dyDescent="0.2">
      <c r="A3" s="1" t="s">
        <v>3</v>
      </c>
      <c r="B3" s="2">
        <v>2</v>
      </c>
      <c r="C3" s="2" t="s">
        <v>5</v>
      </c>
      <c r="D3" s="1"/>
      <c r="E3" s="1"/>
      <c r="F3" s="1"/>
      <c r="G3" s="1"/>
      <c r="H3" s="1"/>
      <c r="I3" s="1"/>
      <c r="J3" s="1"/>
      <c r="K3" s="1"/>
      <c r="L3" s="1"/>
      <c r="M3" s="1"/>
      <c r="N3" s="1"/>
      <c r="O3" s="1"/>
      <c r="P3" s="1"/>
      <c r="Q3" s="1"/>
      <c r="R3" s="1"/>
      <c r="S3" s="1"/>
      <c r="T3" s="1"/>
      <c r="U3" s="1"/>
      <c r="V3" s="1"/>
      <c r="W3" s="1"/>
      <c r="X3" s="1"/>
      <c r="Y3" s="1"/>
      <c r="Z3" s="1"/>
    </row>
    <row r="4" spans="1:26" ht="16" x14ac:dyDescent="0.2">
      <c r="A4" s="1" t="s">
        <v>3</v>
      </c>
      <c r="B4" s="2">
        <v>3</v>
      </c>
      <c r="C4" s="1" t="s">
        <v>6</v>
      </c>
      <c r="D4" s="1"/>
      <c r="E4" s="1"/>
      <c r="F4" s="1"/>
      <c r="G4" s="1"/>
      <c r="H4" s="1"/>
      <c r="I4" s="1"/>
      <c r="J4" s="1"/>
      <c r="K4" s="1"/>
      <c r="L4" s="1"/>
      <c r="M4" s="1"/>
      <c r="N4" s="1"/>
      <c r="O4" s="1"/>
      <c r="P4" s="1"/>
      <c r="Q4" s="1"/>
      <c r="R4" s="1"/>
      <c r="S4" s="1"/>
      <c r="T4" s="1"/>
      <c r="U4" s="1"/>
      <c r="V4" s="1"/>
      <c r="W4" s="1"/>
      <c r="X4" s="1"/>
      <c r="Y4" s="1"/>
      <c r="Z4" s="1"/>
    </row>
    <row r="5" spans="1:26" ht="16" x14ac:dyDescent="0.2">
      <c r="A5" s="1" t="s">
        <v>3</v>
      </c>
      <c r="B5" s="2">
        <v>4</v>
      </c>
      <c r="C5" s="1" t="s">
        <v>7</v>
      </c>
      <c r="D5" s="1"/>
      <c r="E5" s="1"/>
      <c r="F5" s="1"/>
      <c r="G5" s="1"/>
      <c r="H5" s="1"/>
      <c r="I5" s="1"/>
      <c r="J5" s="1"/>
      <c r="K5" s="1"/>
      <c r="L5" s="1"/>
      <c r="M5" s="1"/>
      <c r="N5" s="1"/>
      <c r="O5" s="1"/>
      <c r="P5" s="1"/>
      <c r="Q5" s="1"/>
      <c r="R5" s="1"/>
      <c r="S5" s="1"/>
      <c r="T5" s="1"/>
      <c r="U5" s="1"/>
      <c r="V5" s="1"/>
      <c r="W5" s="1"/>
      <c r="X5" s="1"/>
      <c r="Y5" s="1"/>
      <c r="Z5" s="1"/>
    </row>
    <row r="6" spans="1:26" ht="16" x14ac:dyDescent="0.2">
      <c r="A6" s="1" t="s">
        <v>3</v>
      </c>
      <c r="B6" s="2">
        <v>5</v>
      </c>
      <c r="C6" s="1" t="s">
        <v>8</v>
      </c>
      <c r="D6" s="1"/>
      <c r="E6" s="1"/>
      <c r="F6" s="1"/>
      <c r="G6" s="1"/>
      <c r="H6" s="1"/>
      <c r="I6" s="1"/>
      <c r="J6" s="1"/>
      <c r="K6" s="1"/>
      <c r="L6" s="1"/>
      <c r="M6" s="1"/>
      <c r="N6" s="1"/>
      <c r="O6" s="1"/>
      <c r="P6" s="1"/>
      <c r="Q6" s="1"/>
      <c r="R6" s="1"/>
      <c r="S6" s="1"/>
      <c r="T6" s="1"/>
      <c r="U6" s="1"/>
      <c r="V6" s="1"/>
      <c r="W6" s="1"/>
      <c r="X6" s="1"/>
      <c r="Y6" s="1"/>
      <c r="Z6" s="1"/>
    </row>
    <row r="7" spans="1:26" ht="16" x14ac:dyDescent="0.2">
      <c r="A7" s="1" t="s">
        <v>9</v>
      </c>
      <c r="B7" s="1">
        <v>1</v>
      </c>
      <c r="C7" s="1" t="s">
        <v>10</v>
      </c>
      <c r="D7" s="1"/>
      <c r="E7" s="1"/>
      <c r="F7" s="1"/>
      <c r="G7" s="1"/>
      <c r="H7" s="1"/>
      <c r="I7" s="1"/>
      <c r="J7" s="1"/>
      <c r="K7" s="1"/>
      <c r="L7" s="1"/>
      <c r="M7" s="1"/>
      <c r="N7" s="1"/>
      <c r="O7" s="1"/>
      <c r="P7" s="1"/>
      <c r="Q7" s="1"/>
      <c r="R7" s="1"/>
      <c r="S7" s="1"/>
      <c r="T7" s="1"/>
      <c r="U7" s="1"/>
      <c r="V7" s="1"/>
      <c r="W7" s="1"/>
      <c r="X7" s="1"/>
      <c r="Y7" s="1"/>
      <c r="Z7" s="1"/>
    </row>
    <row r="8" spans="1:26" ht="16" x14ac:dyDescent="0.2">
      <c r="A8" s="1"/>
      <c r="B8" s="1"/>
      <c r="C8" s="1"/>
      <c r="D8" s="1"/>
      <c r="E8" s="1"/>
      <c r="F8" s="1"/>
      <c r="G8" s="1"/>
      <c r="H8" s="1"/>
      <c r="I8" s="1"/>
      <c r="J8" s="1"/>
      <c r="K8" s="1"/>
      <c r="L8" s="1"/>
      <c r="M8" s="1"/>
      <c r="N8" s="1"/>
      <c r="O8" s="1"/>
      <c r="P8" s="1"/>
      <c r="Q8" s="1"/>
      <c r="R8" s="1"/>
      <c r="S8" s="1"/>
      <c r="T8" s="1"/>
      <c r="U8" s="1"/>
      <c r="V8" s="1"/>
      <c r="W8" s="1"/>
      <c r="X8" s="1"/>
      <c r="Y8" s="1"/>
      <c r="Z8" s="1"/>
    </row>
    <row r="9" spans="1:26" ht="16" x14ac:dyDescent="0.2">
      <c r="A9" s="1" t="s">
        <v>11</v>
      </c>
      <c r="B9" s="1">
        <v>1</v>
      </c>
      <c r="C9" s="1" t="s">
        <v>12</v>
      </c>
      <c r="D9" s="1"/>
      <c r="E9" s="1"/>
      <c r="F9" s="1"/>
      <c r="G9" s="1"/>
      <c r="H9" s="1"/>
      <c r="I9" s="1"/>
      <c r="J9" s="1"/>
      <c r="K9" s="1"/>
      <c r="L9" s="1"/>
      <c r="M9" s="1"/>
      <c r="N9" s="1"/>
      <c r="O9" s="1"/>
      <c r="P9" s="1"/>
      <c r="Q9" s="1"/>
      <c r="R9" s="1"/>
      <c r="S9" s="1"/>
      <c r="T9" s="1"/>
      <c r="U9" s="1"/>
      <c r="V9" s="1"/>
      <c r="W9" s="1"/>
      <c r="X9" s="1"/>
      <c r="Y9" s="1"/>
      <c r="Z9" s="1"/>
    </row>
    <row r="10" spans="1:26" ht="16" x14ac:dyDescent="0.2">
      <c r="A10" s="1" t="s">
        <v>11</v>
      </c>
      <c r="B10" s="1">
        <v>2</v>
      </c>
      <c r="C10" s="1" t="s">
        <v>13</v>
      </c>
      <c r="D10" s="1"/>
      <c r="E10" s="1"/>
      <c r="F10" s="1"/>
      <c r="G10" s="1"/>
      <c r="H10" s="1"/>
      <c r="I10" s="1"/>
      <c r="J10" s="1"/>
      <c r="K10" s="1"/>
      <c r="L10" s="1"/>
      <c r="M10" s="1"/>
      <c r="N10" s="1"/>
      <c r="O10" s="1"/>
      <c r="P10" s="1"/>
      <c r="Q10" s="1"/>
      <c r="R10" s="1"/>
      <c r="S10" s="1"/>
      <c r="T10" s="1"/>
      <c r="U10" s="1"/>
      <c r="V10" s="1"/>
      <c r="W10" s="1"/>
      <c r="X10" s="1"/>
      <c r="Y10" s="1"/>
      <c r="Z10" s="1"/>
    </row>
    <row r="11" spans="1:26" ht="16" x14ac:dyDescent="0.2">
      <c r="A11" s="1" t="s">
        <v>11</v>
      </c>
      <c r="B11" s="2">
        <v>3</v>
      </c>
      <c r="C11" s="1" t="s">
        <v>14</v>
      </c>
      <c r="D11" s="1"/>
      <c r="E11" s="1"/>
      <c r="F11" s="1"/>
      <c r="G11" s="1"/>
      <c r="H11" s="1"/>
      <c r="I11" s="1"/>
      <c r="J11" s="1"/>
      <c r="K11" s="1"/>
      <c r="L11" s="1"/>
      <c r="M11" s="1"/>
      <c r="N11" s="1"/>
      <c r="O11" s="1"/>
      <c r="P11" s="1"/>
      <c r="Q11" s="1"/>
      <c r="R11" s="1"/>
      <c r="S11" s="1"/>
      <c r="T11" s="1"/>
      <c r="U11" s="1"/>
      <c r="V11" s="1"/>
      <c r="W11" s="1"/>
      <c r="X11" s="1"/>
      <c r="Y11" s="1"/>
      <c r="Z11" s="1"/>
    </row>
    <row r="12" spans="1:26" ht="16" x14ac:dyDescent="0.2">
      <c r="A12" s="1" t="s">
        <v>11</v>
      </c>
      <c r="B12" s="1">
        <v>4</v>
      </c>
      <c r="C12" s="1" t="s">
        <v>15</v>
      </c>
      <c r="D12" s="1"/>
      <c r="E12" s="1"/>
      <c r="F12" s="1"/>
      <c r="G12" s="1"/>
      <c r="H12" s="1"/>
      <c r="I12" s="1"/>
      <c r="J12" s="1"/>
      <c r="K12" s="1"/>
      <c r="L12" s="1"/>
      <c r="M12" s="1"/>
      <c r="N12" s="1"/>
      <c r="O12" s="1"/>
      <c r="P12" s="1"/>
      <c r="Q12" s="1"/>
      <c r="R12" s="1"/>
      <c r="S12" s="1"/>
      <c r="T12" s="1"/>
      <c r="U12" s="1"/>
      <c r="V12" s="1"/>
      <c r="W12" s="1"/>
      <c r="X12" s="1"/>
      <c r="Y12" s="1"/>
      <c r="Z12" s="1"/>
    </row>
    <row r="13" spans="1:26" ht="16" x14ac:dyDescent="0.2">
      <c r="A13" s="1" t="s">
        <v>11</v>
      </c>
      <c r="B13" s="2">
        <v>5</v>
      </c>
      <c r="C13" s="2" t="s">
        <v>16</v>
      </c>
      <c r="D13" s="1"/>
      <c r="E13" s="1"/>
      <c r="F13" s="1"/>
      <c r="G13" s="1"/>
      <c r="H13" s="1"/>
      <c r="I13" s="1"/>
      <c r="J13" s="1"/>
      <c r="K13" s="1"/>
      <c r="L13" s="1"/>
      <c r="M13" s="1"/>
      <c r="N13" s="1"/>
      <c r="O13" s="1"/>
      <c r="P13" s="1"/>
      <c r="Q13" s="1"/>
      <c r="R13" s="1"/>
      <c r="S13" s="1"/>
      <c r="T13" s="1"/>
      <c r="U13" s="1"/>
      <c r="V13" s="1"/>
      <c r="W13" s="1"/>
      <c r="X13" s="1"/>
      <c r="Y13" s="1"/>
      <c r="Z13" s="1"/>
    </row>
    <row r="14" spans="1:26" ht="16" x14ac:dyDescent="0.2">
      <c r="A14" s="1" t="s">
        <v>11</v>
      </c>
      <c r="B14" s="2">
        <v>6</v>
      </c>
      <c r="C14" s="1" t="s">
        <v>17</v>
      </c>
      <c r="D14" s="1"/>
      <c r="E14" s="1"/>
      <c r="F14" s="1"/>
      <c r="G14" s="1"/>
      <c r="H14" s="1"/>
      <c r="I14" s="1"/>
      <c r="J14" s="1"/>
      <c r="K14" s="1"/>
      <c r="L14" s="1"/>
      <c r="M14" s="1"/>
      <c r="N14" s="1"/>
      <c r="O14" s="1"/>
      <c r="P14" s="1"/>
      <c r="Q14" s="1"/>
      <c r="R14" s="1"/>
      <c r="S14" s="1"/>
      <c r="T14" s="1"/>
      <c r="U14" s="1"/>
      <c r="V14" s="1"/>
      <c r="W14" s="1"/>
      <c r="X14" s="1"/>
      <c r="Y14" s="1"/>
      <c r="Z14" s="1"/>
    </row>
    <row r="15" spans="1:26" ht="16" x14ac:dyDescent="0.2">
      <c r="A15" s="1" t="s">
        <v>11</v>
      </c>
      <c r="B15" s="2">
        <v>7</v>
      </c>
      <c r="C15" s="1" t="s">
        <v>18</v>
      </c>
      <c r="D15" s="1"/>
      <c r="E15" s="1"/>
      <c r="F15" s="1"/>
      <c r="G15" s="1"/>
      <c r="H15" s="1"/>
      <c r="I15" s="1"/>
      <c r="J15" s="1"/>
      <c r="K15" s="1"/>
      <c r="L15" s="1"/>
      <c r="M15" s="1"/>
      <c r="N15" s="1"/>
      <c r="O15" s="1"/>
      <c r="P15" s="1"/>
      <c r="Q15" s="1"/>
      <c r="R15" s="1"/>
      <c r="S15" s="1"/>
      <c r="T15" s="1"/>
      <c r="U15" s="1"/>
      <c r="V15" s="1"/>
      <c r="W15" s="1"/>
      <c r="X15" s="1"/>
      <c r="Y15" s="1"/>
      <c r="Z15" s="1"/>
    </row>
    <row r="16" spans="1:26" ht="16" x14ac:dyDescent="0.2">
      <c r="A16" s="1" t="s">
        <v>11</v>
      </c>
      <c r="B16" s="2">
        <v>8</v>
      </c>
      <c r="C16" s="1" t="s">
        <v>19</v>
      </c>
      <c r="D16" s="1"/>
      <c r="E16" s="1"/>
      <c r="F16" s="1"/>
      <c r="G16" s="1"/>
      <c r="H16" s="1"/>
      <c r="I16" s="1"/>
      <c r="J16" s="1"/>
      <c r="K16" s="1"/>
      <c r="L16" s="1"/>
      <c r="M16" s="1"/>
      <c r="N16" s="1"/>
      <c r="O16" s="1"/>
      <c r="P16" s="1"/>
      <c r="Q16" s="1"/>
      <c r="R16" s="1"/>
      <c r="S16" s="1"/>
      <c r="T16" s="1"/>
      <c r="U16" s="1"/>
      <c r="V16" s="1"/>
      <c r="W16" s="1"/>
      <c r="X16" s="1"/>
      <c r="Y16" s="1"/>
      <c r="Z16" s="1"/>
    </row>
    <row r="17" spans="1:26" ht="16" x14ac:dyDescent="0.2">
      <c r="A17" s="1" t="s">
        <v>11</v>
      </c>
      <c r="B17" s="2">
        <v>9</v>
      </c>
      <c r="C17" s="1" t="s">
        <v>20</v>
      </c>
      <c r="D17" s="1"/>
      <c r="E17" s="1"/>
      <c r="F17" s="1"/>
      <c r="G17" s="1"/>
      <c r="H17" s="1"/>
      <c r="I17" s="1"/>
      <c r="J17" s="1"/>
      <c r="K17" s="1"/>
      <c r="L17" s="1"/>
      <c r="M17" s="1"/>
      <c r="N17" s="1"/>
      <c r="O17" s="1"/>
      <c r="P17" s="1"/>
      <c r="Q17" s="1"/>
      <c r="R17" s="1"/>
      <c r="S17" s="1"/>
      <c r="T17" s="1"/>
      <c r="U17" s="1"/>
      <c r="V17" s="1"/>
      <c r="W17" s="1"/>
      <c r="X17" s="1"/>
      <c r="Y17" s="1"/>
      <c r="Z17" s="1"/>
    </row>
    <row r="18" spans="1:26" ht="16" x14ac:dyDescent="0.2">
      <c r="A18" s="1" t="s">
        <v>11</v>
      </c>
      <c r="B18" s="2">
        <v>10</v>
      </c>
      <c r="C18" s="1" t="s">
        <v>21</v>
      </c>
      <c r="D18" s="1"/>
      <c r="E18" s="1"/>
      <c r="F18" s="1"/>
      <c r="G18" s="1"/>
      <c r="H18" s="1"/>
      <c r="I18" s="1"/>
      <c r="J18" s="1"/>
      <c r="K18" s="1"/>
      <c r="L18" s="1"/>
      <c r="M18" s="1"/>
      <c r="N18" s="1"/>
      <c r="O18" s="1"/>
      <c r="P18" s="1"/>
      <c r="Q18" s="1"/>
      <c r="R18" s="1"/>
      <c r="S18" s="1"/>
      <c r="T18" s="1"/>
      <c r="U18" s="1"/>
      <c r="V18" s="1"/>
      <c r="W18" s="1"/>
      <c r="X18" s="1"/>
      <c r="Y18" s="1"/>
      <c r="Z18" s="1"/>
    </row>
    <row r="19" spans="1:26" ht="16" x14ac:dyDescent="0.2">
      <c r="A19" s="1" t="s">
        <v>11</v>
      </c>
      <c r="B19" s="2">
        <v>11</v>
      </c>
      <c r="C19" s="1" t="s">
        <v>22</v>
      </c>
      <c r="D19" s="1"/>
      <c r="E19" s="1"/>
      <c r="F19" s="1"/>
      <c r="G19" s="1"/>
      <c r="H19" s="1"/>
      <c r="I19" s="1"/>
      <c r="J19" s="1"/>
      <c r="K19" s="1"/>
      <c r="L19" s="1"/>
      <c r="M19" s="1"/>
      <c r="N19" s="1"/>
      <c r="O19" s="1"/>
      <c r="P19" s="1"/>
      <c r="Q19" s="1"/>
      <c r="R19" s="1"/>
      <c r="S19" s="1"/>
      <c r="T19" s="1"/>
      <c r="U19" s="1"/>
      <c r="V19" s="1"/>
      <c r="W19" s="1"/>
      <c r="X19" s="1"/>
      <c r="Y19" s="1"/>
      <c r="Z19" s="1"/>
    </row>
    <row r="20" spans="1:26" ht="16" x14ac:dyDescent="0.2">
      <c r="A20" s="1" t="s">
        <v>11</v>
      </c>
      <c r="B20" s="2">
        <v>12</v>
      </c>
      <c r="C20" s="1" t="s">
        <v>23</v>
      </c>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t="s">
        <v>24</v>
      </c>
      <c r="B21" s="2">
        <v>1</v>
      </c>
      <c r="C21" s="2" t="s">
        <v>25</v>
      </c>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t="s">
        <v>24</v>
      </c>
      <c r="B22" s="2">
        <v>2</v>
      </c>
      <c r="C22" s="1" t="s">
        <v>26</v>
      </c>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t="s">
        <v>27</v>
      </c>
      <c r="B24" s="1">
        <v>1</v>
      </c>
      <c r="C24" s="1" t="s">
        <v>28</v>
      </c>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t="s">
        <v>27</v>
      </c>
      <c r="B25" s="1">
        <v>2</v>
      </c>
      <c r="C25" s="1" t="s">
        <v>29</v>
      </c>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t="s">
        <v>27</v>
      </c>
      <c r="B26" s="1">
        <v>3</v>
      </c>
      <c r="C26" s="1" t="s">
        <v>30</v>
      </c>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t="s">
        <v>27</v>
      </c>
      <c r="B27" s="2">
        <v>4</v>
      </c>
      <c r="C27" s="1" t="s">
        <v>31</v>
      </c>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t="s">
        <v>27</v>
      </c>
      <c r="B28" s="2">
        <v>5</v>
      </c>
      <c r="C28" s="1" t="s">
        <v>32</v>
      </c>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t="s">
        <v>27</v>
      </c>
      <c r="B29" s="2">
        <v>6</v>
      </c>
      <c r="C29" s="1" t="s">
        <v>33</v>
      </c>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t="s">
        <v>27</v>
      </c>
      <c r="B30" s="2">
        <v>7</v>
      </c>
      <c r="C30" s="1" t="s">
        <v>34</v>
      </c>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t="s">
        <v>27</v>
      </c>
      <c r="B31" s="1">
        <v>8</v>
      </c>
      <c r="C31" s="1" t="s">
        <v>35</v>
      </c>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t="s">
        <v>27</v>
      </c>
      <c r="B32" s="1">
        <v>9</v>
      </c>
      <c r="C32" s="1" t="s">
        <v>36</v>
      </c>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t="s">
        <v>27</v>
      </c>
      <c r="B33" s="1">
        <v>10</v>
      </c>
      <c r="C33" s="1" t="s">
        <v>37</v>
      </c>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t="s">
        <v>27</v>
      </c>
      <c r="B34" s="1">
        <v>11</v>
      </c>
      <c r="C34" s="1" t="s">
        <v>38</v>
      </c>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t="s">
        <v>27</v>
      </c>
      <c r="B35" s="1">
        <v>12</v>
      </c>
      <c r="C35" s="1" t="s">
        <v>39</v>
      </c>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t="s">
        <v>27</v>
      </c>
      <c r="B36" s="1">
        <v>13</v>
      </c>
      <c r="C36" s="1" t="s">
        <v>40</v>
      </c>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t="s">
        <v>27</v>
      </c>
      <c r="B37" s="1">
        <v>14</v>
      </c>
      <c r="C37" s="1" t="s">
        <v>41</v>
      </c>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t="s">
        <v>27</v>
      </c>
      <c r="B38" s="1">
        <v>15</v>
      </c>
      <c r="C38" s="1" t="s">
        <v>42</v>
      </c>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t="s">
        <v>27</v>
      </c>
      <c r="B39" s="1">
        <v>16</v>
      </c>
      <c r="C39" s="1" t="s">
        <v>43</v>
      </c>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t="s">
        <v>27</v>
      </c>
      <c r="B40" s="1">
        <v>17</v>
      </c>
      <c r="C40" s="1" t="s">
        <v>44</v>
      </c>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t="s">
        <v>27</v>
      </c>
      <c r="B41" s="1">
        <v>18</v>
      </c>
      <c r="C41" s="1" t="s">
        <v>45</v>
      </c>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t="s">
        <v>27</v>
      </c>
      <c r="B42" s="1">
        <v>19</v>
      </c>
      <c r="C42" s="1" t="s">
        <v>46</v>
      </c>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t="s">
        <v>27</v>
      </c>
      <c r="B43" s="1">
        <v>20</v>
      </c>
      <c r="C43" s="1" t="s">
        <v>47</v>
      </c>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t="s">
        <v>27</v>
      </c>
      <c r="B44" s="1">
        <v>21</v>
      </c>
      <c r="C44" s="1" t="s">
        <v>48</v>
      </c>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t="s">
        <v>27</v>
      </c>
      <c r="B45" s="1">
        <v>22</v>
      </c>
      <c r="C45" s="1" t="s">
        <v>49</v>
      </c>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t="s">
        <v>27</v>
      </c>
      <c r="B46" s="1">
        <v>23</v>
      </c>
      <c r="C46" s="1" t="s">
        <v>50</v>
      </c>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t="s">
        <v>51</v>
      </c>
      <c r="B48" s="1">
        <v>1</v>
      </c>
      <c r="C48" s="3" t="s">
        <v>52</v>
      </c>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t="s">
        <v>51</v>
      </c>
      <c r="B49" s="1">
        <v>2</v>
      </c>
      <c r="C49" s="3" t="s">
        <v>53</v>
      </c>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t="s">
        <v>51</v>
      </c>
      <c r="B50" s="1">
        <v>3</v>
      </c>
      <c r="C50" s="3" t="s">
        <v>54</v>
      </c>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t="s">
        <v>51</v>
      </c>
      <c r="B51" s="1">
        <v>4</v>
      </c>
      <c r="C51" s="3" t="s">
        <v>55</v>
      </c>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t="s">
        <v>51</v>
      </c>
      <c r="B52" s="2">
        <v>5</v>
      </c>
      <c r="C52" s="3" t="s">
        <v>56</v>
      </c>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t="s">
        <v>51</v>
      </c>
      <c r="B53" s="2">
        <v>6</v>
      </c>
      <c r="C53" s="3" t="s">
        <v>57</v>
      </c>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t="s">
        <v>51</v>
      </c>
      <c r="B54" s="2">
        <v>7</v>
      </c>
      <c r="C54" s="556" t="s">
        <v>1708</v>
      </c>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t="s">
        <v>58</v>
      </c>
      <c r="B56" s="1">
        <v>1</v>
      </c>
      <c r="C56" s="1" t="s">
        <v>59</v>
      </c>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t="s">
        <v>58</v>
      </c>
      <c r="B57" s="1">
        <v>2</v>
      </c>
      <c r="C57" s="1" t="s">
        <v>60</v>
      </c>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t="s">
        <v>58</v>
      </c>
      <c r="B58" s="1">
        <v>3</v>
      </c>
      <c r="C58" s="4" t="s">
        <v>61</v>
      </c>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t="s">
        <v>58</v>
      </c>
      <c r="B59" s="1">
        <v>4</v>
      </c>
      <c r="C59" s="1" t="s">
        <v>62</v>
      </c>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t="s">
        <v>58</v>
      </c>
      <c r="B60" s="2">
        <v>5</v>
      </c>
      <c r="C60" s="1" t="s">
        <v>63</v>
      </c>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t="s">
        <v>58</v>
      </c>
      <c r="B61" s="2">
        <v>6</v>
      </c>
      <c r="C61" s="1" t="s">
        <v>64</v>
      </c>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5"/>
      <c r="D64" s="5"/>
      <c r="E64" s="5"/>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6"/>
      <c r="D65" s="6"/>
      <c r="E65" s="6"/>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5"/>
      <c r="D66" s="5"/>
      <c r="E66" s="5"/>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6"/>
      <c r="D67" s="6"/>
      <c r="E67" s="6"/>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5"/>
      <c r="D68" s="5"/>
      <c r="E68" s="5"/>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6"/>
      <c r="D69" s="6"/>
      <c r="E69" s="6"/>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5"/>
      <c r="D70" s="5"/>
      <c r="E70" s="5"/>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6"/>
      <c r="D71" s="6"/>
      <c r="E71" s="6"/>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5"/>
      <c r="D72" s="5"/>
      <c r="E72" s="5"/>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6"/>
      <c r="D73" s="6"/>
      <c r="E73" s="6"/>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5"/>
      <c r="D74" s="5"/>
      <c r="E74" s="5"/>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6"/>
      <c r="D75" s="6"/>
      <c r="E75" s="6"/>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5"/>
      <c r="D76" s="5"/>
      <c r="E76" s="5"/>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1000"/>
  <sheetViews>
    <sheetView workbookViewId="0">
      <pane ySplit="2" topLeftCell="A3" activePane="bottomLeft" state="frozen"/>
      <selection pane="bottomLeft" sqref="A1:L1"/>
    </sheetView>
  </sheetViews>
  <sheetFormatPr baseColWidth="10" defaultColWidth="11.28515625" defaultRowHeight="15" customHeight="1" x14ac:dyDescent="0.2"/>
  <cols>
    <col min="1" max="1" width="15.85546875" customWidth="1"/>
    <col min="2" max="2" width="20.5703125" customWidth="1"/>
    <col min="3" max="3" width="19.140625" customWidth="1"/>
    <col min="4" max="4" width="8.7109375" customWidth="1"/>
    <col min="5" max="5" width="13.5703125" customWidth="1"/>
    <col min="6" max="6" width="9.7109375" customWidth="1"/>
    <col min="7" max="7" width="25.42578125" customWidth="1"/>
    <col min="8" max="8" width="14" customWidth="1"/>
    <col min="9" max="9" width="19.28515625" customWidth="1"/>
    <col min="10" max="10" width="41.5703125" customWidth="1"/>
    <col min="11" max="11" width="25.7109375" customWidth="1"/>
    <col min="12" max="12" width="8.85546875" customWidth="1"/>
    <col min="13" max="13" width="11.28515625" customWidth="1"/>
    <col min="14" max="14" width="9.7109375" customWidth="1"/>
    <col min="15" max="15" width="5.28515625" customWidth="1"/>
    <col min="16" max="17" width="11.28515625" customWidth="1"/>
    <col min="18" max="18" width="5.7109375" customWidth="1"/>
    <col min="19" max="26" width="11.28515625" customWidth="1"/>
  </cols>
  <sheetData>
    <row r="1" spans="1:26" ht="39.75" customHeight="1" x14ac:dyDescent="0.2">
      <c r="A1" s="578" t="s">
        <v>948</v>
      </c>
      <c r="B1" s="558"/>
      <c r="C1" s="558"/>
      <c r="D1" s="558"/>
      <c r="E1" s="558"/>
      <c r="F1" s="558"/>
      <c r="G1" s="558"/>
      <c r="H1" s="558"/>
      <c r="I1" s="558"/>
      <c r="J1" s="558"/>
      <c r="K1" s="558"/>
      <c r="L1" s="558"/>
      <c r="M1" s="14"/>
      <c r="N1" s="14"/>
      <c r="O1" s="14"/>
      <c r="P1" s="14"/>
      <c r="Q1" s="14"/>
      <c r="R1" s="14"/>
      <c r="S1" s="14"/>
      <c r="T1" s="14"/>
      <c r="U1" s="14"/>
      <c r="V1" s="14"/>
      <c r="W1" s="14"/>
      <c r="X1" s="14"/>
      <c r="Y1" s="14"/>
      <c r="Z1" s="14"/>
    </row>
    <row r="2" spans="1:26" ht="27" x14ac:dyDescent="0.2">
      <c r="A2" s="142" t="s">
        <v>757</v>
      </c>
      <c r="B2" s="142" t="s">
        <v>758</v>
      </c>
      <c r="C2" s="142" t="s">
        <v>759</v>
      </c>
      <c r="D2" s="143" t="s">
        <v>949</v>
      </c>
      <c r="E2" s="100" t="s">
        <v>760</v>
      </c>
      <c r="F2" s="29" t="s">
        <v>765</v>
      </c>
      <c r="G2" s="29" t="s">
        <v>950</v>
      </c>
      <c r="H2" s="100" t="s">
        <v>73</v>
      </c>
      <c r="I2" s="100" t="s">
        <v>951</v>
      </c>
      <c r="J2" s="100" t="s">
        <v>952</v>
      </c>
      <c r="K2" s="100" t="s">
        <v>117</v>
      </c>
      <c r="L2" s="100" t="s">
        <v>953</v>
      </c>
      <c r="M2" s="14"/>
      <c r="N2" s="14"/>
      <c r="O2" s="14"/>
      <c r="P2" s="14"/>
      <c r="Q2" s="14"/>
      <c r="R2" s="14"/>
      <c r="S2" s="14"/>
      <c r="T2" s="14"/>
      <c r="U2" s="14"/>
      <c r="V2" s="14"/>
      <c r="W2" s="14"/>
      <c r="X2" s="14"/>
      <c r="Y2" s="14"/>
      <c r="Z2" s="14"/>
    </row>
    <row r="3" spans="1:26" ht="16" x14ac:dyDescent="0.2">
      <c r="A3" s="608" t="s">
        <v>774</v>
      </c>
      <c r="B3" s="598" t="s">
        <v>776</v>
      </c>
      <c r="C3" s="600" t="s">
        <v>777</v>
      </c>
      <c r="D3" s="574" t="s">
        <v>264</v>
      </c>
      <c r="E3" s="601" t="s">
        <v>778</v>
      </c>
      <c r="F3" s="596" t="s">
        <v>782</v>
      </c>
      <c r="G3" s="11" t="s">
        <v>954</v>
      </c>
      <c r="H3" s="11" t="s">
        <v>89</v>
      </c>
      <c r="I3" s="11" t="s">
        <v>89</v>
      </c>
      <c r="J3" s="11" t="s">
        <v>955</v>
      </c>
      <c r="K3" s="597" t="s">
        <v>956</v>
      </c>
      <c r="L3" s="11"/>
      <c r="M3" s="14"/>
      <c r="N3" s="111"/>
      <c r="O3" s="14"/>
      <c r="P3" s="14"/>
      <c r="Q3" s="14"/>
      <c r="R3" s="144"/>
      <c r="S3" s="14"/>
      <c r="T3" s="14"/>
      <c r="U3" s="14"/>
      <c r="V3" s="14"/>
      <c r="W3" s="14"/>
      <c r="X3" s="14"/>
      <c r="Y3" s="14"/>
      <c r="Z3" s="14"/>
    </row>
    <row r="4" spans="1:26" ht="16" x14ac:dyDescent="0.2">
      <c r="A4" s="605"/>
      <c r="B4" s="605"/>
      <c r="C4" s="605"/>
      <c r="D4" s="573"/>
      <c r="E4" s="573"/>
      <c r="F4" s="573"/>
      <c r="G4" s="11" t="s">
        <v>957</v>
      </c>
      <c r="H4" s="597" t="s">
        <v>958</v>
      </c>
      <c r="I4" s="11" t="s">
        <v>959</v>
      </c>
      <c r="J4" s="11" t="s">
        <v>89</v>
      </c>
      <c r="K4" s="573"/>
      <c r="L4" s="11"/>
      <c r="N4" s="111"/>
      <c r="P4" s="14"/>
      <c r="Q4" s="14"/>
      <c r="R4" s="144"/>
      <c r="S4" s="14"/>
      <c r="T4" s="14"/>
      <c r="U4" s="14"/>
      <c r="V4" s="14"/>
      <c r="W4" s="14"/>
      <c r="X4" s="14"/>
      <c r="Y4" s="14"/>
      <c r="Z4" s="14"/>
    </row>
    <row r="5" spans="1:26" ht="16" x14ac:dyDescent="0.2">
      <c r="A5" s="605"/>
      <c r="B5" s="599"/>
      <c r="C5" s="599"/>
      <c r="D5" s="573"/>
      <c r="E5" s="573"/>
      <c r="F5" s="573"/>
      <c r="G5" s="11" t="s">
        <v>960</v>
      </c>
      <c r="H5" s="573"/>
      <c r="I5" s="11" t="s">
        <v>89</v>
      </c>
      <c r="J5" s="11" t="s">
        <v>89</v>
      </c>
      <c r="K5" s="573"/>
      <c r="L5" s="11"/>
      <c r="M5" s="14"/>
      <c r="N5" s="111"/>
      <c r="O5" s="14"/>
      <c r="P5" s="14"/>
      <c r="Q5" s="14"/>
      <c r="R5" s="144"/>
      <c r="S5" s="14"/>
      <c r="T5" s="14"/>
      <c r="U5" s="14"/>
      <c r="V5" s="14"/>
      <c r="W5" s="14"/>
      <c r="X5" s="14"/>
      <c r="Y5" s="14"/>
      <c r="Z5" s="14"/>
    </row>
    <row r="6" spans="1:26" ht="16" x14ac:dyDescent="0.2">
      <c r="A6" s="605"/>
      <c r="B6" s="598" t="s">
        <v>790</v>
      </c>
      <c r="C6" s="600" t="s">
        <v>791</v>
      </c>
      <c r="D6" s="574" t="s">
        <v>291</v>
      </c>
      <c r="E6" s="601" t="s">
        <v>792</v>
      </c>
      <c r="F6" s="596" t="s">
        <v>961</v>
      </c>
      <c r="G6" s="11" t="s">
        <v>954</v>
      </c>
      <c r="H6" s="11" t="s">
        <v>89</v>
      </c>
      <c r="I6" s="11" t="s">
        <v>89</v>
      </c>
      <c r="J6" s="11" t="s">
        <v>962</v>
      </c>
      <c r="K6" s="597" t="s">
        <v>963</v>
      </c>
      <c r="L6" s="11"/>
      <c r="N6" s="111"/>
      <c r="P6" s="14"/>
      <c r="Q6" s="14"/>
      <c r="R6" s="144"/>
      <c r="S6" s="14"/>
      <c r="T6" s="14"/>
      <c r="U6" s="14"/>
      <c r="V6" s="14"/>
      <c r="W6" s="14"/>
      <c r="X6" s="14"/>
      <c r="Y6" s="14"/>
      <c r="Z6" s="14"/>
    </row>
    <row r="7" spans="1:26" ht="16" x14ac:dyDescent="0.2">
      <c r="A7" s="605"/>
      <c r="B7" s="599"/>
      <c r="C7" s="599"/>
      <c r="D7" s="573"/>
      <c r="E7" s="573"/>
      <c r="F7" s="573"/>
      <c r="G7" s="11" t="s">
        <v>964</v>
      </c>
      <c r="H7" s="11" t="s">
        <v>965</v>
      </c>
      <c r="I7" s="11" t="s">
        <v>966</v>
      </c>
      <c r="J7" s="11" t="s">
        <v>89</v>
      </c>
      <c r="K7" s="573"/>
      <c r="L7" s="11"/>
      <c r="N7" s="111"/>
      <c r="P7" s="14"/>
      <c r="Q7" s="14"/>
      <c r="R7" s="144"/>
      <c r="S7" s="14"/>
      <c r="T7" s="14"/>
      <c r="U7" s="14"/>
      <c r="V7" s="14"/>
      <c r="W7" s="14"/>
      <c r="X7" s="14"/>
      <c r="Y7" s="14"/>
      <c r="Z7" s="14"/>
    </row>
    <row r="8" spans="1:26" ht="16" x14ac:dyDescent="0.2">
      <c r="A8" s="605"/>
      <c r="B8" s="598" t="s">
        <v>801</v>
      </c>
      <c r="C8" s="600" t="s">
        <v>802</v>
      </c>
      <c r="D8" s="574" t="s">
        <v>325</v>
      </c>
      <c r="E8" s="601" t="s">
        <v>803</v>
      </c>
      <c r="F8" s="596" t="s">
        <v>782</v>
      </c>
      <c r="G8" s="11" t="s">
        <v>954</v>
      </c>
      <c r="H8" s="597" t="s">
        <v>967</v>
      </c>
      <c r="I8" s="11" t="s">
        <v>968</v>
      </c>
      <c r="J8" s="11" t="s">
        <v>969</v>
      </c>
      <c r="K8" s="597" t="s">
        <v>970</v>
      </c>
      <c r="L8" s="11"/>
      <c r="M8" s="14"/>
      <c r="N8" s="111"/>
      <c r="O8" s="14"/>
      <c r="P8" s="14"/>
      <c r="Q8" s="14"/>
      <c r="R8" s="144"/>
      <c r="S8" s="14"/>
      <c r="T8" s="14"/>
      <c r="U8" s="14"/>
      <c r="V8" s="14"/>
      <c r="W8" s="14"/>
      <c r="X8" s="14"/>
      <c r="Y8" s="14"/>
      <c r="Z8" s="14"/>
    </row>
    <row r="9" spans="1:26" ht="16" x14ac:dyDescent="0.2">
      <c r="A9" s="605"/>
      <c r="B9" s="599"/>
      <c r="C9" s="599"/>
      <c r="D9" s="573"/>
      <c r="E9" s="573"/>
      <c r="F9" s="573"/>
      <c r="G9" s="11" t="s">
        <v>957</v>
      </c>
      <c r="H9" s="573"/>
      <c r="I9" s="11" t="s">
        <v>89</v>
      </c>
      <c r="J9" s="11" t="s">
        <v>89</v>
      </c>
      <c r="K9" s="573"/>
      <c r="L9" s="11"/>
      <c r="M9" s="14"/>
      <c r="N9" s="111"/>
      <c r="O9" s="14"/>
      <c r="P9" s="14"/>
      <c r="Q9" s="14"/>
      <c r="R9" s="144"/>
      <c r="S9" s="14"/>
      <c r="T9" s="14"/>
      <c r="U9" s="14"/>
      <c r="V9" s="14"/>
      <c r="W9" s="14"/>
      <c r="X9" s="14"/>
      <c r="Y9" s="14"/>
      <c r="Z9" s="14"/>
    </row>
    <row r="10" spans="1:26" ht="16" x14ac:dyDescent="0.2">
      <c r="A10" s="605"/>
      <c r="B10" s="598" t="s">
        <v>811</v>
      </c>
      <c r="C10" s="600" t="s">
        <v>812</v>
      </c>
      <c r="D10" s="574" t="s">
        <v>360</v>
      </c>
      <c r="E10" s="601" t="s">
        <v>813</v>
      </c>
      <c r="F10" s="117" t="s">
        <v>782</v>
      </c>
      <c r="G10" s="11" t="s">
        <v>954</v>
      </c>
      <c r="H10" s="11" t="s">
        <v>89</v>
      </c>
      <c r="I10" s="11" t="s">
        <v>971</v>
      </c>
      <c r="J10" s="11" t="s">
        <v>972</v>
      </c>
      <c r="K10" s="11" t="s">
        <v>973</v>
      </c>
      <c r="L10" s="11"/>
      <c r="N10" s="111"/>
      <c r="P10" s="14"/>
      <c r="Q10" s="14"/>
      <c r="R10" s="144"/>
      <c r="S10" s="14"/>
      <c r="T10" s="14"/>
      <c r="U10" s="14"/>
      <c r="V10" s="14"/>
      <c r="W10" s="14"/>
      <c r="X10" s="14"/>
      <c r="Y10" s="14"/>
      <c r="Z10" s="14"/>
    </row>
    <row r="11" spans="1:26" ht="16" x14ac:dyDescent="0.2">
      <c r="A11" s="605"/>
      <c r="B11" s="605"/>
      <c r="C11" s="605"/>
      <c r="D11" s="573"/>
      <c r="E11" s="573"/>
      <c r="F11" s="117" t="s">
        <v>974</v>
      </c>
      <c r="G11" s="11" t="s">
        <v>975</v>
      </c>
      <c r="H11" s="11" t="s">
        <v>976</v>
      </c>
      <c r="I11" s="11" t="s">
        <v>89</v>
      </c>
      <c r="J11" s="11" t="s">
        <v>89</v>
      </c>
      <c r="K11" s="45"/>
      <c r="L11" s="11"/>
      <c r="M11" s="14"/>
      <c r="N11" s="111"/>
      <c r="O11" s="14"/>
      <c r="P11" s="14"/>
      <c r="Q11" s="14"/>
      <c r="R11" s="144"/>
      <c r="S11" s="14"/>
      <c r="T11" s="14"/>
      <c r="U11" s="14"/>
      <c r="V11" s="14"/>
      <c r="W11" s="14"/>
      <c r="X11" s="14"/>
      <c r="Y11" s="14"/>
      <c r="Z11" s="14"/>
    </row>
    <row r="12" spans="1:26" ht="16" x14ac:dyDescent="0.2">
      <c r="A12" s="609"/>
      <c r="B12" s="609"/>
      <c r="C12" s="609"/>
      <c r="D12" s="145" t="s">
        <v>977</v>
      </c>
      <c r="E12" s="132"/>
      <c r="F12" s="146"/>
      <c r="G12" s="147" t="s">
        <v>89</v>
      </c>
      <c r="H12" s="147" t="s">
        <v>89</v>
      </c>
      <c r="I12" s="147" t="s">
        <v>89</v>
      </c>
      <c r="J12" s="147" t="s">
        <v>89</v>
      </c>
      <c r="K12" s="147" t="s">
        <v>978</v>
      </c>
      <c r="L12" s="147"/>
      <c r="M12" s="14"/>
      <c r="N12" s="111"/>
      <c r="O12" s="14"/>
      <c r="P12" s="14"/>
      <c r="Q12" s="14"/>
      <c r="R12" s="144"/>
      <c r="S12" s="14"/>
      <c r="T12" s="14"/>
      <c r="U12" s="14"/>
      <c r="V12" s="14"/>
      <c r="W12" s="14"/>
      <c r="X12" s="14"/>
      <c r="Y12" s="14"/>
      <c r="Z12" s="14"/>
    </row>
    <row r="13" spans="1:26" ht="16" x14ac:dyDescent="0.2">
      <c r="A13" s="613" t="s">
        <v>819</v>
      </c>
      <c r="B13" s="614" t="s">
        <v>821</v>
      </c>
      <c r="C13" s="610" t="s">
        <v>822</v>
      </c>
      <c r="D13" s="574" t="s">
        <v>403</v>
      </c>
      <c r="E13" s="601" t="s">
        <v>823</v>
      </c>
      <c r="F13" s="596" t="s">
        <v>782</v>
      </c>
      <c r="G13" s="11" t="s">
        <v>954</v>
      </c>
      <c r="H13" s="11" t="s">
        <v>89</v>
      </c>
      <c r="I13" s="11" t="s">
        <v>89</v>
      </c>
      <c r="J13" s="11" t="s">
        <v>979</v>
      </c>
      <c r="K13" s="597" t="s">
        <v>980</v>
      </c>
      <c r="L13" s="11"/>
      <c r="M13" s="14"/>
      <c r="N13" s="111"/>
      <c r="O13" s="14"/>
      <c r="P13" s="14"/>
      <c r="Q13" s="14"/>
      <c r="R13" s="144"/>
      <c r="S13" s="14"/>
      <c r="T13" s="14"/>
      <c r="U13" s="14"/>
      <c r="V13" s="14"/>
      <c r="W13" s="14"/>
      <c r="X13" s="14"/>
      <c r="Y13" s="14"/>
      <c r="Z13" s="14"/>
    </row>
    <row r="14" spans="1:26" ht="16" x14ac:dyDescent="0.2">
      <c r="A14" s="605"/>
      <c r="B14" s="605"/>
      <c r="C14" s="605"/>
      <c r="D14" s="573"/>
      <c r="E14" s="573"/>
      <c r="F14" s="573"/>
      <c r="G14" s="11" t="s">
        <v>981</v>
      </c>
      <c r="H14" s="11" t="s">
        <v>982</v>
      </c>
      <c r="I14" s="11" t="s">
        <v>89</v>
      </c>
      <c r="J14" s="11" t="s">
        <v>89</v>
      </c>
      <c r="K14" s="573"/>
      <c r="L14" s="11"/>
      <c r="M14" s="14"/>
      <c r="N14" s="111"/>
      <c r="O14" s="14"/>
      <c r="P14" s="14"/>
      <c r="Q14" s="14"/>
      <c r="R14" s="144"/>
      <c r="S14" s="14"/>
      <c r="T14" s="14"/>
      <c r="U14" s="14"/>
      <c r="V14" s="14"/>
      <c r="W14" s="14"/>
      <c r="X14" s="14"/>
      <c r="Y14" s="14"/>
      <c r="Z14" s="14"/>
    </row>
    <row r="15" spans="1:26" ht="16" x14ac:dyDescent="0.2">
      <c r="A15" s="605"/>
      <c r="B15" s="599"/>
      <c r="C15" s="599"/>
      <c r="D15" s="573"/>
      <c r="E15" s="573"/>
      <c r="F15" s="573"/>
      <c r="G15" s="11" t="s">
        <v>957</v>
      </c>
      <c r="H15" s="11" t="s">
        <v>89</v>
      </c>
      <c r="I15" s="11" t="s">
        <v>983</v>
      </c>
      <c r="J15" s="11" t="s">
        <v>89</v>
      </c>
      <c r="K15" s="573"/>
      <c r="L15" s="11"/>
      <c r="N15" s="111"/>
      <c r="P15" s="14"/>
      <c r="Q15" s="14"/>
      <c r="R15" s="144"/>
      <c r="S15" s="14"/>
      <c r="T15" s="14"/>
      <c r="U15" s="14"/>
      <c r="V15" s="14"/>
      <c r="W15" s="14"/>
      <c r="X15" s="14"/>
      <c r="Y15" s="14"/>
      <c r="Z15" s="14"/>
    </row>
    <row r="16" spans="1:26" ht="16" x14ac:dyDescent="0.2">
      <c r="A16" s="605"/>
      <c r="B16" s="615" t="s">
        <v>821</v>
      </c>
      <c r="C16" s="600" t="s">
        <v>828</v>
      </c>
      <c r="D16" s="574" t="s">
        <v>419</v>
      </c>
      <c r="E16" s="601" t="s">
        <v>829</v>
      </c>
      <c r="F16" s="596" t="s">
        <v>782</v>
      </c>
      <c r="G16" s="11" t="s">
        <v>954</v>
      </c>
      <c r="H16" s="597" t="s">
        <v>984</v>
      </c>
      <c r="I16" s="11" t="s">
        <v>89</v>
      </c>
      <c r="J16" s="11" t="s">
        <v>985</v>
      </c>
      <c r="K16" s="597" t="s">
        <v>986</v>
      </c>
      <c r="L16" s="11"/>
      <c r="M16" s="14"/>
      <c r="N16" s="111"/>
      <c r="O16" s="14"/>
      <c r="P16" s="14"/>
      <c r="Q16" s="14"/>
      <c r="R16" s="144"/>
      <c r="S16" s="14"/>
      <c r="T16" s="14"/>
      <c r="U16" s="14"/>
      <c r="V16" s="14"/>
      <c r="W16" s="14"/>
      <c r="X16" s="14"/>
      <c r="Y16" s="14"/>
      <c r="Z16" s="14"/>
    </row>
    <row r="17" spans="1:26" ht="16" x14ac:dyDescent="0.2">
      <c r="A17" s="605"/>
      <c r="B17" s="599"/>
      <c r="C17" s="599"/>
      <c r="D17" s="573"/>
      <c r="E17" s="573"/>
      <c r="F17" s="573"/>
      <c r="G17" s="11" t="s">
        <v>957</v>
      </c>
      <c r="H17" s="573"/>
      <c r="I17" s="11" t="s">
        <v>987</v>
      </c>
      <c r="J17" s="11" t="s">
        <v>89</v>
      </c>
      <c r="K17" s="573"/>
      <c r="L17" s="11"/>
      <c r="M17" s="14"/>
      <c r="N17" s="117"/>
      <c r="O17" s="14"/>
      <c r="P17" s="14"/>
      <c r="Q17" s="14"/>
      <c r="R17" s="144"/>
      <c r="S17" s="14"/>
      <c r="T17" s="14"/>
      <c r="U17" s="14"/>
      <c r="V17" s="14"/>
      <c r="W17" s="14"/>
      <c r="X17" s="14"/>
      <c r="Y17" s="14"/>
      <c r="Z17" s="14"/>
    </row>
    <row r="18" spans="1:26" ht="16" x14ac:dyDescent="0.2">
      <c r="A18" s="605"/>
      <c r="B18" s="148" t="s">
        <v>821</v>
      </c>
      <c r="C18" s="149" t="s">
        <v>835</v>
      </c>
      <c r="D18" s="32" t="s">
        <v>988</v>
      </c>
      <c r="E18" s="32" t="s">
        <v>836</v>
      </c>
      <c r="F18" s="117" t="s">
        <v>838</v>
      </c>
      <c r="G18" s="11" t="s">
        <v>957</v>
      </c>
      <c r="H18" s="11" t="s">
        <v>89</v>
      </c>
      <c r="I18" s="11" t="s">
        <v>89</v>
      </c>
      <c r="J18" s="11" t="s">
        <v>89</v>
      </c>
      <c r="K18" s="11" t="s">
        <v>89</v>
      </c>
      <c r="L18" s="11" t="s">
        <v>989</v>
      </c>
      <c r="M18" s="14"/>
      <c r="N18" s="117"/>
      <c r="O18" s="14"/>
      <c r="P18" s="14"/>
      <c r="Q18" s="14"/>
      <c r="R18" s="144"/>
      <c r="S18" s="14"/>
      <c r="T18" s="14"/>
      <c r="U18" s="14"/>
      <c r="V18" s="14"/>
      <c r="W18" s="14"/>
      <c r="X18" s="14"/>
      <c r="Y18" s="14"/>
      <c r="Z18" s="14"/>
    </row>
    <row r="19" spans="1:26" ht="16" x14ac:dyDescent="0.2">
      <c r="A19" s="605"/>
      <c r="B19" s="148" t="s">
        <v>821</v>
      </c>
      <c r="C19" s="149" t="s">
        <v>839</v>
      </c>
      <c r="D19" s="101" t="s">
        <v>990</v>
      </c>
      <c r="E19" s="101" t="s">
        <v>840</v>
      </c>
      <c r="F19" s="117" t="s">
        <v>838</v>
      </c>
      <c r="G19" s="11" t="s">
        <v>957</v>
      </c>
      <c r="H19" s="11" t="s">
        <v>89</v>
      </c>
      <c r="I19" s="11" t="s">
        <v>89</v>
      </c>
      <c r="J19" s="11" t="s">
        <v>89</v>
      </c>
      <c r="K19" s="11" t="s">
        <v>89</v>
      </c>
      <c r="L19" s="11" t="s">
        <v>989</v>
      </c>
      <c r="N19" s="117"/>
      <c r="P19" s="14"/>
      <c r="Q19" s="14"/>
      <c r="R19" s="144"/>
      <c r="S19" s="14"/>
      <c r="T19" s="14"/>
      <c r="U19" s="14"/>
      <c r="V19" s="14"/>
      <c r="W19" s="14"/>
      <c r="X19" s="14"/>
      <c r="Y19" s="14"/>
      <c r="Z19" s="14"/>
    </row>
    <row r="20" spans="1:26" ht="16" x14ac:dyDescent="0.2">
      <c r="A20" s="605"/>
      <c r="B20" s="598" t="s">
        <v>843</v>
      </c>
      <c r="C20" s="600" t="s">
        <v>844</v>
      </c>
      <c r="D20" s="601" t="s">
        <v>526</v>
      </c>
      <c r="E20" s="601" t="s">
        <v>845</v>
      </c>
      <c r="F20" s="602" t="s">
        <v>838</v>
      </c>
      <c r="G20" s="125" t="s">
        <v>954</v>
      </c>
      <c r="H20" s="11" t="s">
        <v>89</v>
      </c>
      <c r="I20" s="11" t="s">
        <v>991</v>
      </c>
      <c r="J20" s="11" t="s">
        <v>992</v>
      </c>
      <c r="K20" s="597" t="s">
        <v>993</v>
      </c>
      <c r="L20" s="11"/>
      <c r="N20" s="117"/>
      <c r="P20" s="14"/>
      <c r="Q20" s="14"/>
      <c r="R20" s="144"/>
      <c r="S20" s="14"/>
      <c r="T20" s="14"/>
      <c r="U20" s="14"/>
      <c r="V20" s="14"/>
      <c r="W20" s="14"/>
      <c r="X20" s="14"/>
      <c r="Y20" s="14"/>
      <c r="Z20" s="14"/>
    </row>
    <row r="21" spans="1:26" ht="15.75" customHeight="1" x14ac:dyDescent="0.2">
      <c r="A21" s="605"/>
      <c r="B21" s="599"/>
      <c r="C21" s="599"/>
      <c r="D21" s="573"/>
      <c r="E21" s="573"/>
      <c r="F21" s="573"/>
      <c r="G21" s="11" t="s">
        <v>994</v>
      </c>
      <c r="H21" s="11" t="s">
        <v>995</v>
      </c>
      <c r="I21" s="11" t="s">
        <v>89</v>
      </c>
      <c r="J21" s="11" t="s">
        <v>89</v>
      </c>
      <c r="K21" s="573"/>
      <c r="L21" s="11"/>
      <c r="N21" s="117"/>
      <c r="P21" s="14"/>
      <c r="Q21" s="14"/>
      <c r="R21" s="144"/>
      <c r="S21" s="14"/>
      <c r="T21" s="14"/>
      <c r="U21" s="14"/>
      <c r="V21" s="14"/>
      <c r="W21" s="14"/>
      <c r="X21" s="14"/>
      <c r="Y21" s="14"/>
      <c r="Z21" s="14"/>
    </row>
    <row r="22" spans="1:26" ht="16.5" customHeight="1" x14ac:dyDescent="0.2">
      <c r="A22" s="605"/>
      <c r="B22" s="598" t="s">
        <v>853</v>
      </c>
      <c r="C22" s="600" t="s">
        <v>854</v>
      </c>
      <c r="D22" s="574" t="s">
        <v>538</v>
      </c>
      <c r="E22" s="601" t="s">
        <v>855</v>
      </c>
      <c r="F22" s="611" t="s">
        <v>782</v>
      </c>
      <c r="G22" s="11" t="s">
        <v>954</v>
      </c>
      <c r="H22" s="11" t="s">
        <v>89</v>
      </c>
      <c r="I22" s="11" t="s">
        <v>89</v>
      </c>
      <c r="J22" s="124" t="s">
        <v>996</v>
      </c>
      <c r="K22" s="612" t="s">
        <v>997</v>
      </c>
      <c r="L22" s="11"/>
      <c r="M22" s="14"/>
      <c r="N22" s="117"/>
      <c r="O22" s="14"/>
      <c r="P22" s="14"/>
      <c r="Q22" s="14"/>
      <c r="R22" s="144"/>
      <c r="S22" s="14"/>
      <c r="T22" s="14"/>
      <c r="U22" s="14"/>
      <c r="V22" s="14"/>
      <c r="W22" s="14"/>
      <c r="X22" s="14"/>
      <c r="Y22" s="14"/>
      <c r="Z22" s="14"/>
    </row>
    <row r="23" spans="1:26" ht="16.5" customHeight="1" x14ac:dyDescent="0.2">
      <c r="A23" s="599"/>
      <c r="B23" s="599"/>
      <c r="C23" s="599"/>
      <c r="D23" s="573"/>
      <c r="E23" s="558"/>
      <c r="F23" s="558"/>
      <c r="G23" s="11" t="s">
        <v>981</v>
      </c>
      <c r="H23" s="11" t="s">
        <v>998</v>
      </c>
      <c r="I23" s="11" t="s">
        <v>999</v>
      </c>
      <c r="J23" s="11" t="s">
        <v>89</v>
      </c>
      <c r="K23" s="558"/>
      <c r="L23" s="147"/>
      <c r="N23" s="117"/>
      <c r="P23" s="14"/>
      <c r="Q23" s="14"/>
      <c r="R23" s="144"/>
      <c r="S23" s="14"/>
      <c r="T23" s="14"/>
      <c r="U23" s="14"/>
      <c r="V23" s="14"/>
      <c r="W23" s="14"/>
      <c r="X23" s="14"/>
      <c r="Y23" s="14"/>
      <c r="Z23" s="14"/>
    </row>
    <row r="24" spans="1:26" ht="15.75" customHeight="1" x14ac:dyDescent="0.2">
      <c r="A24" s="150" t="s">
        <v>862</v>
      </c>
      <c r="B24" s="151" t="s">
        <v>864</v>
      </c>
      <c r="C24" s="152" t="s">
        <v>865</v>
      </c>
      <c r="D24" s="153" t="s">
        <v>574</v>
      </c>
      <c r="E24" s="154" t="s">
        <v>866</v>
      </c>
      <c r="F24" s="155" t="s">
        <v>838</v>
      </c>
      <c r="G24" s="156" t="s">
        <v>954</v>
      </c>
      <c r="H24" s="156" t="s">
        <v>1000</v>
      </c>
      <c r="I24" s="156" t="s">
        <v>1001</v>
      </c>
      <c r="J24" s="157" t="s">
        <v>1002</v>
      </c>
      <c r="K24" s="156" t="s">
        <v>1003</v>
      </c>
      <c r="L24" s="156"/>
      <c r="M24" s="14"/>
      <c r="N24" s="111"/>
      <c r="O24" s="14"/>
      <c r="P24" s="14"/>
      <c r="Q24" s="14"/>
      <c r="R24" s="144"/>
      <c r="S24" s="14"/>
      <c r="T24" s="14"/>
      <c r="U24" s="14"/>
      <c r="V24" s="14"/>
      <c r="W24" s="14"/>
      <c r="X24" s="14"/>
      <c r="Y24" s="14"/>
      <c r="Z24" s="14"/>
    </row>
    <row r="25" spans="1:26" ht="15.75" customHeight="1" x14ac:dyDescent="0.2">
      <c r="A25" s="150" t="s">
        <v>872</v>
      </c>
      <c r="B25" s="151" t="s">
        <v>874</v>
      </c>
      <c r="C25" s="152" t="s">
        <v>875</v>
      </c>
      <c r="D25" s="153" t="s">
        <v>595</v>
      </c>
      <c r="E25" s="154" t="s">
        <v>876</v>
      </c>
      <c r="F25" s="155" t="s">
        <v>879</v>
      </c>
      <c r="G25" s="156" t="s">
        <v>954</v>
      </c>
      <c r="H25" s="156" t="s">
        <v>1004</v>
      </c>
      <c r="I25" s="156" t="s">
        <v>1005</v>
      </c>
      <c r="J25" s="157" t="s">
        <v>1006</v>
      </c>
      <c r="K25" s="156" t="s">
        <v>1007</v>
      </c>
      <c r="L25" s="11"/>
      <c r="N25" s="111"/>
      <c r="P25" s="14"/>
      <c r="Q25" s="14"/>
      <c r="R25" s="144"/>
      <c r="S25" s="14"/>
      <c r="T25" s="14"/>
      <c r="U25" s="14"/>
      <c r="V25" s="14"/>
      <c r="W25" s="14"/>
      <c r="X25" s="14"/>
      <c r="Y25" s="14"/>
      <c r="Z25" s="14"/>
    </row>
    <row r="26" spans="1:26" ht="15.75" customHeight="1" x14ac:dyDescent="0.2">
      <c r="A26" s="158" t="s">
        <v>1008</v>
      </c>
      <c r="B26" s="616" t="s">
        <v>886</v>
      </c>
      <c r="C26" s="610" t="s">
        <v>887</v>
      </c>
      <c r="D26" s="601" t="s">
        <v>614</v>
      </c>
      <c r="E26" s="601" t="s">
        <v>888</v>
      </c>
      <c r="F26" s="602" t="s">
        <v>782</v>
      </c>
      <c r="G26" s="125" t="s">
        <v>954</v>
      </c>
      <c r="H26" s="11" t="s">
        <v>89</v>
      </c>
      <c r="I26" s="11" t="s">
        <v>89</v>
      </c>
      <c r="J26" s="11" t="s">
        <v>1009</v>
      </c>
      <c r="K26" s="597" t="s">
        <v>1010</v>
      </c>
      <c r="L26" s="11"/>
      <c r="M26" s="14"/>
      <c r="N26" s="111"/>
      <c r="O26" s="14"/>
      <c r="P26" s="14"/>
      <c r="Q26" s="14"/>
      <c r="R26" s="144"/>
      <c r="S26" s="14"/>
      <c r="T26" s="14"/>
      <c r="U26" s="14"/>
      <c r="V26" s="14"/>
      <c r="W26" s="14"/>
      <c r="X26" s="14"/>
      <c r="Y26" s="14"/>
      <c r="Z26" s="14"/>
    </row>
    <row r="27" spans="1:26" ht="15.75" customHeight="1" x14ac:dyDescent="0.2">
      <c r="A27" s="159"/>
      <c r="B27" s="599"/>
      <c r="C27" s="599"/>
      <c r="D27" s="573"/>
      <c r="E27" s="573"/>
      <c r="F27" s="573"/>
      <c r="G27" s="125" t="s">
        <v>1011</v>
      </c>
      <c r="H27" s="11" t="s">
        <v>1012</v>
      </c>
      <c r="I27" s="11" t="s">
        <v>1013</v>
      </c>
      <c r="J27" s="11" t="s">
        <v>89</v>
      </c>
      <c r="K27" s="573"/>
      <c r="L27" s="11"/>
      <c r="N27" s="111"/>
      <c r="P27" s="14"/>
      <c r="Q27" s="14"/>
      <c r="R27" s="144"/>
      <c r="S27" s="14"/>
      <c r="T27" s="14"/>
      <c r="U27" s="14"/>
      <c r="V27" s="14"/>
      <c r="W27" s="14"/>
      <c r="X27" s="14"/>
      <c r="Y27" s="14"/>
      <c r="Z27" s="14"/>
    </row>
    <row r="28" spans="1:26" ht="15.75" customHeight="1" x14ac:dyDescent="0.2">
      <c r="A28" s="159"/>
      <c r="B28" s="598" t="s">
        <v>894</v>
      </c>
      <c r="C28" s="600" t="s">
        <v>895</v>
      </c>
      <c r="D28" s="601" t="s">
        <v>639</v>
      </c>
      <c r="E28" s="601" t="s">
        <v>896</v>
      </c>
      <c r="F28" s="602" t="s">
        <v>782</v>
      </c>
      <c r="G28" s="125" t="s">
        <v>954</v>
      </c>
      <c r="H28" s="11" t="s">
        <v>89</v>
      </c>
      <c r="I28" s="11" t="s">
        <v>89</v>
      </c>
      <c r="J28" s="11" t="s">
        <v>1014</v>
      </c>
      <c r="K28" s="597" t="s">
        <v>1015</v>
      </c>
      <c r="L28" s="11"/>
      <c r="M28" s="14"/>
      <c r="N28" s="111"/>
      <c r="O28" s="14"/>
      <c r="P28" s="14"/>
      <c r="Q28" s="14"/>
      <c r="R28" s="144"/>
      <c r="S28" s="14"/>
      <c r="T28" s="14"/>
      <c r="U28" s="14"/>
      <c r="V28" s="14"/>
      <c r="W28" s="14"/>
      <c r="X28" s="14"/>
      <c r="Y28" s="14"/>
      <c r="Z28" s="14"/>
    </row>
    <row r="29" spans="1:26" ht="15.75" customHeight="1" x14ac:dyDescent="0.2">
      <c r="A29" s="159"/>
      <c r="B29" s="599"/>
      <c r="C29" s="599"/>
      <c r="D29" s="573"/>
      <c r="E29" s="573"/>
      <c r="F29" s="573"/>
      <c r="G29" s="125" t="s">
        <v>1011</v>
      </c>
      <c r="H29" s="11" t="s">
        <v>1016</v>
      </c>
      <c r="I29" s="11" t="s">
        <v>1017</v>
      </c>
      <c r="J29" s="11" t="s">
        <v>89</v>
      </c>
      <c r="K29" s="573"/>
      <c r="L29" s="11"/>
      <c r="M29" s="14"/>
      <c r="N29" s="111"/>
      <c r="O29" s="14"/>
      <c r="P29" s="14"/>
      <c r="Q29" s="14"/>
      <c r="R29" s="144"/>
      <c r="S29" s="14"/>
      <c r="T29" s="14"/>
      <c r="U29" s="14"/>
      <c r="V29" s="14"/>
      <c r="W29" s="14"/>
      <c r="X29" s="14"/>
      <c r="Y29" s="14"/>
      <c r="Z29" s="14"/>
    </row>
    <row r="30" spans="1:26" ht="15.75" customHeight="1" x14ac:dyDescent="0.2">
      <c r="A30" s="159"/>
      <c r="B30" s="598" t="s">
        <v>900</v>
      </c>
      <c r="C30" s="600" t="s">
        <v>901</v>
      </c>
      <c r="D30" s="574" t="s">
        <v>643</v>
      </c>
      <c r="E30" s="601" t="s">
        <v>902</v>
      </c>
      <c r="F30" s="116" t="s">
        <v>879</v>
      </c>
      <c r="G30" s="116" t="s">
        <v>1018</v>
      </c>
      <c r="H30" s="11" t="s">
        <v>1019</v>
      </c>
      <c r="I30" s="11" t="s">
        <v>1020</v>
      </c>
      <c r="J30" s="11" t="s">
        <v>89</v>
      </c>
      <c r="K30" s="11" t="s">
        <v>1021</v>
      </c>
      <c r="L30" s="11"/>
      <c r="N30" s="111"/>
      <c r="P30" s="14"/>
      <c r="Q30" s="14"/>
      <c r="R30" s="144"/>
      <c r="S30" s="14"/>
      <c r="T30" s="14"/>
      <c r="U30" s="14"/>
      <c r="V30" s="14"/>
      <c r="W30" s="14"/>
      <c r="X30" s="14"/>
      <c r="Y30" s="14"/>
      <c r="Z30" s="14"/>
    </row>
    <row r="31" spans="1:26" ht="15.75" customHeight="1" x14ac:dyDescent="0.2">
      <c r="A31" s="159"/>
      <c r="B31" s="599"/>
      <c r="C31" s="599"/>
      <c r="D31" s="573"/>
      <c r="E31" s="573"/>
      <c r="F31" s="116" t="s">
        <v>782</v>
      </c>
      <c r="G31" s="11" t="s">
        <v>1022</v>
      </c>
      <c r="H31" s="11" t="s">
        <v>89</v>
      </c>
      <c r="I31" s="11" t="s">
        <v>89</v>
      </c>
      <c r="J31" s="11" t="s">
        <v>1023</v>
      </c>
      <c r="K31" s="11" t="s">
        <v>89</v>
      </c>
      <c r="L31" s="11"/>
      <c r="M31" s="14"/>
      <c r="N31" s="117"/>
      <c r="O31" s="14"/>
      <c r="P31" s="14"/>
      <c r="Q31" s="14"/>
      <c r="R31" s="144"/>
      <c r="S31" s="14"/>
      <c r="T31" s="14"/>
      <c r="U31" s="14"/>
      <c r="V31" s="14"/>
      <c r="W31" s="14"/>
      <c r="X31" s="14"/>
      <c r="Y31" s="14"/>
      <c r="Z31" s="14"/>
    </row>
    <row r="32" spans="1:26" ht="15.75" customHeight="1" x14ac:dyDescent="0.2">
      <c r="A32" s="159"/>
      <c r="B32" s="598" t="s">
        <v>908</v>
      </c>
      <c r="C32" s="600" t="s">
        <v>909</v>
      </c>
      <c r="D32" s="574" t="s">
        <v>651</v>
      </c>
      <c r="E32" s="601" t="s">
        <v>910</v>
      </c>
      <c r="F32" s="125" t="s">
        <v>782</v>
      </c>
      <c r="G32" s="11" t="s">
        <v>954</v>
      </c>
      <c r="H32" s="11" t="s">
        <v>89</v>
      </c>
      <c r="I32" s="11" t="s">
        <v>89</v>
      </c>
      <c r="J32" s="11" t="s">
        <v>1024</v>
      </c>
      <c r="K32" s="597" t="s">
        <v>1025</v>
      </c>
      <c r="L32" s="11"/>
      <c r="M32" s="14"/>
      <c r="N32" s="117"/>
      <c r="O32" s="14"/>
      <c r="P32" s="14"/>
      <c r="Q32" s="14"/>
      <c r="R32" s="144"/>
      <c r="S32" s="14"/>
      <c r="T32" s="14"/>
      <c r="U32" s="14"/>
      <c r="V32" s="14"/>
      <c r="W32" s="14"/>
      <c r="X32" s="14"/>
      <c r="Y32" s="14"/>
      <c r="Z32" s="14"/>
    </row>
    <row r="33" spans="1:26" ht="15.75" customHeight="1" x14ac:dyDescent="0.2">
      <c r="A33" s="159"/>
      <c r="B33" s="599"/>
      <c r="C33" s="599"/>
      <c r="D33" s="573"/>
      <c r="E33" s="573"/>
      <c r="F33" s="125" t="s">
        <v>913</v>
      </c>
      <c r="G33" s="125" t="s">
        <v>1026</v>
      </c>
      <c r="H33" s="11" t="s">
        <v>1027</v>
      </c>
      <c r="I33" s="11" t="s">
        <v>1028</v>
      </c>
      <c r="J33" s="11" t="s">
        <v>89</v>
      </c>
      <c r="K33" s="573"/>
      <c r="L33" s="11"/>
      <c r="N33" s="117"/>
      <c r="P33" s="14"/>
      <c r="Q33" s="14"/>
      <c r="R33" s="144"/>
      <c r="S33" s="14"/>
      <c r="T33" s="14"/>
      <c r="U33" s="14"/>
      <c r="V33" s="14"/>
      <c r="W33" s="14"/>
      <c r="X33" s="14"/>
      <c r="Y33" s="14"/>
      <c r="Z33" s="14"/>
    </row>
    <row r="34" spans="1:26" ht="15.75" customHeight="1" x14ac:dyDescent="0.2">
      <c r="A34" s="159"/>
      <c r="B34" s="598" t="s">
        <v>919</v>
      </c>
      <c r="C34" s="600" t="s">
        <v>920</v>
      </c>
      <c r="D34" s="42" t="s">
        <v>650</v>
      </c>
      <c r="E34" s="101" t="s">
        <v>921</v>
      </c>
      <c r="F34" s="11" t="s">
        <v>838</v>
      </c>
      <c r="G34" s="125" t="s">
        <v>954</v>
      </c>
      <c r="H34" s="11" t="s">
        <v>1029</v>
      </c>
      <c r="I34" s="11" t="s">
        <v>1030</v>
      </c>
      <c r="J34" s="11" t="s">
        <v>1031</v>
      </c>
      <c r="K34" s="11" t="s">
        <v>89</v>
      </c>
      <c r="L34" s="11"/>
      <c r="N34" s="117"/>
      <c r="P34" s="14"/>
      <c r="Q34" s="14"/>
      <c r="R34" s="144"/>
      <c r="S34" s="14"/>
      <c r="T34" s="14"/>
      <c r="U34" s="14"/>
      <c r="V34" s="14"/>
      <c r="W34" s="14"/>
      <c r="X34" s="14"/>
      <c r="Y34" s="14"/>
      <c r="Z34" s="14"/>
    </row>
    <row r="35" spans="1:26" ht="15.75" customHeight="1" x14ac:dyDescent="0.2">
      <c r="A35" s="159"/>
      <c r="B35" s="599"/>
      <c r="C35" s="599"/>
      <c r="D35" s="101" t="s">
        <v>1032</v>
      </c>
      <c r="E35" s="160" t="s">
        <v>1033</v>
      </c>
      <c r="F35" s="11" t="s">
        <v>1034</v>
      </c>
      <c r="G35" s="11" t="s">
        <v>89</v>
      </c>
      <c r="H35" s="11" t="s">
        <v>89</v>
      </c>
      <c r="I35" s="11" t="s">
        <v>89</v>
      </c>
      <c r="J35" s="11" t="s">
        <v>89</v>
      </c>
      <c r="K35" s="11" t="s">
        <v>1035</v>
      </c>
      <c r="L35" s="11"/>
      <c r="M35" s="14"/>
      <c r="N35" s="118"/>
      <c r="O35" s="14"/>
      <c r="P35" s="14"/>
      <c r="Q35" s="14"/>
      <c r="R35" s="144"/>
      <c r="S35" s="14"/>
      <c r="T35" s="14"/>
      <c r="U35" s="14"/>
      <c r="V35" s="14"/>
      <c r="W35" s="14"/>
      <c r="X35" s="14"/>
      <c r="Y35" s="14"/>
      <c r="Z35" s="14"/>
    </row>
    <row r="36" spans="1:26" ht="15.75" customHeight="1" x14ac:dyDescent="0.2">
      <c r="A36" s="161"/>
      <c r="B36" s="598" t="s">
        <v>928</v>
      </c>
      <c r="C36" s="600" t="s">
        <v>929</v>
      </c>
      <c r="D36" s="601" t="s">
        <v>674</v>
      </c>
      <c r="E36" s="601" t="s">
        <v>930</v>
      </c>
      <c r="F36" s="125" t="s">
        <v>1036</v>
      </c>
      <c r="G36" s="125" t="s">
        <v>954</v>
      </c>
      <c r="H36" s="11" t="s">
        <v>1037</v>
      </c>
      <c r="I36" s="11" t="s">
        <v>1038</v>
      </c>
      <c r="J36" s="11" t="s">
        <v>1039</v>
      </c>
      <c r="K36" s="11" t="s">
        <v>89</v>
      </c>
      <c r="L36" s="11"/>
      <c r="N36" s="117"/>
      <c r="P36" s="14"/>
      <c r="Q36" s="14"/>
      <c r="R36" s="144"/>
      <c r="S36" s="14"/>
      <c r="T36" s="14"/>
      <c r="U36" s="14"/>
      <c r="V36" s="14"/>
      <c r="W36" s="14"/>
      <c r="X36" s="14"/>
      <c r="Y36" s="14"/>
      <c r="Z36" s="14"/>
    </row>
    <row r="37" spans="1:26" ht="15.75" customHeight="1" x14ac:dyDescent="0.2">
      <c r="A37" s="162"/>
      <c r="B37" s="605"/>
      <c r="C37" s="605"/>
      <c r="D37" s="573"/>
      <c r="E37" s="573"/>
      <c r="F37" s="14" t="s">
        <v>782</v>
      </c>
      <c r="G37" s="14" t="s">
        <v>89</v>
      </c>
      <c r="H37" s="14" t="s">
        <v>89</v>
      </c>
      <c r="I37" s="14" t="s">
        <v>89</v>
      </c>
      <c r="J37" s="14" t="s">
        <v>89</v>
      </c>
      <c r="K37" s="11" t="s">
        <v>1040</v>
      </c>
      <c r="M37" s="14"/>
      <c r="N37" s="118"/>
      <c r="O37" s="14"/>
      <c r="P37" s="14"/>
      <c r="Q37" s="14"/>
      <c r="R37" s="144"/>
      <c r="S37" s="14"/>
      <c r="T37" s="14"/>
      <c r="U37" s="14"/>
      <c r="V37" s="14"/>
      <c r="W37" s="14"/>
      <c r="X37" s="14"/>
      <c r="Y37" s="14"/>
      <c r="Z37" s="14"/>
    </row>
    <row r="38" spans="1:26" ht="15.75" customHeight="1" x14ac:dyDescent="0.2">
      <c r="A38" s="163" t="s">
        <v>937</v>
      </c>
      <c r="B38" s="606" t="s">
        <v>939</v>
      </c>
      <c r="C38" s="607" t="s">
        <v>940</v>
      </c>
      <c r="D38" s="603" t="s">
        <v>676</v>
      </c>
      <c r="E38" s="603" t="s">
        <v>941</v>
      </c>
      <c r="F38" s="604" t="s">
        <v>1041</v>
      </c>
      <c r="G38" s="164" t="s">
        <v>954</v>
      </c>
      <c r="H38" s="164" t="s">
        <v>89</v>
      </c>
      <c r="I38" s="164" t="s">
        <v>1042</v>
      </c>
      <c r="J38" s="165" t="s">
        <v>1043</v>
      </c>
      <c r="K38" s="165" t="s">
        <v>89</v>
      </c>
      <c r="L38" s="164" t="s">
        <v>1044</v>
      </c>
      <c r="M38" s="14"/>
      <c r="N38" s="118"/>
      <c r="O38" s="14"/>
      <c r="P38" s="14"/>
      <c r="Q38" s="14"/>
      <c r="R38" s="144"/>
      <c r="S38" s="14"/>
      <c r="T38" s="14"/>
      <c r="U38" s="14"/>
      <c r="V38" s="14"/>
      <c r="W38" s="14"/>
      <c r="X38" s="14"/>
      <c r="Y38" s="14"/>
      <c r="Z38" s="14"/>
    </row>
    <row r="39" spans="1:26" ht="15.75" customHeight="1" x14ac:dyDescent="0.2">
      <c r="A39" s="166"/>
      <c r="B39" s="566"/>
      <c r="C39" s="566"/>
      <c r="D39" s="573"/>
      <c r="E39" s="573"/>
      <c r="F39" s="573"/>
      <c r="G39" s="11" t="s">
        <v>1045</v>
      </c>
      <c r="H39" s="124" t="s">
        <v>1046</v>
      </c>
      <c r="I39" s="11" t="s">
        <v>89</v>
      </c>
      <c r="J39" s="11" t="s">
        <v>89</v>
      </c>
      <c r="K39" s="11" t="s">
        <v>89</v>
      </c>
      <c r="L39" s="11"/>
      <c r="M39" s="14"/>
      <c r="N39" s="118"/>
      <c r="O39" s="14"/>
      <c r="P39" s="14"/>
      <c r="Q39" s="14"/>
      <c r="R39" s="144"/>
      <c r="S39" s="14"/>
      <c r="T39" s="14"/>
      <c r="U39" s="14"/>
      <c r="V39" s="14"/>
      <c r="W39" s="14"/>
      <c r="X39" s="14"/>
      <c r="Y39" s="14"/>
      <c r="Z39" s="14"/>
    </row>
    <row r="40" spans="1:26" ht="15.75" customHeight="1" x14ac:dyDescent="0.2">
      <c r="A40" s="167"/>
      <c r="B40" s="581"/>
      <c r="C40" s="581"/>
      <c r="D40" s="558"/>
      <c r="E40" s="558"/>
      <c r="F40" s="147" t="s">
        <v>879</v>
      </c>
      <c r="G40" s="147" t="s">
        <v>89</v>
      </c>
      <c r="H40" s="147" t="s">
        <v>89</v>
      </c>
      <c r="I40" s="147" t="s">
        <v>89</v>
      </c>
      <c r="J40" s="147" t="s">
        <v>89</v>
      </c>
      <c r="K40" s="134" t="s">
        <v>1047</v>
      </c>
      <c r="L40" s="147"/>
      <c r="M40" s="168"/>
      <c r="N40" s="135"/>
      <c r="O40" s="168"/>
      <c r="P40" s="168"/>
      <c r="Q40" s="168"/>
      <c r="R40" s="169"/>
      <c r="S40" s="168"/>
      <c r="T40" s="168"/>
      <c r="U40" s="168"/>
      <c r="V40" s="168"/>
      <c r="W40" s="168"/>
      <c r="X40" s="168"/>
      <c r="Y40" s="168"/>
      <c r="Z40" s="168"/>
    </row>
    <row r="41" spans="1:26" ht="15.75" customHeight="1" x14ac:dyDescent="0.2">
      <c r="M41" s="170"/>
      <c r="N41" s="170"/>
      <c r="O41" s="170"/>
      <c r="P41" s="14"/>
      <c r="Q41" s="14"/>
      <c r="R41" s="14"/>
      <c r="S41" s="14"/>
      <c r="T41" s="14"/>
      <c r="U41" s="14"/>
      <c r="V41" s="14"/>
      <c r="W41" s="14"/>
      <c r="X41" s="14"/>
      <c r="Y41" s="14"/>
      <c r="Z41" s="14"/>
    </row>
    <row r="42" spans="1:26" ht="15.75" customHeight="1" x14ac:dyDescent="0.2">
      <c r="A42" s="14"/>
      <c r="B42" s="14"/>
      <c r="C42" s="14"/>
      <c r="D42" s="42"/>
      <c r="E42" s="14"/>
      <c r="F42" s="14"/>
      <c r="G42" s="14"/>
      <c r="H42" s="14"/>
      <c r="I42" s="14"/>
      <c r="J42" s="14"/>
      <c r="K42" s="14"/>
      <c r="L42" s="14"/>
      <c r="M42" s="14"/>
      <c r="N42" s="14"/>
      <c r="O42" s="14"/>
      <c r="P42" s="14"/>
      <c r="Q42" s="14"/>
      <c r="R42" s="14"/>
      <c r="S42" s="14"/>
      <c r="T42" s="14"/>
      <c r="U42" s="14"/>
      <c r="V42" s="14"/>
      <c r="W42" s="14"/>
      <c r="X42" s="14"/>
      <c r="Y42" s="14"/>
      <c r="Z42" s="14"/>
    </row>
    <row r="43" spans="1:26" ht="15.75" customHeight="1" x14ac:dyDescent="0.2">
      <c r="A43" s="14"/>
      <c r="B43" s="14"/>
      <c r="C43" s="14"/>
      <c r="D43" s="42"/>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x14ac:dyDescent="0.2">
      <c r="A44" s="14"/>
      <c r="B44" s="14"/>
      <c r="C44" s="14"/>
      <c r="D44" s="42"/>
      <c r="E44" s="14"/>
      <c r="F44" s="14"/>
      <c r="G44" s="14"/>
      <c r="H44" s="14"/>
      <c r="I44" s="14"/>
      <c r="J44" s="14"/>
      <c r="K44" s="14"/>
      <c r="L44" s="14"/>
      <c r="M44" s="14"/>
      <c r="N44" s="14"/>
      <c r="O44" s="14"/>
      <c r="P44" s="14"/>
      <c r="Q44" s="14"/>
      <c r="R44" s="14"/>
      <c r="S44" s="14"/>
      <c r="T44" s="14"/>
      <c r="U44" s="14"/>
      <c r="V44" s="14"/>
      <c r="W44" s="14"/>
      <c r="X44" s="14"/>
      <c r="Y44" s="14"/>
      <c r="Z44" s="14"/>
    </row>
    <row r="45" spans="1:26" ht="15.75" customHeight="1" x14ac:dyDescent="0.2">
      <c r="A45" s="14"/>
      <c r="B45" s="14"/>
      <c r="C45" s="14"/>
      <c r="D45" s="42"/>
      <c r="E45" s="14"/>
      <c r="F45" s="14"/>
      <c r="G45" s="14"/>
      <c r="H45" s="14"/>
      <c r="I45" s="14"/>
      <c r="J45" s="14"/>
      <c r="K45" s="14"/>
      <c r="L45" s="14"/>
      <c r="M45" s="14"/>
      <c r="N45" s="14"/>
      <c r="O45" s="14"/>
      <c r="P45" s="14"/>
      <c r="Q45" s="14"/>
      <c r="R45" s="14"/>
      <c r="S45" s="14"/>
      <c r="T45" s="14"/>
      <c r="U45" s="14"/>
      <c r="V45" s="14"/>
      <c r="W45" s="14"/>
      <c r="X45" s="14"/>
      <c r="Y45" s="14"/>
      <c r="Z45" s="14"/>
    </row>
    <row r="46" spans="1:26" ht="15.75" customHeight="1" x14ac:dyDescent="0.2">
      <c r="A46" s="14"/>
      <c r="B46" s="14"/>
      <c r="C46" s="14"/>
      <c r="D46" s="42"/>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x14ac:dyDescent="0.2">
      <c r="A47" s="14"/>
      <c r="B47" s="14"/>
      <c r="C47" s="14"/>
      <c r="D47" s="42"/>
      <c r="E47" s="14"/>
      <c r="F47" s="14"/>
      <c r="G47" s="14"/>
      <c r="H47" s="14"/>
      <c r="I47" s="14"/>
      <c r="J47" s="14"/>
      <c r="K47" s="14"/>
      <c r="L47" s="14"/>
      <c r="M47" s="14"/>
      <c r="N47" s="14"/>
      <c r="O47" s="14"/>
      <c r="P47" s="14"/>
      <c r="Q47" s="14"/>
      <c r="R47" s="14"/>
      <c r="S47" s="14"/>
      <c r="T47" s="14"/>
      <c r="U47" s="14"/>
      <c r="V47" s="14"/>
      <c r="W47" s="14"/>
      <c r="X47" s="14"/>
      <c r="Y47" s="14"/>
      <c r="Z47" s="14"/>
    </row>
    <row r="48" spans="1:26" ht="15.75" customHeight="1" x14ac:dyDescent="0.2">
      <c r="A48" s="14"/>
      <c r="B48" s="14"/>
      <c r="C48" s="14"/>
      <c r="D48" s="42"/>
      <c r="E48" s="14"/>
      <c r="F48" s="14"/>
      <c r="G48" s="14"/>
      <c r="H48" s="14"/>
      <c r="I48" s="14"/>
      <c r="J48" s="14"/>
      <c r="K48" s="14"/>
      <c r="L48" s="14"/>
      <c r="M48" s="14"/>
      <c r="N48" s="14"/>
      <c r="O48" s="14"/>
      <c r="P48" s="14"/>
      <c r="Q48" s="14"/>
      <c r="R48" s="14"/>
      <c r="S48" s="14"/>
      <c r="T48" s="14"/>
      <c r="U48" s="14"/>
      <c r="V48" s="14"/>
      <c r="W48" s="14"/>
      <c r="X48" s="14"/>
      <c r="Y48" s="14"/>
      <c r="Z48" s="14"/>
    </row>
    <row r="49" spans="1:26" ht="15.75" customHeight="1" x14ac:dyDescent="0.2">
      <c r="A49" s="14"/>
      <c r="B49" s="14"/>
      <c r="C49" s="14"/>
      <c r="D49" s="42"/>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x14ac:dyDescent="0.2">
      <c r="A50" s="14"/>
      <c r="B50" s="14"/>
      <c r="C50" s="14"/>
      <c r="D50" s="42"/>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x14ac:dyDescent="0.2">
      <c r="A51" s="14"/>
      <c r="B51" s="14"/>
      <c r="C51" s="14"/>
      <c r="D51" s="42"/>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x14ac:dyDescent="0.2">
      <c r="A52" s="14"/>
      <c r="B52" s="14"/>
      <c r="C52" s="14"/>
      <c r="D52" s="42"/>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x14ac:dyDescent="0.2">
      <c r="A53" s="14"/>
      <c r="B53" s="14"/>
      <c r="C53" s="14"/>
      <c r="D53" s="42"/>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x14ac:dyDescent="0.2">
      <c r="A54" s="14"/>
      <c r="B54" s="14"/>
      <c r="C54" s="14"/>
      <c r="D54" s="42"/>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x14ac:dyDescent="0.2">
      <c r="A55" s="14"/>
      <c r="B55" s="14"/>
      <c r="C55" s="14"/>
      <c r="D55" s="42"/>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x14ac:dyDescent="0.2">
      <c r="A56" s="14"/>
      <c r="B56" s="14"/>
      <c r="C56" s="14"/>
      <c r="D56" s="42"/>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x14ac:dyDescent="0.2">
      <c r="A57" s="14"/>
      <c r="B57" s="14"/>
      <c r="C57" s="14"/>
      <c r="D57" s="42"/>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x14ac:dyDescent="0.2">
      <c r="A58" s="14"/>
      <c r="B58" s="14"/>
      <c r="C58" s="14"/>
      <c r="D58" s="42"/>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x14ac:dyDescent="0.2">
      <c r="A59" s="14"/>
      <c r="B59" s="14"/>
      <c r="C59" s="14"/>
      <c r="D59" s="42"/>
      <c r="E59" s="14"/>
      <c r="F59" s="14"/>
      <c r="G59" s="14"/>
      <c r="H59" s="14"/>
      <c r="I59" s="14"/>
      <c r="J59" s="14"/>
      <c r="K59" s="14"/>
      <c r="L59" s="14"/>
      <c r="M59" s="14"/>
      <c r="N59" s="14"/>
      <c r="O59" s="14"/>
      <c r="P59" s="14"/>
      <c r="Q59" s="14"/>
      <c r="R59" s="14"/>
      <c r="S59" s="14"/>
      <c r="T59" s="14"/>
      <c r="U59" s="14"/>
      <c r="V59" s="14"/>
      <c r="W59" s="14"/>
      <c r="X59" s="14"/>
      <c r="Y59" s="14"/>
      <c r="Z59" s="14"/>
    </row>
    <row r="60" spans="1:26" ht="15.75" customHeight="1" x14ac:dyDescent="0.2">
      <c r="A60" s="14"/>
      <c r="B60" s="14"/>
      <c r="C60" s="14"/>
      <c r="D60" s="42"/>
      <c r="E60" s="14"/>
      <c r="F60" s="14"/>
      <c r="G60" s="14"/>
      <c r="H60" s="14"/>
      <c r="I60" s="14"/>
      <c r="J60" s="14"/>
      <c r="K60" s="14"/>
      <c r="L60" s="14"/>
      <c r="M60" s="14"/>
      <c r="N60" s="14"/>
      <c r="O60" s="14"/>
      <c r="P60" s="14"/>
      <c r="Q60" s="14"/>
      <c r="R60" s="14"/>
      <c r="S60" s="14"/>
      <c r="T60" s="14"/>
      <c r="U60" s="14"/>
      <c r="V60" s="14"/>
      <c r="W60" s="14"/>
      <c r="X60" s="14"/>
      <c r="Y60" s="14"/>
      <c r="Z60" s="14"/>
    </row>
    <row r="61" spans="1:26" ht="15.75" customHeight="1" x14ac:dyDescent="0.2">
      <c r="A61" s="14"/>
      <c r="B61" s="14"/>
      <c r="C61" s="14"/>
      <c r="D61" s="42"/>
      <c r="E61" s="14"/>
      <c r="F61" s="14"/>
      <c r="G61" s="14"/>
      <c r="H61" s="14"/>
      <c r="I61" s="14"/>
      <c r="J61" s="14"/>
      <c r="K61" s="14"/>
      <c r="L61" s="14"/>
      <c r="M61" s="14"/>
      <c r="N61" s="14"/>
      <c r="O61" s="14"/>
      <c r="P61" s="14"/>
      <c r="Q61" s="14"/>
      <c r="R61" s="14"/>
      <c r="S61" s="14"/>
      <c r="T61" s="14"/>
      <c r="U61" s="14"/>
      <c r="V61" s="14"/>
      <c r="W61" s="14"/>
      <c r="X61" s="14"/>
      <c r="Y61" s="14"/>
      <c r="Z61" s="14"/>
    </row>
    <row r="62" spans="1:26" ht="15.75" customHeight="1" x14ac:dyDescent="0.2">
      <c r="A62" s="14"/>
      <c r="B62" s="14"/>
      <c r="C62" s="14"/>
      <c r="D62" s="42"/>
      <c r="E62" s="14"/>
      <c r="F62" s="14"/>
      <c r="G62" s="14"/>
      <c r="H62" s="14"/>
      <c r="I62" s="14"/>
      <c r="J62" s="14"/>
      <c r="K62" s="14"/>
      <c r="L62" s="14"/>
      <c r="M62" s="14"/>
      <c r="N62" s="14"/>
      <c r="O62" s="14"/>
      <c r="P62" s="14"/>
      <c r="Q62" s="14"/>
      <c r="R62" s="14"/>
      <c r="S62" s="14"/>
      <c r="T62" s="14"/>
      <c r="U62" s="14"/>
      <c r="V62" s="14"/>
      <c r="W62" s="14"/>
      <c r="X62" s="14"/>
      <c r="Y62" s="14"/>
      <c r="Z62" s="14"/>
    </row>
    <row r="63" spans="1:26" ht="15.75" customHeight="1" x14ac:dyDescent="0.2">
      <c r="A63" s="14"/>
      <c r="B63" s="14"/>
      <c r="C63" s="14"/>
      <c r="D63" s="42"/>
      <c r="E63" s="14"/>
      <c r="F63" s="14"/>
      <c r="G63" s="14"/>
      <c r="H63" s="14"/>
      <c r="I63" s="14"/>
      <c r="J63" s="14"/>
      <c r="K63" s="14"/>
      <c r="L63" s="14"/>
      <c r="M63" s="14"/>
      <c r="N63" s="14"/>
      <c r="O63" s="14"/>
      <c r="P63" s="14"/>
      <c r="Q63" s="14"/>
      <c r="R63" s="14"/>
      <c r="S63" s="14"/>
      <c r="T63" s="14"/>
      <c r="U63" s="14"/>
      <c r="V63" s="14"/>
      <c r="W63" s="14"/>
      <c r="X63" s="14"/>
      <c r="Y63" s="14"/>
      <c r="Z63" s="14"/>
    </row>
    <row r="64" spans="1:26" ht="15.75" customHeight="1" x14ac:dyDescent="0.2">
      <c r="A64" s="14"/>
      <c r="B64" s="14"/>
      <c r="C64" s="14"/>
      <c r="D64" s="42"/>
      <c r="E64" s="14"/>
      <c r="F64" s="14"/>
      <c r="G64" s="14"/>
      <c r="H64" s="14"/>
      <c r="I64" s="14"/>
      <c r="J64" s="14"/>
      <c r="K64" s="14"/>
      <c r="L64" s="14"/>
      <c r="M64" s="14"/>
      <c r="N64" s="14"/>
      <c r="O64" s="14"/>
      <c r="P64" s="14"/>
      <c r="Q64" s="14"/>
      <c r="R64" s="14"/>
      <c r="S64" s="14"/>
      <c r="T64" s="14"/>
      <c r="U64" s="14"/>
      <c r="V64" s="14"/>
      <c r="W64" s="14"/>
      <c r="X64" s="14"/>
      <c r="Y64" s="14"/>
      <c r="Z64" s="14"/>
    </row>
    <row r="65" spans="1:26" ht="15.75" customHeight="1" x14ac:dyDescent="0.2">
      <c r="A65" s="14"/>
      <c r="B65" s="14"/>
      <c r="C65" s="14"/>
      <c r="D65" s="42"/>
      <c r="E65" s="14"/>
      <c r="F65" s="14"/>
      <c r="G65" s="14"/>
      <c r="H65" s="14"/>
      <c r="I65" s="14"/>
      <c r="J65" s="14"/>
      <c r="K65" s="14"/>
      <c r="L65" s="14"/>
      <c r="M65" s="14"/>
      <c r="N65" s="14"/>
      <c r="O65" s="14"/>
      <c r="P65" s="14"/>
      <c r="Q65" s="14"/>
      <c r="R65" s="14"/>
      <c r="S65" s="14"/>
      <c r="T65" s="14"/>
      <c r="U65" s="14"/>
      <c r="V65" s="14"/>
      <c r="W65" s="14"/>
      <c r="X65" s="14"/>
      <c r="Y65" s="14"/>
      <c r="Z65" s="14"/>
    </row>
    <row r="66" spans="1:26" ht="15.75" customHeight="1" x14ac:dyDescent="0.2">
      <c r="A66" s="14"/>
      <c r="B66" s="14"/>
      <c r="C66" s="14"/>
      <c r="D66" s="42"/>
      <c r="E66" s="14"/>
      <c r="F66" s="14"/>
      <c r="G66" s="14"/>
      <c r="H66" s="14"/>
      <c r="I66" s="14"/>
      <c r="J66" s="14"/>
      <c r="K66" s="14"/>
      <c r="L66" s="14"/>
      <c r="M66" s="14"/>
      <c r="N66" s="14"/>
      <c r="O66" s="14"/>
      <c r="P66" s="14"/>
      <c r="Q66" s="14"/>
      <c r="R66" s="14"/>
      <c r="S66" s="14"/>
      <c r="T66" s="14"/>
      <c r="U66" s="14"/>
      <c r="V66" s="14"/>
      <c r="W66" s="14"/>
      <c r="X66" s="14"/>
      <c r="Y66" s="14"/>
      <c r="Z66" s="14"/>
    </row>
    <row r="67" spans="1:26" ht="15.75" customHeight="1" x14ac:dyDescent="0.2">
      <c r="A67" s="14"/>
      <c r="B67" s="14"/>
      <c r="C67" s="14"/>
      <c r="D67" s="42"/>
      <c r="E67" s="14"/>
      <c r="F67" s="14"/>
      <c r="G67" s="14"/>
      <c r="H67" s="14"/>
      <c r="I67" s="14"/>
      <c r="J67" s="14"/>
      <c r="K67" s="14"/>
      <c r="L67" s="14"/>
      <c r="M67" s="14"/>
      <c r="N67" s="14"/>
      <c r="O67" s="14"/>
      <c r="P67" s="14"/>
      <c r="Q67" s="14"/>
      <c r="R67" s="14"/>
      <c r="S67" s="14"/>
      <c r="T67" s="14"/>
      <c r="U67" s="14"/>
      <c r="V67" s="14"/>
      <c r="W67" s="14"/>
      <c r="X67" s="14"/>
      <c r="Y67" s="14"/>
      <c r="Z67" s="14"/>
    </row>
    <row r="68" spans="1:26" ht="15.75" customHeight="1" x14ac:dyDescent="0.2">
      <c r="A68" s="14"/>
      <c r="B68" s="14"/>
      <c r="C68" s="14"/>
      <c r="D68" s="42"/>
      <c r="E68" s="14"/>
      <c r="F68" s="14"/>
      <c r="G68" s="14"/>
      <c r="H68" s="14"/>
      <c r="I68" s="14"/>
      <c r="J68" s="14"/>
      <c r="K68" s="14"/>
      <c r="L68" s="14"/>
      <c r="M68" s="14"/>
      <c r="N68" s="14"/>
      <c r="O68" s="14"/>
      <c r="P68" s="14"/>
      <c r="Q68" s="14"/>
      <c r="R68" s="14"/>
      <c r="S68" s="14"/>
      <c r="T68" s="14"/>
      <c r="U68" s="14"/>
      <c r="V68" s="14"/>
      <c r="W68" s="14"/>
      <c r="X68" s="14"/>
      <c r="Y68" s="14"/>
      <c r="Z68" s="14"/>
    </row>
    <row r="69" spans="1:26" ht="15.75" customHeight="1" x14ac:dyDescent="0.2">
      <c r="A69" s="14"/>
      <c r="B69" s="14"/>
      <c r="C69" s="14"/>
      <c r="D69" s="42"/>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x14ac:dyDescent="0.2">
      <c r="A70" s="14"/>
      <c r="B70" s="14"/>
      <c r="C70" s="14"/>
      <c r="D70" s="42"/>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x14ac:dyDescent="0.2">
      <c r="A71" s="14"/>
      <c r="B71" s="14"/>
      <c r="C71" s="14"/>
      <c r="D71" s="42"/>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x14ac:dyDescent="0.2">
      <c r="A72" s="14"/>
      <c r="B72" s="14"/>
      <c r="C72" s="14"/>
      <c r="D72" s="42"/>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x14ac:dyDescent="0.2">
      <c r="A73" s="14"/>
      <c r="B73" s="14"/>
      <c r="C73" s="14"/>
      <c r="D73" s="42"/>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x14ac:dyDescent="0.2">
      <c r="A74" s="14"/>
      <c r="B74" s="14"/>
      <c r="C74" s="14"/>
      <c r="D74" s="42"/>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x14ac:dyDescent="0.2">
      <c r="A75" s="14"/>
      <c r="B75" s="14"/>
      <c r="C75" s="14"/>
      <c r="D75" s="42"/>
      <c r="E75" s="14"/>
      <c r="F75" s="14"/>
      <c r="G75" s="14"/>
      <c r="H75" s="14"/>
      <c r="I75" s="14"/>
      <c r="J75" s="14"/>
      <c r="K75" s="14"/>
      <c r="L75" s="14"/>
      <c r="M75" s="14"/>
      <c r="N75" s="14"/>
      <c r="O75" s="14"/>
      <c r="P75" s="14"/>
      <c r="Q75" s="14"/>
      <c r="R75" s="14"/>
      <c r="S75" s="14"/>
      <c r="T75" s="14"/>
      <c r="U75" s="14"/>
      <c r="V75" s="14"/>
      <c r="W75" s="14"/>
      <c r="X75" s="14"/>
      <c r="Y75" s="14"/>
      <c r="Z75" s="14"/>
    </row>
    <row r="76" spans="1:26" ht="15.75" customHeight="1" x14ac:dyDescent="0.2">
      <c r="A76" s="14"/>
      <c r="B76" s="14"/>
      <c r="C76" s="14"/>
      <c r="D76" s="42"/>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x14ac:dyDescent="0.2">
      <c r="A77" s="14"/>
      <c r="B77" s="14"/>
      <c r="C77" s="14"/>
      <c r="D77" s="42"/>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x14ac:dyDescent="0.2">
      <c r="A78" s="14"/>
      <c r="B78" s="14"/>
      <c r="C78" s="14"/>
      <c r="D78" s="42"/>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x14ac:dyDescent="0.2">
      <c r="A79" s="14"/>
      <c r="B79" s="14"/>
      <c r="C79" s="14"/>
      <c r="D79" s="42"/>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x14ac:dyDescent="0.2">
      <c r="A80" s="14"/>
      <c r="B80" s="14"/>
      <c r="C80" s="14"/>
      <c r="D80" s="42"/>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x14ac:dyDescent="0.2">
      <c r="A81" s="14"/>
      <c r="B81" s="14"/>
      <c r="C81" s="14"/>
      <c r="D81" s="42"/>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x14ac:dyDescent="0.2">
      <c r="A82" s="14"/>
      <c r="B82" s="14"/>
      <c r="C82" s="14"/>
      <c r="D82" s="42"/>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x14ac:dyDescent="0.2">
      <c r="A83" s="14"/>
      <c r="B83" s="14"/>
      <c r="C83" s="14"/>
      <c r="D83" s="42"/>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x14ac:dyDescent="0.2">
      <c r="A84" s="14"/>
      <c r="B84" s="14"/>
      <c r="C84" s="14"/>
      <c r="D84" s="42"/>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x14ac:dyDescent="0.2">
      <c r="A85" s="14"/>
      <c r="B85" s="14"/>
      <c r="C85" s="14"/>
      <c r="D85" s="42"/>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x14ac:dyDescent="0.2">
      <c r="A86" s="14"/>
      <c r="B86" s="14"/>
      <c r="C86" s="14"/>
      <c r="D86" s="42"/>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x14ac:dyDescent="0.2">
      <c r="A87" s="14"/>
      <c r="B87" s="14"/>
      <c r="C87" s="14"/>
      <c r="D87" s="42"/>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x14ac:dyDescent="0.2">
      <c r="A88" s="14"/>
      <c r="B88" s="14"/>
      <c r="C88" s="14"/>
      <c r="D88" s="42"/>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x14ac:dyDescent="0.2">
      <c r="A89" s="14"/>
      <c r="B89" s="14"/>
      <c r="C89" s="14"/>
      <c r="D89" s="42"/>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x14ac:dyDescent="0.2">
      <c r="A90" s="14"/>
      <c r="B90" s="14"/>
      <c r="C90" s="14"/>
      <c r="D90" s="42"/>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x14ac:dyDescent="0.2">
      <c r="A91" s="14"/>
      <c r="B91" s="14"/>
      <c r="C91" s="14"/>
      <c r="D91" s="42"/>
      <c r="E91" s="14"/>
      <c r="F91" s="14"/>
      <c r="G91" s="14"/>
      <c r="H91" s="14"/>
      <c r="I91" s="14"/>
      <c r="J91" s="14"/>
      <c r="K91" s="14"/>
      <c r="L91" s="14"/>
      <c r="M91" s="14"/>
      <c r="N91" s="14"/>
      <c r="O91" s="14"/>
      <c r="P91" s="14"/>
      <c r="Q91" s="14"/>
      <c r="R91" s="14"/>
      <c r="S91" s="14"/>
      <c r="T91" s="14"/>
      <c r="U91" s="14"/>
      <c r="V91" s="14"/>
      <c r="W91" s="14"/>
      <c r="X91" s="14"/>
      <c r="Y91" s="14"/>
      <c r="Z91" s="14"/>
    </row>
    <row r="92" spans="1:26" ht="15.75" customHeight="1" x14ac:dyDescent="0.2">
      <c r="A92" s="14"/>
      <c r="B92" s="14"/>
      <c r="C92" s="14"/>
      <c r="D92" s="42"/>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x14ac:dyDescent="0.2">
      <c r="A93" s="14"/>
      <c r="B93" s="14"/>
      <c r="C93" s="14"/>
      <c r="D93" s="42"/>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x14ac:dyDescent="0.2">
      <c r="A94" s="14"/>
      <c r="B94" s="14"/>
      <c r="C94" s="14"/>
      <c r="D94" s="42"/>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x14ac:dyDescent="0.2">
      <c r="A95" s="14"/>
      <c r="B95" s="14"/>
      <c r="C95" s="14"/>
      <c r="D95" s="42"/>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x14ac:dyDescent="0.2">
      <c r="A96" s="14"/>
      <c r="B96" s="14"/>
      <c r="C96" s="14"/>
      <c r="D96" s="42"/>
      <c r="E96" s="14"/>
      <c r="F96" s="14"/>
      <c r="G96" s="14"/>
      <c r="H96" s="14"/>
      <c r="I96" s="14"/>
      <c r="J96" s="14"/>
      <c r="K96" s="14"/>
      <c r="L96" s="14"/>
      <c r="M96" s="14"/>
      <c r="N96" s="14"/>
      <c r="O96" s="14"/>
      <c r="P96" s="14"/>
      <c r="Q96" s="14"/>
      <c r="R96" s="14"/>
      <c r="S96" s="14"/>
      <c r="T96" s="14"/>
      <c r="U96" s="14"/>
      <c r="V96" s="14"/>
      <c r="W96" s="14"/>
      <c r="X96" s="14"/>
      <c r="Y96" s="14"/>
      <c r="Z96" s="14"/>
    </row>
    <row r="97" spans="1:26" ht="15.75" customHeight="1" x14ac:dyDescent="0.2">
      <c r="A97" s="14"/>
      <c r="B97" s="14"/>
      <c r="C97" s="14"/>
      <c r="D97" s="42"/>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x14ac:dyDescent="0.2">
      <c r="A98" s="14"/>
      <c r="B98" s="14"/>
      <c r="C98" s="14"/>
      <c r="D98" s="42"/>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x14ac:dyDescent="0.2">
      <c r="A99" s="14"/>
      <c r="B99" s="14"/>
      <c r="C99" s="14"/>
      <c r="D99" s="42"/>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x14ac:dyDescent="0.2">
      <c r="A100" s="14"/>
      <c r="B100" s="14"/>
      <c r="C100" s="14"/>
      <c r="D100" s="42"/>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x14ac:dyDescent="0.2">
      <c r="A101" s="14"/>
      <c r="B101" s="14"/>
      <c r="C101" s="14"/>
      <c r="D101" s="42"/>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x14ac:dyDescent="0.2">
      <c r="A102" s="14"/>
      <c r="B102" s="14"/>
      <c r="C102" s="14"/>
      <c r="D102" s="42"/>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x14ac:dyDescent="0.2">
      <c r="A103" s="14"/>
      <c r="B103" s="14"/>
      <c r="C103" s="14"/>
      <c r="D103" s="42"/>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x14ac:dyDescent="0.2">
      <c r="A104" s="14"/>
      <c r="B104" s="14"/>
      <c r="C104" s="14"/>
      <c r="D104" s="42"/>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x14ac:dyDescent="0.2">
      <c r="A105" s="14"/>
      <c r="B105" s="14"/>
      <c r="C105" s="14"/>
      <c r="D105" s="42"/>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x14ac:dyDescent="0.2">
      <c r="A106" s="14"/>
      <c r="B106" s="14"/>
      <c r="C106" s="14"/>
      <c r="D106" s="42"/>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x14ac:dyDescent="0.2">
      <c r="A107" s="14"/>
      <c r="B107" s="14"/>
      <c r="C107" s="14"/>
      <c r="D107" s="42"/>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x14ac:dyDescent="0.2">
      <c r="A108" s="14"/>
      <c r="B108" s="14"/>
      <c r="C108" s="14"/>
      <c r="D108" s="42"/>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x14ac:dyDescent="0.2">
      <c r="A109" s="14"/>
      <c r="B109" s="14"/>
      <c r="C109" s="14"/>
      <c r="D109" s="42"/>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x14ac:dyDescent="0.2">
      <c r="A110" s="14"/>
      <c r="B110" s="14"/>
      <c r="C110" s="14"/>
      <c r="D110" s="42"/>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x14ac:dyDescent="0.2">
      <c r="A111" s="14"/>
      <c r="B111" s="14"/>
      <c r="C111" s="14"/>
      <c r="D111" s="42"/>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x14ac:dyDescent="0.2">
      <c r="A112" s="14"/>
      <c r="B112" s="14"/>
      <c r="C112" s="14"/>
      <c r="D112" s="42"/>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x14ac:dyDescent="0.2">
      <c r="A113" s="14"/>
      <c r="B113" s="14"/>
      <c r="C113" s="14"/>
      <c r="D113" s="42"/>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x14ac:dyDescent="0.2">
      <c r="A114" s="14"/>
      <c r="B114" s="14"/>
      <c r="C114" s="14"/>
      <c r="D114" s="42"/>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x14ac:dyDescent="0.2">
      <c r="A115" s="14"/>
      <c r="B115" s="14"/>
      <c r="C115" s="14"/>
      <c r="D115" s="42"/>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x14ac:dyDescent="0.2">
      <c r="A116" s="14"/>
      <c r="B116" s="14"/>
      <c r="C116" s="14"/>
      <c r="D116" s="42"/>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x14ac:dyDescent="0.2">
      <c r="A117" s="14"/>
      <c r="B117" s="14"/>
      <c r="C117" s="14"/>
      <c r="D117" s="42"/>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x14ac:dyDescent="0.2">
      <c r="A118" s="14"/>
      <c r="B118" s="14"/>
      <c r="C118" s="14"/>
      <c r="D118" s="42"/>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x14ac:dyDescent="0.2">
      <c r="A119" s="14"/>
      <c r="B119" s="14"/>
      <c r="C119" s="14"/>
      <c r="D119" s="42"/>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x14ac:dyDescent="0.2">
      <c r="A120" s="14"/>
      <c r="B120" s="14"/>
      <c r="C120" s="14"/>
      <c r="D120" s="42"/>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x14ac:dyDescent="0.2">
      <c r="A121" s="14"/>
      <c r="B121" s="14"/>
      <c r="C121" s="14"/>
      <c r="D121" s="42"/>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x14ac:dyDescent="0.2">
      <c r="A122" s="14"/>
      <c r="B122" s="14"/>
      <c r="C122" s="14"/>
      <c r="D122" s="42"/>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x14ac:dyDescent="0.2">
      <c r="A123" s="14"/>
      <c r="B123" s="14"/>
      <c r="C123" s="14"/>
      <c r="D123" s="42"/>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x14ac:dyDescent="0.2">
      <c r="A124" s="14"/>
      <c r="B124" s="14"/>
      <c r="C124" s="14"/>
      <c r="D124" s="42"/>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x14ac:dyDescent="0.2">
      <c r="A125" s="14"/>
      <c r="B125" s="14"/>
      <c r="C125" s="14"/>
      <c r="D125" s="42"/>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x14ac:dyDescent="0.2">
      <c r="A126" s="14"/>
      <c r="B126" s="14"/>
      <c r="C126" s="14"/>
      <c r="D126" s="42"/>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x14ac:dyDescent="0.2">
      <c r="A127" s="14"/>
      <c r="B127" s="14"/>
      <c r="C127" s="14"/>
      <c r="D127" s="42"/>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x14ac:dyDescent="0.2">
      <c r="A128" s="14"/>
      <c r="B128" s="14"/>
      <c r="C128" s="14"/>
      <c r="D128" s="42"/>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x14ac:dyDescent="0.2">
      <c r="A129" s="14"/>
      <c r="B129" s="14"/>
      <c r="C129" s="14"/>
      <c r="D129" s="42"/>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5.75" customHeight="1" x14ac:dyDescent="0.2">
      <c r="A130" s="14"/>
      <c r="B130" s="14"/>
      <c r="C130" s="14"/>
      <c r="D130" s="42"/>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x14ac:dyDescent="0.2">
      <c r="A131" s="14"/>
      <c r="B131" s="14"/>
      <c r="C131" s="14"/>
      <c r="D131" s="42"/>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x14ac:dyDescent="0.2">
      <c r="A132" s="14"/>
      <c r="B132" s="14"/>
      <c r="C132" s="14"/>
      <c r="D132" s="42"/>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x14ac:dyDescent="0.2">
      <c r="A133" s="14"/>
      <c r="B133" s="14"/>
      <c r="C133" s="14"/>
      <c r="D133" s="42"/>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x14ac:dyDescent="0.2">
      <c r="A134" s="14"/>
      <c r="B134" s="14"/>
      <c r="C134" s="14"/>
      <c r="D134" s="42"/>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x14ac:dyDescent="0.2">
      <c r="A135" s="14"/>
      <c r="B135" s="14"/>
      <c r="C135" s="14"/>
      <c r="D135" s="42"/>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x14ac:dyDescent="0.2">
      <c r="A136" s="14"/>
      <c r="B136" s="14"/>
      <c r="C136" s="14"/>
      <c r="D136" s="42"/>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5.75" customHeight="1" x14ac:dyDescent="0.2">
      <c r="A137" s="14"/>
      <c r="B137" s="14"/>
      <c r="C137" s="14"/>
      <c r="D137" s="42"/>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5.75" customHeight="1" x14ac:dyDescent="0.2">
      <c r="A138" s="14"/>
      <c r="B138" s="14"/>
      <c r="C138" s="14"/>
      <c r="D138" s="42"/>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5.75" customHeight="1" x14ac:dyDescent="0.2">
      <c r="A139" s="14"/>
      <c r="B139" s="14"/>
      <c r="C139" s="14"/>
      <c r="D139" s="42"/>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5.75" customHeight="1" x14ac:dyDescent="0.2">
      <c r="A140" s="14"/>
      <c r="B140" s="14"/>
      <c r="C140" s="14"/>
      <c r="D140" s="42"/>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5.75" customHeight="1" x14ac:dyDescent="0.2">
      <c r="A141" s="14"/>
      <c r="B141" s="14"/>
      <c r="C141" s="14"/>
      <c r="D141" s="42"/>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5.75" customHeight="1" x14ac:dyDescent="0.2">
      <c r="A142" s="14"/>
      <c r="B142" s="14"/>
      <c r="C142" s="14"/>
      <c r="D142" s="42"/>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x14ac:dyDescent="0.2">
      <c r="A143" s="14"/>
      <c r="B143" s="14"/>
      <c r="C143" s="14"/>
      <c r="D143" s="42"/>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x14ac:dyDescent="0.2">
      <c r="A144" s="14"/>
      <c r="B144" s="14"/>
      <c r="C144" s="14"/>
      <c r="D144" s="42"/>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x14ac:dyDescent="0.2">
      <c r="A145" s="14"/>
      <c r="B145" s="14"/>
      <c r="C145" s="14"/>
      <c r="D145" s="42"/>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x14ac:dyDescent="0.2">
      <c r="A146" s="14"/>
      <c r="B146" s="14"/>
      <c r="C146" s="14"/>
      <c r="D146" s="42"/>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x14ac:dyDescent="0.2">
      <c r="A147" s="14"/>
      <c r="B147" s="14"/>
      <c r="C147" s="14"/>
      <c r="D147" s="42"/>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x14ac:dyDescent="0.2">
      <c r="A148" s="14"/>
      <c r="B148" s="14"/>
      <c r="C148" s="14"/>
      <c r="D148" s="42"/>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x14ac:dyDescent="0.2">
      <c r="A149" s="14"/>
      <c r="B149" s="14"/>
      <c r="C149" s="14"/>
      <c r="D149" s="42"/>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x14ac:dyDescent="0.2">
      <c r="A150" s="14"/>
      <c r="B150" s="14"/>
      <c r="C150" s="14"/>
      <c r="D150" s="42"/>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x14ac:dyDescent="0.2">
      <c r="A151" s="14"/>
      <c r="B151" s="14"/>
      <c r="C151" s="14"/>
      <c r="D151" s="42"/>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x14ac:dyDescent="0.2">
      <c r="A152" s="14"/>
      <c r="B152" s="14"/>
      <c r="C152" s="14"/>
      <c r="D152" s="42"/>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x14ac:dyDescent="0.2">
      <c r="A153" s="14"/>
      <c r="B153" s="14"/>
      <c r="C153" s="14"/>
      <c r="D153" s="42"/>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x14ac:dyDescent="0.2">
      <c r="A154" s="14"/>
      <c r="B154" s="14"/>
      <c r="C154" s="14"/>
      <c r="D154" s="42"/>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x14ac:dyDescent="0.2">
      <c r="A155" s="14"/>
      <c r="B155" s="14"/>
      <c r="C155" s="14"/>
      <c r="D155" s="42"/>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x14ac:dyDescent="0.2">
      <c r="A156" s="14"/>
      <c r="B156" s="14"/>
      <c r="C156" s="14"/>
      <c r="D156" s="42"/>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x14ac:dyDescent="0.2">
      <c r="A157" s="14"/>
      <c r="B157" s="14"/>
      <c r="C157" s="14"/>
      <c r="D157" s="42"/>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x14ac:dyDescent="0.2">
      <c r="A158" s="14"/>
      <c r="B158" s="14"/>
      <c r="C158" s="14"/>
      <c r="D158" s="42"/>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x14ac:dyDescent="0.2">
      <c r="A159" s="14"/>
      <c r="B159" s="14"/>
      <c r="C159" s="14"/>
      <c r="D159" s="42"/>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x14ac:dyDescent="0.2">
      <c r="A160" s="14"/>
      <c r="B160" s="14"/>
      <c r="C160" s="14"/>
      <c r="D160" s="42"/>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5.75" customHeight="1" x14ac:dyDescent="0.2">
      <c r="A161" s="14"/>
      <c r="B161" s="14"/>
      <c r="C161" s="14"/>
      <c r="D161" s="42"/>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x14ac:dyDescent="0.2">
      <c r="A162" s="14"/>
      <c r="B162" s="14"/>
      <c r="C162" s="14"/>
      <c r="D162" s="42"/>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x14ac:dyDescent="0.2">
      <c r="A163" s="14"/>
      <c r="B163" s="14"/>
      <c r="C163" s="14"/>
      <c r="D163" s="42"/>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x14ac:dyDescent="0.2">
      <c r="A164" s="14"/>
      <c r="B164" s="14"/>
      <c r="C164" s="14"/>
      <c r="D164" s="42"/>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x14ac:dyDescent="0.2">
      <c r="A165" s="14"/>
      <c r="B165" s="14"/>
      <c r="C165" s="14"/>
      <c r="D165" s="42"/>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x14ac:dyDescent="0.2">
      <c r="A166" s="14"/>
      <c r="B166" s="14"/>
      <c r="C166" s="14"/>
      <c r="D166" s="42"/>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x14ac:dyDescent="0.2">
      <c r="A167" s="14"/>
      <c r="B167" s="14"/>
      <c r="C167" s="14"/>
      <c r="D167" s="42"/>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x14ac:dyDescent="0.2">
      <c r="A168" s="14"/>
      <c r="B168" s="14"/>
      <c r="C168" s="14"/>
      <c r="D168" s="42"/>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x14ac:dyDescent="0.2">
      <c r="A169" s="14"/>
      <c r="B169" s="14"/>
      <c r="C169" s="14"/>
      <c r="D169" s="42"/>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x14ac:dyDescent="0.2">
      <c r="A170" s="14"/>
      <c r="B170" s="14"/>
      <c r="C170" s="14"/>
      <c r="D170" s="42"/>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x14ac:dyDescent="0.2">
      <c r="A171" s="14"/>
      <c r="B171" s="14"/>
      <c r="C171" s="14"/>
      <c r="D171" s="42"/>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x14ac:dyDescent="0.2">
      <c r="A172" s="14"/>
      <c r="B172" s="14"/>
      <c r="C172" s="14"/>
      <c r="D172" s="42"/>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x14ac:dyDescent="0.2">
      <c r="A173" s="14"/>
      <c r="B173" s="14"/>
      <c r="C173" s="14"/>
      <c r="D173" s="42"/>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x14ac:dyDescent="0.2">
      <c r="A174" s="14"/>
      <c r="B174" s="14"/>
      <c r="C174" s="14"/>
      <c r="D174" s="42"/>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x14ac:dyDescent="0.2">
      <c r="A175" s="14"/>
      <c r="B175" s="14"/>
      <c r="C175" s="14"/>
      <c r="D175" s="42"/>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x14ac:dyDescent="0.2">
      <c r="A176" s="14"/>
      <c r="B176" s="14"/>
      <c r="C176" s="14"/>
      <c r="D176" s="42"/>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x14ac:dyDescent="0.2">
      <c r="A177" s="14"/>
      <c r="B177" s="14"/>
      <c r="C177" s="14"/>
      <c r="D177" s="42"/>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5.75" customHeight="1" x14ac:dyDescent="0.2">
      <c r="A178" s="14"/>
      <c r="B178" s="14"/>
      <c r="C178" s="14"/>
      <c r="D178" s="42"/>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x14ac:dyDescent="0.2">
      <c r="A179" s="14"/>
      <c r="B179" s="14"/>
      <c r="C179" s="14"/>
      <c r="D179" s="42"/>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5.75" customHeight="1" x14ac:dyDescent="0.2">
      <c r="A180" s="14"/>
      <c r="B180" s="14"/>
      <c r="C180" s="14"/>
      <c r="D180" s="42"/>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x14ac:dyDescent="0.2">
      <c r="A181" s="14"/>
      <c r="B181" s="14"/>
      <c r="C181" s="14"/>
      <c r="D181" s="42"/>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x14ac:dyDescent="0.2">
      <c r="A182" s="14"/>
      <c r="B182" s="14"/>
      <c r="C182" s="14"/>
      <c r="D182" s="42"/>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5.75" customHeight="1" x14ac:dyDescent="0.2">
      <c r="A183" s="14"/>
      <c r="B183" s="14"/>
      <c r="C183" s="14"/>
      <c r="D183" s="42"/>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5.75" customHeight="1" x14ac:dyDescent="0.2">
      <c r="A184" s="14"/>
      <c r="B184" s="14"/>
      <c r="C184" s="14"/>
      <c r="D184" s="42"/>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5.75" customHeight="1" x14ac:dyDescent="0.2">
      <c r="A185" s="14"/>
      <c r="B185" s="14"/>
      <c r="C185" s="14"/>
      <c r="D185" s="42"/>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5.75" customHeight="1" x14ac:dyDescent="0.2">
      <c r="A186" s="14"/>
      <c r="B186" s="14"/>
      <c r="C186" s="14"/>
      <c r="D186" s="42"/>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5.75" customHeight="1" x14ac:dyDescent="0.2">
      <c r="A187" s="14"/>
      <c r="B187" s="14"/>
      <c r="C187" s="14"/>
      <c r="D187" s="42"/>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5.75" customHeight="1" x14ac:dyDescent="0.2">
      <c r="A188" s="14"/>
      <c r="B188" s="14"/>
      <c r="C188" s="14"/>
      <c r="D188" s="42"/>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5.75" customHeight="1" x14ac:dyDescent="0.2">
      <c r="A189" s="14"/>
      <c r="B189" s="14"/>
      <c r="C189" s="14"/>
      <c r="D189" s="42"/>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5.75" customHeight="1" x14ac:dyDescent="0.2">
      <c r="A190" s="14"/>
      <c r="B190" s="14"/>
      <c r="C190" s="14"/>
      <c r="D190" s="42"/>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5.75" customHeight="1" x14ac:dyDescent="0.2">
      <c r="A191" s="14"/>
      <c r="B191" s="14"/>
      <c r="C191" s="14"/>
      <c r="D191" s="42"/>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5.75" customHeight="1" x14ac:dyDescent="0.2">
      <c r="A192" s="14"/>
      <c r="B192" s="14"/>
      <c r="C192" s="14"/>
      <c r="D192" s="42"/>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5.75" customHeight="1" x14ac:dyDescent="0.2">
      <c r="A193" s="14"/>
      <c r="B193" s="14"/>
      <c r="C193" s="14"/>
      <c r="D193" s="42"/>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5.75" customHeight="1" x14ac:dyDescent="0.2">
      <c r="A194" s="14"/>
      <c r="B194" s="14"/>
      <c r="C194" s="14"/>
      <c r="D194" s="42"/>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5.75" customHeight="1" x14ac:dyDescent="0.2">
      <c r="A195" s="14"/>
      <c r="B195" s="14"/>
      <c r="C195" s="14"/>
      <c r="D195" s="42"/>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5.75" customHeight="1" x14ac:dyDescent="0.2">
      <c r="A196" s="14"/>
      <c r="B196" s="14"/>
      <c r="C196" s="14"/>
      <c r="D196" s="42"/>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5.75" customHeight="1" x14ac:dyDescent="0.2">
      <c r="A197" s="14"/>
      <c r="B197" s="14"/>
      <c r="C197" s="14"/>
      <c r="D197" s="42"/>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5.75" customHeight="1" x14ac:dyDescent="0.2">
      <c r="A198" s="14"/>
      <c r="B198" s="14"/>
      <c r="C198" s="14"/>
      <c r="D198" s="42"/>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5.75" customHeight="1" x14ac:dyDescent="0.2">
      <c r="A199" s="14"/>
      <c r="B199" s="14"/>
      <c r="C199" s="14"/>
      <c r="D199" s="42"/>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5.75" customHeight="1" x14ac:dyDescent="0.2">
      <c r="A200" s="14"/>
      <c r="B200" s="14"/>
      <c r="C200" s="14"/>
      <c r="D200" s="42"/>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5.75" customHeight="1" x14ac:dyDescent="0.2">
      <c r="A201" s="14"/>
      <c r="B201" s="14"/>
      <c r="C201" s="14"/>
      <c r="D201" s="42"/>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5.75" customHeight="1" x14ac:dyDescent="0.2">
      <c r="A202" s="14"/>
      <c r="B202" s="14"/>
      <c r="C202" s="14"/>
      <c r="D202" s="42"/>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5.75" customHeight="1" x14ac:dyDescent="0.2">
      <c r="A203" s="14"/>
      <c r="B203" s="14"/>
      <c r="C203" s="14"/>
      <c r="D203" s="42"/>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5.75" customHeight="1" x14ac:dyDescent="0.2">
      <c r="A204" s="14"/>
      <c r="B204" s="14"/>
      <c r="C204" s="14"/>
      <c r="D204" s="42"/>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5.75" customHeight="1" x14ac:dyDescent="0.2">
      <c r="A205" s="14"/>
      <c r="B205" s="14"/>
      <c r="C205" s="14"/>
      <c r="D205" s="42"/>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5.75" customHeight="1" x14ac:dyDescent="0.2">
      <c r="A206" s="14"/>
      <c r="B206" s="14"/>
      <c r="C206" s="14"/>
      <c r="D206" s="42"/>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5.75" customHeight="1" x14ac:dyDescent="0.2">
      <c r="A207" s="14"/>
      <c r="B207" s="14"/>
      <c r="C207" s="14"/>
      <c r="D207" s="42"/>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5.75" customHeight="1" x14ac:dyDescent="0.2">
      <c r="A208" s="14"/>
      <c r="B208" s="14"/>
      <c r="C208" s="14"/>
      <c r="D208" s="42"/>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5.75" customHeight="1" x14ac:dyDescent="0.2">
      <c r="A209" s="14"/>
      <c r="B209" s="14"/>
      <c r="C209" s="14"/>
      <c r="D209" s="42"/>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5.75" customHeight="1" x14ac:dyDescent="0.2">
      <c r="A210" s="14"/>
      <c r="B210" s="14"/>
      <c r="C210" s="14"/>
      <c r="D210" s="42"/>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5.75" customHeight="1" x14ac:dyDescent="0.2">
      <c r="A211" s="14"/>
      <c r="B211" s="14"/>
      <c r="C211" s="14"/>
      <c r="D211" s="42"/>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5.75" customHeight="1" x14ac:dyDescent="0.2">
      <c r="A212" s="14"/>
      <c r="B212" s="14"/>
      <c r="C212" s="14"/>
      <c r="D212" s="42"/>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5.75" customHeight="1" x14ac:dyDescent="0.2">
      <c r="A213" s="14"/>
      <c r="B213" s="14"/>
      <c r="C213" s="14"/>
      <c r="D213" s="42"/>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5.75" customHeight="1" x14ac:dyDescent="0.2">
      <c r="A214" s="14"/>
      <c r="B214" s="14"/>
      <c r="C214" s="14"/>
      <c r="D214" s="42"/>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5.75" customHeight="1" x14ac:dyDescent="0.2">
      <c r="A215" s="14"/>
      <c r="B215" s="14"/>
      <c r="C215" s="14"/>
      <c r="D215" s="42"/>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5.75" customHeight="1" x14ac:dyDescent="0.2">
      <c r="A216" s="14"/>
      <c r="B216" s="14"/>
      <c r="C216" s="14"/>
      <c r="D216" s="42"/>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5.75" customHeight="1" x14ac:dyDescent="0.2">
      <c r="A217" s="14"/>
      <c r="B217" s="14"/>
      <c r="C217" s="14"/>
      <c r="D217" s="42"/>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5.75" customHeight="1" x14ac:dyDescent="0.2">
      <c r="A218" s="14"/>
      <c r="B218" s="14"/>
      <c r="C218" s="14"/>
      <c r="D218" s="42"/>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5.75" customHeight="1" x14ac:dyDescent="0.2">
      <c r="A219" s="14"/>
      <c r="B219" s="14"/>
      <c r="C219" s="14"/>
      <c r="D219" s="42"/>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5.75" customHeight="1" x14ac:dyDescent="0.2">
      <c r="A220" s="14"/>
      <c r="B220" s="14"/>
      <c r="C220" s="14"/>
      <c r="D220" s="42"/>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5.75" customHeight="1" x14ac:dyDescent="0.2">
      <c r="A221" s="14"/>
      <c r="B221" s="14"/>
      <c r="C221" s="14"/>
      <c r="D221" s="42"/>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5.75" customHeight="1" x14ac:dyDescent="0.2">
      <c r="A222" s="14"/>
      <c r="B222" s="14"/>
      <c r="C222" s="14"/>
      <c r="D222" s="42"/>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5.75" customHeight="1" x14ac:dyDescent="0.2">
      <c r="A223" s="14"/>
      <c r="B223" s="14"/>
      <c r="C223" s="14"/>
      <c r="D223" s="42"/>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5.75" customHeight="1" x14ac:dyDescent="0.2">
      <c r="A224" s="14"/>
      <c r="B224" s="14"/>
      <c r="C224" s="14"/>
      <c r="D224" s="42"/>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5.75" customHeight="1" x14ac:dyDescent="0.2">
      <c r="A225" s="14"/>
      <c r="B225" s="14"/>
      <c r="C225" s="14"/>
      <c r="D225" s="42"/>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5.75" customHeight="1" x14ac:dyDescent="0.2">
      <c r="A226" s="14"/>
      <c r="B226" s="14"/>
      <c r="C226" s="14"/>
      <c r="D226" s="42"/>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5.75" customHeight="1" x14ac:dyDescent="0.2">
      <c r="A227" s="14"/>
      <c r="B227" s="14"/>
      <c r="C227" s="14"/>
      <c r="D227" s="42"/>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5.75" customHeight="1" x14ac:dyDescent="0.2">
      <c r="A228" s="14"/>
      <c r="B228" s="14"/>
      <c r="C228" s="14"/>
      <c r="D228" s="42"/>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5.75" customHeight="1" x14ac:dyDescent="0.2">
      <c r="A229" s="14"/>
      <c r="B229" s="14"/>
      <c r="C229" s="14"/>
      <c r="D229" s="42"/>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5.75" customHeight="1" x14ac:dyDescent="0.2">
      <c r="A230" s="14"/>
      <c r="B230" s="14"/>
      <c r="C230" s="14"/>
      <c r="D230" s="42"/>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5.75" customHeight="1" x14ac:dyDescent="0.2">
      <c r="A231" s="14"/>
      <c r="B231" s="14"/>
      <c r="C231" s="14"/>
      <c r="D231" s="42"/>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5.75" customHeight="1" x14ac:dyDescent="0.2">
      <c r="A232" s="14"/>
      <c r="B232" s="14"/>
      <c r="C232" s="14"/>
      <c r="D232" s="42"/>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5.75" customHeight="1" x14ac:dyDescent="0.2">
      <c r="A233" s="14"/>
      <c r="B233" s="14"/>
      <c r="C233" s="14"/>
      <c r="D233" s="42"/>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5.75" customHeight="1" x14ac:dyDescent="0.2">
      <c r="A234" s="14"/>
      <c r="B234" s="14"/>
      <c r="C234" s="14"/>
      <c r="D234" s="42"/>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5.75" customHeight="1" x14ac:dyDescent="0.2">
      <c r="A235" s="14"/>
      <c r="B235" s="14"/>
      <c r="C235" s="14"/>
      <c r="D235" s="42"/>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5.75" customHeight="1" x14ac:dyDescent="0.2">
      <c r="A236" s="14"/>
      <c r="B236" s="14"/>
      <c r="C236" s="14"/>
      <c r="D236" s="42"/>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5.75" customHeight="1" x14ac:dyDescent="0.2">
      <c r="A237" s="14"/>
      <c r="B237" s="14"/>
      <c r="C237" s="14"/>
      <c r="D237" s="42"/>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5.75" customHeight="1" x14ac:dyDescent="0.2">
      <c r="A238" s="14"/>
      <c r="B238" s="14"/>
      <c r="C238" s="14"/>
      <c r="D238" s="42"/>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5.75" customHeight="1" x14ac:dyDescent="0.2">
      <c r="A239" s="14"/>
      <c r="B239" s="14"/>
      <c r="C239" s="14"/>
      <c r="D239" s="42"/>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5.75" customHeight="1" x14ac:dyDescent="0.2">
      <c r="A240" s="14"/>
      <c r="B240" s="14"/>
      <c r="C240" s="14"/>
      <c r="D240" s="42"/>
      <c r="E240" s="14"/>
      <c r="F240" s="14"/>
      <c r="G240" s="14"/>
      <c r="H240" s="14"/>
      <c r="I240" s="14"/>
      <c r="J240" s="14"/>
      <c r="K240" s="14"/>
      <c r="L240" s="14"/>
      <c r="M240" s="14"/>
      <c r="N240" s="14"/>
      <c r="O240" s="14"/>
      <c r="P240" s="14"/>
      <c r="Q240" s="14"/>
      <c r="R240" s="14"/>
      <c r="S240" s="14"/>
      <c r="T240" s="14"/>
      <c r="U240" s="14"/>
      <c r="V240" s="14"/>
      <c r="W240" s="14"/>
      <c r="X240" s="14"/>
      <c r="Y240" s="14"/>
      <c r="Z240" s="1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4">
    <mergeCell ref="K26:K27"/>
    <mergeCell ref="B3:B5"/>
    <mergeCell ref="B10:B12"/>
    <mergeCell ref="A13:A23"/>
    <mergeCell ref="B13:B15"/>
    <mergeCell ref="B16:B17"/>
    <mergeCell ref="B20:B21"/>
    <mergeCell ref="C20:C21"/>
    <mergeCell ref="B26:B27"/>
    <mergeCell ref="C26:C27"/>
    <mergeCell ref="D26:D27"/>
    <mergeCell ref="E26:E27"/>
    <mergeCell ref="F26:F27"/>
    <mergeCell ref="D20:D21"/>
    <mergeCell ref="E20:E21"/>
    <mergeCell ref="F20:F21"/>
    <mergeCell ref="K20:K21"/>
    <mergeCell ref="B22:B23"/>
    <mergeCell ref="C22:C23"/>
    <mergeCell ref="D22:D23"/>
    <mergeCell ref="E22:E23"/>
    <mergeCell ref="F22:F23"/>
    <mergeCell ref="K22:K23"/>
    <mergeCell ref="K16:K17"/>
    <mergeCell ref="C10:C12"/>
    <mergeCell ref="D10:D11"/>
    <mergeCell ref="C13:C15"/>
    <mergeCell ref="D13:D15"/>
    <mergeCell ref="E13:E15"/>
    <mergeCell ref="F13:F15"/>
    <mergeCell ref="K13:K15"/>
    <mergeCell ref="C16:C17"/>
    <mergeCell ref="D16:D17"/>
    <mergeCell ref="E16:E17"/>
    <mergeCell ref="F16:F17"/>
    <mergeCell ref="H16:H17"/>
    <mergeCell ref="A1:L1"/>
    <mergeCell ref="A3:A12"/>
    <mergeCell ref="C3:C5"/>
    <mergeCell ref="D3:D5"/>
    <mergeCell ref="E3:E5"/>
    <mergeCell ref="F6:F7"/>
    <mergeCell ref="K8:K9"/>
    <mergeCell ref="E10:E11"/>
    <mergeCell ref="K3:K5"/>
    <mergeCell ref="K6:K7"/>
    <mergeCell ref="B8:B9"/>
    <mergeCell ref="C8:C9"/>
    <mergeCell ref="D8:D9"/>
    <mergeCell ref="E8:E9"/>
    <mergeCell ref="F8:F9"/>
    <mergeCell ref="H8:H9"/>
    <mergeCell ref="C34:C35"/>
    <mergeCell ref="D38:D40"/>
    <mergeCell ref="E38:E40"/>
    <mergeCell ref="F38:F39"/>
    <mergeCell ref="B34:B35"/>
    <mergeCell ref="B36:B37"/>
    <mergeCell ref="C36:C37"/>
    <mergeCell ref="D36:D37"/>
    <mergeCell ref="E36:E37"/>
    <mergeCell ref="B38:B40"/>
    <mergeCell ref="C38:C40"/>
    <mergeCell ref="K28:K29"/>
    <mergeCell ref="K32:K33"/>
    <mergeCell ref="B28:B29"/>
    <mergeCell ref="C28:C29"/>
    <mergeCell ref="D28:D29"/>
    <mergeCell ref="E28:E29"/>
    <mergeCell ref="F28:F29"/>
    <mergeCell ref="B30:B31"/>
    <mergeCell ref="E30:E31"/>
    <mergeCell ref="C30:C31"/>
    <mergeCell ref="D30:D31"/>
    <mergeCell ref="B32:B33"/>
    <mergeCell ref="C32:C33"/>
    <mergeCell ref="D32:D33"/>
    <mergeCell ref="E32:E33"/>
    <mergeCell ref="F3:F5"/>
    <mergeCell ref="H4:H5"/>
    <mergeCell ref="B6:B7"/>
    <mergeCell ref="C6:C7"/>
    <mergeCell ref="D6:D7"/>
    <mergeCell ref="E6:E7"/>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P1000"/>
  <sheetViews>
    <sheetView workbookViewId="0">
      <selection sqref="A1:N1"/>
    </sheetView>
  </sheetViews>
  <sheetFormatPr baseColWidth="10" defaultColWidth="11.28515625" defaultRowHeight="15" customHeight="1" x14ac:dyDescent="0.2"/>
  <cols>
    <col min="1" max="1" width="15.85546875" customWidth="1"/>
    <col min="2" max="2" width="13.5703125" customWidth="1"/>
    <col min="3" max="3" width="22.28515625" customWidth="1"/>
    <col min="4" max="4" width="19" customWidth="1"/>
    <col min="5" max="5" width="11.42578125" customWidth="1"/>
    <col min="6" max="6" width="10.42578125" customWidth="1"/>
    <col min="7" max="7" width="12.7109375" customWidth="1"/>
    <col min="8" max="8" width="19.140625" customWidth="1"/>
    <col min="9" max="9" width="10.28515625" customWidth="1"/>
    <col min="10" max="10" width="22.5703125" customWidth="1"/>
    <col min="11" max="12" width="7.85546875" customWidth="1"/>
    <col min="13" max="13" width="11.42578125" customWidth="1"/>
    <col min="14" max="14" width="7.85546875" customWidth="1"/>
    <col min="15" max="26" width="11.28515625" customWidth="1"/>
  </cols>
  <sheetData>
    <row r="1" spans="1:16" ht="16" x14ac:dyDescent="0.2">
      <c r="A1" s="579" t="s">
        <v>1048</v>
      </c>
      <c r="B1" s="573"/>
      <c r="C1" s="573"/>
      <c r="D1" s="573"/>
      <c r="E1" s="573"/>
      <c r="F1" s="573"/>
      <c r="G1" s="573"/>
      <c r="H1" s="573"/>
      <c r="I1" s="573"/>
      <c r="J1" s="573"/>
      <c r="K1" s="573"/>
      <c r="L1" s="573"/>
      <c r="M1" s="573"/>
      <c r="N1" s="573"/>
    </row>
    <row r="2" spans="1:16" ht="16" x14ac:dyDescent="0.2">
      <c r="A2" s="171"/>
      <c r="B2" s="171"/>
      <c r="C2" s="171"/>
      <c r="D2" s="171"/>
      <c r="E2" s="172"/>
      <c r="F2" s="172"/>
      <c r="G2" s="617" t="s">
        <v>1049</v>
      </c>
      <c r="H2" s="585"/>
      <c r="I2" s="585"/>
      <c r="J2" s="586"/>
      <c r="K2" s="617" t="s">
        <v>1050</v>
      </c>
      <c r="L2" s="585"/>
      <c r="M2" s="585"/>
      <c r="N2" s="586"/>
    </row>
    <row r="3" spans="1:16" ht="27" x14ac:dyDescent="0.2">
      <c r="A3" s="173" t="s">
        <v>757</v>
      </c>
      <c r="B3" s="173" t="s">
        <v>756</v>
      </c>
      <c r="C3" s="173" t="s">
        <v>737</v>
      </c>
      <c r="D3" s="100" t="s">
        <v>759</v>
      </c>
      <c r="E3" s="174" t="s">
        <v>761</v>
      </c>
      <c r="F3" s="174" t="s">
        <v>14</v>
      </c>
      <c r="G3" s="174" t="s">
        <v>1051</v>
      </c>
      <c r="H3" s="174" t="s">
        <v>1052</v>
      </c>
      <c r="I3" s="174" t="s">
        <v>1053</v>
      </c>
      <c r="J3" s="174" t="s">
        <v>1054</v>
      </c>
      <c r="K3" s="174" t="s">
        <v>1055</v>
      </c>
      <c r="L3" s="174" t="s">
        <v>1056</v>
      </c>
      <c r="M3" s="174" t="s">
        <v>1057</v>
      </c>
      <c r="N3" s="174" t="s">
        <v>1058</v>
      </c>
      <c r="O3" s="175"/>
      <c r="P3" s="175"/>
    </row>
    <row r="4" spans="1:16" ht="16" x14ac:dyDescent="0.2">
      <c r="A4" s="591" t="s">
        <v>774</v>
      </c>
      <c r="B4" s="618" t="s">
        <v>775</v>
      </c>
      <c r="C4" s="103" t="s">
        <v>776</v>
      </c>
      <c r="D4" s="104" t="s">
        <v>777</v>
      </c>
      <c r="E4" s="176" t="s">
        <v>264</v>
      </c>
      <c r="F4" s="177" t="s">
        <v>1059</v>
      </c>
      <c r="G4" s="176" t="s">
        <v>1060</v>
      </c>
      <c r="H4" s="496" t="s">
        <v>1061</v>
      </c>
      <c r="I4" s="497">
        <v>43963</v>
      </c>
      <c r="J4" s="498" t="s">
        <v>1062</v>
      </c>
      <c r="K4" s="499">
        <v>20200504</v>
      </c>
      <c r="L4" s="499">
        <v>20200504</v>
      </c>
      <c r="M4" s="499">
        <v>20200504</v>
      </c>
      <c r="N4" s="177">
        <v>20191003</v>
      </c>
      <c r="O4" s="175"/>
      <c r="P4" s="175"/>
    </row>
    <row r="5" spans="1:16" ht="16" x14ac:dyDescent="0.2">
      <c r="A5" s="592"/>
      <c r="B5" s="593"/>
      <c r="C5" s="103" t="s">
        <v>790</v>
      </c>
      <c r="D5" s="104" t="s">
        <v>791</v>
      </c>
      <c r="E5" s="178" t="s">
        <v>291</v>
      </c>
      <c r="F5" s="179" t="s">
        <v>1059</v>
      </c>
      <c r="G5" s="178" t="s">
        <v>1063</v>
      </c>
      <c r="H5" s="500" t="s">
        <v>1064</v>
      </c>
      <c r="I5" s="497">
        <v>43601</v>
      </c>
      <c r="J5" s="500" t="s">
        <v>1065</v>
      </c>
      <c r="K5" s="501">
        <v>20180907</v>
      </c>
      <c r="L5" s="501">
        <v>20180907</v>
      </c>
      <c r="M5" s="501">
        <v>20190417</v>
      </c>
      <c r="N5" s="180">
        <v>20191003</v>
      </c>
      <c r="O5" s="175"/>
      <c r="P5" s="175"/>
    </row>
    <row r="6" spans="1:16" ht="16" x14ac:dyDescent="0.2">
      <c r="A6" s="592"/>
      <c r="B6" s="114" t="s">
        <v>800</v>
      </c>
      <c r="C6" s="103" t="s">
        <v>801</v>
      </c>
      <c r="D6" s="104" t="s">
        <v>802</v>
      </c>
      <c r="E6" s="178" t="s">
        <v>325</v>
      </c>
      <c r="F6" s="179" t="s">
        <v>1066</v>
      </c>
      <c r="G6" s="178" t="s">
        <v>1067</v>
      </c>
      <c r="H6" s="500" t="s">
        <v>1068</v>
      </c>
      <c r="I6" s="497">
        <v>44026</v>
      </c>
      <c r="J6" s="500" t="s">
        <v>1069</v>
      </c>
      <c r="K6" s="501">
        <v>20200608</v>
      </c>
      <c r="L6" s="501">
        <v>20200403</v>
      </c>
      <c r="M6" s="501">
        <v>20200403</v>
      </c>
      <c r="N6" s="179">
        <v>20191003</v>
      </c>
      <c r="O6" s="175"/>
      <c r="P6" s="175"/>
    </row>
    <row r="7" spans="1:16" ht="16" x14ac:dyDescent="0.2">
      <c r="A7" s="593"/>
      <c r="B7" s="114" t="s">
        <v>810</v>
      </c>
      <c r="C7" s="103" t="s">
        <v>811</v>
      </c>
      <c r="D7" s="104" t="s">
        <v>812</v>
      </c>
      <c r="E7" s="178" t="s">
        <v>360</v>
      </c>
      <c r="F7" s="179" t="s">
        <v>1059</v>
      </c>
      <c r="G7" s="178" t="s">
        <v>1070</v>
      </c>
      <c r="H7" s="500" t="s">
        <v>1071</v>
      </c>
      <c r="I7" s="497">
        <v>43934</v>
      </c>
      <c r="J7" s="502" t="s">
        <v>1072</v>
      </c>
      <c r="K7" s="501">
        <v>20191206</v>
      </c>
      <c r="L7" s="501">
        <v>20191206</v>
      </c>
      <c r="M7" s="501">
        <v>20191206</v>
      </c>
      <c r="N7" s="179">
        <v>20191003</v>
      </c>
      <c r="O7" s="175"/>
      <c r="P7" s="175"/>
    </row>
    <row r="8" spans="1:16" ht="16" x14ac:dyDescent="0.2">
      <c r="A8" s="591" t="s">
        <v>819</v>
      </c>
      <c r="B8" s="594" t="s">
        <v>820</v>
      </c>
      <c r="C8" s="595" t="s">
        <v>821</v>
      </c>
      <c r="D8" s="104" t="s">
        <v>822</v>
      </c>
      <c r="E8" s="178" t="s">
        <v>403</v>
      </c>
      <c r="F8" s="179" t="s">
        <v>1059</v>
      </c>
      <c r="G8" s="178" t="s">
        <v>1073</v>
      </c>
      <c r="H8" s="500" t="s">
        <v>1074</v>
      </c>
      <c r="I8" s="497">
        <v>43602</v>
      </c>
      <c r="J8" s="500" t="s">
        <v>1075</v>
      </c>
      <c r="K8" s="501">
        <v>20181023</v>
      </c>
      <c r="L8" s="501">
        <v>20181023</v>
      </c>
      <c r="M8" s="501">
        <v>20200720</v>
      </c>
      <c r="N8" s="179">
        <v>20190308</v>
      </c>
      <c r="O8" s="175"/>
      <c r="P8" s="175"/>
    </row>
    <row r="9" spans="1:16" ht="16" x14ac:dyDescent="0.2">
      <c r="A9" s="592"/>
      <c r="B9" s="592"/>
      <c r="C9" s="592"/>
      <c r="D9" s="104" t="s">
        <v>828</v>
      </c>
      <c r="E9" s="178" t="s">
        <v>419</v>
      </c>
      <c r="F9" s="180" t="s">
        <v>1059</v>
      </c>
      <c r="G9" s="178" t="s">
        <v>1076</v>
      </c>
      <c r="H9" s="500" t="s">
        <v>1077</v>
      </c>
      <c r="I9" s="497">
        <v>43922</v>
      </c>
      <c r="J9" s="500" t="s">
        <v>898</v>
      </c>
      <c r="K9" s="501">
        <v>20191112</v>
      </c>
      <c r="L9" s="501">
        <v>20181019</v>
      </c>
      <c r="M9" s="501">
        <v>20191112</v>
      </c>
      <c r="N9" s="179">
        <v>20191003</v>
      </c>
      <c r="O9" s="175"/>
      <c r="P9" s="175"/>
    </row>
    <row r="10" spans="1:16" ht="16" x14ac:dyDescent="0.2">
      <c r="A10" s="592"/>
      <c r="B10" s="592"/>
      <c r="C10" s="592"/>
      <c r="D10" s="104" t="s">
        <v>835</v>
      </c>
      <c r="E10" s="179" t="s">
        <v>457</v>
      </c>
      <c r="F10" s="180" t="s">
        <v>1078</v>
      </c>
      <c r="G10" s="179" t="s">
        <v>1079</v>
      </c>
      <c r="H10" s="503" t="s">
        <v>1080</v>
      </c>
      <c r="I10" s="497">
        <v>43882</v>
      </c>
      <c r="J10" s="500" t="s">
        <v>898</v>
      </c>
      <c r="K10" s="501">
        <v>20200124</v>
      </c>
      <c r="L10" s="504" t="s">
        <v>1081</v>
      </c>
      <c r="M10" s="501">
        <v>20200124</v>
      </c>
      <c r="N10" s="183" t="s">
        <v>898</v>
      </c>
      <c r="O10" s="175"/>
      <c r="P10" s="175"/>
    </row>
    <row r="11" spans="1:16" ht="16" x14ac:dyDescent="0.2">
      <c r="A11" s="592"/>
      <c r="B11" s="593"/>
      <c r="C11" s="593"/>
      <c r="D11" s="104" t="s">
        <v>839</v>
      </c>
      <c r="E11" s="179" t="s">
        <v>493</v>
      </c>
      <c r="F11" s="180" t="s">
        <v>1078</v>
      </c>
      <c r="G11" s="179" t="s">
        <v>1082</v>
      </c>
      <c r="H11" s="500" t="s">
        <v>1083</v>
      </c>
      <c r="I11" s="497">
        <v>43873</v>
      </c>
      <c r="J11" s="500" t="s">
        <v>1084</v>
      </c>
      <c r="K11" s="501">
        <v>20200124</v>
      </c>
      <c r="L11" s="504" t="s">
        <v>1081</v>
      </c>
      <c r="M11" s="501">
        <v>20200124</v>
      </c>
      <c r="N11" s="183" t="s">
        <v>898</v>
      </c>
      <c r="O11" s="175"/>
      <c r="P11" s="175"/>
    </row>
    <row r="12" spans="1:16" ht="16" x14ac:dyDescent="0.2">
      <c r="A12" s="592"/>
      <c r="B12" s="114" t="s">
        <v>842</v>
      </c>
      <c r="C12" s="103" t="s">
        <v>843</v>
      </c>
      <c r="D12" s="104" t="s">
        <v>844</v>
      </c>
      <c r="E12" s="178" t="s">
        <v>526</v>
      </c>
      <c r="F12" s="179" t="s">
        <v>1059</v>
      </c>
      <c r="G12" s="178" t="s">
        <v>1085</v>
      </c>
      <c r="H12" s="179" t="s">
        <v>1086</v>
      </c>
      <c r="I12" s="179">
        <v>20200304</v>
      </c>
      <c r="J12" s="180" t="s">
        <v>1087</v>
      </c>
      <c r="K12" s="181">
        <v>20191108</v>
      </c>
      <c r="L12" s="181">
        <v>20181211</v>
      </c>
      <c r="M12" s="181">
        <v>20191108</v>
      </c>
      <c r="N12" s="179">
        <v>20191003</v>
      </c>
      <c r="O12" s="175"/>
      <c r="P12" s="175"/>
    </row>
    <row r="13" spans="1:16" ht="16" x14ac:dyDescent="0.2">
      <c r="A13" s="593"/>
      <c r="B13" s="114" t="s">
        <v>852</v>
      </c>
      <c r="C13" s="103" t="s">
        <v>853</v>
      </c>
      <c r="D13" s="104" t="s">
        <v>854</v>
      </c>
      <c r="E13" s="178" t="s">
        <v>538</v>
      </c>
      <c r="F13" s="179" t="s">
        <v>1059</v>
      </c>
      <c r="G13" s="178" t="s">
        <v>1088</v>
      </c>
      <c r="H13" s="179" t="s">
        <v>1089</v>
      </c>
      <c r="I13" s="179">
        <v>20190516</v>
      </c>
      <c r="J13" s="180" t="s">
        <v>1090</v>
      </c>
      <c r="K13" s="181">
        <v>20181218</v>
      </c>
      <c r="L13" s="181">
        <v>20181019</v>
      </c>
      <c r="M13" s="181">
        <v>20181218</v>
      </c>
      <c r="N13" s="179">
        <v>20191002</v>
      </c>
      <c r="O13" s="175"/>
      <c r="P13" s="175"/>
    </row>
    <row r="14" spans="1:16" ht="16" x14ac:dyDescent="0.2">
      <c r="A14" s="123" t="s">
        <v>862</v>
      </c>
      <c r="B14" s="114" t="s">
        <v>863</v>
      </c>
      <c r="C14" s="103" t="s">
        <v>864</v>
      </c>
      <c r="D14" s="104" t="s">
        <v>865</v>
      </c>
      <c r="E14" s="178" t="s">
        <v>574</v>
      </c>
      <c r="F14" s="179" t="s">
        <v>1066</v>
      </c>
      <c r="G14" s="178" t="s">
        <v>1091</v>
      </c>
      <c r="H14" s="179" t="s">
        <v>1092</v>
      </c>
      <c r="I14" s="179">
        <v>20190725</v>
      </c>
      <c r="J14" s="180" t="s">
        <v>1093</v>
      </c>
      <c r="K14" s="181">
        <v>20190603</v>
      </c>
      <c r="L14" s="181">
        <v>20190131</v>
      </c>
      <c r="M14" s="181">
        <v>20190131</v>
      </c>
      <c r="N14" s="179">
        <v>20191002</v>
      </c>
      <c r="O14" s="175"/>
      <c r="P14" s="175"/>
    </row>
    <row r="15" spans="1:16" ht="16" x14ac:dyDescent="0.2">
      <c r="A15" s="123" t="s">
        <v>872</v>
      </c>
      <c r="B15" s="114" t="s">
        <v>873</v>
      </c>
      <c r="C15" s="103" t="s">
        <v>874</v>
      </c>
      <c r="D15" s="104" t="s">
        <v>875</v>
      </c>
      <c r="E15" s="178" t="s">
        <v>1094</v>
      </c>
      <c r="F15" s="179" t="s">
        <v>1095</v>
      </c>
      <c r="G15" s="178" t="s">
        <v>1096</v>
      </c>
      <c r="H15" s="179" t="s">
        <v>1097</v>
      </c>
      <c r="I15" s="179">
        <v>20190602</v>
      </c>
      <c r="J15" s="180" t="s">
        <v>1098</v>
      </c>
      <c r="K15" s="181">
        <v>20190409</v>
      </c>
      <c r="L15" s="181">
        <v>20190409</v>
      </c>
      <c r="M15" s="181">
        <v>20190409</v>
      </c>
      <c r="N15" s="179">
        <v>20191003</v>
      </c>
      <c r="O15" s="175"/>
      <c r="P15" s="175"/>
    </row>
    <row r="16" spans="1:16" ht="16" x14ac:dyDescent="0.2">
      <c r="A16" s="591" t="s">
        <v>1099</v>
      </c>
      <c r="B16" s="114" t="s">
        <v>885</v>
      </c>
      <c r="C16" s="103" t="s">
        <v>886</v>
      </c>
      <c r="D16" s="104" t="s">
        <v>887</v>
      </c>
      <c r="E16" s="178" t="s">
        <v>1100</v>
      </c>
      <c r="F16" s="179" t="s">
        <v>1095</v>
      </c>
      <c r="G16" s="178" t="s">
        <v>1101</v>
      </c>
      <c r="H16" s="179" t="s">
        <v>1102</v>
      </c>
      <c r="I16" s="179">
        <v>20190316</v>
      </c>
      <c r="J16" s="180" t="s">
        <v>1103</v>
      </c>
      <c r="K16" s="181">
        <v>20190305</v>
      </c>
      <c r="L16" s="181">
        <v>20190305</v>
      </c>
      <c r="M16" s="181">
        <v>20190305</v>
      </c>
      <c r="N16" s="179">
        <v>20191002</v>
      </c>
      <c r="O16" s="175"/>
      <c r="P16" s="175"/>
    </row>
    <row r="17" spans="1:16" ht="16" x14ac:dyDescent="0.2">
      <c r="A17" s="592"/>
      <c r="B17" s="114" t="s">
        <v>893</v>
      </c>
      <c r="C17" s="103" t="s">
        <v>894</v>
      </c>
      <c r="D17" s="104" t="s">
        <v>895</v>
      </c>
      <c r="E17" s="178" t="s">
        <v>897</v>
      </c>
      <c r="F17" s="179" t="s">
        <v>1095</v>
      </c>
      <c r="G17" s="178" t="s">
        <v>1104</v>
      </c>
      <c r="H17" s="179" t="s">
        <v>1105</v>
      </c>
      <c r="I17" s="179">
        <v>20181219</v>
      </c>
      <c r="J17" s="180" t="s">
        <v>1106</v>
      </c>
      <c r="K17" s="181">
        <v>20181211</v>
      </c>
      <c r="L17" s="181">
        <v>20181211</v>
      </c>
      <c r="M17" s="181">
        <v>20191102</v>
      </c>
      <c r="N17" s="179">
        <v>20191001</v>
      </c>
      <c r="O17" s="175"/>
      <c r="P17" s="175"/>
    </row>
    <row r="18" spans="1:16" ht="16" x14ac:dyDescent="0.2">
      <c r="A18" s="592"/>
      <c r="B18" s="594" t="s">
        <v>899</v>
      </c>
      <c r="C18" s="103" t="s">
        <v>900</v>
      </c>
      <c r="D18" s="104" t="s">
        <v>901</v>
      </c>
      <c r="E18" s="178" t="s">
        <v>643</v>
      </c>
      <c r="F18" s="179" t="s">
        <v>1059</v>
      </c>
      <c r="G18" s="178" t="s">
        <v>1107</v>
      </c>
      <c r="H18" s="179" t="s">
        <v>1108</v>
      </c>
      <c r="I18" s="179">
        <v>20190801</v>
      </c>
      <c r="J18" s="180" t="s">
        <v>1109</v>
      </c>
      <c r="K18" s="181">
        <v>20190208</v>
      </c>
      <c r="L18" s="181">
        <v>20190208</v>
      </c>
      <c r="M18" s="181">
        <v>20190319</v>
      </c>
      <c r="N18" s="179">
        <v>20191001</v>
      </c>
      <c r="O18" s="175"/>
      <c r="P18" s="175"/>
    </row>
    <row r="19" spans="1:16" ht="16" x14ac:dyDescent="0.2">
      <c r="A19" s="592"/>
      <c r="B19" s="593"/>
      <c r="C19" s="103" t="s">
        <v>908</v>
      </c>
      <c r="D19" s="104" t="s">
        <v>909</v>
      </c>
      <c r="E19" s="178" t="s">
        <v>911</v>
      </c>
      <c r="F19" s="179" t="s">
        <v>1095</v>
      </c>
      <c r="G19" s="178" t="s">
        <v>1110</v>
      </c>
      <c r="H19" s="179" t="s">
        <v>1111</v>
      </c>
      <c r="I19" s="179">
        <v>20180530</v>
      </c>
      <c r="J19" s="180" t="s">
        <v>1112</v>
      </c>
      <c r="K19" s="181">
        <v>20180530</v>
      </c>
      <c r="L19" s="182" t="s">
        <v>1081</v>
      </c>
      <c r="M19" s="181">
        <v>20180530</v>
      </c>
      <c r="N19" s="179">
        <v>20191002</v>
      </c>
      <c r="O19" s="175"/>
      <c r="P19" s="175"/>
    </row>
    <row r="20" spans="1:16" ht="16" x14ac:dyDescent="0.2">
      <c r="A20" s="592"/>
      <c r="B20" s="114" t="s">
        <v>918</v>
      </c>
      <c r="C20" s="103" t="s">
        <v>919</v>
      </c>
      <c r="D20" s="104" t="s">
        <v>920</v>
      </c>
      <c r="E20" s="178" t="s">
        <v>922</v>
      </c>
      <c r="F20" s="179" t="s">
        <v>1095</v>
      </c>
      <c r="G20" s="178" t="s">
        <v>1113</v>
      </c>
      <c r="H20" s="179" t="s">
        <v>1114</v>
      </c>
      <c r="I20" s="179">
        <v>20190206</v>
      </c>
      <c r="J20" s="180" t="s">
        <v>1115</v>
      </c>
      <c r="K20" s="181">
        <v>20181026</v>
      </c>
      <c r="L20" s="181">
        <v>20181026</v>
      </c>
      <c r="M20" s="181">
        <v>20181026</v>
      </c>
      <c r="N20" s="179">
        <v>20191002</v>
      </c>
      <c r="O20" s="175"/>
      <c r="P20" s="175"/>
    </row>
    <row r="21" spans="1:16" ht="15.75" customHeight="1" x14ac:dyDescent="0.2">
      <c r="A21" s="593"/>
      <c r="B21" s="114" t="s">
        <v>927</v>
      </c>
      <c r="C21" s="103" t="s">
        <v>928</v>
      </c>
      <c r="D21" s="104" t="s">
        <v>929</v>
      </c>
      <c r="E21" s="178" t="s">
        <v>931</v>
      </c>
      <c r="F21" s="179" t="s">
        <v>1066</v>
      </c>
      <c r="G21" s="178" t="s">
        <v>1116</v>
      </c>
      <c r="H21" s="179" t="s">
        <v>1117</v>
      </c>
      <c r="I21" s="179">
        <v>20190206</v>
      </c>
      <c r="J21" s="180" t="s">
        <v>1118</v>
      </c>
      <c r="K21" s="181">
        <v>20181116</v>
      </c>
      <c r="L21" s="181">
        <v>20181116</v>
      </c>
      <c r="M21" s="181">
        <v>20181116</v>
      </c>
      <c r="N21" s="179" t="s">
        <v>1119</v>
      </c>
      <c r="O21" s="175"/>
      <c r="P21" s="175"/>
    </row>
    <row r="22" spans="1:16" ht="15.75" customHeight="1" x14ac:dyDescent="0.2">
      <c r="A22" s="128" t="s">
        <v>937</v>
      </c>
      <c r="B22" s="129" t="s">
        <v>938</v>
      </c>
      <c r="C22" s="130" t="s">
        <v>939</v>
      </c>
      <c r="D22" s="131" t="s">
        <v>940</v>
      </c>
      <c r="E22" s="184" t="s">
        <v>676</v>
      </c>
      <c r="F22" s="184" t="s">
        <v>1120</v>
      </c>
      <c r="G22" s="178" t="s">
        <v>1121</v>
      </c>
      <c r="H22" s="184" t="s">
        <v>1122</v>
      </c>
      <c r="I22" s="179">
        <v>20200221</v>
      </c>
      <c r="J22" s="180" t="s">
        <v>1123</v>
      </c>
      <c r="K22" s="181">
        <v>20200113</v>
      </c>
      <c r="L22" s="181">
        <v>20200113</v>
      </c>
      <c r="M22" s="185">
        <v>20200113</v>
      </c>
      <c r="N22" s="184">
        <v>20190820</v>
      </c>
      <c r="O22" s="175"/>
      <c r="P22" s="175"/>
    </row>
    <row r="23" spans="1:16" ht="15.75" customHeight="1" x14ac:dyDescent="0.2">
      <c r="A23" s="45"/>
      <c r="B23" s="45"/>
      <c r="C23" s="45"/>
      <c r="D23" s="45"/>
      <c r="E23" s="140"/>
      <c r="F23" s="140"/>
      <c r="G23" s="140"/>
      <c r="H23" s="140"/>
      <c r="I23" s="140"/>
      <c r="J23" s="140"/>
      <c r="K23" s="140"/>
      <c r="L23" s="140"/>
      <c r="M23" s="140"/>
      <c r="N23" s="14"/>
    </row>
    <row r="24" spans="1:16" ht="15.75" customHeight="1" x14ac:dyDescent="0.2">
      <c r="I24" s="140"/>
      <c r="J24" s="140"/>
      <c r="K24" s="140"/>
      <c r="L24" s="140"/>
      <c r="N24" s="14"/>
    </row>
    <row r="25" spans="1:16" ht="15.75" customHeight="1" x14ac:dyDescent="0.2">
      <c r="A25" s="45"/>
      <c r="H25" s="28"/>
      <c r="I25" s="140"/>
      <c r="J25" s="140"/>
      <c r="K25" s="140"/>
      <c r="L25" s="140"/>
    </row>
    <row r="26" spans="1:16" ht="15.75" customHeight="1" x14ac:dyDescent="0.2">
      <c r="A26" s="45"/>
      <c r="B26" s="45"/>
      <c r="C26" s="45"/>
      <c r="D26" s="45"/>
      <c r="E26" s="140"/>
      <c r="H26" s="186"/>
      <c r="I26" s="186"/>
      <c r="J26" s="140"/>
      <c r="K26" s="140"/>
      <c r="L26" s="140"/>
      <c r="M26" s="140"/>
    </row>
    <row r="27" spans="1:16" ht="15.75" customHeight="1" x14ac:dyDescent="0.2">
      <c r="B27" s="140"/>
      <c r="C27" s="45"/>
      <c r="E27" s="187"/>
      <c r="F27" s="140"/>
      <c r="G27" s="140"/>
      <c r="H27" s="140"/>
      <c r="J27" s="188"/>
      <c r="M27" s="186"/>
      <c r="O27" s="189"/>
    </row>
    <row r="28" spans="1:16" ht="15.75" customHeight="1" x14ac:dyDescent="0.2">
      <c r="A28" s="45"/>
      <c r="B28" s="140"/>
      <c r="C28" s="45"/>
      <c r="H28" s="140"/>
      <c r="I28" s="140"/>
      <c r="J28" s="188"/>
    </row>
    <row r="29" spans="1:16" ht="15.75" customHeight="1" x14ac:dyDescent="0.2">
      <c r="A29" s="45"/>
      <c r="B29" s="45"/>
      <c r="C29" s="45"/>
      <c r="D29" s="45"/>
      <c r="E29" s="140"/>
      <c r="F29" s="140"/>
      <c r="G29" s="140"/>
      <c r="H29" s="140"/>
      <c r="I29" s="140"/>
      <c r="J29" s="140"/>
      <c r="K29" s="140"/>
      <c r="L29" s="140"/>
      <c r="M29" s="140"/>
    </row>
    <row r="30" spans="1:16" ht="15.75" customHeight="1" x14ac:dyDescent="0.2">
      <c r="A30" s="45"/>
      <c r="B30" s="45"/>
      <c r="C30" s="45"/>
      <c r="D30" s="45"/>
      <c r="E30" s="140"/>
      <c r="F30" s="140"/>
      <c r="G30" s="140"/>
      <c r="H30" s="140"/>
      <c r="I30" s="140"/>
      <c r="J30" s="140"/>
      <c r="K30" s="140"/>
      <c r="L30" s="140"/>
      <c r="M30" s="140"/>
      <c r="O30" s="190"/>
    </row>
    <row r="31" spans="1:16" ht="15.75" customHeight="1" x14ac:dyDescent="0.2">
      <c r="A31" s="45"/>
      <c r="B31" s="45"/>
      <c r="C31" s="45"/>
      <c r="D31" s="45"/>
      <c r="E31" s="140"/>
      <c r="F31" s="140"/>
      <c r="G31" s="140"/>
      <c r="H31" s="140"/>
      <c r="I31" s="140"/>
      <c r="J31" s="140"/>
      <c r="K31" s="140"/>
      <c r="L31" s="140"/>
      <c r="M31" s="140"/>
    </row>
    <row r="32" spans="1:16" ht="15.75" customHeight="1" x14ac:dyDescent="0.2">
      <c r="A32" s="45"/>
      <c r="B32" s="45"/>
      <c r="C32" s="45"/>
      <c r="D32" s="45"/>
      <c r="E32" s="140"/>
      <c r="F32" s="140"/>
      <c r="G32" s="140"/>
      <c r="H32" s="140"/>
      <c r="I32" s="140"/>
      <c r="J32" s="140"/>
      <c r="K32" s="140"/>
      <c r="L32" s="140"/>
      <c r="M32" s="140"/>
    </row>
    <row r="33" spans="1:13" ht="15.75" customHeight="1" x14ac:dyDescent="0.2">
      <c r="A33" s="45"/>
      <c r="B33" s="45"/>
      <c r="C33" s="45"/>
      <c r="D33" s="45"/>
      <c r="E33" s="140"/>
      <c r="F33" s="140"/>
      <c r="G33" s="140"/>
      <c r="H33" s="140"/>
      <c r="I33" s="140"/>
      <c r="J33" s="140"/>
      <c r="K33" s="140"/>
      <c r="L33" s="140"/>
      <c r="M33" s="140"/>
    </row>
    <row r="34" spans="1:13" ht="15.75" customHeight="1" x14ac:dyDescent="0.2">
      <c r="A34" s="45"/>
      <c r="B34" s="45"/>
      <c r="C34" s="45"/>
      <c r="D34" s="45"/>
      <c r="E34" s="140"/>
      <c r="F34" s="140"/>
      <c r="G34" s="140"/>
      <c r="H34" s="140"/>
      <c r="I34" s="140"/>
      <c r="J34" s="140"/>
      <c r="K34" s="140"/>
      <c r="L34" s="140"/>
      <c r="M34" s="140"/>
    </row>
    <row r="35" spans="1:13" ht="15.75" customHeight="1" x14ac:dyDescent="0.2">
      <c r="A35" s="45"/>
      <c r="B35" s="45"/>
      <c r="C35" s="45"/>
      <c r="D35" s="45"/>
      <c r="E35" s="140"/>
      <c r="F35" s="140"/>
      <c r="G35" s="140"/>
      <c r="H35" s="140"/>
      <c r="I35" s="140"/>
      <c r="J35" s="140"/>
      <c r="K35" s="140"/>
      <c r="L35" s="140"/>
      <c r="M35" s="140"/>
    </row>
    <row r="36" spans="1:13" ht="15.75" customHeight="1" x14ac:dyDescent="0.2">
      <c r="A36" s="45"/>
      <c r="B36" s="45"/>
      <c r="C36" s="45"/>
      <c r="D36" s="45"/>
      <c r="E36" s="140"/>
      <c r="F36" s="140"/>
      <c r="G36" s="140"/>
      <c r="H36" s="140"/>
      <c r="I36" s="140"/>
      <c r="J36" s="140"/>
      <c r="K36" s="140"/>
      <c r="L36" s="140"/>
      <c r="M36" s="140"/>
    </row>
    <row r="37" spans="1:13" ht="15.75" customHeight="1" x14ac:dyDescent="0.2">
      <c r="A37" s="45"/>
      <c r="B37" s="45"/>
      <c r="C37" s="45"/>
      <c r="D37" s="45"/>
      <c r="E37" s="140"/>
      <c r="F37" s="140"/>
      <c r="G37" s="140"/>
      <c r="H37" s="140"/>
      <c r="I37" s="140"/>
      <c r="J37" s="140"/>
      <c r="K37" s="140"/>
      <c r="L37" s="140"/>
      <c r="M37" s="140"/>
    </row>
    <row r="38" spans="1:13" ht="15.75" customHeight="1" x14ac:dyDescent="0.2">
      <c r="A38" s="45"/>
      <c r="B38" s="45"/>
      <c r="C38" s="45"/>
      <c r="D38" s="45"/>
      <c r="E38" s="140"/>
      <c r="F38" s="140"/>
      <c r="G38" s="140"/>
      <c r="H38" s="140"/>
      <c r="I38" s="140"/>
      <c r="J38" s="140"/>
      <c r="K38" s="140"/>
      <c r="L38" s="140"/>
      <c r="M38" s="140"/>
    </row>
    <row r="39" spans="1:13" ht="15.75" customHeight="1" x14ac:dyDescent="0.2">
      <c r="A39" s="45"/>
      <c r="B39" s="45"/>
      <c r="C39" s="45"/>
      <c r="D39" s="45"/>
      <c r="E39" s="140"/>
      <c r="F39" s="140"/>
      <c r="G39" s="140"/>
      <c r="H39" s="140"/>
      <c r="I39" s="140"/>
      <c r="J39" s="140"/>
      <c r="K39" s="140"/>
      <c r="L39" s="140"/>
      <c r="M39" s="140"/>
    </row>
    <row r="40" spans="1:13" ht="15.75" customHeight="1" x14ac:dyDescent="0.2">
      <c r="A40" s="45"/>
      <c r="B40" s="45"/>
      <c r="C40" s="45"/>
      <c r="D40" s="45"/>
      <c r="E40" s="140"/>
      <c r="F40" s="140"/>
      <c r="G40" s="140"/>
      <c r="H40" s="140"/>
      <c r="I40" s="140"/>
      <c r="J40" s="140"/>
      <c r="K40" s="140"/>
      <c r="L40" s="140"/>
      <c r="M40" s="140"/>
    </row>
    <row r="41" spans="1:13" ht="15.75" customHeight="1" x14ac:dyDescent="0.2">
      <c r="A41" s="45"/>
      <c r="B41" s="45"/>
      <c r="C41" s="45"/>
      <c r="D41" s="45"/>
      <c r="E41" s="140"/>
      <c r="F41" s="140"/>
      <c r="G41" s="140"/>
      <c r="H41" s="140"/>
      <c r="I41" s="140"/>
      <c r="J41" s="140"/>
      <c r="K41" s="140"/>
      <c r="L41" s="140"/>
      <c r="M41" s="140"/>
    </row>
    <row r="42" spans="1:13" ht="15.75" customHeight="1" x14ac:dyDescent="0.2">
      <c r="A42" s="45"/>
      <c r="B42" s="45"/>
      <c r="C42" s="45"/>
      <c r="D42" s="45"/>
      <c r="E42" s="140"/>
      <c r="F42" s="140"/>
      <c r="G42" s="140"/>
      <c r="H42" s="140"/>
      <c r="I42" s="140"/>
      <c r="J42" s="140"/>
      <c r="K42" s="140"/>
      <c r="L42" s="140"/>
      <c r="M42" s="140"/>
    </row>
    <row r="43" spans="1:13" ht="15.75" customHeight="1" x14ac:dyDescent="0.2">
      <c r="A43" s="45"/>
      <c r="B43" s="45"/>
      <c r="C43" s="45"/>
      <c r="D43" s="45"/>
      <c r="E43" s="140"/>
      <c r="F43" s="140"/>
      <c r="G43" s="140"/>
      <c r="H43" s="140"/>
      <c r="I43" s="140"/>
      <c r="J43" s="140"/>
      <c r="K43" s="140"/>
      <c r="L43" s="140"/>
      <c r="M43" s="140"/>
    </row>
    <row r="44" spans="1:13" ht="15.75" customHeight="1" x14ac:dyDescent="0.2">
      <c r="A44" s="45"/>
      <c r="B44" s="45"/>
      <c r="C44" s="45"/>
      <c r="D44" s="45"/>
      <c r="E44" s="140"/>
      <c r="F44" s="140"/>
      <c r="G44" s="140"/>
      <c r="H44" s="140"/>
      <c r="I44" s="140"/>
      <c r="J44" s="140"/>
      <c r="K44" s="140"/>
      <c r="L44" s="140"/>
      <c r="M44" s="140"/>
    </row>
    <row r="45" spans="1:13" ht="15.75" customHeight="1" x14ac:dyDescent="0.2">
      <c r="A45" s="45"/>
      <c r="B45" s="45"/>
      <c r="C45" s="45"/>
      <c r="D45" s="45"/>
      <c r="E45" s="140"/>
      <c r="F45" s="140"/>
      <c r="G45" s="140"/>
      <c r="H45" s="140"/>
      <c r="I45" s="140"/>
      <c r="J45" s="140"/>
      <c r="K45" s="140"/>
      <c r="L45" s="140"/>
      <c r="M45" s="140"/>
    </row>
    <row r="46" spans="1:13" ht="15.75" customHeight="1" x14ac:dyDescent="0.2">
      <c r="A46" s="45"/>
      <c r="B46" s="45"/>
      <c r="C46" s="45"/>
      <c r="D46" s="45"/>
      <c r="E46" s="140"/>
      <c r="F46" s="140"/>
      <c r="G46" s="140"/>
      <c r="H46" s="140"/>
      <c r="I46" s="140"/>
      <c r="J46" s="140"/>
      <c r="K46" s="140"/>
      <c r="L46" s="140"/>
      <c r="M46" s="140"/>
    </row>
    <row r="47" spans="1:13" ht="15.75" customHeight="1" x14ac:dyDescent="0.2">
      <c r="A47" s="45"/>
      <c r="B47" s="45"/>
      <c r="C47" s="45"/>
      <c r="D47" s="45"/>
      <c r="E47" s="140"/>
      <c r="F47" s="140"/>
      <c r="G47" s="140"/>
      <c r="H47" s="140"/>
      <c r="I47" s="140"/>
      <c r="J47" s="140"/>
      <c r="K47" s="140"/>
      <c r="L47" s="140"/>
      <c r="M47" s="140"/>
    </row>
    <row r="48" spans="1:13" ht="15.75" customHeight="1" x14ac:dyDescent="0.2">
      <c r="A48" s="45"/>
      <c r="B48" s="45"/>
      <c r="C48" s="45"/>
      <c r="D48" s="45"/>
      <c r="E48" s="140"/>
      <c r="F48" s="140"/>
      <c r="G48" s="140"/>
      <c r="H48" s="140"/>
      <c r="I48" s="140"/>
      <c r="J48" s="140"/>
      <c r="K48" s="140"/>
      <c r="L48" s="140"/>
      <c r="M48" s="140"/>
    </row>
    <row r="49" spans="1:13" ht="15.75" customHeight="1" x14ac:dyDescent="0.2">
      <c r="A49" s="45"/>
      <c r="B49" s="45"/>
      <c r="C49" s="45"/>
      <c r="D49" s="45"/>
      <c r="E49" s="140"/>
      <c r="F49" s="140"/>
      <c r="G49" s="140"/>
      <c r="H49" s="140"/>
      <c r="I49" s="140"/>
      <c r="J49" s="140"/>
      <c r="K49" s="140"/>
      <c r="L49" s="140"/>
      <c r="M49" s="140"/>
    </row>
    <row r="50" spans="1:13" ht="15.75" customHeight="1" x14ac:dyDescent="0.2">
      <c r="A50" s="45"/>
      <c r="B50" s="45"/>
      <c r="C50" s="45"/>
      <c r="D50" s="45"/>
      <c r="E50" s="140"/>
      <c r="F50" s="140"/>
      <c r="G50" s="140"/>
      <c r="H50" s="140"/>
      <c r="I50" s="140"/>
      <c r="J50" s="140"/>
      <c r="K50" s="140"/>
      <c r="L50" s="140"/>
      <c r="M50" s="140"/>
    </row>
    <row r="51" spans="1:13" ht="15.75" customHeight="1" x14ac:dyDescent="0.2">
      <c r="A51" s="45"/>
      <c r="B51" s="45"/>
      <c r="C51" s="45"/>
      <c r="D51" s="45"/>
      <c r="E51" s="140"/>
      <c r="F51" s="140"/>
      <c r="G51" s="140"/>
      <c r="H51" s="140"/>
      <c r="I51" s="140"/>
      <c r="J51" s="140"/>
      <c r="K51" s="140"/>
      <c r="L51" s="140"/>
      <c r="M51" s="140"/>
    </row>
    <row r="52" spans="1:13" ht="15.75" customHeight="1" x14ac:dyDescent="0.2">
      <c r="A52" s="45"/>
      <c r="B52" s="45"/>
      <c r="C52" s="45"/>
      <c r="D52" s="45"/>
      <c r="E52" s="140"/>
      <c r="F52" s="140"/>
      <c r="G52" s="140"/>
      <c r="H52" s="140"/>
      <c r="I52" s="140"/>
      <c r="J52" s="140"/>
      <c r="K52" s="140"/>
      <c r="L52" s="140"/>
      <c r="M52" s="140"/>
    </row>
    <row r="53" spans="1:13" ht="15.75" customHeight="1" x14ac:dyDescent="0.2">
      <c r="A53" s="45"/>
      <c r="B53" s="45"/>
      <c r="C53" s="45"/>
      <c r="D53" s="45"/>
      <c r="E53" s="140"/>
      <c r="F53" s="140"/>
      <c r="G53" s="140"/>
      <c r="H53" s="140"/>
      <c r="I53" s="140"/>
      <c r="J53" s="140"/>
      <c r="K53" s="140"/>
      <c r="L53" s="140"/>
      <c r="M53" s="140"/>
    </row>
    <row r="54" spans="1:13" ht="15.75" customHeight="1" x14ac:dyDescent="0.2">
      <c r="A54" s="45"/>
      <c r="B54" s="45"/>
      <c r="C54" s="45"/>
      <c r="D54" s="45"/>
      <c r="E54" s="140"/>
      <c r="F54" s="140"/>
      <c r="G54" s="140"/>
      <c r="H54" s="140"/>
      <c r="I54" s="140"/>
      <c r="J54" s="140"/>
      <c r="K54" s="140"/>
      <c r="L54" s="140"/>
      <c r="M54" s="140"/>
    </row>
    <row r="55" spans="1:13" ht="15.75" customHeight="1" x14ac:dyDescent="0.2">
      <c r="A55" s="45"/>
      <c r="B55" s="45"/>
      <c r="C55" s="45"/>
      <c r="D55" s="45"/>
      <c r="E55" s="140"/>
      <c r="F55" s="140"/>
      <c r="G55" s="140"/>
      <c r="H55" s="140"/>
      <c r="I55" s="140"/>
      <c r="J55" s="140"/>
      <c r="K55" s="140"/>
      <c r="L55" s="140"/>
      <c r="M55" s="140"/>
    </row>
    <row r="56" spans="1:13" ht="15.75" customHeight="1" x14ac:dyDescent="0.2">
      <c r="A56" s="45"/>
      <c r="B56" s="45"/>
      <c r="C56" s="45"/>
      <c r="D56" s="45"/>
      <c r="E56" s="140"/>
      <c r="F56" s="140"/>
      <c r="G56" s="140"/>
      <c r="H56" s="140"/>
      <c r="I56" s="140"/>
      <c r="J56" s="140"/>
      <c r="K56" s="140"/>
      <c r="L56" s="140"/>
      <c r="M56" s="140"/>
    </row>
    <row r="57" spans="1:13" ht="15.75" customHeight="1" x14ac:dyDescent="0.2">
      <c r="A57" s="45"/>
      <c r="B57" s="45"/>
      <c r="C57" s="45"/>
      <c r="D57" s="45"/>
      <c r="E57" s="140"/>
      <c r="F57" s="140"/>
      <c r="G57" s="140"/>
      <c r="H57" s="140"/>
      <c r="I57" s="140"/>
      <c r="J57" s="140"/>
      <c r="K57" s="140"/>
      <c r="L57" s="140"/>
      <c r="M57" s="140"/>
    </row>
    <row r="58" spans="1:13" ht="15.75" customHeight="1" x14ac:dyDescent="0.2">
      <c r="A58" s="45"/>
      <c r="B58" s="45"/>
      <c r="C58" s="45"/>
      <c r="D58" s="45"/>
      <c r="E58" s="140"/>
      <c r="F58" s="140"/>
      <c r="G58" s="140"/>
      <c r="H58" s="140"/>
      <c r="I58" s="140"/>
      <c r="J58" s="140"/>
      <c r="K58" s="140"/>
      <c r="L58" s="140"/>
      <c r="M58" s="140"/>
    </row>
    <row r="59" spans="1:13" ht="15.75" customHeight="1" x14ac:dyDescent="0.2">
      <c r="A59" s="45"/>
      <c r="B59" s="45"/>
      <c r="C59" s="45"/>
      <c r="D59" s="45"/>
      <c r="E59" s="140"/>
      <c r="F59" s="140"/>
      <c r="G59" s="140"/>
      <c r="H59" s="140"/>
      <c r="I59" s="140"/>
      <c r="J59" s="140"/>
      <c r="K59" s="140"/>
      <c r="L59" s="140"/>
      <c r="M59" s="140"/>
    </row>
    <row r="60" spans="1:13" ht="15.75" customHeight="1" x14ac:dyDescent="0.2">
      <c r="A60" s="45"/>
      <c r="B60" s="45"/>
      <c r="C60" s="45"/>
      <c r="D60" s="45"/>
      <c r="E60" s="140"/>
      <c r="F60" s="140"/>
      <c r="G60" s="140"/>
      <c r="H60" s="140"/>
      <c r="I60" s="140"/>
      <c r="J60" s="140"/>
      <c r="K60" s="140"/>
      <c r="L60" s="140"/>
      <c r="M60" s="140"/>
    </row>
    <row r="61" spans="1:13" ht="15.75" customHeight="1" x14ac:dyDescent="0.2">
      <c r="A61" s="45"/>
      <c r="B61" s="45"/>
      <c r="C61" s="45"/>
      <c r="D61" s="45"/>
      <c r="E61" s="140"/>
      <c r="F61" s="140"/>
      <c r="G61" s="140"/>
      <c r="H61" s="140"/>
      <c r="I61" s="140"/>
      <c r="J61" s="140"/>
      <c r="K61" s="140"/>
      <c r="L61" s="140"/>
      <c r="M61" s="140"/>
    </row>
    <row r="62" spans="1:13" ht="15.75" customHeight="1" x14ac:dyDescent="0.2">
      <c r="A62" s="45"/>
      <c r="B62" s="45"/>
      <c r="C62" s="45"/>
      <c r="D62" s="45"/>
      <c r="E62" s="140"/>
      <c r="F62" s="140"/>
      <c r="G62" s="140"/>
      <c r="H62" s="140"/>
      <c r="I62" s="140"/>
      <c r="J62" s="140"/>
      <c r="K62" s="140"/>
      <c r="L62" s="140"/>
      <c r="M62" s="140"/>
    </row>
    <row r="63" spans="1:13" ht="15.75" customHeight="1" x14ac:dyDescent="0.2">
      <c r="A63" s="45"/>
      <c r="B63" s="45"/>
      <c r="C63" s="45"/>
      <c r="D63" s="45"/>
      <c r="E63" s="140"/>
      <c r="F63" s="140"/>
      <c r="G63" s="140"/>
      <c r="H63" s="140"/>
      <c r="I63" s="140"/>
      <c r="J63" s="140"/>
      <c r="K63" s="140"/>
      <c r="L63" s="140"/>
      <c r="M63" s="140"/>
    </row>
    <row r="64" spans="1:13" ht="15.75" customHeight="1" x14ac:dyDescent="0.2">
      <c r="A64" s="45"/>
      <c r="B64" s="45"/>
      <c r="C64" s="45"/>
      <c r="D64" s="45"/>
      <c r="E64" s="140"/>
      <c r="F64" s="140"/>
      <c r="G64" s="140"/>
      <c r="H64" s="140"/>
      <c r="I64" s="140"/>
      <c r="J64" s="140"/>
      <c r="K64" s="140"/>
      <c r="L64" s="140"/>
      <c r="M64" s="140"/>
    </row>
    <row r="65" spans="1:13" ht="15.75" customHeight="1" x14ac:dyDescent="0.2">
      <c r="A65" s="45"/>
      <c r="B65" s="45"/>
      <c r="C65" s="45"/>
      <c r="D65" s="45"/>
      <c r="E65" s="140"/>
      <c r="F65" s="140"/>
      <c r="G65" s="140"/>
      <c r="H65" s="140"/>
      <c r="I65" s="140"/>
      <c r="J65" s="140"/>
      <c r="K65" s="140"/>
      <c r="L65" s="140"/>
      <c r="M65" s="140"/>
    </row>
    <row r="66" spans="1:13" ht="15.75" customHeight="1" x14ac:dyDescent="0.2">
      <c r="A66" s="45"/>
      <c r="B66" s="45"/>
      <c r="C66" s="45"/>
      <c r="D66" s="45"/>
      <c r="E66" s="140"/>
      <c r="F66" s="140"/>
      <c r="G66" s="140"/>
      <c r="H66" s="140"/>
      <c r="I66" s="140"/>
      <c r="J66" s="140"/>
      <c r="K66" s="140"/>
      <c r="L66" s="140"/>
      <c r="M66" s="140"/>
    </row>
    <row r="67" spans="1:13" ht="15.75" customHeight="1" x14ac:dyDescent="0.2">
      <c r="A67" s="45"/>
      <c r="B67" s="45"/>
      <c r="C67" s="45"/>
      <c r="D67" s="45"/>
      <c r="E67" s="140"/>
      <c r="F67" s="140"/>
      <c r="G67" s="140"/>
      <c r="H67" s="140"/>
      <c r="I67" s="140"/>
      <c r="J67" s="140"/>
      <c r="K67" s="140"/>
      <c r="L67" s="140"/>
      <c r="M67" s="140"/>
    </row>
    <row r="68" spans="1:13" ht="15.75" customHeight="1" x14ac:dyDescent="0.2">
      <c r="A68" s="45"/>
      <c r="B68" s="45"/>
      <c r="C68" s="45"/>
      <c r="D68" s="45"/>
      <c r="E68" s="140"/>
      <c r="F68" s="140"/>
      <c r="G68" s="140"/>
      <c r="H68" s="140"/>
      <c r="I68" s="140"/>
      <c r="J68" s="140"/>
      <c r="K68" s="140"/>
      <c r="L68" s="140"/>
      <c r="M68" s="140"/>
    </row>
    <row r="69" spans="1:13" ht="15.75" customHeight="1" x14ac:dyDescent="0.2">
      <c r="A69" s="45"/>
      <c r="B69" s="45"/>
      <c r="C69" s="45"/>
      <c r="D69" s="45"/>
      <c r="E69" s="140"/>
      <c r="F69" s="140"/>
      <c r="G69" s="140"/>
      <c r="H69" s="140"/>
      <c r="I69" s="140"/>
      <c r="J69" s="140"/>
      <c r="K69" s="140"/>
      <c r="L69" s="140"/>
      <c r="M69" s="140"/>
    </row>
    <row r="70" spans="1:13" ht="15.75" customHeight="1" x14ac:dyDescent="0.2">
      <c r="A70" s="45"/>
      <c r="B70" s="45"/>
      <c r="C70" s="45"/>
      <c r="D70" s="45"/>
      <c r="E70" s="140"/>
      <c r="F70" s="140"/>
      <c r="G70" s="140"/>
      <c r="H70" s="140"/>
      <c r="I70" s="140"/>
      <c r="J70" s="140"/>
      <c r="K70" s="140"/>
      <c r="L70" s="140"/>
      <c r="M70" s="140"/>
    </row>
    <row r="71" spans="1:13" ht="15.75" customHeight="1" x14ac:dyDescent="0.2">
      <c r="A71" s="45"/>
      <c r="B71" s="45"/>
      <c r="C71" s="45"/>
      <c r="D71" s="45"/>
      <c r="E71" s="140"/>
      <c r="F71" s="140"/>
      <c r="G71" s="140"/>
      <c r="H71" s="140"/>
      <c r="I71" s="140"/>
      <c r="J71" s="140"/>
      <c r="K71" s="140"/>
      <c r="L71" s="140"/>
      <c r="M71" s="140"/>
    </row>
    <row r="72" spans="1:13" ht="15.75" customHeight="1" x14ac:dyDescent="0.2">
      <c r="A72" s="45"/>
      <c r="B72" s="45"/>
      <c r="C72" s="45"/>
      <c r="D72" s="45"/>
      <c r="E72" s="140"/>
      <c r="F72" s="140"/>
      <c r="G72" s="140"/>
      <c r="H72" s="140"/>
      <c r="I72" s="140"/>
      <c r="J72" s="140"/>
      <c r="K72" s="140"/>
      <c r="L72" s="140"/>
      <c r="M72" s="140"/>
    </row>
    <row r="73" spans="1:13" ht="15.75" customHeight="1" x14ac:dyDescent="0.2">
      <c r="A73" s="45"/>
      <c r="B73" s="45"/>
      <c r="C73" s="45"/>
      <c r="D73" s="45"/>
      <c r="E73" s="140"/>
      <c r="F73" s="140"/>
      <c r="G73" s="140"/>
      <c r="H73" s="140"/>
      <c r="I73" s="140"/>
      <c r="J73" s="140"/>
      <c r="K73" s="140"/>
      <c r="L73" s="140"/>
      <c r="M73" s="140"/>
    </row>
    <row r="74" spans="1:13" ht="15.75" customHeight="1" x14ac:dyDescent="0.2">
      <c r="A74" s="45"/>
      <c r="B74" s="45"/>
      <c r="C74" s="45"/>
      <c r="D74" s="45"/>
      <c r="E74" s="140"/>
      <c r="F74" s="140"/>
      <c r="G74" s="140"/>
      <c r="H74" s="140"/>
      <c r="I74" s="140"/>
      <c r="J74" s="140"/>
      <c r="K74" s="140"/>
      <c r="L74" s="140"/>
      <c r="M74" s="140"/>
    </row>
    <row r="75" spans="1:13" ht="15.75" customHeight="1" x14ac:dyDescent="0.2">
      <c r="A75" s="45"/>
      <c r="B75" s="45"/>
      <c r="C75" s="45"/>
      <c r="D75" s="45"/>
      <c r="E75" s="140"/>
      <c r="F75" s="140"/>
      <c r="G75" s="140"/>
      <c r="H75" s="140"/>
      <c r="I75" s="140"/>
      <c r="J75" s="140"/>
      <c r="K75" s="140"/>
      <c r="L75" s="140"/>
      <c r="M75" s="140"/>
    </row>
    <row r="76" spans="1:13" ht="15.75" customHeight="1" x14ac:dyDescent="0.2">
      <c r="A76" s="45"/>
      <c r="B76" s="45"/>
      <c r="C76" s="45"/>
      <c r="D76" s="45"/>
      <c r="E76" s="140"/>
      <c r="F76" s="140"/>
      <c r="G76" s="140"/>
      <c r="H76" s="140"/>
      <c r="I76" s="140"/>
      <c r="J76" s="140"/>
      <c r="K76" s="140"/>
      <c r="L76" s="140"/>
      <c r="M76" s="140"/>
    </row>
    <row r="77" spans="1:13" ht="15.75" customHeight="1" x14ac:dyDescent="0.2">
      <c r="A77" s="45"/>
      <c r="B77" s="45"/>
      <c r="C77" s="45"/>
      <c r="D77" s="45"/>
      <c r="E77" s="140"/>
      <c r="F77" s="140"/>
      <c r="G77" s="140"/>
      <c r="H77" s="140"/>
      <c r="I77" s="140"/>
      <c r="J77" s="140"/>
      <c r="K77" s="140"/>
      <c r="L77" s="140"/>
      <c r="M77" s="140"/>
    </row>
    <row r="78" spans="1:13" ht="15.75" customHeight="1" x14ac:dyDescent="0.2">
      <c r="A78" s="45"/>
      <c r="B78" s="45"/>
      <c r="C78" s="45"/>
      <c r="D78" s="45"/>
      <c r="E78" s="140"/>
      <c r="F78" s="140"/>
      <c r="G78" s="140"/>
      <c r="H78" s="140"/>
      <c r="I78" s="140"/>
      <c r="J78" s="140"/>
      <c r="K78" s="140"/>
      <c r="L78" s="140"/>
      <c r="M78" s="140"/>
    </row>
    <row r="79" spans="1:13" ht="15.75" customHeight="1" x14ac:dyDescent="0.2">
      <c r="A79" s="45"/>
      <c r="B79" s="45"/>
      <c r="C79" s="45"/>
      <c r="D79" s="45"/>
      <c r="E79" s="140"/>
      <c r="F79" s="140"/>
      <c r="G79" s="140"/>
      <c r="H79" s="140"/>
      <c r="I79" s="140"/>
      <c r="J79" s="140"/>
      <c r="K79" s="140"/>
      <c r="L79" s="140"/>
      <c r="M79" s="140"/>
    </row>
    <row r="80" spans="1:13" ht="15.75" customHeight="1" x14ac:dyDescent="0.2">
      <c r="A80" s="45"/>
      <c r="B80" s="45"/>
      <c r="C80" s="45"/>
      <c r="D80" s="45"/>
      <c r="E80" s="140"/>
      <c r="F80" s="140"/>
      <c r="G80" s="140"/>
      <c r="H80" s="140"/>
      <c r="I80" s="140"/>
      <c r="J80" s="140"/>
      <c r="K80" s="140"/>
      <c r="L80" s="140"/>
      <c r="M80" s="140"/>
    </row>
    <row r="81" spans="1:13" ht="15.75" customHeight="1" x14ac:dyDescent="0.2">
      <c r="A81" s="45"/>
      <c r="B81" s="45"/>
      <c r="C81" s="45"/>
      <c r="D81" s="45"/>
      <c r="E81" s="140"/>
      <c r="F81" s="140"/>
      <c r="G81" s="140"/>
      <c r="H81" s="140"/>
      <c r="I81" s="140"/>
      <c r="J81" s="140"/>
      <c r="K81" s="140"/>
      <c r="L81" s="140"/>
      <c r="M81" s="140"/>
    </row>
    <row r="82" spans="1:13" ht="15.75" customHeight="1" x14ac:dyDescent="0.2">
      <c r="A82" s="45"/>
      <c r="B82" s="45"/>
      <c r="C82" s="45"/>
      <c r="D82" s="45"/>
      <c r="E82" s="140"/>
      <c r="F82" s="140"/>
      <c r="G82" s="140"/>
      <c r="H82" s="140"/>
      <c r="I82" s="140"/>
      <c r="J82" s="140"/>
      <c r="K82" s="140"/>
      <c r="L82" s="140"/>
      <c r="M82" s="140"/>
    </row>
    <row r="83" spans="1:13" ht="15.75" customHeight="1" x14ac:dyDescent="0.2">
      <c r="A83" s="45"/>
      <c r="B83" s="45"/>
      <c r="C83" s="45"/>
      <c r="D83" s="45"/>
      <c r="E83" s="140"/>
      <c r="F83" s="140"/>
      <c r="G83" s="140"/>
      <c r="H83" s="140"/>
      <c r="I83" s="140"/>
      <c r="J83" s="140"/>
      <c r="K83" s="140"/>
      <c r="L83" s="140"/>
      <c r="M83" s="140"/>
    </row>
    <row r="84" spans="1:13" ht="15.75" customHeight="1" x14ac:dyDescent="0.2">
      <c r="A84" s="45"/>
      <c r="B84" s="45"/>
      <c r="C84" s="45"/>
      <c r="D84" s="45"/>
      <c r="E84" s="140"/>
      <c r="F84" s="140"/>
      <c r="G84" s="140"/>
      <c r="H84" s="140"/>
      <c r="I84" s="140"/>
      <c r="J84" s="140"/>
      <c r="K84" s="140"/>
      <c r="L84" s="140"/>
      <c r="M84" s="140"/>
    </row>
    <row r="85" spans="1:13" ht="15.75" customHeight="1" x14ac:dyDescent="0.2">
      <c r="A85" s="45"/>
      <c r="B85" s="45"/>
      <c r="C85" s="45"/>
      <c r="D85" s="45"/>
      <c r="E85" s="140"/>
      <c r="F85" s="140"/>
      <c r="G85" s="140"/>
      <c r="H85" s="140"/>
      <c r="I85" s="140"/>
      <c r="J85" s="140"/>
      <c r="K85" s="140"/>
      <c r="L85" s="140"/>
      <c r="M85" s="140"/>
    </row>
    <row r="86" spans="1:13" ht="15.75" customHeight="1" x14ac:dyDescent="0.2">
      <c r="A86" s="45"/>
      <c r="B86" s="45"/>
      <c r="C86" s="45"/>
      <c r="D86" s="45"/>
      <c r="E86" s="140"/>
      <c r="F86" s="140"/>
      <c r="G86" s="140"/>
      <c r="H86" s="140"/>
      <c r="I86" s="140"/>
      <c r="J86" s="140"/>
      <c r="K86" s="140"/>
      <c r="L86" s="140"/>
      <c r="M86" s="140"/>
    </row>
    <row r="87" spans="1:13" ht="15.75" customHeight="1" x14ac:dyDescent="0.2">
      <c r="A87" s="45"/>
      <c r="B87" s="45"/>
      <c r="C87" s="45"/>
      <c r="D87" s="45"/>
      <c r="E87" s="140"/>
      <c r="F87" s="140"/>
      <c r="G87" s="140"/>
      <c r="H87" s="140"/>
      <c r="I87" s="140"/>
      <c r="J87" s="140"/>
      <c r="K87" s="140"/>
      <c r="L87" s="140"/>
      <c r="M87" s="140"/>
    </row>
    <row r="88" spans="1:13" ht="15.75" customHeight="1" x14ac:dyDescent="0.2">
      <c r="A88" s="45"/>
      <c r="B88" s="45"/>
      <c r="C88" s="45"/>
      <c r="D88" s="45"/>
      <c r="E88" s="140"/>
      <c r="F88" s="140"/>
      <c r="G88" s="140"/>
      <c r="H88" s="140"/>
      <c r="I88" s="140"/>
      <c r="J88" s="140"/>
      <c r="K88" s="140"/>
      <c r="L88" s="140"/>
      <c r="M88" s="140"/>
    </row>
    <row r="89" spans="1:13" ht="15.75" customHeight="1" x14ac:dyDescent="0.2">
      <c r="A89" s="45"/>
      <c r="B89" s="45"/>
      <c r="C89" s="45"/>
      <c r="D89" s="45"/>
      <c r="E89" s="140"/>
      <c r="F89" s="140"/>
      <c r="G89" s="140"/>
      <c r="H89" s="140"/>
      <c r="I89" s="140"/>
      <c r="J89" s="140"/>
      <c r="K89" s="140"/>
      <c r="L89" s="140"/>
      <c r="M89" s="140"/>
    </row>
    <row r="90" spans="1:13" ht="15.75" customHeight="1" x14ac:dyDescent="0.2">
      <c r="A90" s="45"/>
      <c r="B90" s="45"/>
      <c r="C90" s="45"/>
      <c r="D90" s="45"/>
      <c r="E90" s="140"/>
      <c r="F90" s="140"/>
      <c r="G90" s="140"/>
      <c r="H90" s="140"/>
      <c r="I90" s="140"/>
      <c r="J90" s="140"/>
      <c r="K90" s="140"/>
      <c r="L90" s="140"/>
      <c r="M90" s="140"/>
    </row>
    <row r="91" spans="1:13" ht="15.75" customHeight="1" x14ac:dyDescent="0.2">
      <c r="A91" s="45"/>
      <c r="B91" s="45"/>
      <c r="C91" s="45"/>
      <c r="D91" s="45"/>
      <c r="E91" s="140"/>
      <c r="F91" s="140"/>
      <c r="G91" s="140"/>
      <c r="H91" s="140"/>
      <c r="I91" s="140"/>
      <c r="J91" s="140"/>
      <c r="K91" s="140"/>
      <c r="L91" s="140"/>
      <c r="M91" s="140"/>
    </row>
    <row r="92" spans="1:13" ht="15.75" customHeight="1" x14ac:dyDescent="0.2">
      <c r="A92" s="45"/>
      <c r="B92" s="45"/>
      <c r="C92" s="45"/>
      <c r="D92" s="45"/>
      <c r="E92" s="140"/>
      <c r="F92" s="140"/>
      <c r="G92" s="140"/>
      <c r="H92" s="140"/>
      <c r="I92" s="140"/>
      <c r="J92" s="140"/>
      <c r="K92" s="140"/>
      <c r="L92" s="140"/>
      <c r="M92" s="140"/>
    </row>
    <row r="93" spans="1:13" ht="15.75" customHeight="1" x14ac:dyDescent="0.2">
      <c r="A93" s="45"/>
      <c r="B93" s="45"/>
      <c r="C93" s="45"/>
      <c r="D93" s="45"/>
      <c r="E93" s="140"/>
      <c r="F93" s="140"/>
      <c r="G93" s="140"/>
      <c r="H93" s="140"/>
      <c r="I93" s="140"/>
      <c r="J93" s="140"/>
      <c r="K93" s="140"/>
      <c r="L93" s="140"/>
      <c r="M93" s="140"/>
    </row>
    <row r="94" spans="1:13" ht="15.75" customHeight="1" x14ac:dyDescent="0.2">
      <c r="A94" s="45"/>
      <c r="B94" s="45"/>
      <c r="C94" s="45"/>
      <c r="D94" s="45"/>
      <c r="E94" s="140"/>
      <c r="F94" s="140"/>
      <c r="G94" s="140"/>
      <c r="H94" s="140"/>
      <c r="I94" s="140"/>
      <c r="J94" s="140"/>
      <c r="K94" s="140"/>
      <c r="L94" s="140"/>
      <c r="M94" s="140"/>
    </row>
    <row r="95" spans="1:13" ht="15.75" customHeight="1" x14ac:dyDescent="0.2">
      <c r="A95" s="45"/>
      <c r="B95" s="45"/>
      <c r="C95" s="45"/>
      <c r="D95" s="45"/>
      <c r="E95" s="140"/>
      <c r="F95" s="140"/>
      <c r="G95" s="140"/>
      <c r="H95" s="140"/>
      <c r="I95" s="140"/>
      <c r="J95" s="140"/>
      <c r="K95" s="140"/>
      <c r="L95" s="140"/>
      <c r="M95" s="140"/>
    </row>
    <row r="96" spans="1:13" ht="15.75" customHeight="1" x14ac:dyDescent="0.2">
      <c r="A96" s="45"/>
      <c r="B96" s="45"/>
      <c r="C96" s="45"/>
      <c r="D96" s="45"/>
      <c r="E96" s="140"/>
      <c r="F96" s="140"/>
      <c r="G96" s="140"/>
      <c r="H96" s="140"/>
      <c r="I96" s="140"/>
      <c r="J96" s="140"/>
      <c r="K96" s="140"/>
      <c r="L96" s="140"/>
      <c r="M96" s="140"/>
    </row>
    <row r="97" spans="1:13" ht="15.75" customHeight="1" x14ac:dyDescent="0.2">
      <c r="A97" s="45"/>
      <c r="B97" s="45"/>
      <c r="C97" s="45"/>
      <c r="D97" s="45"/>
      <c r="E97" s="140"/>
      <c r="F97" s="140"/>
      <c r="G97" s="140"/>
      <c r="H97" s="140"/>
      <c r="I97" s="140"/>
      <c r="J97" s="140"/>
      <c r="K97" s="140"/>
      <c r="L97" s="140"/>
      <c r="M97" s="140"/>
    </row>
    <row r="98" spans="1:13" ht="15.75" customHeight="1" x14ac:dyDescent="0.2">
      <c r="A98" s="45"/>
      <c r="B98" s="45"/>
      <c r="C98" s="45"/>
      <c r="D98" s="45"/>
      <c r="E98" s="140"/>
      <c r="F98" s="140"/>
      <c r="G98" s="140"/>
      <c r="H98" s="140"/>
      <c r="I98" s="140"/>
      <c r="J98" s="140"/>
      <c r="K98" s="140"/>
      <c r="L98" s="140"/>
      <c r="M98" s="140"/>
    </row>
    <row r="99" spans="1:13" ht="15.75" customHeight="1" x14ac:dyDescent="0.2">
      <c r="A99" s="45"/>
      <c r="B99" s="45"/>
      <c r="C99" s="45"/>
      <c r="D99" s="45"/>
      <c r="E99" s="140"/>
      <c r="F99" s="140"/>
      <c r="G99" s="140"/>
      <c r="H99" s="140"/>
      <c r="I99" s="140"/>
      <c r="J99" s="140"/>
      <c r="K99" s="140"/>
      <c r="L99" s="140"/>
      <c r="M99" s="140"/>
    </row>
    <row r="100" spans="1:13" ht="15.75" customHeight="1" x14ac:dyDescent="0.2">
      <c r="A100" s="45"/>
      <c r="B100" s="45"/>
      <c r="C100" s="45"/>
      <c r="D100" s="45"/>
      <c r="E100" s="140"/>
      <c r="F100" s="140"/>
      <c r="G100" s="140"/>
      <c r="H100" s="140"/>
      <c r="I100" s="140"/>
      <c r="J100" s="140"/>
      <c r="K100" s="140"/>
      <c r="L100" s="140"/>
      <c r="M100" s="140"/>
    </row>
    <row r="101" spans="1:13" ht="15.75" customHeight="1" x14ac:dyDescent="0.2">
      <c r="A101" s="45"/>
      <c r="B101" s="45"/>
      <c r="C101" s="45"/>
      <c r="D101" s="45"/>
      <c r="E101" s="140"/>
      <c r="F101" s="140"/>
      <c r="G101" s="140"/>
      <c r="H101" s="140"/>
      <c r="I101" s="140"/>
      <c r="J101" s="140"/>
      <c r="K101" s="140"/>
      <c r="L101" s="140"/>
      <c r="M101" s="140"/>
    </row>
    <row r="102" spans="1:13" ht="15.75" customHeight="1" x14ac:dyDescent="0.2">
      <c r="A102" s="45"/>
      <c r="B102" s="45"/>
      <c r="C102" s="45"/>
      <c r="D102" s="45"/>
      <c r="E102" s="140"/>
      <c r="F102" s="140"/>
      <c r="G102" s="140"/>
      <c r="H102" s="140"/>
      <c r="I102" s="140"/>
      <c r="J102" s="140"/>
      <c r="K102" s="140"/>
      <c r="L102" s="140"/>
      <c r="M102" s="140"/>
    </row>
    <row r="103" spans="1:13" ht="15.75" customHeight="1" x14ac:dyDescent="0.2">
      <c r="A103" s="45"/>
      <c r="B103" s="45"/>
      <c r="C103" s="45"/>
      <c r="D103" s="45"/>
      <c r="E103" s="140"/>
      <c r="F103" s="140"/>
      <c r="G103" s="140"/>
      <c r="H103" s="140"/>
      <c r="I103" s="140"/>
      <c r="J103" s="140"/>
      <c r="K103" s="140"/>
      <c r="L103" s="140"/>
      <c r="M103" s="140"/>
    </row>
    <row r="104" spans="1:13" ht="15.75" customHeight="1" x14ac:dyDescent="0.2">
      <c r="A104" s="45"/>
      <c r="B104" s="45"/>
      <c r="C104" s="45"/>
      <c r="D104" s="45"/>
      <c r="E104" s="140"/>
      <c r="F104" s="140"/>
      <c r="G104" s="140"/>
      <c r="H104" s="140"/>
      <c r="I104" s="140"/>
      <c r="J104" s="140"/>
      <c r="K104" s="140"/>
      <c r="L104" s="140"/>
      <c r="M104" s="140"/>
    </row>
    <row r="105" spans="1:13" ht="15.75" customHeight="1" x14ac:dyDescent="0.2">
      <c r="A105" s="45"/>
      <c r="B105" s="45"/>
      <c r="C105" s="45"/>
      <c r="D105" s="45"/>
      <c r="E105" s="140"/>
      <c r="F105" s="140"/>
      <c r="G105" s="140"/>
      <c r="H105" s="140"/>
      <c r="I105" s="140"/>
      <c r="J105" s="140"/>
      <c r="K105" s="140"/>
      <c r="L105" s="140"/>
      <c r="M105" s="140"/>
    </row>
    <row r="106" spans="1:13" ht="15.75" customHeight="1" x14ac:dyDescent="0.2">
      <c r="A106" s="45"/>
      <c r="B106" s="45"/>
      <c r="C106" s="45"/>
      <c r="D106" s="45"/>
      <c r="E106" s="140"/>
      <c r="F106" s="140"/>
      <c r="G106" s="140"/>
      <c r="H106" s="140"/>
      <c r="I106" s="140"/>
      <c r="J106" s="140"/>
      <c r="K106" s="140"/>
      <c r="L106" s="140"/>
      <c r="M106" s="140"/>
    </row>
    <row r="107" spans="1:13" ht="15.75" customHeight="1" x14ac:dyDescent="0.2">
      <c r="A107" s="45"/>
      <c r="B107" s="45"/>
      <c r="C107" s="45"/>
      <c r="D107" s="45"/>
      <c r="E107" s="140"/>
      <c r="F107" s="140"/>
      <c r="G107" s="140"/>
      <c r="H107" s="140"/>
      <c r="I107" s="140"/>
      <c r="J107" s="140"/>
      <c r="K107" s="140"/>
      <c r="L107" s="140"/>
      <c r="M107" s="140"/>
    </row>
    <row r="108" spans="1:13" ht="15.75" customHeight="1" x14ac:dyDescent="0.2">
      <c r="A108" s="45"/>
      <c r="B108" s="45"/>
      <c r="C108" s="45"/>
      <c r="D108" s="45"/>
      <c r="E108" s="140"/>
      <c r="F108" s="140"/>
      <c r="G108" s="140"/>
      <c r="H108" s="140"/>
      <c r="I108" s="140"/>
      <c r="J108" s="140"/>
      <c r="K108" s="140"/>
      <c r="L108" s="140"/>
      <c r="M108" s="140"/>
    </row>
    <row r="109" spans="1:13" ht="15.75" customHeight="1" x14ac:dyDescent="0.2">
      <c r="A109" s="45"/>
      <c r="B109" s="45"/>
      <c r="C109" s="45"/>
      <c r="D109" s="45"/>
      <c r="E109" s="140"/>
      <c r="F109" s="140"/>
      <c r="G109" s="140"/>
      <c r="H109" s="140"/>
      <c r="I109" s="140"/>
      <c r="J109" s="140"/>
      <c r="K109" s="140"/>
      <c r="L109" s="140"/>
      <c r="M109" s="140"/>
    </row>
    <row r="110" spans="1:13" ht="15.75" customHeight="1" x14ac:dyDescent="0.2">
      <c r="A110" s="45"/>
      <c r="B110" s="45"/>
      <c r="C110" s="45"/>
      <c r="D110" s="45"/>
      <c r="E110" s="140"/>
      <c r="F110" s="140"/>
      <c r="G110" s="140"/>
      <c r="H110" s="140"/>
      <c r="I110" s="140"/>
      <c r="J110" s="140"/>
      <c r="K110" s="140"/>
      <c r="L110" s="140"/>
      <c r="M110" s="140"/>
    </row>
    <row r="111" spans="1:13" ht="15.75" customHeight="1" x14ac:dyDescent="0.2">
      <c r="A111" s="45"/>
      <c r="B111" s="45"/>
      <c r="C111" s="45"/>
      <c r="D111" s="45"/>
      <c r="E111" s="140"/>
      <c r="F111" s="140"/>
      <c r="G111" s="140"/>
      <c r="H111" s="140"/>
      <c r="I111" s="140"/>
      <c r="J111" s="140"/>
      <c r="K111" s="140"/>
      <c r="L111" s="140"/>
      <c r="M111" s="140"/>
    </row>
    <row r="112" spans="1:13" ht="15.75" customHeight="1" x14ac:dyDescent="0.2">
      <c r="A112" s="45"/>
      <c r="B112" s="45"/>
      <c r="C112" s="45"/>
      <c r="D112" s="45"/>
      <c r="E112" s="140"/>
      <c r="F112" s="140"/>
      <c r="G112" s="140"/>
      <c r="H112" s="140"/>
      <c r="I112" s="140"/>
      <c r="J112" s="140"/>
      <c r="K112" s="140"/>
      <c r="L112" s="140"/>
      <c r="M112" s="140"/>
    </row>
    <row r="113" spans="1:13" ht="15.75" customHeight="1" x14ac:dyDescent="0.2">
      <c r="A113" s="45"/>
      <c r="B113" s="45"/>
      <c r="C113" s="45"/>
      <c r="D113" s="45"/>
      <c r="E113" s="140"/>
      <c r="F113" s="140"/>
      <c r="G113" s="140"/>
      <c r="H113" s="140"/>
      <c r="I113" s="140"/>
      <c r="J113" s="140"/>
      <c r="K113" s="140"/>
      <c r="L113" s="140"/>
      <c r="M113" s="140"/>
    </row>
    <row r="114" spans="1:13" ht="15.75" customHeight="1" x14ac:dyDescent="0.2">
      <c r="A114" s="45"/>
      <c r="B114" s="45"/>
      <c r="C114" s="45"/>
      <c r="D114" s="45"/>
      <c r="E114" s="140"/>
      <c r="F114" s="140"/>
      <c r="G114" s="140"/>
      <c r="H114" s="140"/>
      <c r="I114" s="140"/>
      <c r="J114" s="140"/>
      <c r="K114" s="140"/>
      <c r="L114" s="140"/>
      <c r="M114" s="140"/>
    </row>
    <row r="115" spans="1:13" ht="15.75" customHeight="1" x14ac:dyDescent="0.2">
      <c r="A115" s="45"/>
      <c r="B115" s="45"/>
      <c r="C115" s="45"/>
      <c r="D115" s="45"/>
      <c r="E115" s="140"/>
      <c r="F115" s="140"/>
      <c r="G115" s="140"/>
      <c r="H115" s="140"/>
      <c r="I115" s="140"/>
      <c r="J115" s="140"/>
      <c r="K115" s="140"/>
      <c r="L115" s="140"/>
      <c r="M115" s="140"/>
    </row>
    <row r="116" spans="1:13" ht="15.75" customHeight="1" x14ac:dyDescent="0.2">
      <c r="A116" s="45"/>
      <c r="B116" s="45"/>
      <c r="C116" s="45"/>
      <c r="D116" s="45"/>
      <c r="E116" s="140"/>
      <c r="F116" s="140"/>
      <c r="G116" s="140"/>
      <c r="H116" s="140"/>
      <c r="I116" s="140"/>
      <c r="J116" s="140"/>
      <c r="K116" s="140"/>
      <c r="L116" s="140"/>
      <c r="M116" s="140"/>
    </row>
    <row r="117" spans="1:13" ht="15.75" customHeight="1" x14ac:dyDescent="0.2">
      <c r="A117" s="45"/>
      <c r="B117" s="45"/>
      <c r="C117" s="45"/>
      <c r="D117" s="45"/>
      <c r="E117" s="140"/>
      <c r="F117" s="140"/>
      <c r="G117" s="140"/>
      <c r="H117" s="140"/>
      <c r="I117" s="140"/>
      <c r="J117" s="140"/>
      <c r="K117" s="140"/>
      <c r="L117" s="140"/>
      <c r="M117" s="140"/>
    </row>
    <row r="118" spans="1:13" ht="15.75" customHeight="1" x14ac:dyDescent="0.2">
      <c r="A118" s="45"/>
      <c r="B118" s="45"/>
      <c r="C118" s="45"/>
      <c r="D118" s="45"/>
      <c r="E118" s="140"/>
      <c r="F118" s="140"/>
      <c r="G118" s="140"/>
      <c r="H118" s="140"/>
      <c r="I118" s="140"/>
      <c r="J118" s="140"/>
      <c r="K118" s="140"/>
      <c r="L118" s="140"/>
      <c r="M118" s="140"/>
    </row>
    <row r="119" spans="1:13" ht="15.75" customHeight="1" x14ac:dyDescent="0.2">
      <c r="A119" s="45"/>
      <c r="B119" s="45"/>
      <c r="C119" s="45"/>
      <c r="D119" s="45"/>
      <c r="E119" s="140"/>
      <c r="F119" s="140"/>
      <c r="G119" s="140"/>
      <c r="H119" s="140"/>
      <c r="I119" s="140"/>
      <c r="J119" s="140"/>
      <c r="K119" s="140"/>
      <c r="L119" s="140"/>
      <c r="M119" s="140"/>
    </row>
    <row r="120" spans="1:13" ht="15.75" customHeight="1" x14ac:dyDescent="0.2">
      <c r="A120" s="45"/>
      <c r="B120" s="45"/>
      <c r="C120" s="45"/>
      <c r="D120" s="45"/>
      <c r="E120" s="140"/>
      <c r="F120" s="140"/>
      <c r="G120" s="140"/>
      <c r="H120" s="140"/>
      <c r="I120" s="140"/>
      <c r="J120" s="140"/>
      <c r="K120" s="140"/>
      <c r="L120" s="140"/>
      <c r="M120" s="140"/>
    </row>
    <row r="121" spans="1:13" ht="15.75" customHeight="1" x14ac:dyDescent="0.2">
      <c r="A121" s="45"/>
      <c r="B121" s="45"/>
      <c r="C121" s="45"/>
      <c r="D121" s="45"/>
      <c r="E121" s="140"/>
      <c r="F121" s="140"/>
      <c r="G121" s="140"/>
      <c r="H121" s="140"/>
      <c r="I121" s="140"/>
      <c r="J121" s="140"/>
      <c r="K121" s="140"/>
      <c r="L121" s="140"/>
      <c r="M121" s="140"/>
    </row>
    <row r="122" spans="1:13" ht="15.75" customHeight="1" x14ac:dyDescent="0.2">
      <c r="A122" s="45"/>
      <c r="B122" s="45"/>
      <c r="C122" s="45"/>
      <c r="D122" s="45"/>
      <c r="E122" s="140"/>
      <c r="F122" s="140"/>
      <c r="G122" s="140"/>
      <c r="H122" s="140"/>
      <c r="I122" s="140"/>
      <c r="J122" s="140"/>
      <c r="K122" s="140"/>
      <c r="L122" s="140"/>
      <c r="M122" s="140"/>
    </row>
    <row r="123" spans="1:13" ht="15.75" customHeight="1" x14ac:dyDescent="0.2">
      <c r="A123" s="45"/>
      <c r="B123" s="45"/>
      <c r="C123" s="45"/>
      <c r="D123" s="45"/>
      <c r="E123" s="140"/>
      <c r="F123" s="140"/>
      <c r="G123" s="140"/>
      <c r="H123" s="140"/>
      <c r="I123" s="140"/>
      <c r="J123" s="140"/>
      <c r="K123" s="140"/>
      <c r="L123" s="140"/>
      <c r="M123" s="140"/>
    </row>
    <row r="124" spans="1:13" ht="15.75" customHeight="1" x14ac:dyDescent="0.2">
      <c r="A124" s="45"/>
      <c r="B124" s="45"/>
      <c r="C124" s="45"/>
      <c r="D124" s="45"/>
      <c r="E124" s="140"/>
      <c r="F124" s="140"/>
      <c r="G124" s="140"/>
      <c r="H124" s="140"/>
      <c r="I124" s="140"/>
      <c r="J124" s="140"/>
      <c r="K124" s="140"/>
      <c r="L124" s="140"/>
      <c r="M124" s="140"/>
    </row>
    <row r="125" spans="1:13" ht="15.75" customHeight="1" x14ac:dyDescent="0.2">
      <c r="A125" s="45"/>
      <c r="B125" s="45"/>
      <c r="C125" s="45"/>
      <c r="D125" s="45"/>
      <c r="E125" s="140"/>
      <c r="F125" s="140"/>
      <c r="G125" s="140"/>
      <c r="H125" s="140"/>
      <c r="I125" s="140"/>
      <c r="J125" s="140"/>
      <c r="K125" s="140"/>
      <c r="L125" s="140"/>
      <c r="M125" s="140"/>
    </row>
    <row r="126" spans="1:13" ht="15.75" customHeight="1" x14ac:dyDescent="0.2">
      <c r="A126" s="45"/>
      <c r="B126" s="45"/>
      <c r="C126" s="45"/>
      <c r="D126" s="45"/>
      <c r="E126" s="140"/>
      <c r="F126" s="140"/>
      <c r="G126" s="140"/>
      <c r="H126" s="140"/>
      <c r="I126" s="140"/>
      <c r="J126" s="140"/>
      <c r="K126" s="140"/>
      <c r="L126" s="140"/>
      <c r="M126" s="140"/>
    </row>
    <row r="127" spans="1:13" ht="15.75" customHeight="1" x14ac:dyDescent="0.2">
      <c r="A127" s="45"/>
      <c r="B127" s="45"/>
      <c r="C127" s="45"/>
      <c r="D127" s="45"/>
      <c r="E127" s="140"/>
      <c r="F127" s="140"/>
      <c r="G127" s="140"/>
      <c r="H127" s="140"/>
      <c r="I127" s="140"/>
      <c r="J127" s="140"/>
      <c r="K127" s="140"/>
      <c r="L127" s="140"/>
      <c r="M127" s="140"/>
    </row>
    <row r="128" spans="1:13" ht="15.75" customHeight="1" x14ac:dyDescent="0.2">
      <c r="A128" s="45"/>
      <c r="B128" s="45"/>
      <c r="C128" s="45"/>
      <c r="D128" s="45"/>
      <c r="E128" s="140"/>
      <c r="F128" s="140"/>
      <c r="G128" s="140"/>
      <c r="H128" s="140"/>
      <c r="I128" s="140"/>
      <c r="J128" s="140"/>
      <c r="K128" s="140"/>
      <c r="L128" s="140"/>
      <c r="M128" s="140"/>
    </row>
    <row r="129" spans="1:13" ht="15.75" customHeight="1" x14ac:dyDescent="0.2">
      <c r="A129" s="45"/>
      <c r="B129" s="45"/>
      <c r="C129" s="45"/>
      <c r="D129" s="45"/>
      <c r="E129" s="140"/>
      <c r="F129" s="140"/>
      <c r="G129" s="140"/>
      <c r="H129" s="140"/>
      <c r="I129" s="140"/>
      <c r="J129" s="140"/>
      <c r="K129" s="140"/>
      <c r="L129" s="140"/>
      <c r="M129" s="140"/>
    </row>
    <row r="130" spans="1:13" ht="15.75" customHeight="1" x14ac:dyDescent="0.2">
      <c r="A130" s="45"/>
      <c r="B130" s="45"/>
      <c r="C130" s="45"/>
      <c r="D130" s="45"/>
      <c r="E130" s="140"/>
      <c r="F130" s="140"/>
      <c r="G130" s="140"/>
      <c r="H130" s="140"/>
      <c r="I130" s="140"/>
      <c r="J130" s="140"/>
      <c r="K130" s="140"/>
      <c r="L130" s="140"/>
      <c r="M130" s="140"/>
    </row>
    <row r="131" spans="1:13" ht="15.75" customHeight="1" x14ac:dyDescent="0.2">
      <c r="A131" s="45"/>
      <c r="B131" s="45"/>
      <c r="C131" s="45"/>
      <c r="D131" s="45"/>
      <c r="E131" s="140"/>
      <c r="F131" s="140"/>
      <c r="G131" s="140"/>
      <c r="H131" s="140"/>
      <c r="I131" s="140"/>
      <c r="J131" s="140"/>
      <c r="K131" s="140"/>
      <c r="L131" s="140"/>
      <c r="M131" s="140"/>
    </row>
    <row r="132" spans="1:13" ht="15.75" customHeight="1" x14ac:dyDescent="0.2">
      <c r="A132" s="45"/>
      <c r="B132" s="45"/>
      <c r="C132" s="45"/>
      <c r="D132" s="45"/>
      <c r="E132" s="140"/>
      <c r="F132" s="140"/>
      <c r="G132" s="140"/>
      <c r="H132" s="140"/>
      <c r="I132" s="140"/>
      <c r="J132" s="140"/>
      <c r="K132" s="140"/>
      <c r="L132" s="140"/>
      <c r="M132" s="140"/>
    </row>
    <row r="133" spans="1:13" ht="15.75" customHeight="1" x14ac:dyDescent="0.2">
      <c r="A133" s="45"/>
      <c r="B133" s="45"/>
      <c r="C133" s="45"/>
      <c r="D133" s="45"/>
      <c r="E133" s="140"/>
      <c r="F133" s="140"/>
      <c r="G133" s="140"/>
      <c r="H133" s="140"/>
      <c r="I133" s="140"/>
      <c r="J133" s="140"/>
      <c r="K133" s="140"/>
      <c r="L133" s="140"/>
      <c r="M133" s="140"/>
    </row>
    <row r="134" spans="1:13" ht="15.75" customHeight="1" x14ac:dyDescent="0.2">
      <c r="A134" s="45"/>
      <c r="B134" s="45"/>
      <c r="C134" s="45"/>
      <c r="D134" s="45"/>
      <c r="E134" s="140"/>
      <c r="F134" s="140"/>
      <c r="G134" s="140"/>
      <c r="H134" s="140"/>
      <c r="I134" s="140"/>
      <c r="J134" s="140"/>
      <c r="K134" s="140"/>
      <c r="L134" s="140"/>
      <c r="M134" s="140"/>
    </row>
    <row r="135" spans="1:13" ht="15.75" customHeight="1" x14ac:dyDescent="0.2">
      <c r="A135" s="45"/>
      <c r="B135" s="45"/>
      <c r="C135" s="45"/>
      <c r="D135" s="45"/>
      <c r="E135" s="140"/>
      <c r="F135" s="140"/>
      <c r="G135" s="140"/>
      <c r="H135" s="140"/>
      <c r="I135" s="140"/>
      <c r="J135" s="140"/>
      <c r="K135" s="140"/>
      <c r="L135" s="140"/>
      <c r="M135" s="140"/>
    </row>
    <row r="136" spans="1:13" ht="15.75" customHeight="1" x14ac:dyDescent="0.2">
      <c r="A136" s="45"/>
      <c r="B136" s="45"/>
      <c r="C136" s="45"/>
      <c r="D136" s="45"/>
      <c r="E136" s="140"/>
      <c r="F136" s="140"/>
      <c r="G136" s="140"/>
      <c r="H136" s="140"/>
      <c r="I136" s="140"/>
      <c r="J136" s="140"/>
      <c r="K136" s="140"/>
      <c r="L136" s="140"/>
      <c r="M136" s="140"/>
    </row>
    <row r="137" spans="1:13" ht="15.75" customHeight="1" x14ac:dyDescent="0.2">
      <c r="A137" s="45"/>
      <c r="B137" s="45"/>
      <c r="C137" s="45"/>
      <c r="D137" s="45"/>
      <c r="E137" s="140"/>
      <c r="F137" s="140"/>
      <c r="G137" s="140"/>
      <c r="H137" s="140"/>
      <c r="I137" s="140"/>
      <c r="J137" s="140"/>
      <c r="K137" s="140"/>
      <c r="L137" s="140"/>
      <c r="M137" s="140"/>
    </row>
    <row r="138" spans="1:13" ht="15.75" customHeight="1" x14ac:dyDescent="0.2">
      <c r="A138" s="45"/>
      <c r="B138" s="45"/>
      <c r="C138" s="45"/>
      <c r="D138" s="45"/>
      <c r="E138" s="140"/>
      <c r="F138" s="140"/>
      <c r="G138" s="140"/>
      <c r="H138" s="140"/>
      <c r="I138" s="140"/>
      <c r="J138" s="140"/>
      <c r="K138" s="140"/>
      <c r="L138" s="140"/>
      <c r="M138" s="140"/>
    </row>
    <row r="139" spans="1:13" ht="15.75" customHeight="1" x14ac:dyDescent="0.2">
      <c r="A139" s="45"/>
      <c r="B139" s="45"/>
      <c r="C139" s="45"/>
      <c r="D139" s="45"/>
      <c r="E139" s="140"/>
      <c r="F139" s="140"/>
      <c r="G139" s="140"/>
      <c r="H139" s="140"/>
      <c r="I139" s="140"/>
      <c r="J139" s="140"/>
      <c r="K139" s="140"/>
      <c r="L139" s="140"/>
      <c r="M139" s="140"/>
    </row>
    <row r="140" spans="1:13" ht="15.75" customHeight="1" x14ac:dyDescent="0.2">
      <c r="A140" s="45"/>
      <c r="B140" s="45"/>
      <c r="C140" s="45"/>
      <c r="D140" s="45"/>
      <c r="E140" s="140"/>
      <c r="F140" s="140"/>
      <c r="G140" s="140"/>
      <c r="H140" s="140"/>
      <c r="I140" s="140"/>
      <c r="J140" s="140"/>
      <c r="K140" s="140"/>
      <c r="L140" s="140"/>
      <c r="M140" s="140"/>
    </row>
    <row r="141" spans="1:13" ht="15.75" customHeight="1" x14ac:dyDescent="0.2">
      <c r="A141" s="45"/>
      <c r="B141" s="45"/>
      <c r="C141" s="45"/>
      <c r="D141" s="45"/>
      <c r="E141" s="140"/>
      <c r="F141" s="140"/>
      <c r="G141" s="140"/>
      <c r="H141" s="140"/>
      <c r="I141" s="140"/>
      <c r="J141" s="140"/>
      <c r="K141" s="140"/>
      <c r="L141" s="140"/>
      <c r="M141" s="140"/>
    </row>
    <row r="142" spans="1:13" ht="15.75" customHeight="1" x14ac:dyDescent="0.2">
      <c r="A142" s="45"/>
      <c r="B142" s="45"/>
      <c r="C142" s="45"/>
      <c r="D142" s="45"/>
      <c r="E142" s="140"/>
      <c r="F142" s="140"/>
      <c r="G142" s="140"/>
      <c r="H142" s="140"/>
      <c r="I142" s="140"/>
      <c r="J142" s="140"/>
      <c r="K142" s="140"/>
      <c r="L142" s="140"/>
      <c r="M142" s="140"/>
    </row>
    <row r="143" spans="1:13" ht="15.75" customHeight="1" x14ac:dyDescent="0.2">
      <c r="A143" s="45"/>
      <c r="B143" s="45"/>
      <c r="C143" s="45"/>
      <c r="D143" s="45"/>
      <c r="E143" s="140"/>
      <c r="F143" s="140"/>
      <c r="G143" s="140"/>
      <c r="H143" s="140"/>
      <c r="I143" s="140"/>
      <c r="J143" s="140"/>
      <c r="K143" s="140"/>
      <c r="L143" s="140"/>
      <c r="M143" s="140"/>
    </row>
    <row r="144" spans="1:13" ht="15.75" customHeight="1" x14ac:dyDescent="0.2">
      <c r="A144" s="45"/>
      <c r="B144" s="45"/>
      <c r="C144" s="45"/>
      <c r="D144" s="45"/>
      <c r="E144" s="140"/>
      <c r="F144" s="140"/>
      <c r="G144" s="140"/>
      <c r="H144" s="140"/>
      <c r="I144" s="140"/>
      <c r="J144" s="140"/>
      <c r="K144" s="140"/>
      <c r="L144" s="140"/>
      <c r="M144" s="140"/>
    </row>
    <row r="145" spans="1:13" ht="15.75" customHeight="1" x14ac:dyDescent="0.2">
      <c r="A145" s="45"/>
      <c r="B145" s="45"/>
      <c r="C145" s="45"/>
      <c r="D145" s="45"/>
      <c r="E145" s="140"/>
      <c r="F145" s="140"/>
      <c r="G145" s="140"/>
      <c r="H145" s="140"/>
      <c r="I145" s="140"/>
      <c r="J145" s="140"/>
      <c r="K145" s="140"/>
      <c r="L145" s="140"/>
      <c r="M145" s="140"/>
    </row>
    <row r="146" spans="1:13" ht="15.75" customHeight="1" x14ac:dyDescent="0.2">
      <c r="A146" s="45"/>
      <c r="B146" s="45"/>
      <c r="C146" s="45"/>
      <c r="D146" s="45"/>
      <c r="E146" s="140"/>
      <c r="F146" s="140"/>
      <c r="G146" s="140"/>
      <c r="H146" s="140"/>
      <c r="I146" s="140"/>
      <c r="J146" s="140"/>
      <c r="K146" s="140"/>
      <c r="L146" s="140"/>
      <c r="M146" s="140"/>
    </row>
    <row r="147" spans="1:13" ht="15.75" customHeight="1" x14ac:dyDescent="0.2">
      <c r="A147" s="45"/>
      <c r="B147" s="45"/>
      <c r="C147" s="45"/>
      <c r="D147" s="45"/>
      <c r="E147" s="140"/>
      <c r="F147" s="140"/>
      <c r="G147" s="140"/>
      <c r="H147" s="140"/>
      <c r="I147" s="140"/>
      <c r="J147" s="140"/>
      <c r="K147" s="140"/>
      <c r="L147" s="140"/>
      <c r="M147" s="140"/>
    </row>
    <row r="148" spans="1:13" ht="15.75" customHeight="1" x14ac:dyDescent="0.2">
      <c r="A148" s="45"/>
      <c r="B148" s="45"/>
      <c r="C148" s="45"/>
      <c r="D148" s="45"/>
      <c r="E148" s="140"/>
      <c r="F148" s="140"/>
      <c r="G148" s="140"/>
      <c r="H148" s="140"/>
      <c r="I148" s="140"/>
      <c r="J148" s="140"/>
      <c r="K148" s="140"/>
      <c r="L148" s="140"/>
      <c r="M148" s="140"/>
    </row>
    <row r="149" spans="1:13" ht="15.75" customHeight="1" x14ac:dyDescent="0.2">
      <c r="A149" s="45"/>
      <c r="B149" s="45"/>
      <c r="C149" s="45"/>
      <c r="D149" s="45"/>
      <c r="E149" s="140"/>
      <c r="F149" s="140"/>
      <c r="G149" s="140"/>
      <c r="H149" s="140"/>
      <c r="I149" s="140"/>
      <c r="J149" s="140"/>
      <c r="K149" s="140"/>
      <c r="L149" s="140"/>
      <c r="M149" s="140"/>
    </row>
    <row r="150" spans="1:13" ht="15.75" customHeight="1" x14ac:dyDescent="0.2">
      <c r="A150" s="45"/>
      <c r="B150" s="45"/>
      <c r="C150" s="45"/>
      <c r="D150" s="45"/>
      <c r="E150" s="140"/>
      <c r="F150" s="140"/>
      <c r="G150" s="140"/>
      <c r="H150" s="140"/>
      <c r="I150" s="140"/>
      <c r="J150" s="140"/>
      <c r="K150" s="140"/>
      <c r="L150" s="140"/>
      <c r="M150" s="140"/>
    </row>
    <row r="151" spans="1:13" ht="15.75" customHeight="1" x14ac:dyDescent="0.2">
      <c r="A151" s="45"/>
      <c r="B151" s="45"/>
      <c r="C151" s="45"/>
      <c r="D151" s="45"/>
      <c r="E151" s="140"/>
      <c r="F151" s="140"/>
      <c r="G151" s="140"/>
      <c r="H151" s="140"/>
      <c r="I151" s="140"/>
      <c r="J151" s="140"/>
      <c r="K151" s="140"/>
      <c r="L151" s="140"/>
      <c r="M151" s="140"/>
    </row>
    <row r="152" spans="1:13" ht="15.75" customHeight="1" x14ac:dyDescent="0.2">
      <c r="A152" s="45"/>
      <c r="B152" s="45"/>
      <c r="C152" s="45"/>
      <c r="D152" s="45"/>
      <c r="E152" s="140"/>
      <c r="F152" s="140"/>
      <c r="G152" s="140"/>
      <c r="H152" s="140"/>
      <c r="I152" s="140"/>
      <c r="J152" s="140"/>
      <c r="K152" s="140"/>
      <c r="L152" s="140"/>
      <c r="M152" s="140"/>
    </row>
    <row r="153" spans="1:13" ht="15.75" customHeight="1" x14ac:dyDescent="0.2">
      <c r="A153" s="45"/>
      <c r="B153" s="45"/>
      <c r="C153" s="45"/>
      <c r="D153" s="45"/>
      <c r="E153" s="140"/>
      <c r="F153" s="140"/>
      <c r="G153" s="140"/>
      <c r="H153" s="140"/>
      <c r="I153" s="140"/>
      <c r="J153" s="140"/>
      <c r="K153" s="140"/>
      <c r="L153" s="140"/>
      <c r="M153" s="140"/>
    </row>
    <row r="154" spans="1:13" ht="15.75" customHeight="1" x14ac:dyDescent="0.2">
      <c r="A154" s="45"/>
      <c r="B154" s="45"/>
      <c r="C154" s="45"/>
      <c r="D154" s="45"/>
      <c r="E154" s="140"/>
      <c r="F154" s="140"/>
      <c r="G154" s="140"/>
      <c r="H154" s="140"/>
      <c r="I154" s="140"/>
      <c r="J154" s="140"/>
      <c r="K154" s="140"/>
      <c r="L154" s="140"/>
      <c r="M154" s="140"/>
    </row>
    <row r="155" spans="1:13" ht="15.75" customHeight="1" x14ac:dyDescent="0.2">
      <c r="A155" s="45"/>
      <c r="B155" s="45"/>
      <c r="C155" s="45"/>
      <c r="D155" s="45"/>
      <c r="E155" s="140"/>
      <c r="F155" s="140"/>
      <c r="G155" s="140"/>
      <c r="H155" s="140"/>
      <c r="I155" s="140"/>
      <c r="J155" s="140"/>
      <c r="K155" s="140"/>
      <c r="L155" s="140"/>
      <c r="M155" s="140"/>
    </row>
    <row r="156" spans="1:13" ht="15.75" customHeight="1" x14ac:dyDescent="0.2">
      <c r="A156" s="45"/>
      <c r="B156" s="45"/>
      <c r="C156" s="45"/>
      <c r="D156" s="45"/>
      <c r="E156" s="140"/>
      <c r="F156" s="140"/>
      <c r="G156" s="140"/>
      <c r="H156" s="140"/>
      <c r="I156" s="140"/>
      <c r="J156" s="140"/>
      <c r="K156" s="140"/>
      <c r="L156" s="140"/>
      <c r="M156" s="140"/>
    </row>
    <row r="157" spans="1:13" ht="15.75" customHeight="1" x14ac:dyDescent="0.2">
      <c r="A157" s="45"/>
      <c r="B157" s="45"/>
      <c r="C157" s="45"/>
      <c r="D157" s="45"/>
      <c r="E157" s="140"/>
      <c r="F157" s="140"/>
      <c r="G157" s="140"/>
      <c r="H157" s="140"/>
      <c r="I157" s="140"/>
      <c r="J157" s="140"/>
      <c r="K157" s="140"/>
      <c r="L157" s="140"/>
      <c r="M157" s="140"/>
    </row>
    <row r="158" spans="1:13" ht="15.75" customHeight="1" x14ac:dyDescent="0.2">
      <c r="A158" s="45"/>
      <c r="B158" s="45"/>
      <c r="C158" s="45"/>
      <c r="D158" s="45"/>
      <c r="E158" s="140"/>
      <c r="F158" s="140"/>
      <c r="G158" s="140"/>
      <c r="H158" s="140"/>
      <c r="I158" s="140"/>
      <c r="J158" s="140"/>
      <c r="K158" s="140"/>
      <c r="L158" s="140"/>
      <c r="M158" s="140"/>
    </row>
    <row r="159" spans="1:13" ht="15.75" customHeight="1" x14ac:dyDescent="0.2">
      <c r="A159" s="45"/>
      <c r="B159" s="45"/>
      <c r="C159" s="45"/>
      <c r="D159" s="45"/>
      <c r="E159" s="140"/>
      <c r="F159" s="140"/>
      <c r="G159" s="140"/>
      <c r="H159" s="140"/>
      <c r="I159" s="140"/>
      <c r="J159" s="140"/>
      <c r="K159" s="140"/>
      <c r="L159" s="140"/>
      <c r="M159" s="140"/>
    </row>
    <row r="160" spans="1:13" ht="15.75" customHeight="1" x14ac:dyDescent="0.2">
      <c r="A160" s="45"/>
      <c r="B160" s="45"/>
      <c r="C160" s="45"/>
      <c r="D160" s="45"/>
      <c r="E160" s="140"/>
      <c r="F160" s="140"/>
      <c r="G160" s="140"/>
      <c r="H160" s="140"/>
      <c r="I160" s="140"/>
      <c r="J160" s="140"/>
      <c r="K160" s="140"/>
      <c r="L160" s="140"/>
      <c r="M160" s="140"/>
    </row>
    <row r="161" spans="1:13" ht="15.75" customHeight="1" x14ac:dyDescent="0.2">
      <c r="A161" s="45"/>
      <c r="B161" s="45"/>
      <c r="C161" s="45"/>
      <c r="D161" s="45"/>
      <c r="E161" s="140"/>
      <c r="F161" s="140"/>
      <c r="G161" s="140"/>
      <c r="H161" s="140"/>
      <c r="I161" s="140"/>
      <c r="J161" s="140"/>
      <c r="K161" s="140"/>
      <c r="L161" s="140"/>
      <c r="M161" s="140"/>
    </row>
    <row r="162" spans="1:13" ht="15.75" customHeight="1" x14ac:dyDescent="0.2">
      <c r="A162" s="45"/>
      <c r="B162" s="45"/>
      <c r="C162" s="45"/>
      <c r="D162" s="45"/>
      <c r="E162" s="140"/>
      <c r="F162" s="140"/>
      <c r="G162" s="140"/>
      <c r="H162" s="140"/>
      <c r="I162" s="140"/>
      <c r="J162" s="140"/>
      <c r="K162" s="140"/>
      <c r="L162" s="140"/>
      <c r="M162" s="140"/>
    </row>
    <row r="163" spans="1:13" ht="15.75" customHeight="1" x14ac:dyDescent="0.2">
      <c r="A163" s="45"/>
      <c r="B163" s="45"/>
      <c r="C163" s="45"/>
      <c r="D163" s="45"/>
      <c r="E163" s="140"/>
      <c r="F163" s="140"/>
      <c r="G163" s="140"/>
      <c r="H163" s="140"/>
      <c r="I163" s="140"/>
      <c r="J163" s="140"/>
      <c r="K163" s="140"/>
      <c r="L163" s="140"/>
      <c r="M163" s="140"/>
    </row>
    <row r="164" spans="1:13" ht="15.75" customHeight="1" x14ac:dyDescent="0.2">
      <c r="A164" s="45"/>
      <c r="B164" s="45"/>
      <c r="C164" s="45"/>
      <c r="D164" s="45"/>
      <c r="E164" s="140"/>
      <c r="F164" s="140"/>
      <c r="G164" s="140"/>
      <c r="H164" s="140"/>
      <c r="I164" s="140"/>
      <c r="J164" s="140"/>
      <c r="K164" s="140"/>
      <c r="L164" s="140"/>
      <c r="M164" s="140"/>
    </row>
    <row r="165" spans="1:13" ht="15.75" customHeight="1" x14ac:dyDescent="0.2">
      <c r="A165" s="45"/>
      <c r="B165" s="45"/>
      <c r="C165" s="45"/>
      <c r="D165" s="45"/>
      <c r="E165" s="140"/>
      <c r="F165" s="140"/>
      <c r="G165" s="140"/>
      <c r="H165" s="140"/>
      <c r="I165" s="140"/>
      <c r="J165" s="140"/>
      <c r="K165" s="140"/>
      <c r="L165" s="140"/>
      <c r="M165" s="140"/>
    </row>
    <row r="166" spans="1:13" ht="15.75" customHeight="1" x14ac:dyDescent="0.2">
      <c r="A166" s="45"/>
      <c r="B166" s="45"/>
      <c r="C166" s="45"/>
      <c r="D166" s="45"/>
      <c r="E166" s="140"/>
      <c r="F166" s="140"/>
      <c r="G166" s="140"/>
      <c r="H166" s="140"/>
      <c r="I166" s="140"/>
      <c r="J166" s="140"/>
      <c r="K166" s="140"/>
      <c r="L166" s="140"/>
      <c r="M166" s="140"/>
    </row>
    <row r="167" spans="1:13" ht="15.75" customHeight="1" x14ac:dyDescent="0.2">
      <c r="A167" s="45"/>
      <c r="B167" s="45"/>
      <c r="C167" s="45"/>
      <c r="D167" s="45"/>
      <c r="E167" s="140"/>
      <c r="F167" s="140"/>
      <c r="G167" s="140"/>
      <c r="H167" s="140"/>
      <c r="I167" s="140"/>
      <c r="J167" s="140"/>
      <c r="K167" s="140"/>
      <c r="L167" s="140"/>
      <c r="M167" s="140"/>
    </row>
    <row r="168" spans="1:13" ht="15.75" customHeight="1" x14ac:dyDescent="0.2">
      <c r="A168" s="45"/>
      <c r="B168" s="45"/>
      <c r="C168" s="45"/>
      <c r="D168" s="45"/>
      <c r="E168" s="140"/>
      <c r="F168" s="140"/>
      <c r="G168" s="140"/>
      <c r="H168" s="140"/>
      <c r="I168" s="140"/>
      <c r="J168" s="140"/>
      <c r="K168" s="140"/>
      <c r="L168" s="140"/>
      <c r="M168" s="140"/>
    </row>
    <row r="169" spans="1:13" ht="15.75" customHeight="1" x14ac:dyDescent="0.2">
      <c r="A169" s="45"/>
      <c r="B169" s="45"/>
      <c r="C169" s="45"/>
      <c r="D169" s="45"/>
      <c r="E169" s="140"/>
      <c r="F169" s="140"/>
      <c r="G169" s="140"/>
      <c r="H169" s="140"/>
      <c r="I169" s="140"/>
      <c r="J169" s="140"/>
      <c r="K169" s="140"/>
      <c r="L169" s="140"/>
      <c r="M169" s="140"/>
    </row>
    <row r="170" spans="1:13" ht="15.75" customHeight="1" x14ac:dyDescent="0.2">
      <c r="A170" s="45"/>
      <c r="B170" s="45"/>
      <c r="C170" s="45"/>
      <c r="D170" s="45"/>
      <c r="E170" s="140"/>
      <c r="F170" s="140"/>
      <c r="G170" s="140"/>
      <c r="H170" s="140"/>
      <c r="I170" s="140"/>
      <c r="J170" s="140"/>
      <c r="K170" s="140"/>
      <c r="L170" s="140"/>
      <c r="M170" s="140"/>
    </row>
    <row r="171" spans="1:13" ht="15.75" customHeight="1" x14ac:dyDescent="0.2">
      <c r="A171" s="45"/>
      <c r="B171" s="45"/>
      <c r="C171" s="45"/>
      <c r="D171" s="45"/>
      <c r="E171" s="140"/>
      <c r="F171" s="140"/>
      <c r="G171" s="140"/>
      <c r="H171" s="140"/>
      <c r="I171" s="140"/>
      <c r="J171" s="140"/>
      <c r="K171" s="140"/>
      <c r="L171" s="140"/>
      <c r="M171" s="140"/>
    </row>
    <row r="172" spans="1:13" ht="15.75" customHeight="1" x14ac:dyDescent="0.2">
      <c r="A172" s="45"/>
      <c r="B172" s="45"/>
      <c r="C172" s="45"/>
      <c r="D172" s="45"/>
      <c r="E172" s="140"/>
      <c r="F172" s="140"/>
      <c r="G172" s="140"/>
      <c r="H172" s="140"/>
      <c r="I172" s="140"/>
      <c r="J172" s="140"/>
      <c r="K172" s="140"/>
      <c r="L172" s="140"/>
      <c r="M172" s="140"/>
    </row>
    <row r="173" spans="1:13" ht="15.75" customHeight="1" x14ac:dyDescent="0.2">
      <c r="A173" s="45"/>
      <c r="B173" s="45"/>
      <c r="C173" s="45"/>
      <c r="D173" s="45"/>
      <c r="E173" s="140"/>
      <c r="F173" s="140"/>
      <c r="G173" s="140"/>
      <c r="H173" s="140"/>
      <c r="I173" s="140"/>
      <c r="J173" s="140"/>
      <c r="K173" s="140"/>
      <c r="L173" s="140"/>
      <c r="M173" s="140"/>
    </row>
    <row r="174" spans="1:13" ht="15.75" customHeight="1" x14ac:dyDescent="0.2">
      <c r="A174" s="45"/>
      <c r="B174" s="45"/>
      <c r="C174" s="45"/>
      <c r="D174" s="45"/>
      <c r="E174" s="140"/>
      <c r="F174" s="140"/>
      <c r="G174" s="140"/>
      <c r="H174" s="140"/>
      <c r="I174" s="140"/>
      <c r="J174" s="140"/>
      <c r="K174" s="140"/>
      <c r="L174" s="140"/>
      <c r="M174" s="140"/>
    </row>
    <row r="175" spans="1:13" ht="15.75" customHeight="1" x14ac:dyDescent="0.2">
      <c r="A175" s="45"/>
      <c r="B175" s="45"/>
      <c r="C175" s="45"/>
      <c r="D175" s="45"/>
      <c r="E175" s="140"/>
      <c r="F175" s="140"/>
      <c r="G175" s="140"/>
      <c r="H175" s="140"/>
      <c r="I175" s="140"/>
      <c r="J175" s="140"/>
      <c r="K175" s="140"/>
      <c r="L175" s="140"/>
      <c r="M175" s="140"/>
    </row>
    <row r="176" spans="1:13" ht="15.75" customHeight="1" x14ac:dyDescent="0.2">
      <c r="A176" s="45"/>
      <c r="B176" s="45"/>
      <c r="C176" s="45"/>
      <c r="D176" s="45"/>
      <c r="E176" s="140"/>
      <c r="F176" s="140"/>
      <c r="G176" s="140"/>
      <c r="H176" s="140"/>
      <c r="I176" s="140"/>
      <c r="J176" s="140"/>
      <c r="K176" s="140"/>
      <c r="L176" s="140"/>
      <c r="M176" s="140"/>
    </row>
    <row r="177" spans="1:13" ht="15.75" customHeight="1" x14ac:dyDescent="0.2">
      <c r="A177" s="45"/>
      <c r="B177" s="45"/>
      <c r="C177" s="45"/>
      <c r="D177" s="45"/>
      <c r="E177" s="140"/>
      <c r="F177" s="140"/>
      <c r="G177" s="140"/>
      <c r="H177" s="140"/>
      <c r="I177" s="140"/>
      <c r="J177" s="140"/>
      <c r="K177" s="140"/>
      <c r="L177" s="140"/>
      <c r="M177" s="140"/>
    </row>
    <row r="178" spans="1:13" ht="15.75" customHeight="1" x14ac:dyDescent="0.2">
      <c r="A178" s="45"/>
      <c r="B178" s="45"/>
      <c r="C178" s="45"/>
      <c r="D178" s="45"/>
      <c r="E178" s="140"/>
      <c r="F178" s="140"/>
      <c r="G178" s="140"/>
      <c r="H178" s="140"/>
      <c r="I178" s="140"/>
      <c r="J178" s="140"/>
      <c r="K178" s="140"/>
      <c r="L178" s="140"/>
      <c r="M178" s="140"/>
    </row>
    <row r="179" spans="1:13" ht="15.75" customHeight="1" x14ac:dyDescent="0.2">
      <c r="A179" s="45"/>
      <c r="B179" s="45"/>
      <c r="C179" s="45"/>
      <c r="D179" s="45"/>
      <c r="E179" s="140"/>
      <c r="F179" s="140"/>
      <c r="G179" s="140"/>
      <c r="H179" s="140"/>
      <c r="I179" s="140"/>
      <c r="J179" s="140"/>
      <c r="K179" s="140"/>
      <c r="L179" s="140"/>
      <c r="M179" s="140"/>
    </row>
    <row r="180" spans="1:13" ht="15.75" customHeight="1" x14ac:dyDescent="0.2">
      <c r="A180" s="45"/>
      <c r="B180" s="45"/>
      <c r="C180" s="45"/>
      <c r="D180" s="45"/>
      <c r="E180" s="140"/>
      <c r="F180" s="140"/>
      <c r="G180" s="140"/>
      <c r="H180" s="140"/>
      <c r="I180" s="140"/>
      <c r="J180" s="140"/>
      <c r="K180" s="140"/>
      <c r="L180" s="140"/>
      <c r="M180" s="140"/>
    </row>
    <row r="181" spans="1:13" ht="15.75" customHeight="1" x14ac:dyDescent="0.2">
      <c r="A181" s="45"/>
      <c r="B181" s="45"/>
      <c r="C181" s="45"/>
      <c r="D181" s="45"/>
      <c r="E181" s="140"/>
      <c r="F181" s="140"/>
      <c r="G181" s="140"/>
      <c r="H181" s="140"/>
      <c r="I181" s="140"/>
      <c r="J181" s="140"/>
      <c r="K181" s="140"/>
      <c r="L181" s="140"/>
      <c r="M181" s="140"/>
    </row>
    <row r="182" spans="1:13" ht="15.75" customHeight="1" x14ac:dyDescent="0.2">
      <c r="A182" s="45"/>
      <c r="B182" s="45"/>
      <c r="C182" s="45"/>
      <c r="D182" s="45"/>
      <c r="E182" s="140"/>
      <c r="F182" s="140"/>
      <c r="G182" s="140"/>
      <c r="H182" s="140"/>
      <c r="I182" s="140"/>
      <c r="J182" s="140"/>
      <c r="K182" s="140"/>
      <c r="L182" s="140"/>
      <c r="M182" s="140"/>
    </row>
    <row r="183" spans="1:13" ht="15.75" customHeight="1" x14ac:dyDescent="0.2">
      <c r="A183" s="45"/>
      <c r="B183" s="45"/>
      <c r="C183" s="45"/>
      <c r="D183" s="45"/>
      <c r="E183" s="140"/>
      <c r="F183" s="140"/>
      <c r="G183" s="140"/>
      <c r="H183" s="140"/>
      <c r="I183" s="140"/>
      <c r="J183" s="140"/>
      <c r="K183" s="140"/>
      <c r="L183" s="140"/>
      <c r="M183" s="140"/>
    </row>
    <row r="184" spans="1:13" ht="15.75" customHeight="1" x14ac:dyDescent="0.2">
      <c r="A184" s="45"/>
      <c r="B184" s="45"/>
      <c r="C184" s="45"/>
      <c r="D184" s="45"/>
      <c r="E184" s="140"/>
      <c r="F184" s="140"/>
      <c r="G184" s="140"/>
      <c r="H184" s="140"/>
      <c r="I184" s="140"/>
      <c r="J184" s="140"/>
      <c r="K184" s="140"/>
      <c r="L184" s="140"/>
      <c r="M184" s="140"/>
    </row>
    <row r="185" spans="1:13" ht="15.75" customHeight="1" x14ac:dyDescent="0.2">
      <c r="A185" s="45"/>
      <c r="B185" s="45"/>
      <c r="C185" s="45"/>
      <c r="D185" s="45"/>
      <c r="E185" s="140"/>
      <c r="F185" s="140"/>
      <c r="G185" s="140"/>
      <c r="H185" s="140"/>
      <c r="I185" s="140"/>
      <c r="J185" s="140"/>
      <c r="K185" s="140"/>
      <c r="L185" s="140"/>
      <c r="M185" s="140"/>
    </row>
    <row r="186" spans="1:13" ht="15.75" customHeight="1" x14ac:dyDescent="0.2">
      <c r="A186" s="45"/>
      <c r="B186" s="45"/>
      <c r="C186" s="45"/>
      <c r="D186" s="45"/>
      <c r="E186" s="140"/>
      <c r="F186" s="140"/>
      <c r="G186" s="140"/>
      <c r="H186" s="140"/>
      <c r="I186" s="140"/>
      <c r="J186" s="140"/>
      <c r="K186" s="140"/>
      <c r="L186" s="140"/>
      <c r="M186" s="140"/>
    </row>
    <row r="187" spans="1:13" ht="15.75" customHeight="1" x14ac:dyDescent="0.2">
      <c r="A187" s="45"/>
      <c r="B187" s="45"/>
      <c r="C187" s="45"/>
      <c r="D187" s="45"/>
      <c r="E187" s="140"/>
      <c r="F187" s="140"/>
      <c r="G187" s="140"/>
      <c r="H187" s="140"/>
      <c r="I187" s="140"/>
      <c r="J187" s="140"/>
      <c r="K187" s="140"/>
      <c r="L187" s="140"/>
      <c r="M187" s="140"/>
    </row>
    <row r="188" spans="1:13" ht="15.75" customHeight="1" x14ac:dyDescent="0.2">
      <c r="A188" s="45"/>
      <c r="B188" s="45"/>
      <c r="C188" s="45"/>
      <c r="D188" s="45"/>
      <c r="E188" s="140"/>
      <c r="F188" s="140"/>
      <c r="G188" s="140"/>
      <c r="H188" s="140"/>
      <c r="I188" s="140"/>
      <c r="J188" s="140"/>
      <c r="K188" s="140"/>
      <c r="L188" s="140"/>
      <c r="M188" s="140"/>
    </row>
    <row r="189" spans="1:13" ht="15.75" customHeight="1" x14ac:dyDescent="0.2">
      <c r="A189" s="45"/>
      <c r="B189" s="45"/>
      <c r="C189" s="45"/>
      <c r="D189" s="45"/>
      <c r="E189" s="140"/>
      <c r="F189" s="140"/>
      <c r="G189" s="140"/>
      <c r="H189" s="140"/>
      <c r="I189" s="140"/>
      <c r="J189" s="140"/>
      <c r="K189" s="140"/>
      <c r="L189" s="140"/>
      <c r="M189" s="140"/>
    </row>
    <row r="190" spans="1:13" ht="15.75" customHeight="1" x14ac:dyDescent="0.2">
      <c r="A190" s="45"/>
      <c r="B190" s="45"/>
      <c r="C190" s="45"/>
      <c r="D190" s="45"/>
      <c r="E190" s="140"/>
      <c r="F190" s="140"/>
      <c r="G190" s="140"/>
      <c r="H190" s="140"/>
      <c r="I190" s="140"/>
      <c r="J190" s="140"/>
      <c r="K190" s="140"/>
      <c r="L190" s="140"/>
      <c r="M190" s="140"/>
    </row>
    <row r="191" spans="1:13" ht="15.75" customHeight="1" x14ac:dyDescent="0.2">
      <c r="A191" s="45"/>
      <c r="B191" s="45"/>
      <c r="C191" s="45"/>
      <c r="D191" s="45"/>
      <c r="E191" s="140"/>
      <c r="F191" s="140"/>
      <c r="G191" s="140"/>
      <c r="H191" s="140"/>
      <c r="I191" s="140"/>
      <c r="J191" s="140"/>
      <c r="K191" s="140"/>
      <c r="L191" s="140"/>
      <c r="M191" s="140"/>
    </row>
    <row r="192" spans="1:13" ht="15.75" customHeight="1" x14ac:dyDescent="0.2">
      <c r="A192" s="45"/>
      <c r="B192" s="45"/>
      <c r="C192" s="45"/>
      <c r="D192" s="45"/>
      <c r="E192" s="140"/>
      <c r="F192" s="140"/>
      <c r="G192" s="140"/>
      <c r="H192" s="140"/>
      <c r="I192" s="140"/>
      <c r="J192" s="140"/>
      <c r="K192" s="140"/>
      <c r="L192" s="140"/>
      <c r="M192" s="140"/>
    </row>
    <row r="193" spans="1:13" ht="15.75" customHeight="1" x14ac:dyDescent="0.2">
      <c r="A193" s="45"/>
      <c r="B193" s="45"/>
      <c r="C193" s="45"/>
      <c r="D193" s="45"/>
      <c r="E193" s="140"/>
      <c r="F193" s="140"/>
      <c r="G193" s="140"/>
      <c r="H193" s="140"/>
      <c r="I193" s="140"/>
      <c r="J193" s="140"/>
      <c r="K193" s="140"/>
      <c r="L193" s="140"/>
      <c r="M193" s="140"/>
    </row>
    <row r="194" spans="1:13" ht="15.75" customHeight="1" x14ac:dyDescent="0.2">
      <c r="A194" s="45"/>
      <c r="B194" s="45"/>
      <c r="C194" s="45"/>
      <c r="D194" s="45"/>
      <c r="E194" s="140"/>
      <c r="F194" s="140"/>
      <c r="G194" s="140"/>
      <c r="H194" s="140"/>
      <c r="I194" s="140"/>
      <c r="J194" s="140"/>
      <c r="K194" s="140"/>
      <c r="L194" s="140"/>
      <c r="M194" s="140"/>
    </row>
    <row r="195" spans="1:13" ht="15.75" customHeight="1" x14ac:dyDescent="0.2">
      <c r="A195" s="45"/>
      <c r="B195" s="45"/>
      <c r="C195" s="45"/>
      <c r="D195" s="45"/>
      <c r="E195" s="140"/>
      <c r="F195" s="140"/>
      <c r="G195" s="140"/>
      <c r="H195" s="140"/>
      <c r="I195" s="140"/>
      <c r="J195" s="140"/>
      <c r="K195" s="140"/>
      <c r="L195" s="140"/>
      <c r="M195" s="140"/>
    </row>
    <row r="196" spans="1:13" ht="15.75" customHeight="1" x14ac:dyDescent="0.2">
      <c r="A196" s="45"/>
      <c r="B196" s="45"/>
      <c r="C196" s="45"/>
      <c r="D196" s="45"/>
      <c r="E196" s="140"/>
      <c r="F196" s="140"/>
      <c r="G196" s="140"/>
      <c r="H196" s="140"/>
      <c r="I196" s="140"/>
      <c r="J196" s="140"/>
      <c r="K196" s="140"/>
      <c r="L196" s="140"/>
      <c r="M196" s="140"/>
    </row>
    <row r="197" spans="1:13" ht="15.75" customHeight="1" x14ac:dyDescent="0.2">
      <c r="A197" s="45"/>
      <c r="B197" s="45"/>
      <c r="C197" s="45"/>
      <c r="D197" s="45"/>
      <c r="E197" s="140"/>
      <c r="F197" s="140"/>
      <c r="G197" s="140"/>
      <c r="H197" s="140"/>
      <c r="I197" s="140"/>
      <c r="J197" s="140"/>
      <c r="K197" s="140"/>
      <c r="L197" s="140"/>
      <c r="M197" s="140"/>
    </row>
    <row r="198" spans="1:13" ht="15.75" customHeight="1" x14ac:dyDescent="0.2">
      <c r="A198" s="45"/>
      <c r="B198" s="45"/>
      <c r="C198" s="45"/>
      <c r="D198" s="45"/>
      <c r="E198" s="140"/>
      <c r="F198" s="140"/>
      <c r="G198" s="140"/>
      <c r="H198" s="140"/>
      <c r="I198" s="140"/>
      <c r="J198" s="140"/>
      <c r="K198" s="140"/>
      <c r="L198" s="140"/>
      <c r="M198" s="140"/>
    </row>
    <row r="199" spans="1:13" ht="15.75" customHeight="1" x14ac:dyDescent="0.2">
      <c r="A199" s="45"/>
      <c r="B199" s="45"/>
      <c r="C199" s="45"/>
      <c r="D199" s="45"/>
      <c r="E199" s="140"/>
      <c r="F199" s="140"/>
      <c r="G199" s="140"/>
      <c r="H199" s="140"/>
      <c r="I199" s="140"/>
      <c r="J199" s="140"/>
      <c r="K199" s="140"/>
      <c r="L199" s="140"/>
      <c r="M199" s="140"/>
    </row>
    <row r="200" spans="1:13" ht="15.75" customHeight="1" x14ac:dyDescent="0.2">
      <c r="A200" s="45"/>
      <c r="B200" s="45"/>
      <c r="C200" s="45"/>
      <c r="D200" s="45"/>
      <c r="E200" s="140"/>
      <c r="F200" s="140"/>
      <c r="G200" s="140"/>
      <c r="H200" s="140"/>
      <c r="I200" s="140"/>
      <c r="J200" s="140"/>
      <c r="K200" s="140"/>
      <c r="L200" s="140"/>
      <c r="M200" s="140"/>
    </row>
    <row r="201" spans="1:13" ht="15.75" customHeight="1" x14ac:dyDescent="0.2">
      <c r="A201" s="45"/>
      <c r="B201" s="45"/>
      <c r="C201" s="45"/>
      <c r="D201" s="45"/>
      <c r="E201" s="140"/>
      <c r="F201" s="140"/>
      <c r="G201" s="140"/>
      <c r="H201" s="140"/>
      <c r="I201" s="140"/>
      <c r="J201" s="140"/>
      <c r="K201" s="140"/>
      <c r="L201" s="140"/>
      <c r="M201" s="140"/>
    </row>
    <row r="202" spans="1:13" ht="15.75" customHeight="1" x14ac:dyDescent="0.2">
      <c r="A202" s="45"/>
      <c r="B202" s="45"/>
      <c r="C202" s="45"/>
      <c r="D202" s="45"/>
      <c r="E202" s="140"/>
      <c r="F202" s="140"/>
      <c r="G202" s="140"/>
      <c r="H202" s="140"/>
      <c r="I202" s="140"/>
      <c r="J202" s="140"/>
      <c r="K202" s="140"/>
      <c r="L202" s="140"/>
      <c r="M202" s="140"/>
    </row>
    <row r="203" spans="1:13" ht="15.75" customHeight="1" x14ac:dyDescent="0.2">
      <c r="A203" s="45"/>
      <c r="B203" s="45"/>
      <c r="C203" s="45"/>
      <c r="D203" s="45"/>
      <c r="E203" s="140"/>
      <c r="F203" s="140"/>
      <c r="G203" s="140"/>
      <c r="H203" s="140"/>
      <c r="I203" s="140"/>
      <c r="J203" s="140"/>
      <c r="K203" s="140"/>
      <c r="L203" s="140"/>
      <c r="M203" s="140"/>
    </row>
    <row r="204" spans="1:13" ht="15.75" customHeight="1" x14ac:dyDescent="0.2">
      <c r="A204" s="45"/>
      <c r="B204" s="45"/>
      <c r="C204" s="45"/>
      <c r="D204" s="45"/>
      <c r="E204" s="140"/>
      <c r="F204" s="140"/>
      <c r="G204" s="140"/>
      <c r="H204" s="140"/>
      <c r="I204" s="140"/>
      <c r="J204" s="140"/>
      <c r="K204" s="140"/>
      <c r="L204" s="140"/>
      <c r="M204" s="140"/>
    </row>
    <row r="205" spans="1:13" ht="15.75" customHeight="1" x14ac:dyDescent="0.2">
      <c r="A205" s="45"/>
      <c r="B205" s="45"/>
      <c r="C205" s="45"/>
      <c r="D205" s="45"/>
      <c r="E205" s="140"/>
      <c r="F205" s="140"/>
      <c r="G205" s="140"/>
      <c r="H205" s="140"/>
      <c r="I205" s="140"/>
      <c r="J205" s="140"/>
      <c r="K205" s="140"/>
      <c r="L205" s="140"/>
      <c r="M205" s="140"/>
    </row>
    <row r="206" spans="1:13" ht="15.75" customHeight="1" x14ac:dyDescent="0.2">
      <c r="A206" s="45"/>
      <c r="B206" s="45"/>
      <c r="C206" s="45"/>
      <c r="D206" s="45"/>
      <c r="E206" s="140"/>
      <c r="F206" s="140"/>
      <c r="G206" s="140"/>
      <c r="H206" s="140"/>
      <c r="I206" s="140"/>
      <c r="J206" s="140"/>
      <c r="K206" s="140"/>
      <c r="L206" s="140"/>
      <c r="M206" s="140"/>
    </row>
    <row r="207" spans="1:13" ht="15.75" customHeight="1" x14ac:dyDescent="0.2">
      <c r="A207" s="45"/>
      <c r="B207" s="45"/>
      <c r="C207" s="45"/>
      <c r="D207" s="45"/>
      <c r="E207" s="140"/>
      <c r="F207" s="140"/>
      <c r="G207" s="140"/>
      <c r="H207" s="140"/>
      <c r="I207" s="140"/>
      <c r="J207" s="140"/>
      <c r="K207" s="140"/>
      <c r="L207" s="140"/>
      <c r="M207" s="140"/>
    </row>
    <row r="208" spans="1:13" ht="15.75" customHeight="1" x14ac:dyDescent="0.2">
      <c r="A208" s="45"/>
      <c r="B208" s="45"/>
      <c r="C208" s="45"/>
      <c r="D208" s="45"/>
      <c r="E208" s="140"/>
      <c r="F208" s="140"/>
      <c r="G208" s="140"/>
      <c r="H208" s="140"/>
      <c r="I208" s="140"/>
      <c r="J208" s="140"/>
      <c r="K208" s="140"/>
      <c r="L208" s="140"/>
      <c r="M208" s="140"/>
    </row>
    <row r="209" spans="1:13" ht="15.75" customHeight="1" x14ac:dyDescent="0.2">
      <c r="A209" s="45"/>
      <c r="B209" s="45"/>
      <c r="C209" s="45"/>
      <c r="D209" s="45"/>
      <c r="E209" s="140"/>
      <c r="F209" s="140"/>
      <c r="G209" s="140"/>
      <c r="H209" s="140"/>
      <c r="I209" s="140"/>
      <c r="J209" s="140"/>
      <c r="K209" s="140"/>
      <c r="L209" s="140"/>
      <c r="M209" s="140"/>
    </row>
    <row r="210" spans="1:13" ht="15.75" customHeight="1" x14ac:dyDescent="0.2">
      <c r="A210" s="45"/>
      <c r="B210" s="45"/>
      <c r="C210" s="45"/>
      <c r="D210" s="45"/>
      <c r="E210" s="140"/>
      <c r="F210" s="140"/>
      <c r="G210" s="140"/>
      <c r="H210" s="140"/>
      <c r="I210" s="140"/>
      <c r="J210" s="140"/>
      <c r="K210" s="140"/>
      <c r="L210" s="140"/>
      <c r="M210" s="140"/>
    </row>
    <row r="211" spans="1:13" ht="15.75" customHeight="1" x14ac:dyDescent="0.2">
      <c r="A211" s="45"/>
      <c r="B211" s="45"/>
      <c r="C211" s="45"/>
      <c r="D211" s="45"/>
      <c r="E211" s="140"/>
      <c r="F211" s="140"/>
      <c r="G211" s="140"/>
      <c r="H211" s="140"/>
      <c r="I211" s="140"/>
      <c r="J211" s="140"/>
      <c r="K211" s="140"/>
      <c r="L211" s="140"/>
      <c r="M211" s="140"/>
    </row>
    <row r="212" spans="1:13" ht="15.75" customHeight="1" x14ac:dyDescent="0.2">
      <c r="A212" s="45"/>
      <c r="B212" s="45"/>
      <c r="C212" s="45"/>
      <c r="D212" s="45"/>
      <c r="E212" s="140"/>
      <c r="F212" s="140"/>
      <c r="G212" s="140"/>
      <c r="H212" s="140"/>
      <c r="I212" s="140"/>
      <c r="J212" s="140"/>
      <c r="K212" s="140"/>
      <c r="L212" s="140"/>
      <c r="M212" s="140"/>
    </row>
    <row r="213" spans="1:13" ht="15.75" customHeight="1" x14ac:dyDescent="0.2">
      <c r="A213" s="45"/>
      <c r="B213" s="45"/>
      <c r="C213" s="45"/>
      <c r="D213" s="45"/>
      <c r="E213" s="140"/>
      <c r="F213" s="140"/>
      <c r="G213" s="140"/>
      <c r="H213" s="140"/>
      <c r="I213" s="140"/>
      <c r="J213" s="140"/>
      <c r="K213" s="140"/>
      <c r="L213" s="140"/>
      <c r="M213" s="140"/>
    </row>
    <row r="214" spans="1:13" ht="15.75" customHeight="1" x14ac:dyDescent="0.2">
      <c r="A214" s="45"/>
      <c r="B214" s="45"/>
      <c r="C214" s="45"/>
      <c r="D214" s="45"/>
      <c r="E214" s="140"/>
      <c r="F214" s="140"/>
      <c r="G214" s="140"/>
      <c r="H214" s="140"/>
      <c r="I214" s="140"/>
      <c r="J214" s="140"/>
      <c r="K214" s="140"/>
      <c r="L214" s="140"/>
      <c r="M214" s="140"/>
    </row>
    <row r="215" spans="1:13" ht="15.75" customHeight="1" x14ac:dyDescent="0.2">
      <c r="A215" s="45"/>
      <c r="B215" s="45"/>
      <c r="C215" s="45"/>
      <c r="D215" s="45"/>
      <c r="E215" s="140"/>
      <c r="F215" s="140"/>
      <c r="G215" s="140"/>
      <c r="H215" s="140"/>
      <c r="I215" s="140"/>
      <c r="J215" s="140"/>
      <c r="K215" s="140"/>
      <c r="L215" s="140"/>
      <c r="M215" s="140"/>
    </row>
    <row r="216" spans="1:13" ht="15.75" customHeight="1" x14ac:dyDescent="0.2">
      <c r="A216" s="45"/>
      <c r="B216" s="45"/>
      <c r="C216" s="45"/>
      <c r="D216" s="45"/>
      <c r="E216" s="140"/>
      <c r="F216" s="140"/>
      <c r="G216" s="140"/>
      <c r="H216" s="140"/>
      <c r="I216" s="140"/>
      <c r="J216" s="140"/>
      <c r="K216" s="140"/>
      <c r="L216" s="140"/>
      <c r="M216" s="140"/>
    </row>
    <row r="217" spans="1:13" ht="15.75" customHeight="1" x14ac:dyDescent="0.2">
      <c r="A217" s="45"/>
      <c r="B217" s="45"/>
      <c r="C217" s="45"/>
      <c r="D217" s="45"/>
      <c r="E217" s="140"/>
      <c r="F217" s="140"/>
      <c r="G217" s="140"/>
      <c r="H217" s="140"/>
      <c r="I217" s="140"/>
      <c r="J217" s="140"/>
      <c r="K217" s="140"/>
      <c r="L217" s="140"/>
      <c r="M217" s="140"/>
    </row>
    <row r="218" spans="1:13" ht="15.75" customHeight="1" x14ac:dyDescent="0.2">
      <c r="A218" s="45"/>
      <c r="B218" s="45"/>
      <c r="C218" s="45"/>
      <c r="D218" s="45"/>
      <c r="E218" s="140"/>
      <c r="F218" s="140"/>
      <c r="G218" s="140"/>
      <c r="H218" s="140"/>
      <c r="I218" s="140"/>
      <c r="J218" s="140"/>
      <c r="K218" s="140"/>
      <c r="L218" s="140"/>
      <c r="M218" s="140"/>
    </row>
    <row r="219" spans="1:13" ht="15.75" customHeight="1" x14ac:dyDescent="0.2">
      <c r="A219" s="45"/>
      <c r="B219" s="45"/>
      <c r="C219" s="45"/>
      <c r="D219" s="45"/>
      <c r="E219" s="140"/>
      <c r="F219" s="140"/>
      <c r="G219" s="140"/>
      <c r="H219" s="140"/>
      <c r="I219" s="140"/>
      <c r="J219" s="140"/>
      <c r="K219" s="140"/>
      <c r="L219" s="140"/>
      <c r="M219" s="140"/>
    </row>
    <row r="220" spans="1:13" ht="15.75" customHeight="1" x14ac:dyDescent="0.2">
      <c r="A220" s="45"/>
      <c r="B220" s="45"/>
      <c r="C220" s="45"/>
      <c r="D220" s="45"/>
      <c r="E220" s="140"/>
      <c r="F220" s="140"/>
      <c r="G220" s="140"/>
      <c r="H220" s="140"/>
      <c r="I220" s="140"/>
      <c r="J220" s="140"/>
      <c r="K220" s="140"/>
      <c r="L220" s="140"/>
      <c r="M220" s="140"/>
    </row>
    <row r="221" spans="1:13" ht="15.75" customHeight="1" x14ac:dyDescent="0.2">
      <c r="A221" s="45"/>
      <c r="B221" s="45"/>
      <c r="C221" s="45"/>
      <c r="D221" s="45"/>
      <c r="E221" s="140"/>
      <c r="F221" s="140"/>
      <c r="G221" s="140"/>
      <c r="H221" s="140"/>
      <c r="I221" s="140"/>
      <c r="J221" s="140"/>
      <c r="K221" s="140"/>
      <c r="L221" s="140"/>
      <c r="M221" s="140"/>
    </row>
    <row r="222" spans="1:13" ht="15.75" customHeight="1" x14ac:dyDescent="0.2">
      <c r="A222" s="45"/>
      <c r="B222" s="45"/>
      <c r="C222" s="45"/>
      <c r="D222" s="45"/>
      <c r="E222" s="140"/>
      <c r="F222" s="140"/>
      <c r="G222" s="140"/>
      <c r="H222" s="140"/>
      <c r="I222" s="140"/>
      <c r="J222" s="140"/>
      <c r="K222" s="140"/>
      <c r="L222" s="140"/>
      <c r="M222" s="140"/>
    </row>
    <row r="223" spans="1:13" ht="15.75" customHeight="1" x14ac:dyDescent="0.2"/>
    <row r="224" spans="1:13"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0">
    <mergeCell ref="A8:A13"/>
    <mergeCell ref="A16:A21"/>
    <mergeCell ref="B18:B19"/>
    <mergeCell ref="A1:N1"/>
    <mergeCell ref="G2:J2"/>
    <mergeCell ref="K2:N2"/>
    <mergeCell ref="A4:A7"/>
    <mergeCell ref="B4:B5"/>
    <mergeCell ref="B8:B11"/>
    <mergeCell ref="C8:C11"/>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AF1000"/>
  <sheetViews>
    <sheetView workbookViewId="0"/>
  </sheetViews>
  <sheetFormatPr baseColWidth="10" defaultColWidth="11.28515625" defaultRowHeight="15" customHeight="1" x14ac:dyDescent="0.2"/>
  <cols>
    <col min="1" max="2" width="11.28515625" customWidth="1"/>
    <col min="3" max="3" width="7.7109375" customWidth="1"/>
    <col min="4" max="4" width="11.28515625" customWidth="1"/>
    <col min="5" max="5" width="10.5703125" customWidth="1"/>
    <col min="6" max="6" width="14" customWidth="1"/>
    <col min="7" max="7" width="9.5703125" customWidth="1"/>
    <col min="8" max="8" width="8" customWidth="1"/>
    <col min="9" max="9" width="8.7109375" customWidth="1"/>
    <col min="10" max="10" width="14" customWidth="1"/>
    <col min="11" max="11" width="7.7109375" customWidth="1"/>
    <col min="12" max="12" width="9.7109375" customWidth="1"/>
    <col min="13" max="13" width="7.7109375" customWidth="1"/>
    <col min="14" max="14" width="9.7109375" customWidth="1"/>
    <col min="15" max="15" width="15.28515625" customWidth="1"/>
    <col min="16" max="16" width="9" customWidth="1"/>
    <col min="17" max="17" width="11" customWidth="1"/>
    <col min="18" max="18" width="9" customWidth="1"/>
    <col min="19" max="19" width="11.42578125" customWidth="1"/>
    <col min="20" max="20" width="8.140625" customWidth="1"/>
    <col min="21" max="21" width="6.28515625" customWidth="1"/>
    <col min="22" max="22" width="10.28515625" customWidth="1"/>
    <col min="23" max="23" width="10" customWidth="1"/>
    <col min="24" max="24" width="8.7109375" customWidth="1"/>
    <col min="25" max="28" width="11.28515625" customWidth="1"/>
    <col min="29" max="29" width="10.7109375" customWidth="1"/>
    <col min="30" max="30" width="11.5703125" customWidth="1"/>
    <col min="31" max="31" width="15.28515625" customWidth="1"/>
    <col min="32" max="32" width="10.140625" customWidth="1"/>
  </cols>
  <sheetData>
    <row r="1" spans="1:32" ht="16" x14ac:dyDescent="0.2">
      <c r="A1" s="141" t="s">
        <v>1124</v>
      </c>
      <c r="B1" s="171"/>
      <c r="C1" s="171"/>
      <c r="D1" s="171"/>
      <c r="E1" s="171"/>
      <c r="F1" s="171"/>
      <c r="G1" s="171"/>
      <c r="H1" s="171"/>
      <c r="I1" s="171"/>
      <c r="J1" s="171"/>
      <c r="K1" s="171"/>
      <c r="L1" s="171"/>
      <c r="M1" s="171"/>
      <c r="N1" s="171"/>
      <c r="O1" s="171"/>
      <c r="P1" s="171"/>
      <c r="Q1" s="171"/>
      <c r="R1" s="171"/>
    </row>
    <row r="2" spans="1:32" ht="16" x14ac:dyDescent="0.2">
      <c r="A2" s="191" t="s">
        <v>761</v>
      </c>
      <c r="B2" s="192"/>
      <c r="C2" s="619" t="s">
        <v>1125</v>
      </c>
      <c r="D2" s="585"/>
      <c r="E2" s="619" t="s">
        <v>1126</v>
      </c>
      <c r="F2" s="585"/>
      <c r="G2" s="585"/>
      <c r="H2" s="585"/>
      <c r="I2" s="619" t="s">
        <v>1127</v>
      </c>
      <c r="J2" s="585"/>
      <c r="K2" s="585"/>
      <c r="L2" s="585"/>
      <c r="M2" s="585"/>
      <c r="N2" s="585"/>
      <c r="O2" s="585"/>
      <c r="P2" s="585"/>
      <c r="Q2" s="585"/>
      <c r="R2" s="586"/>
      <c r="S2" s="617" t="s">
        <v>1128</v>
      </c>
      <c r="T2" s="585"/>
      <c r="U2" s="585"/>
      <c r="V2" s="585"/>
      <c r="W2" s="585"/>
      <c r="X2" s="586"/>
      <c r="Y2" s="617" t="s">
        <v>1129</v>
      </c>
      <c r="Z2" s="586"/>
      <c r="AA2" s="617" t="s">
        <v>1130</v>
      </c>
      <c r="AB2" s="585"/>
      <c r="AC2" s="585"/>
      <c r="AD2" s="585"/>
      <c r="AE2" s="585"/>
      <c r="AF2" s="586"/>
    </row>
    <row r="3" spans="1:32" ht="28.5" customHeight="1" x14ac:dyDescent="0.2">
      <c r="A3" s="193" t="s">
        <v>761</v>
      </c>
      <c r="B3" s="174" t="s">
        <v>14</v>
      </c>
      <c r="C3" s="194" t="s">
        <v>1131</v>
      </c>
      <c r="D3" s="195" t="s">
        <v>1132</v>
      </c>
      <c r="E3" s="174" t="s">
        <v>1133</v>
      </c>
      <c r="F3" s="174" t="s">
        <v>1134</v>
      </c>
      <c r="G3" s="174" t="s">
        <v>1135</v>
      </c>
      <c r="H3" s="174" t="s">
        <v>1136</v>
      </c>
      <c r="I3" s="174" t="s">
        <v>1137</v>
      </c>
      <c r="J3" s="174" t="s">
        <v>136</v>
      </c>
      <c r="K3" s="174" t="s">
        <v>1138</v>
      </c>
      <c r="L3" s="174" t="s">
        <v>1139</v>
      </c>
      <c r="M3" s="174" t="s">
        <v>1140</v>
      </c>
      <c r="N3" s="174" t="s">
        <v>1141</v>
      </c>
      <c r="O3" s="194" t="s">
        <v>138</v>
      </c>
      <c r="P3" s="174" t="s">
        <v>1142</v>
      </c>
      <c r="Q3" s="194" t="s">
        <v>1143</v>
      </c>
      <c r="R3" s="194" t="s">
        <v>1144</v>
      </c>
      <c r="S3" s="174" t="s">
        <v>1145</v>
      </c>
      <c r="T3" s="174" t="s">
        <v>1146</v>
      </c>
      <c r="U3" s="174" t="s">
        <v>1147</v>
      </c>
      <c r="V3" s="174" t="s">
        <v>1148</v>
      </c>
      <c r="W3" s="174" t="s">
        <v>1149</v>
      </c>
      <c r="X3" s="174" t="s">
        <v>1150</v>
      </c>
      <c r="Y3" s="196" t="s">
        <v>1151</v>
      </c>
      <c r="Z3" s="196" t="s">
        <v>1152</v>
      </c>
      <c r="AA3" s="196" t="s">
        <v>1153</v>
      </c>
      <c r="AB3" s="196" t="s">
        <v>1154</v>
      </c>
      <c r="AC3" s="196" t="s">
        <v>1155</v>
      </c>
      <c r="AD3" s="196" t="s">
        <v>1156</v>
      </c>
      <c r="AE3" s="196" t="s">
        <v>1157</v>
      </c>
      <c r="AF3" s="196" t="s">
        <v>1158</v>
      </c>
    </row>
    <row r="4" spans="1:32" ht="16" x14ac:dyDescent="0.2">
      <c r="A4" s="197" t="s">
        <v>264</v>
      </c>
      <c r="B4" s="179" t="s">
        <v>1059</v>
      </c>
      <c r="C4" s="198">
        <v>2.52</v>
      </c>
      <c r="D4" s="199">
        <v>2213798723</v>
      </c>
      <c r="E4" s="199">
        <v>2108832841</v>
      </c>
      <c r="F4" s="199">
        <v>2051656167</v>
      </c>
      <c r="G4" s="199">
        <v>15088856</v>
      </c>
      <c r="H4" s="200">
        <f t="shared" ref="H4:H22" si="0">G4/E4</f>
        <v>7.155074459502881E-3</v>
      </c>
      <c r="I4" s="199">
        <v>961</v>
      </c>
      <c r="J4" s="199">
        <v>6377178</v>
      </c>
      <c r="K4" s="181">
        <v>103</v>
      </c>
      <c r="L4" s="199">
        <v>6892556</v>
      </c>
      <c r="M4" s="199">
        <v>94</v>
      </c>
      <c r="N4" s="181">
        <v>77</v>
      </c>
      <c r="O4" s="199">
        <v>171742863</v>
      </c>
      <c r="P4" s="55">
        <v>6</v>
      </c>
      <c r="Q4" s="199">
        <v>171742863</v>
      </c>
      <c r="R4" s="199">
        <v>6</v>
      </c>
      <c r="S4" s="55">
        <v>2095177012</v>
      </c>
      <c r="T4" s="201">
        <f t="shared" ref="T4:T22" si="1">S4/E4</f>
        <v>0.99352446114528237</v>
      </c>
      <c r="U4" s="202">
        <v>787</v>
      </c>
      <c r="V4" s="55">
        <v>684</v>
      </c>
      <c r="W4" s="203">
        <f t="shared" ref="W4:W22" si="2">100*V4/U4</f>
        <v>86.912325285895804</v>
      </c>
      <c r="X4" s="55">
        <v>14991492</v>
      </c>
      <c r="Y4" s="204">
        <v>96.8</v>
      </c>
      <c r="Z4" s="181">
        <v>85.9</v>
      </c>
      <c r="AA4" s="199">
        <v>10929440</v>
      </c>
      <c r="AB4" s="199">
        <v>1643066564</v>
      </c>
      <c r="AC4" s="205">
        <v>0.66518500000000003</v>
      </c>
      <c r="AD4" s="199">
        <v>104894868</v>
      </c>
      <c r="AE4" s="199">
        <v>1514341404</v>
      </c>
      <c r="AF4" s="204">
        <v>6.9267599999999998</v>
      </c>
    </row>
    <row r="5" spans="1:32" ht="16" x14ac:dyDescent="0.2">
      <c r="A5" s="197" t="s">
        <v>291</v>
      </c>
      <c r="B5" s="179" t="s">
        <v>1059</v>
      </c>
      <c r="C5" s="198">
        <v>2</v>
      </c>
      <c r="D5" s="199">
        <v>2369916842</v>
      </c>
      <c r="E5" s="199">
        <v>2075768562</v>
      </c>
      <c r="F5" s="199">
        <v>1514615512</v>
      </c>
      <c r="G5" s="199">
        <v>7546098</v>
      </c>
      <c r="H5" s="200">
        <f t="shared" si="0"/>
        <v>3.6353272412649631E-3</v>
      </c>
      <c r="I5" s="199">
        <v>292</v>
      </c>
      <c r="J5" s="199">
        <v>25175215</v>
      </c>
      <c r="K5" s="181">
        <v>28</v>
      </c>
      <c r="L5" s="199">
        <v>29908815</v>
      </c>
      <c r="M5" s="199">
        <v>23</v>
      </c>
      <c r="N5" s="181">
        <v>134</v>
      </c>
      <c r="O5" s="199">
        <v>83956141</v>
      </c>
      <c r="P5" s="55">
        <v>12</v>
      </c>
      <c r="Q5" s="199">
        <v>88025743</v>
      </c>
      <c r="R5" s="199">
        <v>11</v>
      </c>
      <c r="S5" s="55">
        <v>2066792088</v>
      </c>
      <c r="T5" s="201">
        <f t="shared" si="1"/>
        <v>0.99567559015762763</v>
      </c>
      <c r="U5" s="202">
        <v>417</v>
      </c>
      <c r="V5" s="55">
        <v>166</v>
      </c>
      <c r="W5" s="203">
        <f t="shared" si="2"/>
        <v>39.808153477218227</v>
      </c>
      <c r="X5" s="55">
        <v>40209508</v>
      </c>
      <c r="Y5" s="204">
        <v>98</v>
      </c>
      <c r="Z5" s="181">
        <v>94.2</v>
      </c>
      <c r="AA5" s="199">
        <v>3638257</v>
      </c>
      <c r="AB5" s="199">
        <v>1608404466</v>
      </c>
      <c r="AC5" s="205">
        <v>0.22620299999999999</v>
      </c>
      <c r="AD5" s="199">
        <v>93702900</v>
      </c>
      <c r="AE5" s="199">
        <v>1088892075</v>
      </c>
      <c r="AF5" s="204">
        <v>8.60534</v>
      </c>
    </row>
    <row r="6" spans="1:32" ht="16" x14ac:dyDescent="0.2">
      <c r="A6" s="197" t="s">
        <v>325</v>
      </c>
      <c r="B6" s="179" t="s">
        <v>1066</v>
      </c>
      <c r="C6" s="198">
        <v>2.92</v>
      </c>
      <c r="D6" s="199">
        <v>2471525315</v>
      </c>
      <c r="E6" s="199">
        <v>2407810255</v>
      </c>
      <c r="F6" s="199">
        <v>1416309019</v>
      </c>
      <c r="G6" s="199">
        <v>2779346</v>
      </c>
      <c r="H6" s="200">
        <f t="shared" si="0"/>
        <v>1.154304411748591E-3</v>
      </c>
      <c r="I6" s="199">
        <v>896</v>
      </c>
      <c r="J6" s="199">
        <v>7406471</v>
      </c>
      <c r="K6" s="181">
        <v>98</v>
      </c>
      <c r="L6" s="199">
        <v>7503561</v>
      </c>
      <c r="M6" s="199">
        <v>94</v>
      </c>
      <c r="N6" s="181">
        <v>54</v>
      </c>
      <c r="O6" s="199">
        <v>147275701</v>
      </c>
      <c r="P6" s="55">
        <v>7</v>
      </c>
      <c r="Q6" s="199">
        <v>147275701</v>
      </c>
      <c r="R6" s="199">
        <v>7</v>
      </c>
      <c r="S6" s="55">
        <v>2403248725</v>
      </c>
      <c r="T6" s="201">
        <f t="shared" si="1"/>
        <v>0.99810552763012461</v>
      </c>
      <c r="U6" s="202">
        <v>367</v>
      </c>
      <c r="V6" s="55">
        <v>102</v>
      </c>
      <c r="W6" s="203">
        <f t="shared" si="2"/>
        <v>27.792915531335151</v>
      </c>
      <c r="X6" s="55">
        <v>23061291</v>
      </c>
      <c r="Y6" s="204">
        <v>97.580200000000005</v>
      </c>
      <c r="Z6" s="204">
        <v>96.447100000000006</v>
      </c>
      <c r="AA6" s="199">
        <v>7191159</v>
      </c>
      <c r="AB6" s="199">
        <v>1826927992</v>
      </c>
      <c r="AC6" s="205">
        <v>0.39362000000000003</v>
      </c>
      <c r="AD6" s="199">
        <v>85166128</v>
      </c>
      <c r="AE6" s="199">
        <v>973148092</v>
      </c>
      <c r="AF6" s="204">
        <v>8.7516099999999994</v>
      </c>
    </row>
    <row r="7" spans="1:32" ht="16" x14ac:dyDescent="0.2">
      <c r="A7" s="197" t="s">
        <v>360</v>
      </c>
      <c r="B7" s="179" t="s">
        <v>1059</v>
      </c>
      <c r="C7" s="198">
        <v>3.06</v>
      </c>
      <c r="D7" s="199">
        <v>2128226567</v>
      </c>
      <c r="E7" s="199">
        <v>1859264908</v>
      </c>
      <c r="F7" s="199">
        <v>1575252831</v>
      </c>
      <c r="G7" s="199">
        <v>15158118</v>
      </c>
      <c r="H7" s="200">
        <f t="shared" si="0"/>
        <v>8.1527478600698679E-3</v>
      </c>
      <c r="I7" s="199">
        <v>836</v>
      </c>
      <c r="J7" s="199">
        <v>12418282</v>
      </c>
      <c r="K7" s="181">
        <v>46</v>
      </c>
      <c r="L7" s="199">
        <v>15146802</v>
      </c>
      <c r="M7" s="199">
        <v>36</v>
      </c>
      <c r="N7" s="181">
        <v>321</v>
      </c>
      <c r="O7" s="199">
        <v>70139320</v>
      </c>
      <c r="P7" s="55">
        <v>9</v>
      </c>
      <c r="Q7" s="199">
        <v>83338043</v>
      </c>
      <c r="R7" s="199">
        <v>7</v>
      </c>
      <c r="S7" s="55">
        <v>1837423922</v>
      </c>
      <c r="T7" s="201">
        <f t="shared" si="1"/>
        <v>0.98825289182513842</v>
      </c>
      <c r="U7" s="55">
        <v>2655</v>
      </c>
      <c r="V7" s="55">
        <v>1235</v>
      </c>
      <c r="W7" s="203">
        <f t="shared" si="2"/>
        <v>46.516007532956685</v>
      </c>
      <c r="X7" s="55">
        <v>17370132</v>
      </c>
      <c r="Y7" s="204">
        <v>96.6</v>
      </c>
      <c r="Z7" s="181">
        <v>93.4</v>
      </c>
      <c r="AA7" s="199">
        <v>5665096</v>
      </c>
      <c r="AB7" s="199">
        <v>1150721514</v>
      </c>
      <c r="AC7" s="205">
        <v>0.49230800000000002</v>
      </c>
      <c r="AD7" s="199">
        <v>34056861</v>
      </c>
      <c r="AE7" s="199">
        <v>938720550</v>
      </c>
      <c r="AF7" s="204">
        <v>3.6280100000000002</v>
      </c>
    </row>
    <row r="8" spans="1:32" ht="16" x14ac:dyDescent="0.2">
      <c r="A8" s="197" t="s">
        <v>403</v>
      </c>
      <c r="B8" s="179" t="s">
        <v>1059</v>
      </c>
      <c r="C8" s="198">
        <v>1.25</v>
      </c>
      <c r="D8" s="199">
        <v>1035611271</v>
      </c>
      <c r="E8" s="199">
        <v>1057995280</v>
      </c>
      <c r="F8" s="199">
        <v>965644423</v>
      </c>
      <c r="G8" s="199">
        <v>2334250</v>
      </c>
      <c r="H8" s="200">
        <f t="shared" si="0"/>
        <v>2.2062952870640406E-3</v>
      </c>
      <c r="I8" s="199">
        <v>446</v>
      </c>
      <c r="J8" s="199">
        <v>12079046</v>
      </c>
      <c r="K8" s="181">
        <v>21</v>
      </c>
      <c r="L8" s="199">
        <v>11998827</v>
      </c>
      <c r="M8" s="199">
        <v>22</v>
      </c>
      <c r="N8" s="181">
        <v>134</v>
      </c>
      <c r="O8" s="199">
        <v>71552918</v>
      </c>
      <c r="P8" s="55">
        <v>5</v>
      </c>
      <c r="Q8" s="199">
        <v>70430603</v>
      </c>
      <c r="R8" s="199">
        <v>6</v>
      </c>
      <c r="S8" s="55">
        <v>1054108839</v>
      </c>
      <c r="T8" s="201">
        <f t="shared" si="1"/>
        <v>0.99632659892395736</v>
      </c>
      <c r="U8" s="202">
        <v>539</v>
      </c>
      <c r="V8" s="55">
        <v>218</v>
      </c>
      <c r="W8" s="203">
        <f t="shared" si="2"/>
        <v>40.445269016697587</v>
      </c>
      <c r="X8" s="55">
        <v>21549056</v>
      </c>
      <c r="Y8" s="204">
        <v>97.2</v>
      </c>
      <c r="Z8" s="181">
        <v>82.9</v>
      </c>
      <c r="AA8" s="199">
        <v>16062520</v>
      </c>
      <c r="AB8" s="199">
        <v>930690564</v>
      </c>
      <c r="AC8" s="205">
        <v>1.72587</v>
      </c>
      <c r="AD8" s="199">
        <v>65154084</v>
      </c>
      <c r="AE8" s="199">
        <v>794512951</v>
      </c>
      <c r="AF8" s="204">
        <v>8.2005099999999995</v>
      </c>
    </row>
    <row r="9" spans="1:32" ht="16" x14ac:dyDescent="0.2">
      <c r="A9" s="197" t="s">
        <v>419</v>
      </c>
      <c r="B9" s="180" t="s">
        <v>1059</v>
      </c>
      <c r="C9" s="198">
        <v>1.25</v>
      </c>
      <c r="D9" s="199">
        <v>1009982966</v>
      </c>
      <c r="E9" s="199">
        <v>1106280703</v>
      </c>
      <c r="F9" s="199">
        <v>947919715</v>
      </c>
      <c r="G9" s="199">
        <v>21820589</v>
      </c>
      <c r="H9" s="200">
        <f t="shared" si="0"/>
        <v>1.9724278784604272E-2</v>
      </c>
      <c r="I9" s="199">
        <v>1329</v>
      </c>
      <c r="J9" s="199">
        <v>4382004</v>
      </c>
      <c r="K9" s="181">
        <v>60</v>
      </c>
      <c r="L9" s="199">
        <v>4014156</v>
      </c>
      <c r="M9" s="199">
        <v>69</v>
      </c>
      <c r="N9" s="181">
        <v>540</v>
      </c>
      <c r="O9" s="199">
        <v>73512665</v>
      </c>
      <c r="P9" s="55">
        <v>5</v>
      </c>
      <c r="Q9" s="199">
        <v>71643432</v>
      </c>
      <c r="R9" s="199">
        <v>6</v>
      </c>
      <c r="S9" s="55">
        <v>1082388614</v>
      </c>
      <c r="T9" s="201">
        <f t="shared" si="1"/>
        <v>0.97840323081184577</v>
      </c>
      <c r="U9" s="55">
        <v>2102</v>
      </c>
      <c r="V9" s="55">
        <v>634</v>
      </c>
      <c r="W9" s="203">
        <f t="shared" si="2"/>
        <v>30.161750713606089</v>
      </c>
      <c r="X9" s="55">
        <v>7212419</v>
      </c>
      <c r="Y9" s="204">
        <v>95.4</v>
      </c>
      <c r="Z9" s="181">
        <v>81.2</v>
      </c>
      <c r="AA9" s="199">
        <v>36043234</v>
      </c>
      <c r="AB9" s="199">
        <v>943119496</v>
      </c>
      <c r="AC9" s="205">
        <v>3.8216999999999999</v>
      </c>
      <c r="AD9" s="199">
        <v>62820093</v>
      </c>
      <c r="AE9" s="199">
        <v>801627230</v>
      </c>
      <c r="AF9" s="204">
        <v>7.83657</v>
      </c>
    </row>
    <row r="10" spans="1:32" ht="16" x14ac:dyDescent="0.2">
      <c r="A10" s="206" t="s">
        <v>457</v>
      </c>
      <c r="B10" s="180" t="s">
        <v>1078</v>
      </c>
      <c r="C10" s="198">
        <v>1.25</v>
      </c>
      <c r="D10" s="199">
        <v>1009982966</v>
      </c>
      <c r="E10" s="199">
        <v>995935930</v>
      </c>
      <c r="F10" s="199" t="s">
        <v>1081</v>
      </c>
      <c r="G10" s="199">
        <v>15480445</v>
      </c>
      <c r="H10" s="200">
        <f t="shared" si="0"/>
        <v>1.5543615340798077E-2</v>
      </c>
      <c r="I10" s="199">
        <v>785</v>
      </c>
      <c r="J10" s="199">
        <v>5376463</v>
      </c>
      <c r="K10" s="181">
        <v>58</v>
      </c>
      <c r="L10" s="199">
        <v>5533763</v>
      </c>
      <c r="M10" s="199">
        <v>55</v>
      </c>
      <c r="N10" s="181">
        <v>205</v>
      </c>
      <c r="O10" s="199">
        <v>71673800</v>
      </c>
      <c r="P10" s="55">
        <v>5</v>
      </c>
      <c r="Q10" s="199">
        <v>71673800</v>
      </c>
      <c r="R10" s="199">
        <v>5</v>
      </c>
      <c r="S10" s="55">
        <v>978692783</v>
      </c>
      <c r="T10" s="201">
        <f t="shared" si="1"/>
        <v>0.98268648968212247</v>
      </c>
      <c r="U10" s="55">
        <v>1096</v>
      </c>
      <c r="V10" s="55">
        <v>508</v>
      </c>
      <c r="W10" s="203">
        <f t="shared" si="2"/>
        <v>46.350364963503651</v>
      </c>
      <c r="X10" s="55">
        <v>11990523</v>
      </c>
      <c r="Y10" s="204">
        <v>97.1</v>
      </c>
      <c r="Z10" s="181">
        <v>75.5</v>
      </c>
      <c r="AA10" s="199">
        <v>6199042</v>
      </c>
      <c r="AB10" s="199">
        <v>873810767</v>
      </c>
      <c r="AC10" s="205">
        <v>0.709426</v>
      </c>
      <c r="AD10" s="204" t="s">
        <v>1081</v>
      </c>
      <c r="AE10" s="204" t="s">
        <v>1081</v>
      </c>
      <c r="AF10" s="204" t="s">
        <v>1081</v>
      </c>
    </row>
    <row r="11" spans="1:32" ht="16" x14ac:dyDescent="0.2">
      <c r="A11" s="206" t="s">
        <v>493</v>
      </c>
      <c r="B11" s="180" t="s">
        <v>1078</v>
      </c>
      <c r="C11" s="198">
        <v>1.25</v>
      </c>
      <c r="D11" s="199">
        <v>1035611271</v>
      </c>
      <c r="E11" s="199">
        <v>1047573732</v>
      </c>
      <c r="F11" s="199" t="s">
        <v>1081</v>
      </c>
      <c r="G11" s="199">
        <v>20733518</v>
      </c>
      <c r="H11" s="200">
        <f t="shared" si="0"/>
        <v>1.97919414802585E-2</v>
      </c>
      <c r="I11" s="199">
        <v>1036</v>
      </c>
      <c r="J11" s="199">
        <v>4426777</v>
      </c>
      <c r="K11" s="181">
        <v>62</v>
      </c>
      <c r="L11" s="199">
        <v>4443191</v>
      </c>
      <c r="M11" s="199">
        <v>61</v>
      </c>
      <c r="N11" s="181">
        <v>202</v>
      </c>
      <c r="O11" s="199">
        <v>71343966</v>
      </c>
      <c r="P11" s="55">
        <v>5</v>
      </c>
      <c r="Q11" s="199">
        <v>71343966</v>
      </c>
      <c r="R11" s="199">
        <v>5</v>
      </c>
      <c r="S11" s="55">
        <v>1026320415</v>
      </c>
      <c r="T11" s="201">
        <f t="shared" si="1"/>
        <v>0.97971186528376986</v>
      </c>
      <c r="U11" s="55">
        <v>1127</v>
      </c>
      <c r="V11" s="55">
        <v>370</v>
      </c>
      <c r="W11" s="203">
        <f t="shared" si="2"/>
        <v>32.830523513753327</v>
      </c>
      <c r="X11" s="55">
        <v>11660690</v>
      </c>
      <c r="Y11" s="204">
        <v>97.1</v>
      </c>
      <c r="Z11" s="181">
        <v>80.099999999999994</v>
      </c>
      <c r="AA11" s="199">
        <v>5582339</v>
      </c>
      <c r="AB11" s="199">
        <v>929382912</v>
      </c>
      <c r="AC11" s="205">
        <v>0.60065000000000002</v>
      </c>
      <c r="AD11" s="204" t="s">
        <v>1081</v>
      </c>
      <c r="AE11" s="204" t="s">
        <v>1081</v>
      </c>
      <c r="AF11" s="204" t="s">
        <v>1081</v>
      </c>
    </row>
    <row r="12" spans="1:32" ht="16" x14ac:dyDescent="0.2">
      <c r="A12" s="197" t="s">
        <v>526</v>
      </c>
      <c r="B12" s="179" t="s">
        <v>1059</v>
      </c>
      <c r="C12" s="198">
        <v>1.31</v>
      </c>
      <c r="D12" s="199">
        <v>1193409022</v>
      </c>
      <c r="E12" s="199">
        <v>1148597545</v>
      </c>
      <c r="F12" s="199">
        <v>285706558</v>
      </c>
      <c r="G12" s="199">
        <v>10544081</v>
      </c>
      <c r="H12" s="200">
        <f t="shared" si="0"/>
        <v>9.1799612892259838E-3</v>
      </c>
      <c r="I12" s="199">
        <v>462</v>
      </c>
      <c r="J12" s="199">
        <v>9112118</v>
      </c>
      <c r="K12" s="181">
        <v>43</v>
      </c>
      <c r="L12" s="199">
        <v>9454087</v>
      </c>
      <c r="M12" s="199">
        <v>40</v>
      </c>
      <c r="N12" s="181">
        <v>89</v>
      </c>
      <c r="O12" s="199">
        <v>83240647</v>
      </c>
      <c r="P12" s="55">
        <v>6</v>
      </c>
      <c r="Q12" s="199">
        <v>83240647</v>
      </c>
      <c r="R12" s="199">
        <v>6</v>
      </c>
      <c r="S12" s="55">
        <v>1141617850</v>
      </c>
      <c r="T12" s="201">
        <f t="shared" si="1"/>
        <v>0.99392328929276963</v>
      </c>
      <c r="U12" s="202">
        <v>366</v>
      </c>
      <c r="V12" s="55">
        <v>205</v>
      </c>
      <c r="W12" s="203">
        <f t="shared" si="2"/>
        <v>56.010928961748633</v>
      </c>
      <c r="X12" s="55">
        <v>28356166</v>
      </c>
      <c r="Y12" s="204">
        <v>98.1</v>
      </c>
      <c r="Z12" s="181">
        <v>97.4</v>
      </c>
      <c r="AA12" s="199">
        <v>5140460</v>
      </c>
      <c r="AB12" s="199">
        <v>1033146430</v>
      </c>
      <c r="AC12" s="205">
        <v>0.497554</v>
      </c>
      <c r="AD12" s="199">
        <v>6625475</v>
      </c>
      <c r="AE12" s="199">
        <v>248705191</v>
      </c>
      <c r="AF12" s="204">
        <v>2.6639900000000001</v>
      </c>
    </row>
    <row r="13" spans="1:32" ht="16" x14ac:dyDescent="0.2">
      <c r="A13" s="197" t="s">
        <v>538</v>
      </c>
      <c r="B13" s="179" t="s">
        <v>1059</v>
      </c>
      <c r="C13" s="198">
        <v>1.1399999999999999</v>
      </c>
      <c r="D13" s="199">
        <v>1116472572</v>
      </c>
      <c r="E13" s="199">
        <v>1059687259</v>
      </c>
      <c r="F13" s="199">
        <v>952083371</v>
      </c>
      <c r="G13" s="199">
        <v>16096788</v>
      </c>
      <c r="H13" s="200">
        <f t="shared" si="0"/>
        <v>1.5190130732712716E-2</v>
      </c>
      <c r="I13" s="199">
        <v>588</v>
      </c>
      <c r="J13" s="199">
        <v>12771857</v>
      </c>
      <c r="K13" s="181">
        <v>24</v>
      </c>
      <c r="L13" s="199">
        <v>14522327</v>
      </c>
      <c r="M13" s="199">
        <v>21</v>
      </c>
      <c r="N13" s="181">
        <v>159</v>
      </c>
      <c r="O13" s="199">
        <v>44745344</v>
      </c>
      <c r="P13" s="55">
        <v>5</v>
      </c>
      <c r="Q13" s="199">
        <v>74081004</v>
      </c>
      <c r="R13" s="199">
        <v>4</v>
      </c>
      <c r="S13" s="55">
        <v>1045775598</v>
      </c>
      <c r="T13" s="201">
        <f t="shared" si="1"/>
        <v>0.98687191821752385</v>
      </c>
      <c r="U13" s="202">
        <v>380</v>
      </c>
      <c r="V13" s="55">
        <v>176</v>
      </c>
      <c r="W13" s="203">
        <f t="shared" si="2"/>
        <v>46.315789473684212</v>
      </c>
      <c r="X13" s="55">
        <v>33078261</v>
      </c>
      <c r="Y13" s="204">
        <v>94.3</v>
      </c>
      <c r="Z13" s="181">
        <v>89.2</v>
      </c>
      <c r="AA13" s="199">
        <v>4394037</v>
      </c>
      <c r="AB13" s="199">
        <v>900918274</v>
      </c>
      <c r="AC13" s="205">
        <v>0.48772900000000002</v>
      </c>
      <c r="AD13" s="199">
        <v>32807207</v>
      </c>
      <c r="AE13" s="199">
        <v>792222550</v>
      </c>
      <c r="AF13" s="204">
        <v>4.1411600000000002</v>
      </c>
    </row>
    <row r="14" spans="1:32" ht="16" x14ac:dyDescent="0.2">
      <c r="A14" s="197" t="s">
        <v>574</v>
      </c>
      <c r="B14" s="179" t="s">
        <v>1066</v>
      </c>
      <c r="C14" s="198">
        <v>2.5</v>
      </c>
      <c r="D14" s="199">
        <v>2684436481</v>
      </c>
      <c r="E14" s="199">
        <v>2298547364</v>
      </c>
      <c r="F14" s="199">
        <v>1961129424</v>
      </c>
      <c r="G14" s="199">
        <v>29560319</v>
      </c>
      <c r="H14" s="200">
        <f t="shared" si="0"/>
        <v>1.2860435013424418E-2</v>
      </c>
      <c r="I14" s="199">
        <v>944</v>
      </c>
      <c r="J14" s="199">
        <v>10520693</v>
      </c>
      <c r="K14" s="181">
        <v>70</v>
      </c>
      <c r="L14" s="199">
        <v>12863190</v>
      </c>
      <c r="M14" s="199">
        <v>52</v>
      </c>
      <c r="N14" s="181">
        <v>382</v>
      </c>
      <c r="O14" s="199">
        <v>131611970</v>
      </c>
      <c r="P14" s="55">
        <v>7</v>
      </c>
      <c r="Q14" s="199">
        <v>147425149</v>
      </c>
      <c r="R14" s="199">
        <v>5</v>
      </c>
      <c r="S14" s="55">
        <v>2261089706</v>
      </c>
      <c r="T14" s="201">
        <f t="shared" si="1"/>
        <v>0.98370376935160686</v>
      </c>
      <c r="U14" s="55">
        <v>1936</v>
      </c>
      <c r="V14" s="55">
        <v>559</v>
      </c>
      <c r="W14" s="203">
        <f t="shared" si="2"/>
        <v>28.873966942148762</v>
      </c>
      <c r="X14" s="55">
        <v>17126369</v>
      </c>
      <c r="Y14" s="204">
        <v>96.2</v>
      </c>
      <c r="Z14" s="181">
        <v>89.5</v>
      </c>
      <c r="AA14" s="199">
        <v>14468459</v>
      </c>
      <c r="AB14" s="199">
        <v>1589936355</v>
      </c>
      <c r="AC14" s="205">
        <v>0.91000199999999998</v>
      </c>
      <c r="AD14" s="199">
        <v>63572182</v>
      </c>
      <c r="AE14" s="199">
        <v>1295297013</v>
      </c>
      <c r="AF14" s="204">
        <v>4.9079199999999998</v>
      </c>
    </row>
    <row r="15" spans="1:32" ht="16" x14ac:dyDescent="0.2">
      <c r="A15" s="197" t="s">
        <v>1094</v>
      </c>
      <c r="B15" s="179" t="s">
        <v>1095</v>
      </c>
      <c r="C15" s="198">
        <v>5.3</v>
      </c>
      <c r="D15" s="199">
        <v>5067838282</v>
      </c>
      <c r="E15" s="199">
        <v>5319222779</v>
      </c>
      <c r="F15" s="199">
        <v>4615304139</v>
      </c>
      <c r="G15" s="199">
        <v>33955840</v>
      </c>
      <c r="H15" s="200">
        <f t="shared" si="0"/>
        <v>6.3836092998503079E-3</v>
      </c>
      <c r="I15" s="199">
        <v>4902</v>
      </c>
      <c r="J15" s="199">
        <v>3350639</v>
      </c>
      <c r="K15" s="199">
        <v>456</v>
      </c>
      <c r="L15" s="199">
        <v>3216284</v>
      </c>
      <c r="M15" s="199">
        <v>489</v>
      </c>
      <c r="N15" s="199">
        <v>1329</v>
      </c>
      <c r="O15" s="199">
        <v>486875112</v>
      </c>
      <c r="P15" s="55">
        <v>4</v>
      </c>
      <c r="Q15" s="199">
        <v>486875112</v>
      </c>
      <c r="R15" s="199">
        <v>4</v>
      </c>
      <c r="S15" s="55">
        <v>5258211392</v>
      </c>
      <c r="T15" s="201">
        <f t="shared" si="1"/>
        <v>0.98853001847546795</v>
      </c>
      <c r="U15" s="55">
        <v>11521</v>
      </c>
      <c r="V15" s="55">
        <v>5241</v>
      </c>
      <c r="W15" s="203">
        <f t="shared" si="2"/>
        <v>45.49084280878396</v>
      </c>
      <c r="X15" s="55">
        <v>6095914</v>
      </c>
      <c r="Y15" s="204">
        <v>96.7</v>
      </c>
      <c r="Z15" s="181">
        <v>91.7</v>
      </c>
      <c r="AA15" s="199">
        <v>122769406</v>
      </c>
      <c r="AB15" s="199">
        <v>2519819381</v>
      </c>
      <c r="AC15" s="205">
        <v>4.8721500000000004</v>
      </c>
      <c r="AD15" s="199">
        <v>41358156</v>
      </c>
      <c r="AE15" s="199">
        <v>2285816971</v>
      </c>
      <c r="AF15" s="204">
        <v>1.8093399999999999</v>
      </c>
    </row>
    <row r="16" spans="1:32" ht="16" x14ac:dyDescent="0.2">
      <c r="A16" s="197" t="s">
        <v>1100</v>
      </c>
      <c r="B16" s="179" t="s">
        <v>1095</v>
      </c>
      <c r="C16" s="198">
        <v>1.5</v>
      </c>
      <c r="D16" s="199">
        <v>756753344</v>
      </c>
      <c r="E16" s="199">
        <v>591935101</v>
      </c>
      <c r="F16" s="199">
        <v>43703874</v>
      </c>
      <c r="G16" s="199">
        <v>13231344</v>
      </c>
      <c r="H16" s="200">
        <f t="shared" si="0"/>
        <v>2.2352693695047492E-2</v>
      </c>
      <c r="I16" s="199">
        <v>360</v>
      </c>
      <c r="J16" s="199">
        <v>4763706</v>
      </c>
      <c r="K16" s="181">
        <v>41</v>
      </c>
      <c r="L16" s="199">
        <v>7788594</v>
      </c>
      <c r="M16" s="199">
        <v>26</v>
      </c>
      <c r="N16" s="181">
        <v>122</v>
      </c>
      <c r="O16" s="199">
        <v>23286013</v>
      </c>
      <c r="P16" s="55">
        <v>15</v>
      </c>
      <c r="Q16" s="199">
        <v>25090313</v>
      </c>
      <c r="R16" s="199">
        <v>11</v>
      </c>
      <c r="S16" s="55">
        <v>581430761</v>
      </c>
      <c r="T16" s="201">
        <f t="shared" si="1"/>
        <v>0.98225423702319015</v>
      </c>
      <c r="U16" s="202">
        <v>641</v>
      </c>
      <c r="V16" s="55">
        <v>247</v>
      </c>
      <c r="W16" s="203">
        <f t="shared" si="2"/>
        <v>38.533541341653667</v>
      </c>
      <c r="X16" s="55">
        <v>10578356</v>
      </c>
      <c r="Y16" s="204">
        <v>95.9</v>
      </c>
      <c r="Z16" s="181">
        <v>95.3</v>
      </c>
      <c r="AA16" s="199">
        <v>1535937</v>
      </c>
      <c r="AB16" s="199">
        <v>448838743</v>
      </c>
      <c r="AC16" s="205">
        <v>0.34220200000000001</v>
      </c>
      <c r="AD16" s="199">
        <v>336550</v>
      </c>
      <c r="AE16" s="199">
        <v>29728147</v>
      </c>
      <c r="AF16" s="204">
        <v>1.13209</v>
      </c>
    </row>
    <row r="17" spans="1:32" ht="16" x14ac:dyDescent="0.2">
      <c r="A17" s="197" t="s">
        <v>897</v>
      </c>
      <c r="B17" s="179" t="s">
        <v>1095</v>
      </c>
      <c r="C17" s="198">
        <v>1</v>
      </c>
      <c r="D17" s="199">
        <v>662696525</v>
      </c>
      <c r="E17" s="199">
        <v>555641398</v>
      </c>
      <c r="F17" s="199">
        <v>539091056</v>
      </c>
      <c r="G17" s="199">
        <v>3606496</v>
      </c>
      <c r="H17" s="200">
        <f t="shared" si="0"/>
        <v>6.4906898819659222E-3</v>
      </c>
      <c r="I17" s="199">
        <v>316</v>
      </c>
      <c r="J17" s="199">
        <v>4568778</v>
      </c>
      <c r="K17" s="181">
        <v>34</v>
      </c>
      <c r="L17" s="199">
        <v>7055436</v>
      </c>
      <c r="M17" s="199">
        <v>25</v>
      </c>
      <c r="N17" s="181">
        <v>50</v>
      </c>
      <c r="O17" s="199">
        <v>23456640</v>
      </c>
      <c r="P17" s="55">
        <v>13</v>
      </c>
      <c r="Q17" s="199">
        <v>25063394</v>
      </c>
      <c r="R17" s="199">
        <v>10</v>
      </c>
      <c r="S17" s="55">
        <v>552182490</v>
      </c>
      <c r="T17" s="201">
        <f t="shared" si="1"/>
        <v>0.99377492747579621</v>
      </c>
      <c r="U17" s="202">
        <v>267</v>
      </c>
      <c r="V17" s="55">
        <v>213</v>
      </c>
      <c r="W17" s="203">
        <f t="shared" si="2"/>
        <v>79.775280898876403</v>
      </c>
      <c r="X17" s="55">
        <v>12953711</v>
      </c>
      <c r="Y17" s="204">
        <v>92.6</v>
      </c>
      <c r="Z17" s="181">
        <v>87.9</v>
      </c>
      <c r="AA17" s="199">
        <v>5616074</v>
      </c>
      <c r="AB17" s="199">
        <v>465954520</v>
      </c>
      <c r="AC17" s="205">
        <v>1.2052799999999999</v>
      </c>
      <c r="AD17" s="199">
        <v>23250658</v>
      </c>
      <c r="AE17" s="199">
        <v>435934082</v>
      </c>
      <c r="AF17" s="204">
        <v>5.3335299999999997</v>
      </c>
    </row>
    <row r="18" spans="1:32" ht="16" x14ac:dyDescent="0.2">
      <c r="A18" s="197" t="s">
        <v>643</v>
      </c>
      <c r="B18" s="179" t="s">
        <v>1059</v>
      </c>
      <c r="C18" s="198" t="s">
        <v>878</v>
      </c>
      <c r="D18" s="199">
        <v>988048114</v>
      </c>
      <c r="E18" s="199">
        <v>932930362</v>
      </c>
      <c r="F18" s="199">
        <v>1034011644</v>
      </c>
      <c r="G18" s="199">
        <v>16903477</v>
      </c>
      <c r="H18" s="200">
        <f t="shared" si="0"/>
        <v>1.8118691049739895E-2</v>
      </c>
      <c r="I18" s="199">
        <v>932</v>
      </c>
      <c r="J18" s="199">
        <v>2005422</v>
      </c>
      <c r="K18" s="181">
        <v>146</v>
      </c>
      <c r="L18" s="199">
        <v>2143410</v>
      </c>
      <c r="M18" s="199">
        <v>129</v>
      </c>
      <c r="N18" s="181">
        <v>188</v>
      </c>
      <c r="O18" s="199">
        <v>35590001</v>
      </c>
      <c r="P18" s="55">
        <v>13</v>
      </c>
      <c r="Q18" s="199">
        <v>35590001</v>
      </c>
      <c r="R18" s="199">
        <v>13</v>
      </c>
      <c r="S18" s="55">
        <v>905033820</v>
      </c>
      <c r="T18" s="201">
        <f t="shared" si="1"/>
        <v>0.97009793749214479</v>
      </c>
      <c r="U18" s="55">
        <v>2529</v>
      </c>
      <c r="V18" s="55">
        <v>1297</v>
      </c>
      <c r="W18" s="203">
        <f t="shared" si="2"/>
        <v>51.285092922103601</v>
      </c>
      <c r="X18" s="55">
        <v>2617939</v>
      </c>
      <c r="Y18" s="204">
        <v>94.5</v>
      </c>
      <c r="Z18" s="181">
        <v>91.3</v>
      </c>
      <c r="AA18" s="199">
        <v>17824137</v>
      </c>
      <c r="AB18" s="199">
        <v>594715900</v>
      </c>
      <c r="AC18" s="205">
        <v>2.99708</v>
      </c>
      <c r="AD18" s="199">
        <v>124773248</v>
      </c>
      <c r="AE18" s="199">
        <v>564303141</v>
      </c>
      <c r="AF18" s="204">
        <v>22.111000000000001</v>
      </c>
    </row>
    <row r="19" spans="1:32" ht="16" x14ac:dyDescent="0.2">
      <c r="A19" s="197" t="s">
        <v>911</v>
      </c>
      <c r="B19" s="179" t="s">
        <v>1095</v>
      </c>
      <c r="C19" s="198">
        <v>0.9</v>
      </c>
      <c r="D19" s="199">
        <v>972478608</v>
      </c>
      <c r="E19" s="199">
        <v>880428986</v>
      </c>
      <c r="F19" s="199" t="s">
        <v>1081</v>
      </c>
      <c r="G19" s="199">
        <v>1186663</v>
      </c>
      <c r="H19" s="200">
        <f t="shared" si="0"/>
        <v>1.3478236392367028E-3</v>
      </c>
      <c r="I19" s="199">
        <v>738</v>
      </c>
      <c r="J19" s="199">
        <v>3979531</v>
      </c>
      <c r="K19" s="181">
        <v>69</v>
      </c>
      <c r="L19" s="199">
        <v>4438245</v>
      </c>
      <c r="M19" s="199">
        <v>58</v>
      </c>
      <c r="N19" s="181">
        <v>248</v>
      </c>
      <c r="O19" s="199">
        <v>36676067</v>
      </c>
      <c r="P19" s="55">
        <v>12</v>
      </c>
      <c r="Q19" s="199">
        <v>38669361</v>
      </c>
      <c r="R19" s="199">
        <v>10</v>
      </c>
      <c r="S19" s="55">
        <v>865985314</v>
      </c>
      <c r="T19" s="201">
        <f t="shared" si="1"/>
        <v>0.9835947336699794</v>
      </c>
      <c r="U19" s="55">
        <v>1880</v>
      </c>
      <c r="V19" s="55">
        <v>1261</v>
      </c>
      <c r="W19" s="203">
        <f t="shared" si="2"/>
        <v>67.074468085106389</v>
      </c>
      <c r="X19" s="55">
        <v>2773449</v>
      </c>
      <c r="Y19" s="204">
        <v>93.9</v>
      </c>
      <c r="Z19" s="181">
        <v>93.9</v>
      </c>
      <c r="AA19" s="199">
        <v>11911038</v>
      </c>
      <c r="AB19" s="199">
        <v>589965820</v>
      </c>
      <c r="AC19" s="205">
        <v>2.0189400000000002</v>
      </c>
      <c r="AD19" s="204" t="s">
        <v>1081</v>
      </c>
      <c r="AE19" s="204" t="s">
        <v>1081</v>
      </c>
      <c r="AF19" s="204" t="s">
        <v>1081</v>
      </c>
    </row>
    <row r="20" spans="1:32" ht="16" x14ac:dyDescent="0.2">
      <c r="A20" s="197" t="s">
        <v>922</v>
      </c>
      <c r="B20" s="179" t="s">
        <v>1095</v>
      </c>
      <c r="C20" s="198">
        <v>0.6</v>
      </c>
      <c r="D20" s="199" t="s">
        <v>1159</v>
      </c>
      <c r="E20" s="199">
        <v>609391784</v>
      </c>
      <c r="F20" s="199">
        <v>671265480</v>
      </c>
      <c r="G20" s="199">
        <v>2553975</v>
      </c>
      <c r="H20" s="200">
        <f t="shared" si="0"/>
        <v>4.1910230282986554E-3</v>
      </c>
      <c r="I20" s="199">
        <v>767</v>
      </c>
      <c r="J20" s="199">
        <v>5939854</v>
      </c>
      <c r="K20" s="181">
        <v>28</v>
      </c>
      <c r="L20" s="199">
        <v>5939854</v>
      </c>
      <c r="M20" s="199">
        <v>28</v>
      </c>
      <c r="N20" s="181">
        <v>322</v>
      </c>
      <c r="O20" s="199">
        <v>25156145</v>
      </c>
      <c r="P20" s="55">
        <v>11</v>
      </c>
      <c r="Q20" s="199">
        <v>25156145</v>
      </c>
      <c r="R20" s="199">
        <v>11</v>
      </c>
      <c r="S20" s="55">
        <v>600692281</v>
      </c>
      <c r="T20" s="201">
        <f t="shared" si="1"/>
        <v>0.98572428570845316</v>
      </c>
      <c r="U20" s="55">
        <v>1549</v>
      </c>
      <c r="V20" s="55">
        <v>845</v>
      </c>
      <c r="W20" s="203">
        <f t="shared" si="2"/>
        <v>54.551323434473851</v>
      </c>
      <c r="X20" s="55">
        <v>3389480</v>
      </c>
      <c r="Y20" s="204">
        <v>87.2</v>
      </c>
      <c r="Z20" s="181">
        <v>85.4</v>
      </c>
      <c r="AA20" s="199">
        <v>6246561</v>
      </c>
      <c r="AB20" s="199">
        <v>433635328</v>
      </c>
      <c r="AC20" s="205">
        <v>1.44051</v>
      </c>
      <c r="AD20" s="199">
        <v>104420336</v>
      </c>
      <c r="AE20" s="199">
        <v>371700911</v>
      </c>
      <c r="AF20" s="204">
        <v>28.092600000000001</v>
      </c>
    </row>
    <row r="21" spans="1:32" ht="15.75" customHeight="1" x14ac:dyDescent="0.2">
      <c r="A21" s="197" t="s">
        <v>931</v>
      </c>
      <c r="B21" s="179" t="s">
        <v>1066</v>
      </c>
      <c r="C21" s="198">
        <v>1</v>
      </c>
      <c r="D21" s="199">
        <v>1182215999</v>
      </c>
      <c r="E21" s="199">
        <v>937150793</v>
      </c>
      <c r="F21" s="199">
        <v>62949365</v>
      </c>
      <c r="G21" s="199">
        <v>14353515</v>
      </c>
      <c r="H21" s="200">
        <f t="shared" si="0"/>
        <v>1.5316121063133967E-2</v>
      </c>
      <c r="I21" s="199">
        <v>1601</v>
      </c>
      <c r="J21" s="199">
        <v>1178098</v>
      </c>
      <c r="K21" s="181">
        <v>219</v>
      </c>
      <c r="L21" s="199">
        <v>1838341</v>
      </c>
      <c r="M21" s="199">
        <v>132</v>
      </c>
      <c r="N21" s="181">
        <v>441</v>
      </c>
      <c r="O21" s="199">
        <v>36801689</v>
      </c>
      <c r="P21" s="55">
        <v>14</v>
      </c>
      <c r="Q21" s="199">
        <v>38978045</v>
      </c>
      <c r="R21" s="199">
        <v>11</v>
      </c>
      <c r="S21" s="55">
        <v>916692755</v>
      </c>
      <c r="T21" s="201">
        <f t="shared" si="1"/>
        <v>0.97816996138421874</v>
      </c>
      <c r="U21" s="55">
        <v>2424</v>
      </c>
      <c r="V21" s="55">
        <v>485</v>
      </c>
      <c r="W21" s="203">
        <f t="shared" si="2"/>
        <v>20.008250825082509</v>
      </c>
      <c r="X21" s="55">
        <v>3876042</v>
      </c>
      <c r="Y21" s="204">
        <v>87.9</v>
      </c>
      <c r="Z21" s="181">
        <v>87.2</v>
      </c>
      <c r="AA21" s="199">
        <v>15692317</v>
      </c>
      <c r="AB21" s="199">
        <v>531588193</v>
      </c>
      <c r="AC21" s="205">
        <v>2.9519700000000002</v>
      </c>
      <c r="AD21" s="199">
        <v>250464</v>
      </c>
      <c r="AE21" s="199">
        <v>29642298</v>
      </c>
      <c r="AF21" s="204">
        <v>0.84495500000000001</v>
      </c>
    </row>
    <row r="22" spans="1:32" ht="15.75" customHeight="1" x14ac:dyDescent="0.2">
      <c r="A22" s="207" t="s">
        <v>676</v>
      </c>
      <c r="B22" s="208" t="s">
        <v>1120</v>
      </c>
      <c r="C22" s="209">
        <v>4</v>
      </c>
      <c r="D22" s="210">
        <v>3180312983</v>
      </c>
      <c r="E22" s="210">
        <v>2558784953</v>
      </c>
      <c r="F22" s="210">
        <v>1462441988</v>
      </c>
      <c r="G22" s="210">
        <v>190972533</v>
      </c>
      <c r="H22" s="211">
        <f t="shared" si="0"/>
        <v>7.4634069102250192E-2</v>
      </c>
      <c r="I22" s="210">
        <v>4710</v>
      </c>
      <c r="J22" s="210">
        <v>812200</v>
      </c>
      <c r="K22" s="212">
        <v>830</v>
      </c>
      <c r="L22" s="210">
        <v>1419197</v>
      </c>
      <c r="M22" s="210">
        <v>454</v>
      </c>
      <c r="N22" s="212">
        <v>957</v>
      </c>
      <c r="O22" s="210">
        <v>49750689</v>
      </c>
      <c r="P22" s="213">
        <v>18</v>
      </c>
      <c r="Q22" s="210">
        <v>62052929</v>
      </c>
      <c r="R22" s="210">
        <v>13</v>
      </c>
      <c r="S22" s="213">
        <v>2357786159</v>
      </c>
      <c r="T22" s="214">
        <f t="shared" si="1"/>
        <v>0.92144756292851315</v>
      </c>
      <c r="U22" s="213">
        <v>6625</v>
      </c>
      <c r="V22" s="213">
        <v>3463</v>
      </c>
      <c r="W22" s="215">
        <f t="shared" si="2"/>
        <v>52.271698113207549</v>
      </c>
      <c r="X22" s="213">
        <v>2333884</v>
      </c>
      <c r="Y22" s="216">
        <v>87.8</v>
      </c>
      <c r="Z22" s="212">
        <v>79.3</v>
      </c>
      <c r="AA22" s="210">
        <v>16568414</v>
      </c>
      <c r="AB22" s="210">
        <v>1194528146</v>
      </c>
      <c r="AC22" s="217">
        <v>1.38703</v>
      </c>
      <c r="AD22" s="210">
        <v>24356957</v>
      </c>
      <c r="AE22" s="210">
        <v>653424033</v>
      </c>
      <c r="AF22" s="216">
        <v>3.7275900000000002</v>
      </c>
    </row>
    <row r="23" spans="1:32" ht="15.75" customHeight="1" x14ac:dyDescent="0.2">
      <c r="A23" s="218"/>
      <c r="B23" s="219" t="s">
        <v>1160</v>
      </c>
      <c r="C23" s="220">
        <f>MIN(C5:C22)</f>
        <v>0.6</v>
      </c>
      <c r="D23" s="221">
        <f t="shared" ref="D23:AF23" si="3">MIN(D4:D22)</f>
        <v>662696525</v>
      </c>
      <c r="E23" s="221">
        <f t="shared" si="3"/>
        <v>555641398</v>
      </c>
      <c r="F23" s="221">
        <f t="shared" si="3"/>
        <v>43703874</v>
      </c>
      <c r="G23" s="221">
        <f t="shared" si="3"/>
        <v>1186663</v>
      </c>
      <c r="H23" s="222">
        <f t="shared" si="3"/>
        <v>1.154304411748591E-3</v>
      </c>
      <c r="I23" s="221">
        <f t="shared" si="3"/>
        <v>292</v>
      </c>
      <c r="J23" s="221">
        <f t="shared" si="3"/>
        <v>812200</v>
      </c>
      <c r="K23" s="221">
        <f t="shared" si="3"/>
        <v>21</v>
      </c>
      <c r="L23" s="221">
        <f t="shared" si="3"/>
        <v>1419197</v>
      </c>
      <c r="M23" s="221">
        <f t="shared" si="3"/>
        <v>21</v>
      </c>
      <c r="N23" s="221">
        <f t="shared" si="3"/>
        <v>50</v>
      </c>
      <c r="O23" s="221">
        <f t="shared" si="3"/>
        <v>23286013</v>
      </c>
      <c r="P23" s="221">
        <f t="shared" si="3"/>
        <v>4</v>
      </c>
      <c r="Q23" s="221">
        <f t="shared" si="3"/>
        <v>25063394</v>
      </c>
      <c r="R23" s="221">
        <f t="shared" si="3"/>
        <v>4</v>
      </c>
      <c r="S23" s="221">
        <f t="shared" si="3"/>
        <v>552182490</v>
      </c>
      <c r="T23" s="222">
        <f t="shared" si="3"/>
        <v>0.92144756292851315</v>
      </c>
      <c r="U23" s="221">
        <f t="shared" si="3"/>
        <v>267</v>
      </c>
      <c r="V23" s="221">
        <f t="shared" si="3"/>
        <v>102</v>
      </c>
      <c r="W23" s="223">
        <f t="shared" si="3"/>
        <v>20.008250825082509</v>
      </c>
      <c r="X23" s="221">
        <f t="shared" si="3"/>
        <v>2333884</v>
      </c>
      <c r="Y23" s="224">
        <f t="shared" si="3"/>
        <v>87.2</v>
      </c>
      <c r="Z23" s="225">
        <f t="shared" si="3"/>
        <v>75.5</v>
      </c>
      <c r="AA23" s="221">
        <f t="shared" si="3"/>
        <v>1535937</v>
      </c>
      <c r="AB23" s="221">
        <f t="shared" si="3"/>
        <v>433635328</v>
      </c>
      <c r="AC23" s="226">
        <f t="shared" si="3"/>
        <v>0.22620299999999999</v>
      </c>
      <c r="AD23" s="221">
        <f t="shared" si="3"/>
        <v>250464</v>
      </c>
      <c r="AE23" s="221">
        <f t="shared" si="3"/>
        <v>29642298</v>
      </c>
      <c r="AF23" s="224">
        <f t="shared" si="3"/>
        <v>0.84495500000000001</v>
      </c>
    </row>
    <row r="24" spans="1:32" ht="15.75" customHeight="1" x14ac:dyDescent="0.2">
      <c r="A24" s="227"/>
      <c r="B24" s="228" t="s">
        <v>1161</v>
      </c>
      <c r="C24" s="229">
        <f>MAX(C5:C22)</f>
        <v>5.3</v>
      </c>
      <c r="D24" s="55">
        <f t="shared" ref="D24:AF24" si="4">MAX(D4:D22)</f>
        <v>5067838282</v>
      </c>
      <c r="E24" s="55">
        <f t="shared" si="4"/>
        <v>5319222779</v>
      </c>
      <c r="F24" s="55">
        <f t="shared" si="4"/>
        <v>4615304139</v>
      </c>
      <c r="G24" s="55">
        <f t="shared" si="4"/>
        <v>190972533</v>
      </c>
      <c r="H24" s="201">
        <f t="shared" si="4"/>
        <v>7.4634069102250192E-2</v>
      </c>
      <c r="I24" s="55">
        <f t="shared" si="4"/>
        <v>4902</v>
      </c>
      <c r="J24" s="55">
        <f t="shared" si="4"/>
        <v>25175215</v>
      </c>
      <c r="K24" s="55">
        <f t="shared" si="4"/>
        <v>830</v>
      </c>
      <c r="L24" s="55">
        <f t="shared" si="4"/>
        <v>29908815</v>
      </c>
      <c r="M24" s="55">
        <f t="shared" si="4"/>
        <v>489</v>
      </c>
      <c r="N24" s="55">
        <f t="shared" si="4"/>
        <v>1329</v>
      </c>
      <c r="O24" s="55">
        <f t="shared" si="4"/>
        <v>486875112</v>
      </c>
      <c r="P24" s="55">
        <f t="shared" si="4"/>
        <v>18</v>
      </c>
      <c r="Q24" s="55">
        <f t="shared" si="4"/>
        <v>486875112</v>
      </c>
      <c r="R24" s="55">
        <f t="shared" si="4"/>
        <v>13</v>
      </c>
      <c r="S24" s="55">
        <f t="shared" si="4"/>
        <v>5258211392</v>
      </c>
      <c r="T24" s="201">
        <f t="shared" si="4"/>
        <v>0.99810552763012461</v>
      </c>
      <c r="U24" s="55">
        <f t="shared" si="4"/>
        <v>11521</v>
      </c>
      <c r="V24" s="55">
        <f t="shared" si="4"/>
        <v>5241</v>
      </c>
      <c r="W24" s="203">
        <f t="shared" si="4"/>
        <v>86.912325285895804</v>
      </c>
      <c r="X24" s="55">
        <f t="shared" si="4"/>
        <v>40209508</v>
      </c>
      <c r="Y24" s="230">
        <f t="shared" si="4"/>
        <v>98.1</v>
      </c>
      <c r="Z24" s="202">
        <f t="shared" si="4"/>
        <v>97.4</v>
      </c>
      <c r="AA24" s="55">
        <f t="shared" si="4"/>
        <v>122769406</v>
      </c>
      <c r="AB24" s="55">
        <f t="shared" si="4"/>
        <v>2519819381</v>
      </c>
      <c r="AC24" s="231">
        <f t="shared" si="4"/>
        <v>4.8721500000000004</v>
      </c>
      <c r="AD24" s="55">
        <f t="shared" si="4"/>
        <v>124773248</v>
      </c>
      <c r="AE24" s="55">
        <f t="shared" si="4"/>
        <v>2285816971</v>
      </c>
      <c r="AF24" s="230">
        <f t="shared" si="4"/>
        <v>28.092600000000001</v>
      </c>
    </row>
    <row r="25" spans="1:32" ht="15.75" customHeight="1" x14ac:dyDescent="0.2">
      <c r="A25" s="227"/>
      <c r="B25" s="228" t="s">
        <v>1162</v>
      </c>
      <c r="C25" s="229">
        <f>AVERAGE(C5:C22)</f>
        <v>1.8958823529411768</v>
      </c>
      <c r="D25" s="55">
        <f t="shared" ref="D25:AF25" si="5">AVERAGE(D4:D22)</f>
        <v>1726628769.5</v>
      </c>
      <c r="E25" s="55">
        <f t="shared" si="5"/>
        <v>1555356870.2631578</v>
      </c>
      <c r="F25" s="55">
        <f t="shared" si="5"/>
        <v>1256192785.375</v>
      </c>
      <c r="G25" s="55">
        <f t="shared" si="5"/>
        <v>22837171.105263159</v>
      </c>
      <c r="H25" s="201">
        <f t="shared" si="5"/>
        <v>1.3864675403168287E-2</v>
      </c>
      <c r="I25" s="55">
        <f t="shared" si="5"/>
        <v>1205.3157894736842</v>
      </c>
      <c r="J25" s="55">
        <f t="shared" si="5"/>
        <v>7191806.9473684207</v>
      </c>
      <c r="K25" s="230">
        <f t="shared" si="5"/>
        <v>128.21052631578948</v>
      </c>
      <c r="L25" s="55">
        <f t="shared" si="5"/>
        <v>8216875.5789473681</v>
      </c>
      <c r="M25" s="203">
        <f t="shared" si="5"/>
        <v>100.42105263157895</v>
      </c>
      <c r="N25" s="230">
        <f t="shared" si="5"/>
        <v>313.36842105263156</v>
      </c>
      <c r="O25" s="203">
        <f t="shared" si="5"/>
        <v>91494089</v>
      </c>
      <c r="P25" s="203">
        <f t="shared" si="5"/>
        <v>9.0526315789473681</v>
      </c>
      <c r="Q25" s="203">
        <f t="shared" si="5"/>
        <v>95668223.736842111</v>
      </c>
      <c r="R25" s="203">
        <f t="shared" si="5"/>
        <v>7.9473684210526319</v>
      </c>
      <c r="S25" s="55">
        <f t="shared" si="5"/>
        <v>1527928974.9473684</v>
      </c>
      <c r="T25" s="201">
        <f t="shared" si="5"/>
        <v>0.98319891034102802</v>
      </c>
      <c r="U25" s="232">
        <f t="shared" si="5"/>
        <v>2063.5789473684213</v>
      </c>
      <c r="V25" s="55">
        <f t="shared" si="5"/>
        <v>942.57894736842104</v>
      </c>
      <c r="W25" s="203">
        <f t="shared" si="5"/>
        <v>46.895183886412418</v>
      </c>
      <c r="X25" s="55">
        <f t="shared" si="5"/>
        <v>14274983.263157895</v>
      </c>
      <c r="Y25" s="230">
        <f t="shared" si="5"/>
        <v>94.78316842105265</v>
      </c>
      <c r="Z25" s="230">
        <f t="shared" si="5"/>
        <v>88.302478947368442</v>
      </c>
      <c r="AA25" s="55">
        <f t="shared" si="5"/>
        <v>16498838.263157895</v>
      </c>
      <c r="AB25" s="55">
        <f t="shared" si="5"/>
        <v>1063640598.1578947</v>
      </c>
      <c r="AC25" s="231">
        <f t="shared" si="5"/>
        <v>1.4602846842105262</v>
      </c>
      <c r="AD25" s="55">
        <f t="shared" si="5"/>
        <v>54221635.4375</v>
      </c>
      <c r="AE25" s="55">
        <f t="shared" si="5"/>
        <v>801126039.9375</v>
      </c>
      <c r="AF25" s="230">
        <f t="shared" si="5"/>
        <v>7.4195609375</v>
      </c>
    </row>
    <row r="26" spans="1:32" ht="15.75" customHeight="1" x14ac:dyDescent="0.2">
      <c r="A26" s="141" t="s">
        <v>1163</v>
      </c>
    </row>
    <row r="27" spans="1:32" ht="15.75" customHeight="1" x14ac:dyDescent="0.2"/>
    <row r="28" spans="1:32" ht="15.75" customHeight="1" x14ac:dyDescent="0.2"/>
    <row r="29" spans="1:32" ht="15.75" customHeight="1" x14ac:dyDescent="0.2"/>
    <row r="30" spans="1:32" ht="15.75" customHeight="1" x14ac:dyDescent="0.2"/>
    <row r="31" spans="1:32" ht="15.75" customHeight="1" x14ac:dyDescent="0.2"/>
    <row r="32" spans="1: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AA2:AF2"/>
    <mergeCell ref="C2:D2"/>
    <mergeCell ref="E2:H2"/>
    <mergeCell ref="I2:R2"/>
    <mergeCell ref="S2:X2"/>
    <mergeCell ref="Y2:Z2"/>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F1000"/>
  <sheetViews>
    <sheetView workbookViewId="0">
      <selection sqref="A1:E1"/>
    </sheetView>
  </sheetViews>
  <sheetFormatPr baseColWidth="10" defaultColWidth="11.28515625" defaultRowHeight="15" customHeight="1" x14ac:dyDescent="0.2"/>
  <cols>
    <col min="1" max="1" width="11.28515625" customWidth="1"/>
    <col min="2" max="2" width="9.42578125" customWidth="1"/>
    <col min="3" max="3" width="33.7109375" customWidth="1"/>
    <col min="4" max="4" width="42.5703125" customWidth="1"/>
    <col min="5" max="5" width="35.42578125" customWidth="1"/>
    <col min="6" max="26" width="11.28515625" customWidth="1"/>
  </cols>
  <sheetData>
    <row r="1" spans="1:6" ht="16" x14ac:dyDescent="0.2">
      <c r="A1" s="620" t="s">
        <v>1164</v>
      </c>
      <c r="B1" s="573"/>
      <c r="C1" s="573"/>
      <c r="D1" s="573"/>
      <c r="E1" s="573"/>
    </row>
    <row r="2" spans="1:6" ht="16" x14ac:dyDescent="0.2">
      <c r="A2" s="233" t="s">
        <v>761</v>
      </c>
      <c r="B2" s="234" t="s">
        <v>14</v>
      </c>
      <c r="C2" s="235" t="s">
        <v>1165</v>
      </c>
      <c r="D2" s="235" t="s">
        <v>1166</v>
      </c>
      <c r="E2" s="235" t="s">
        <v>1167</v>
      </c>
      <c r="F2" s="235" t="s">
        <v>1168</v>
      </c>
    </row>
    <row r="3" spans="1:6" ht="16" x14ac:dyDescent="0.2">
      <c r="A3" s="197" t="s">
        <v>264</v>
      </c>
      <c r="B3" s="177" t="s">
        <v>1059</v>
      </c>
      <c r="C3" s="182" t="s">
        <v>1169</v>
      </c>
      <c r="D3" s="182" t="s">
        <v>1170</v>
      </c>
      <c r="E3" s="183" t="s">
        <v>1171</v>
      </c>
      <c r="F3" s="236">
        <v>20191129</v>
      </c>
    </row>
    <row r="4" spans="1:6" ht="16" x14ac:dyDescent="0.2">
      <c r="A4" s="197" t="s">
        <v>291</v>
      </c>
      <c r="B4" s="179" t="s">
        <v>1059</v>
      </c>
      <c r="C4" s="182" t="s">
        <v>1172</v>
      </c>
      <c r="D4" s="182" t="s">
        <v>1173</v>
      </c>
      <c r="E4" s="183" t="s">
        <v>1174</v>
      </c>
      <c r="F4" s="181">
        <v>20180907</v>
      </c>
    </row>
    <row r="5" spans="1:6" ht="16" x14ac:dyDescent="0.2">
      <c r="A5" s="197" t="s">
        <v>325</v>
      </c>
      <c r="B5" s="179" t="s">
        <v>1066</v>
      </c>
      <c r="C5" s="182" t="s">
        <v>1175</v>
      </c>
      <c r="D5" s="182" t="s">
        <v>1176</v>
      </c>
      <c r="E5" s="183" t="s">
        <v>1177</v>
      </c>
      <c r="F5" s="181">
        <v>20190403</v>
      </c>
    </row>
    <row r="6" spans="1:6" ht="16" x14ac:dyDescent="0.2">
      <c r="A6" s="197" t="s">
        <v>360</v>
      </c>
      <c r="B6" s="179" t="s">
        <v>1059</v>
      </c>
      <c r="C6" s="182" t="s">
        <v>1178</v>
      </c>
      <c r="D6" s="182" t="s">
        <v>1179</v>
      </c>
      <c r="E6" s="183" t="s">
        <v>1180</v>
      </c>
      <c r="F6" s="181">
        <v>20191206</v>
      </c>
    </row>
    <row r="7" spans="1:6" ht="16" x14ac:dyDescent="0.2">
      <c r="A7" s="197" t="s">
        <v>403</v>
      </c>
      <c r="B7" s="179" t="s">
        <v>1059</v>
      </c>
      <c r="C7" s="182" t="s">
        <v>1181</v>
      </c>
      <c r="D7" s="182" t="s">
        <v>1182</v>
      </c>
      <c r="E7" s="183" t="s">
        <v>1183</v>
      </c>
      <c r="F7" s="181">
        <v>20181023</v>
      </c>
    </row>
    <row r="8" spans="1:6" ht="16" x14ac:dyDescent="0.2">
      <c r="A8" s="197" t="s">
        <v>419</v>
      </c>
      <c r="B8" s="180" t="s">
        <v>1059</v>
      </c>
      <c r="C8" s="182" t="s">
        <v>1184</v>
      </c>
      <c r="D8" s="182" t="s">
        <v>1185</v>
      </c>
      <c r="E8" s="183" t="s">
        <v>1186</v>
      </c>
      <c r="F8" s="181">
        <v>20191112</v>
      </c>
    </row>
    <row r="9" spans="1:6" ht="16" x14ac:dyDescent="0.2">
      <c r="A9" s="206" t="s">
        <v>457</v>
      </c>
      <c r="B9" s="180" t="s">
        <v>1078</v>
      </c>
      <c r="C9" s="182" t="s">
        <v>1187</v>
      </c>
      <c r="D9" s="182" t="s">
        <v>1188</v>
      </c>
      <c r="E9" s="182" t="s">
        <v>1189</v>
      </c>
      <c r="F9" s="181">
        <v>20200124</v>
      </c>
    </row>
    <row r="10" spans="1:6" ht="16" x14ac:dyDescent="0.2">
      <c r="A10" s="206" t="s">
        <v>493</v>
      </c>
      <c r="B10" s="180" t="s">
        <v>1078</v>
      </c>
      <c r="C10" s="182" t="s">
        <v>1190</v>
      </c>
      <c r="D10" s="182" t="s">
        <v>1191</v>
      </c>
      <c r="E10" s="183" t="s">
        <v>1192</v>
      </c>
      <c r="F10" s="181">
        <v>20200124</v>
      </c>
    </row>
    <row r="11" spans="1:6" ht="16" x14ac:dyDescent="0.2">
      <c r="A11" s="197" t="s">
        <v>526</v>
      </c>
      <c r="B11" s="179" t="s">
        <v>1059</v>
      </c>
      <c r="C11" s="182" t="s">
        <v>1193</v>
      </c>
      <c r="D11" s="182" t="s">
        <v>1194</v>
      </c>
      <c r="E11" s="183" t="s">
        <v>1195</v>
      </c>
      <c r="F11" s="181">
        <v>20191108</v>
      </c>
    </row>
    <row r="12" spans="1:6" ht="16" x14ac:dyDescent="0.2">
      <c r="A12" s="197" t="s">
        <v>538</v>
      </c>
      <c r="B12" s="179" t="s">
        <v>1059</v>
      </c>
      <c r="C12" s="182" t="s">
        <v>1196</v>
      </c>
      <c r="D12" s="182" t="s">
        <v>1197</v>
      </c>
      <c r="E12" s="183" t="s">
        <v>1198</v>
      </c>
      <c r="F12" s="181">
        <v>20180926</v>
      </c>
    </row>
    <row r="13" spans="1:6" ht="16" x14ac:dyDescent="0.2">
      <c r="A13" s="197" t="s">
        <v>574</v>
      </c>
      <c r="B13" s="179" t="s">
        <v>1066</v>
      </c>
      <c r="C13" s="182" t="s">
        <v>1199</v>
      </c>
      <c r="D13" s="182" t="s">
        <v>1200</v>
      </c>
      <c r="E13" s="183" t="s">
        <v>1201</v>
      </c>
      <c r="F13" s="181">
        <v>20190603</v>
      </c>
    </row>
    <row r="14" spans="1:6" ht="16" x14ac:dyDescent="0.2">
      <c r="A14" s="197" t="s">
        <v>1094</v>
      </c>
      <c r="B14" s="179" t="s">
        <v>1095</v>
      </c>
      <c r="C14" s="182" t="s">
        <v>1202</v>
      </c>
      <c r="D14" s="182" t="s">
        <v>1203</v>
      </c>
      <c r="E14" s="183" t="s">
        <v>1204</v>
      </c>
      <c r="F14" s="181">
        <v>20190409</v>
      </c>
    </row>
    <row r="15" spans="1:6" ht="16" x14ac:dyDescent="0.2">
      <c r="A15" s="197" t="s">
        <v>1100</v>
      </c>
      <c r="B15" s="179" t="s">
        <v>1095</v>
      </c>
      <c r="C15" s="182" t="s">
        <v>1205</v>
      </c>
      <c r="D15" s="182" t="s">
        <v>1206</v>
      </c>
      <c r="E15" s="183" t="s">
        <v>1207</v>
      </c>
      <c r="F15" s="181">
        <v>20190305</v>
      </c>
    </row>
    <row r="16" spans="1:6" ht="16" x14ac:dyDescent="0.2">
      <c r="A16" s="197" t="s">
        <v>897</v>
      </c>
      <c r="B16" s="179" t="s">
        <v>1095</v>
      </c>
      <c r="C16" s="182" t="s">
        <v>1193</v>
      </c>
      <c r="D16" s="182" t="s">
        <v>1208</v>
      </c>
      <c r="E16" s="182" t="s">
        <v>1209</v>
      </c>
      <c r="F16" s="181">
        <v>20181211</v>
      </c>
    </row>
    <row r="17" spans="1:6" ht="16" x14ac:dyDescent="0.2">
      <c r="A17" s="197" t="s">
        <v>643</v>
      </c>
      <c r="B17" s="179" t="s">
        <v>1059</v>
      </c>
      <c r="C17" s="182" t="s">
        <v>1210</v>
      </c>
      <c r="D17" s="182" t="s">
        <v>1211</v>
      </c>
      <c r="E17" s="182" t="s">
        <v>1212</v>
      </c>
      <c r="F17" s="181">
        <v>20190208</v>
      </c>
    </row>
    <row r="18" spans="1:6" ht="16" x14ac:dyDescent="0.2">
      <c r="A18" s="197" t="s">
        <v>911</v>
      </c>
      <c r="B18" s="179" t="s">
        <v>1095</v>
      </c>
      <c r="C18" s="182" t="s">
        <v>1213</v>
      </c>
      <c r="D18" s="15" t="s">
        <v>1214</v>
      </c>
      <c r="E18" s="182" t="s">
        <v>1215</v>
      </c>
      <c r="F18" s="181">
        <v>20180530</v>
      </c>
    </row>
    <row r="19" spans="1:6" ht="16" x14ac:dyDescent="0.2">
      <c r="A19" s="197" t="s">
        <v>922</v>
      </c>
      <c r="B19" s="179" t="s">
        <v>1095</v>
      </c>
      <c r="C19" s="182" t="s">
        <v>1216</v>
      </c>
      <c r="D19" s="182" t="s">
        <v>1217</v>
      </c>
      <c r="E19" s="183" t="s">
        <v>1218</v>
      </c>
      <c r="F19" s="181">
        <v>20181026</v>
      </c>
    </row>
    <row r="20" spans="1:6" ht="16" x14ac:dyDescent="0.2">
      <c r="A20" s="197" t="s">
        <v>931</v>
      </c>
      <c r="B20" s="179" t="s">
        <v>1066</v>
      </c>
      <c r="C20" s="182" t="s">
        <v>1219</v>
      </c>
      <c r="D20" s="182" t="s">
        <v>1220</v>
      </c>
      <c r="E20" s="182" t="s">
        <v>1221</v>
      </c>
      <c r="F20" s="181">
        <v>20181116</v>
      </c>
    </row>
    <row r="21" spans="1:6" ht="15.75" customHeight="1" x14ac:dyDescent="0.2">
      <c r="A21" s="207" t="s">
        <v>676</v>
      </c>
      <c r="B21" s="184" t="s">
        <v>1120</v>
      </c>
      <c r="C21" s="182" t="s">
        <v>1222</v>
      </c>
      <c r="D21" s="182" t="s">
        <v>1223</v>
      </c>
      <c r="E21" s="183"/>
      <c r="F21" s="181">
        <v>20200113</v>
      </c>
    </row>
    <row r="22" spans="1:6" ht="15.75" customHeight="1" x14ac:dyDescent="0.2">
      <c r="A22" s="237"/>
    </row>
    <row r="23" spans="1:6" ht="15.75" customHeight="1" x14ac:dyDescent="0.2">
      <c r="A23" s="86"/>
    </row>
    <row r="24" spans="1:6" ht="15.75" customHeight="1" x14ac:dyDescent="0.2">
      <c r="A24" s="86"/>
    </row>
    <row r="25" spans="1:6" ht="15.75" customHeight="1" x14ac:dyDescent="0.2"/>
    <row r="26" spans="1:6" ht="15.75" customHeight="1" x14ac:dyDescent="0.2"/>
    <row r="27" spans="1:6" ht="15.75" customHeight="1" x14ac:dyDescent="0.2"/>
    <row r="28" spans="1:6" ht="15.75" customHeight="1" x14ac:dyDescent="0.2"/>
    <row r="29" spans="1:6" ht="15.75" customHeight="1" x14ac:dyDescent="0.2"/>
    <row r="30" spans="1:6" ht="15.75" customHeight="1" x14ac:dyDescent="0.2"/>
    <row r="31" spans="1:6" ht="15.75" customHeight="1" x14ac:dyDescent="0.2"/>
    <row r="32" spans="1:6"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E1"/>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AC1000"/>
  <sheetViews>
    <sheetView workbookViewId="0">
      <pane xSplit="5" topLeftCell="F1" activePane="topRight" state="frozen"/>
      <selection pane="topRight" activeCell="G2" sqref="G2:I2"/>
    </sheetView>
  </sheetViews>
  <sheetFormatPr baseColWidth="10" defaultColWidth="11.28515625" defaultRowHeight="15" customHeight="1" x14ac:dyDescent="0.2"/>
  <cols>
    <col min="1" max="1" width="15.5703125" customWidth="1"/>
    <col min="2" max="2" width="21.85546875" customWidth="1"/>
    <col min="3" max="3" width="19.28515625" customWidth="1"/>
    <col min="4" max="4" width="60.7109375" customWidth="1"/>
    <col min="5" max="5" width="10.140625" customWidth="1"/>
    <col min="6" max="6" width="12.42578125" customWidth="1"/>
    <col min="7" max="7" width="11.28515625" customWidth="1"/>
    <col min="8" max="8" width="7.42578125" customWidth="1"/>
    <col min="9" max="9" width="12.85546875" customWidth="1"/>
    <col min="10" max="10" width="7.42578125" customWidth="1"/>
    <col min="11" max="11" width="9.7109375" customWidth="1"/>
    <col min="12" max="13" width="11" customWidth="1"/>
    <col min="14" max="14" width="14.42578125" customWidth="1"/>
    <col min="15" max="15" width="11" customWidth="1"/>
    <col min="16" max="16" width="7.42578125" customWidth="1"/>
    <col min="17" max="17" width="9.7109375" customWidth="1"/>
    <col min="18" max="21" width="11" customWidth="1"/>
    <col min="22" max="22" width="7.42578125" customWidth="1"/>
    <col min="23" max="23" width="9.7109375" customWidth="1"/>
    <col min="24" max="24" width="8.5703125" customWidth="1"/>
    <col min="25" max="26" width="11.28515625" customWidth="1"/>
    <col min="27" max="27" width="5.42578125" customWidth="1"/>
    <col min="28" max="28" width="12.28515625" customWidth="1"/>
    <col min="29" max="29" width="14.7109375" customWidth="1"/>
  </cols>
  <sheetData>
    <row r="1" spans="1:29" ht="16" x14ac:dyDescent="0.2">
      <c r="A1" s="111" t="s">
        <v>1224</v>
      </c>
      <c r="B1" s="238"/>
      <c r="C1" s="238"/>
      <c r="D1" s="238"/>
      <c r="E1" s="238"/>
      <c r="F1" s="238"/>
      <c r="G1" s="97"/>
      <c r="H1" s="97"/>
      <c r="I1" s="97"/>
      <c r="J1" s="97"/>
      <c r="K1" s="97"/>
      <c r="L1" s="97"/>
      <c r="M1" s="97"/>
      <c r="N1" s="97"/>
      <c r="O1" s="97"/>
      <c r="P1" s="97"/>
      <c r="Q1" s="97"/>
      <c r="R1" s="97"/>
      <c r="S1" s="97"/>
      <c r="T1" s="97"/>
      <c r="U1" s="97"/>
      <c r="V1" s="97"/>
      <c r="W1" s="97"/>
      <c r="X1" s="97"/>
      <c r="Y1" s="97"/>
      <c r="Z1" s="97"/>
      <c r="AA1" s="97"/>
      <c r="AB1" s="97"/>
      <c r="AC1" s="97"/>
    </row>
    <row r="2" spans="1:29" ht="16" x14ac:dyDescent="0.2">
      <c r="A2" s="98"/>
      <c r="B2" s="98"/>
      <c r="C2" s="98"/>
      <c r="D2" s="239"/>
      <c r="E2" s="239"/>
      <c r="F2" s="239"/>
      <c r="G2" s="619" t="s">
        <v>1225</v>
      </c>
      <c r="H2" s="585"/>
      <c r="I2" s="586"/>
      <c r="J2" s="619" t="s">
        <v>1226</v>
      </c>
      <c r="K2" s="585"/>
      <c r="L2" s="585"/>
      <c r="M2" s="585"/>
      <c r="N2" s="585"/>
      <c r="O2" s="586"/>
      <c r="P2" s="619" t="s">
        <v>1227</v>
      </c>
      <c r="Q2" s="585"/>
      <c r="R2" s="585"/>
      <c r="S2" s="585"/>
      <c r="T2" s="585"/>
      <c r="U2" s="586"/>
      <c r="V2" s="619" t="s">
        <v>1228</v>
      </c>
      <c r="W2" s="585"/>
      <c r="X2" s="585"/>
      <c r="Y2" s="585"/>
      <c r="Z2" s="585"/>
      <c r="AA2" s="585"/>
      <c r="AB2" s="585"/>
      <c r="AC2" s="586"/>
    </row>
    <row r="3" spans="1:29" ht="16" x14ac:dyDescent="0.2">
      <c r="A3" s="173" t="s">
        <v>757</v>
      </c>
      <c r="B3" s="173" t="s">
        <v>737</v>
      </c>
      <c r="C3" s="100" t="s">
        <v>759</v>
      </c>
      <c r="D3" s="100" t="s">
        <v>1229</v>
      </c>
      <c r="E3" s="100" t="s">
        <v>949</v>
      </c>
      <c r="F3" s="100" t="s">
        <v>14</v>
      </c>
      <c r="G3" s="192" t="s">
        <v>1125</v>
      </c>
      <c r="H3" s="75" t="s">
        <v>1230</v>
      </c>
      <c r="I3" s="240" t="s">
        <v>1231</v>
      </c>
      <c r="J3" s="192" t="s">
        <v>135</v>
      </c>
      <c r="K3" s="241" t="s">
        <v>136</v>
      </c>
      <c r="L3" s="75" t="s">
        <v>1232</v>
      </c>
      <c r="M3" s="75" t="s">
        <v>1233</v>
      </c>
      <c r="N3" s="75" t="s">
        <v>1234</v>
      </c>
      <c r="O3" s="240" t="s">
        <v>1235</v>
      </c>
      <c r="P3" s="75" t="s">
        <v>135</v>
      </c>
      <c r="Q3" s="241" t="s">
        <v>136</v>
      </c>
      <c r="R3" s="75" t="s">
        <v>1232</v>
      </c>
      <c r="S3" s="75" t="s">
        <v>1233</v>
      </c>
      <c r="T3" s="242" t="s">
        <v>1234</v>
      </c>
      <c r="U3" s="240" t="s">
        <v>1235</v>
      </c>
      <c r="V3" s="243" t="s">
        <v>135</v>
      </c>
      <c r="W3" s="244" t="s">
        <v>136</v>
      </c>
      <c r="X3" s="243" t="s">
        <v>137</v>
      </c>
      <c r="Y3" s="244" t="s">
        <v>138</v>
      </c>
      <c r="Z3" s="243" t="s">
        <v>1232</v>
      </c>
      <c r="AA3" s="243" t="s">
        <v>221</v>
      </c>
      <c r="AB3" s="243" t="s">
        <v>1236</v>
      </c>
      <c r="AC3" s="245" t="s">
        <v>1237</v>
      </c>
    </row>
    <row r="4" spans="1:29" ht="16" x14ac:dyDescent="0.2">
      <c r="A4" s="591" t="s">
        <v>774</v>
      </c>
      <c r="B4" s="103" t="s">
        <v>776</v>
      </c>
      <c r="C4" s="104" t="s">
        <v>777</v>
      </c>
      <c r="D4" s="14" t="s">
        <v>1238</v>
      </c>
      <c r="E4" s="41" t="s">
        <v>264</v>
      </c>
      <c r="F4" s="11" t="s">
        <v>1239</v>
      </c>
      <c r="G4" s="246">
        <v>2213798723</v>
      </c>
      <c r="H4" s="247">
        <v>20.3</v>
      </c>
      <c r="I4" s="248">
        <v>0.92</v>
      </c>
      <c r="J4" s="246">
        <v>1217</v>
      </c>
      <c r="K4" s="17">
        <v>5305162</v>
      </c>
      <c r="L4" s="39">
        <v>2102522396</v>
      </c>
      <c r="M4" s="249">
        <v>0.7</v>
      </c>
      <c r="N4" s="249">
        <v>0.7</v>
      </c>
      <c r="O4" s="250">
        <v>0.89</v>
      </c>
      <c r="P4" s="81">
        <v>954</v>
      </c>
      <c r="Q4" s="13">
        <v>5305162</v>
      </c>
      <c r="R4" s="13">
        <v>2090390507</v>
      </c>
      <c r="S4" s="144">
        <v>0.6</v>
      </c>
      <c r="T4" s="144">
        <v>0.6</v>
      </c>
      <c r="U4" s="251">
        <v>0.66</v>
      </c>
      <c r="V4" s="13">
        <v>1155</v>
      </c>
      <c r="W4" s="13">
        <v>6377178</v>
      </c>
      <c r="X4" s="13">
        <v>287</v>
      </c>
      <c r="Y4" s="13">
        <v>210685461</v>
      </c>
      <c r="Z4" s="13">
        <v>2128614893</v>
      </c>
      <c r="AA4" s="13">
        <v>874</v>
      </c>
      <c r="AB4" s="13">
        <f t="shared" ref="AB4:AB21" si="0">1000000000*AA4/Z4</f>
        <v>410.59564267551144</v>
      </c>
      <c r="AC4" s="252">
        <v>20180817</v>
      </c>
    </row>
    <row r="5" spans="1:29" ht="16" x14ac:dyDescent="0.2">
      <c r="A5" s="592"/>
      <c r="B5" s="103" t="s">
        <v>790</v>
      </c>
      <c r="C5" s="104" t="s">
        <v>791</v>
      </c>
      <c r="D5" s="14" t="s">
        <v>1240</v>
      </c>
      <c r="E5" s="41" t="s">
        <v>291</v>
      </c>
      <c r="F5" s="11" t="s">
        <v>1239</v>
      </c>
      <c r="G5" s="246">
        <v>2369916842</v>
      </c>
      <c r="H5" s="247">
        <v>19.97</v>
      </c>
      <c r="I5" s="248">
        <v>0.27</v>
      </c>
      <c r="J5" s="92">
        <v>317</v>
      </c>
      <c r="K5" s="17">
        <v>22755038</v>
      </c>
      <c r="L5" s="39">
        <v>2068807507</v>
      </c>
      <c r="M5" s="249">
        <v>1.7</v>
      </c>
      <c r="N5" s="249">
        <v>1.7</v>
      </c>
      <c r="O5" s="250">
        <v>0.25</v>
      </c>
      <c r="P5" s="81">
        <v>236</v>
      </c>
      <c r="Q5" s="17">
        <v>22755038</v>
      </c>
      <c r="R5" s="17">
        <v>2065306032</v>
      </c>
      <c r="S5" s="253">
        <v>1.7</v>
      </c>
      <c r="T5" s="253">
        <v>1.7</v>
      </c>
      <c r="U5" s="254">
        <v>0.23</v>
      </c>
      <c r="V5" s="13">
        <v>296</v>
      </c>
      <c r="W5" s="13">
        <v>25175215</v>
      </c>
      <c r="X5" s="13">
        <v>126</v>
      </c>
      <c r="Y5" s="13">
        <v>105723031</v>
      </c>
      <c r="Z5" s="13">
        <v>2082420740</v>
      </c>
      <c r="AA5" s="13">
        <v>173</v>
      </c>
      <c r="AB5" s="13">
        <f t="shared" si="0"/>
        <v>83.076391181159678</v>
      </c>
      <c r="AC5" s="252">
        <v>20180817</v>
      </c>
    </row>
    <row r="6" spans="1:29" ht="16" x14ac:dyDescent="0.2">
      <c r="A6" s="592"/>
      <c r="B6" s="103" t="s">
        <v>801</v>
      </c>
      <c r="C6" s="104" t="s">
        <v>802</v>
      </c>
      <c r="D6" s="14" t="s">
        <v>1241</v>
      </c>
      <c r="E6" s="41" t="s">
        <v>325</v>
      </c>
      <c r="F6" s="11" t="s">
        <v>1242</v>
      </c>
      <c r="G6" s="246">
        <v>2471525315</v>
      </c>
      <c r="H6" s="247">
        <v>14.74</v>
      </c>
      <c r="I6" s="248">
        <v>0.19</v>
      </c>
      <c r="J6" s="246">
        <v>1056</v>
      </c>
      <c r="K6" s="17">
        <v>6033501</v>
      </c>
      <c r="L6" s="39">
        <v>2413161995</v>
      </c>
      <c r="M6" s="249">
        <v>0.6</v>
      </c>
      <c r="N6" s="249">
        <v>0.6</v>
      </c>
      <c r="O6" s="250">
        <v>0.57999999999999996</v>
      </c>
      <c r="P6" s="81">
        <v>949</v>
      </c>
      <c r="Q6" s="13">
        <v>6923497</v>
      </c>
      <c r="R6" s="13">
        <v>2406611121</v>
      </c>
      <c r="S6" s="144">
        <v>0.6</v>
      </c>
      <c r="T6" s="144">
        <v>0.6</v>
      </c>
      <c r="U6" s="144">
        <v>0.46</v>
      </c>
      <c r="V6" s="13">
        <v>900</v>
      </c>
      <c r="W6" s="13">
        <v>7406471</v>
      </c>
      <c r="X6" s="255">
        <v>90</v>
      </c>
      <c r="Y6" s="13">
        <v>123877730</v>
      </c>
      <c r="Z6" s="13">
        <v>2410546471</v>
      </c>
      <c r="AA6" s="13">
        <v>825</v>
      </c>
      <c r="AB6" s="13">
        <f t="shared" si="0"/>
        <v>342.24604666416326</v>
      </c>
      <c r="AC6" s="252">
        <v>20181119</v>
      </c>
    </row>
    <row r="7" spans="1:29" ht="16" x14ac:dyDescent="0.2">
      <c r="A7" s="593"/>
      <c r="B7" s="103" t="s">
        <v>811</v>
      </c>
      <c r="C7" s="104" t="s">
        <v>812</v>
      </c>
      <c r="D7" s="14" t="s">
        <v>1243</v>
      </c>
      <c r="E7" s="41" t="s">
        <v>360</v>
      </c>
      <c r="F7" s="11" t="s">
        <v>1239</v>
      </c>
      <c r="G7" s="246">
        <v>2128226567</v>
      </c>
      <c r="H7" s="247">
        <v>34.64</v>
      </c>
      <c r="I7" s="248">
        <v>0.38</v>
      </c>
      <c r="J7" s="246">
        <v>1271</v>
      </c>
      <c r="K7" s="17">
        <v>10801139</v>
      </c>
      <c r="L7" s="39">
        <v>1862103403</v>
      </c>
      <c r="M7" s="249">
        <v>1.4</v>
      </c>
      <c r="N7" s="249">
        <v>1.4</v>
      </c>
      <c r="O7" s="250">
        <v>0.62</v>
      </c>
      <c r="P7" s="81">
        <v>735</v>
      </c>
      <c r="Q7" s="13">
        <v>10801139</v>
      </c>
      <c r="R7" s="13">
        <v>1832110812</v>
      </c>
      <c r="S7" s="144">
        <v>1.2</v>
      </c>
      <c r="T7" s="144">
        <v>1.2</v>
      </c>
      <c r="U7" s="144">
        <v>0.48</v>
      </c>
      <c r="V7" s="13">
        <v>1227</v>
      </c>
      <c r="W7" s="13">
        <v>12418282</v>
      </c>
      <c r="X7" s="13">
        <v>715</v>
      </c>
      <c r="Y7" s="13">
        <v>49563441</v>
      </c>
      <c r="Z7" s="13">
        <v>1894175706</v>
      </c>
      <c r="AA7" s="13">
        <v>514</v>
      </c>
      <c r="AB7" s="13">
        <f t="shared" si="0"/>
        <v>271.35814189351663</v>
      </c>
      <c r="AC7" s="252">
        <v>20180817</v>
      </c>
    </row>
    <row r="8" spans="1:29" ht="16" x14ac:dyDescent="0.2">
      <c r="A8" s="591" t="s">
        <v>819</v>
      </c>
      <c r="B8" s="595" t="s">
        <v>821</v>
      </c>
      <c r="C8" s="104" t="s">
        <v>822</v>
      </c>
      <c r="D8" s="14" t="s">
        <v>1244</v>
      </c>
      <c r="E8" s="41" t="s">
        <v>403</v>
      </c>
      <c r="F8" s="11" t="s">
        <v>1239</v>
      </c>
      <c r="G8" s="246">
        <v>1035611271</v>
      </c>
      <c r="H8" s="247">
        <v>11.48</v>
      </c>
      <c r="I8" s="248">
        <v>1.1399999999999999</v>
      </c>
      <c r="J8" s="92">
        <v>780</v>
      </c>
      <c r="K8" s="17">
        <v>12077714</v>
      </c>
      <c r="L8" s="39">
        <v>1091284423</v>
      </c>
      <c r="M8" s="249">
        <v>4.5</v>
      </c>
      <c r="N8" s="249">
        <v>4.4000000000000004</v>
      </c>
      <c r="O8" s="250">
        <v>3.21</v>
      </c>
      <c r="P8" s="81">
        <v>464</v>
      </c>
      <c r="Q8" s="13">
        <v>12077714</v>
      </c>
      <c r="R8" s="13">
        <v>1047047530</v>
      </c>
      <c r="S8" s="144">
        <v>1.7</v>
      </c>
      <c r="T8" s="144">
        <v>1.9</v>
      </c>
      <c r="U8" s="251">
        <v>1.3</v>
      </c>
      <c r="V8" s="13">
        <v>769</v>
      </c>
      <c r="W8" s="13">
        <v>12079046</v>
      </c>
      <c r="X8" s="13">
        <v>398</v>
      </c>
      <c r="Y8" s="13">
        <v>76576725</v>
      </c>
      <c r="Z8" s="13">
        <v>1095985693</v>
      </c>
      <c r="AA8" s="13">
        <v>372</v>
      </c>
      <c r="AB8" s="13">
        <f t="shared" si="0"/>
        <v>339.42048913224272</v>
      </c>
      <c r="AC8" s="252">
        <v>20180817</v>
      </c>
    </row>
    <row r="9" spans="1:29" ht="16" x14ac:dyDescent="0.2">
      <c r="A9" s="592"/>
      <c r="B9" s="592"/>
      <c r="C9" s="104" t="s">
        <v>828</v>
      </c>
      <c r="D9" s="14" t="s">
        <v>1245</v>
      </c>
      <c r="E9" s="41" t="s">
        <v>419</v>
      </c>
      <c r="F9" s="11" t="s">
        <v>1239</v>
      </c>
      <c r="G9" s="246">
        <v>1009982966</v>
      </c>
      <c r="H9" s="247">
        <v>13.83</v>
      </c>
      <c r="I9" s="248">
        <v>1.57</v>
      </c>
      <c r="J9" s="246">
        <v>1385</v>
      </c>
      <c r="K9" s="17">
        <v>4127576</v>
      </c>
      <c r="L9" s="39">
        <v>1092739013</v>
      </c>
      <c r="M9" s="249">
        <v>5.7</v>
      </c>
      <c r="N9" s="249">
        <v>5.4</v>
      </c>
      <c r="O9" s="250">
        <v>4.3099999999999996</v>
      </c>
      <c r="P9" s="93">
        <v>882</v>
      </c>
      <c r="Q9" s="13">
        <v>4127576</v>
      </c>
      <c r="R9" s="13">
        <v>1045431986</v>
      </c>
      <c r="S9" s="144">
        <v>2.4</v>
      </c>
      <c r="T9" s="144">
        <v>2.1</v>
      </c>
      <c r="U9" s="144">
        <v>1.68</v>
      </c>
      <c r="V9" s="13">
        <v>1359</v>
      </c>
      <c r="W9" s="13">
        <v>4382004</v>
      </c>
      <c r="X9" s="13">
        <v>553</v>
      </c>
      <c r="Y9" s="13">
        <v>79539100</v>
      </c>
      <c r="Z9" s="13">
        <v>1122523039</v>
      </c>
      <c r="AA9" s="13">
        <v>813</v>
      </c>
      <c r="AB9" s="13">
        <f t="shared" si="0"/>
        <v>724.26130400340048</v>
      </c>
      <c r="AC9" s="252">
        <v>20180817</v>
      </c>
    </row>
    <row r="10" spans="1:29" ht="16" x14ac:dyDescent="0.2">
      <c r="A10" s="592"/>
      <c r="B10" s="592"/>
      <c r="C10" s="104" t="s">
        <v>835</v>
      </c>
      <c r="D10" s="14" t="s">
        <v>1246</v>
      </c>
      <c r="E10" s="41" t="s">
        <v>457</v>
      </c>
      <c r="F10" s="11" t="s">
        <v>1247</v>
      </c>
      <c r="G10" s="246">
        <v>1009982966</v>
      </c>
      <c r="H10" s="247">
        <v>13.83</v>
      </c>
      <c r="I10" s="248">
        <v>1.57</v>
      </c>
      <c r="J10" s="246">
        <v>2036</v>
      </c>
      <c r="K10" s="17">
        <v>5669396</v>
      </c>
      <c r="L10" s="39">
        <v>1062459645</v>
      </c>
      <c r="M10" s="144">
        <v>0.6</v>
      </c>
      <c r="N10" s="249">
        <v>0.7</v>
      </c>
      <c r="O10" s="250">
        <v>0.71</v>
      </c>
      <c r="P10" s="621" t="s">
        <v>1248</v>
      </c>
      <c r="Q10" s="567"/>
      <c r="R10" s="567"/>
      <c r="S10" s="567"/>
      <c r="T10" s="567"/>
      <c r="U10" s="622"/>
      <c r="V10" s="13">
        <v>2068</v>
      </c>
      <c r="W10" s="13">
        <v>5375766</v>
      </c>
      <c r="X10" s="13">
        <v>801</v>
      </c>
      <c r="Y10" s="13">
        <v>67754099</v>
      </c>
      <c r="Z10" s="13">
        <v>1113362709</v>
      </c>
      <c r="AA10" s="13">
        <v>1275</v>
      </c>
      <c r="AB10" s="13">
        <f t="shared" si="0"/>
        <v>1145.1793649036256</v>
      </c>
      <c r="AC10" s="252">
        <v>20180109</v>
      </c>
    </row>
    <row r="11" spans="1:29" ht="16" x14ac:dyDescent="0.2">
      <c r="A11" s="592"/>
      <c r="B11" s="593"/>
      <c r="C11" s="104" t="s">
        <v>839</v>
      </c>
      <c r="D11" s="14" t="s">
        <v>1246</v>
      </c>
      <c r="E11" s="41" t="s">
        <v>493</v>
      </c>
      <c r="F11" s="11" t="s">
        <v>1247</v>
      </c>
      <c r="G11" s="246">
        <v>1035611271</v>
      </c>
      <c r="H11" s="247">
        <v>13.83</v>
      </c>
      <c r="I11" s="248">
        <v>1.57</v>
      </c>
      <c r="J11" s="255">
        <v>1509</v>
      </c>
      <c r="K11" s="17">
        <v>4564680</v>
      </c>
      <c r="L11" s="39">
        <v>1050950284</v>
      </c>
      <c r="M11" s="249">
        <v>0.5</v>
      </c>
      <c r="N11" s="249">
        <v>0.4</v>
      </c>
      <c r="O11" s="250">
        <v>0.6</v>
      </c>
      <c r="P11" s="621" t="s">
        <v>1248</v>
      </c>
      <c r="Q11" s="567"/>
      <c r="R11" s="567"/>
      <c r="S11" s="567"/>
      <c r="T11" s="567"/>
      <c r="U11" s="567"/>
      <c r="V11" s="13">
        <v>1539</v>
      </c>
      <c r="W11" s="13">
        <v>4674395</v>
      </c>
      <c r="X11" s="13">
        <v>580</v>
      </c>
      <c r="Y11" s="13">
        <v>77924711</v>
      </c>
      <c r="Z11" s="13">
        <v>1080611331</v>
      </c>
      <c r="AA11" s="13">
        <v>972</v>
      </c>
      <c r="AB11" s="13">
        <f t="shared" si="0"/>
        <v>899.49084570537411</v>
      </c>
      <c r="AC11" s="252">
        <v>20180109</v>
      </c>
    </row>
    <row r="12" spans="1:29" ht="16" x14ac:dyDescent="0.2">
      <c r="A12" s="592"/>
      <c r="B12" s="103" t="s">
        <v>843</v>
      </c>
      <c r="C12" s="104" t="s">
        <v>844</v>
      </c>
      <c r="D12" s="14" t="s">
        <v>1249</v>
      </c>
      <c r="E12" s="41" t="s">
        <v>526</v>
      </c>
      <c r="F12" s="11" t="s">
        <v>1239</v>
      </c>
      <c r="G12" s="246">
        <v>1193409022</v>
      </c>
      <c r="H12" s="247">
        <v>14.98</v>
      </c>
      <c r="I12" s="248">
        <v>0.28000000000000003</v>
      </c>
      <c r="J12" s="92">
        <v>697</v>
      </c>
      <c r="K12" s="17">
        <v>6111593</v>
      </c>
      <c r="L12" s="39">
        <v>1143911678</v>
      </c>
      <c r="M12" s="249">
        <v>1.5</v>
      </c>
      <c r="N12" s="249">
        <v>1.7</v>
      </c>
      <c r="O12" s="250">
        <v>0.56000000000000005</v>
      </c>
      <c r="P12" s="81">
        <v>597</v>
      </c>
      <c r="Q12" s="13">
        <v>6111593</v>
      </c>
      <c r="R12" s="13">
        <v>1137066567</v>
      </c>
      <c r="S12" s="144">
        <v>1.2</v>
      </c>
      <c r="T12" s="144">
        <v>1.4</v>
      </c>
      <c r="U12" s="251">
        <v>0.47</v>
      </c>
      <c r="V12" s="13">
        <v>603</v>
      </c>
      <c r="W12" s="13">
        <v>9112118</v>
      </c>
      <c r="X12" s="13">
        <v>230</v>
      </c>
      <c r="Y12" s="13">
        <v>88151028</v>
      </c>
      <c r="Z12" s="13">
        <v>1180086439</v>
      </c>
      <c r="AA12" s="13">
        <v>377</v>
      </c>
      <c r="AB12" s="13">
        <f t="shared" si="0"/>
        <v>319.46812330075426</v>
      </c>
      <c r="AC12" s="252">
        <v>20180817</v>
      </c>
    </row>
    <row r="13" spans="1:29" ht="16" x14ac:dyDescent="0.2">
      <c r="A13" s="593"/>
      <c r="B13" s="103" t="s">
        <v>853</v>
      </c>
      <c r="C13" s="104" t="s">
        <v>854</v>
      </c>
      <c r="D13" s="14" t="s">
        <v>1250</v>
      </c>
      <c r="E13" s="41" t="s">
        <v>538</v>
      </c>
      <c r="F13" s="11" t="s">
        <v>1239</v>
      </c>
      <c r="G13" s="246">
        <v>1116472572</v>
      </c>
      <c r="H13" s="247">
        <v>14.43</v>
      </c>
      <c r="I13" s="248">
        <v>0.62</v>
      </c>
      <c r="J13" s="92">
        <v>680</v>
      </c>
      <c r="K13" s="17">
        <v>12761288</v>
      </c>
      <c r="L13" s="39">
        <v>1046297661</v>
      </c>
      <c r="M13" s="249">
        <v>0.3</v>
      </c>
      <c r="N13" s="249">
        <v>0.6</v>
      </c>
      <c r="O13" s="250">
        <v>0.59</v>
      </c>
      <c r="P13" s="81">
        <v>550</v>
      </c>
      <c r="Q13" s="13">
        <v>12761288</v>
      </c>
      <c r="R13" s="13">
        <v>1039719095</v>
      </c>
      <c r="S13" s="144">
        <v>0.3</v>
      </c>
      <c r="T13" s="144">
        <v>0.5</v>
      </c>
      <c r="U13" s="251">
        <v>0.43</v>
      </c>
      <c r="V13" s="13">
        <v>585</v>
      </c>
      <c r="W13" s="13">
        <v>12771857</v>
      </c>
      <c r="X13" s="13">
        <v>159</v>
      </c>
      <c r="Y13" s="13">
        <v>44745344</v>
      </c>
      <c r="Z13" s="13">
        <v>1059687259</v>
      </c>
      <c r="AA13" s="13">
        <v>429</v>
      </c>
      <c r="AB13" s="13">
        <f t="shared" si="0"/>
        <v>404.83642353578585</v>
      </c>
      <c r="AC13" s="252">
        <v>20181019</v>
      </c>
    </row>
    <row r="14" spans="1:29" ht="16" x14ac:dyDescent="0.2">
      <c r="A14" s="123" t="s">
        <v>862</v>
      </c>
      <c r="B14" s="103" t="s">
        <v>864</v>
      </c>
      <c r="C14" s="104" t="s">
        <v>865</v>
      </c>
      <c r="D14" s="14" t="s">
        <v>1251</v>
      </c>
      <c r="E14" s="41" t="s">
        <v>574</v>
      </c>
      <c r="F14" s="11" t="s">
        <v>1242</v>
      </c>
      <c r="G14" s="246">
        <v>2684436481</v>
      </c>
      <c r="H14" s="247">
        <v>30.57</v>
      </c>
      <c r="I14" s="248">
        <v>0.41</v>
      </c>
      <c r="J14" s="246">
        <v>1691</v>
      </c>
      <c r="K14" s="17">
        <v>10231427</v>
      </c>
      <c r="L14" s="39">
        <v>2320333398</v>
      </c>
      <c r="M14" s="249">
        <v>1.5</v>
      </c>
      <c r="N14" s="249">
        <v>1.5</v>
      </c>
      <c r="O14" s="250">
        <v>1.74</v>
      </c>
      <c r="P14" s="81">
        <v>957</v>
      </c>
      <c r="Q14" s="13">
        <v>10231427</v>
      </c>
      <c r="R14" s="13">
        <v>2268194063</v>
      </c>
      <c r="S14" s="144">
        <v>1.3</v>
      </c>
      <c r="T14" s="144">
        <v>1.3</v>
      </c>
      <c r="U14" s="251">
        <v>0.92</v>
      </c>
      <c r="V14" s="13">
        <v>952</v>
      </c>
      <c r="W14" s="13">
        <v>10520693</v>
      </c>
      <c r="X14" s="13">
        <v>388</v>
      </c>
      <c r="Y14" s="13">
        <v>113972862</v>
      </c>
      <c r="Z14" s="13">
        <v>2308542499</v>
      </c>
      <c r="AA14" s="13">
        <v>571</v>
      </c>
      <c r="AB14" s="13">
        <f t="shared" si="0"/>
        <v>247.34220844855236</v>
      </c>
      <c r="AC14" s="252">
        <v>20181126</v>
      </c>
    </row>
    <row r="15" spans="1:29" ht="16" x14ac:dyDescent="0.2">
      <c r="A15" s="123" t="s">
        <v>872</v>
      </c>
      <c r="B15" s="103" t="s">
        <v>874</v>
      </c>
      <c r="C15" s="104" t="s">
        <v>875</v>
      </c>
      <c r="D15" s="14" t="s">
        <v>1252</v>
      </c>
      <c r="E15" s="41" t="s">
        <v>595</v>
      </c>
      <c r="F15" s="11" t="s">
        <v>1242</v>
      </c>
      <c r="G15" s="246">
        <v>5067838282</v>
      </c>
      <c r="H15" s="247">
        <v>32.96</v>
      </c>
      <c r="I15" s="248">
        <v>0.5</v>
      </c>
      <c r="J15" s="246">
        <v>5941</v>
      </c>
      <c r="K15" s="17">
        <v>3010183</v>
      </c>
      <c r="L15" s="39">
        <v>5409018795</v>
      </c>
      <c r="M15" s="249">
        <v>2.7</v>
      </c>
      <c r="N15" s="249">
        <v>2.8</v>
      </c>
      <c r="O15" s="250">
        <v>7.01</v>
      </c>
      <c r="P15" s="39">
        <v>3795</v>
      </c>
      <c r="Q15" s="13">
        <v>3010183</v>
      </c>
      <c r="R15" s="13">
        <v>5199628271</v>
      </c>
      <c r="S15" s="144">
        <v>1.7</v>
      </c>
      <c r="T15" s="144">
        <v>1.7</v>
      </c>
      <c r="U15" s="251">
        <v>3.96</v>
      </c>
      <c r="V15" s="13">
        <v>3702</v>
      </c>
      <c r="W15" s="13">
        <v>3148373</v>
      </c>
      <c r="X15" s="13">
        <v>686</v>
      </c>
      <c r="Y15" s="13">
        <v>138688543</v>
      </c>
      <c r="Z15" s="13">
        <v>5256161672</v>
      </c>
      <c r="AA15" s="13">
        <v>3052</v>
      </c>
      <c r="AB15" s="13">
        <f t="shared" si="0"/>
        <v>580.65185023859749</v>
      </c>
      <c r="AC15" s="252">
        <v>20181218</v>
      </c>
    </row>
    <row r="16" spans="1:29" ht="16" x14ac:dyDescent="0.2">
      <c r="A16" s="591" t="s">
        <v>1099</v>
      </c>
      <c r="B16" s="103" t="s">
        <v>886</v>
      </c>
      <c r="C16" s="104" t="s">
        <v>887</v>
      </c>
      <c r="D16" s="14" t="s">
        <v>1253</v>
      </c>
      <c r="E16" s="41" t="s">
        <v>614</v>
      </c>
      <c r="F16" s="11" t="s">
        <v>1239</v>
      </c>
      <c r="G16" s="246">
        <v>756753344</v>
      </c>
      <c r="H16" s="247">
        <v>33.19</v>
      </c>
      <c r="I16" s="248">
        <v>0.08</v>
      </c>
      <c r="J16" s="92">
        <v>475</v>
      </c>
      <c r="K16" s="17">
        <v>2212096</v>
      </c>
      <c r="L16" s="39">
        <v>577268767</v>
      </c>
      <c r="M16" s="249">
        <v>0.9</v>
      </c>
      <c r="N16" s="249">
        <v>0.8</v>
      </c>
      <c r="O16" s="250">
        <v>0.26</v>
      </c>
      <c r="P16" s="81">
        <v>431</v>
      </c>
      <c r="Q16" s="13">
        <v>2212096</v>
      </c>
      <c r="R16" s="13">
        <v>575846035</v>
      </c>
      <c r="S16" s="144">
        <v>0.9</v>
      </c>
      <c r="T16" s="144">
        <v>0.8</v>
      </c>
      <c r="U16" s="251">
        <v>0.22</v>
      </c>
      <c r="V16" s="13">
        <v>459</v>
      </c>
      <c r="W16" s="13">
        <v>2788048</v>
      </c>
      <c r="X16" s="13">
        <v>102</v>
      </c>
      <c r="Y16" s="13">
        <v>25999124</v>
      </c>
      <c r="Z16" s="13">
        <v>592486809</v>
      </c>
      <c r="AA16" s="13">
        <v>362</v>
      </c>
      <c r="AB16" s="13">
        <f t="shared" si="0"/>
        <v>610.98406665117841</v>
      </c>
      <c r="AC16" s="252">
        <v>20180817</v>
      </c>
    </row>
    <row r="17" spans="1:29" ht="16" x14ac:dyDescent="0.2">
      <c r="A17" s="592"/>
      <c r="B17" s="103" t="s">
        <v>894</v>
      </c>
      <c r="C17" s="104" t="s">
        <v>895</v>
      </c>
      <c r="D17" s="14" t="s">
        <v>1254</v>
      </c>
      <c r="E17" s="41" t="s">
        <v>639</v>
      </c>
      <c r="F17" s="11" t="s">
        <v>1239</v>
      </c>
      <c r="G17" s="246">
        <v>662696525</v>
      </c>
      <c r="H17" s="247">
        <v>24.63</v>
      </c>
      <c r="I17" s="248">
        <v>0.57999999999999996</v>
      </c>
      <c r="J17" s="92">
        <v>493</v>
      </c>
      <c r="K17" s="17">
        <v>3180763</v>
      </c>
      <c r="L17" s="39">
        <v>561055267</v>
      </c>
      <c r="M17" s="249">
        <v>1.8</v>
      </c>
      <c r="N17" s="249">
        <v>1.8</v>
      </c>
      <c r="O17" s="250">
        <v>1.83</v>
      </c>
      <c r="P17" s="81">
        <v>383</v>
      </c>
      <c r="Q17" s="13">
        <v>3180763</v>
      </c>
      <c r="R17" s="13">
        <v>552557195</v>
      </c>
      <c r="S17" s="144">
        <v>1.6</v>
      </c>
      <c r="T17" s="144">
        <v>1.6</v>
      </c>
      <c r="U17" s="251">
        <v>1.04</v>
      </c>
      <c r="V17" s="13">
        <v>477</v>
      </c>
      <c r="W17" s="13">
        <v>3696706</v>
      </c>
      <c r="X17" s="13">
        <v>118</v>
      </c>
      <c r="Y17" s="13">
        <v>25141663</v>
      </c>
      <c r="Z17" s="13">
        <v>570788545</v>
      </c>
      <c r="AA17" s="13">
        <v>363</v>
      </c>
      <c r="AB17" s="13">
        <f t="shared" si="0"/>
        <v>635.96230719731773</v>
      </c>
      <c r="AC17" s="252">
        <v>20180817</v>
      </c>
    </row>
    <row r="18" spans="1:29" ht="16" x14ac:dyDescent="0.2">
      <c r="A18" s="592"/>
      <c r="B18" s="103" t="s">
        <v>900</v>
      </c>
      <c r="C18" s="104" t="s">
        <v>901</v>
      </c>
      <c r="D18" s="14" t="s">
        <v>1255</v>
      </c>
      <c r="E18" s="41" t="s">
        <v>643</v>
      </c>
      <c r="F18" s="11" t="s">
        <v>1239</v>
      </c>
      <c r="G18" s="246">
        <v>988048114</v>
      </c>
      <c r="H18" s="247">
        <v>29.37</v>
      </c>
      <c r="I18" s="248">
        <v>0.42</v>
      </c>
      <c r="J18" s="246">
        <v>1452</v>
      </c>
      <c r="K18" s="17">
        <v>1994465</v>
      </c>
      <c r="L18" s="39">
        <v>959923988</v>
      </c>
      <c r="M18" s="249">
        <v>4.3</v>
      </c>
      <c r="N18" s="249">
        <v>4.5999999999999996</v>
      </c>
      <c r="O18" s="250">
        <v>5.96</v>
      </c>
      <c r="P18" s="81">
        <v>942</v>
      </c>
      <c r="Q18" s="13">
        <v>1994465</v>
      </c>
      <c r="R18" s="13">
        <v>922822605</v>
      </c>
      <c r="S18" s="144">
        <v>2.8</v>
      </c>
      <c r="T18" s="144">
        <v>3</v>
      </c>
      <c r="U18" s="251">
        <v>3.24</v>
      </c>
      <c r="V18" s="13">
        <v>974</v>
      </c>
      <c r="W18" s="13">
        <v>2022274</v>
      </c>
      <c r="X18" s="13">
        <v>206</v>
      </c>
      <c r="Y18" s="13">
        <v>32770190</v>
      </c>
      <c r="Z18" s="13">
        <v>979016452</v>
      </c>
      <c r="AA18" s="13">
        <v>781</v>
      </c>
      <c r="AB18" s="13">
        <f t="shared" si="0"/>
        <v>797.73940305550661</v>
      </c>
      <c r="AC18" s="252">
        <v>20181002</v>
      </c>
    </row>
    <row r="19" spans="1:29" ht="16" x14ac:dyDescent="0.2">
      <c r="A19" s="592"/>
      <c r="B19" s="103" t="s">
        <v>908</v>
      </c>
      <c r="C19" s="104" t="s">
        <v>909</v>
      </c>
      <c r="D19" s="14" t="s">
        <v>1256</v>
      </c>
      <c r="E19" s="41" t="s">
        <v>651</v>
      </c>
      <c r="F19" s="11" t="s">
        <v>1239</v>
      </c>
      <c r="G19" s="246">
        <v>972478608</v>
      </c>
      <c r="H19" s="247">
        <v>30.81</v>
      </c>
      <c r="I19" s="248">
        <v>0.18</v>
      </c>
      <c r="J19" s="246">
        <v>1066</v>
      </c>
      <c r="K19" s="17">
        <v>2264260</v>
      </c>
      <c r="L19" s="39">
        <v>895114454</v>
      </c>
      <c r="M19" s="249">
        <v>1.9</v>
      </c>
      <c r="N19" s="249">
        <v>1.7</v>
      </c>
      <c r="O19" s="250">
        <v>1.73</v>
      </c>
      <c r="P19" s="81">
        <v>883</v>
      </c>
      <c r="Q19" s="13">
        <v>2264260</v>
      </c>
      <c r="R19" s="13">
        <v>884094895</v>
      </c>
      <c r="S19" s="144">
        <v>1.6</v>
      </c>
      <c r="T19" s="144">
        <v>1.5</v>
      </c>
      <c r="U19" s="251">
        <v>1.23</v>
      </c>
      <c r="V19" s="13">
        <v>1005</v>
      </c>
      <c r="W19" s="13">
        <v>2670656</v>
      </c>
      <c r="X19" s="13">
        <v>549</v>
      </c>
      <c r="Y19" s="13">
        <v>12105654</v>
      </c>
      <c r="Z19" s="13">
        <v>897677711</v>
      </c>
      <c r="AA19" s="13">
        <v>459</v>
      </c>
      <c r="AB19" s="13">
        <f t="shared" si="0"/>
        <v>511.31936816018373</v>
      </c>
      <c r="AC19" s="252">
        <v>20180817</v>
      </c>
    </row>
    <row r="20" spans="1:29" ht="16" x14ac:dyDescent="0.2">
      <c r="A20" s="592"/>
      <c r="B20" s="103" t="s">
        <v>919</v>
      </c>
      <c r="C20" s="104" t="s">
        <v>920</v>
      </c>
      <c r="D20" s="14" t="s">
        <v>1257</v>
      </c>
      <c r="E20" s="41" t="s">
        <v>650</v>
      </c>
      <c r="F20" s="11" t="s">
        <v>1239</v>
      </c>
      <c r="G20" s="246">
        <v>608000000</v>
      </c>
      <c r="H20" s="247">
        <v>28.671672000000001</v>
      </c>
      <c r="I20" s="248">
        <v>0.34</v>
      </c>
      <c r="J20" s="246">
        <v>3463</v>
      </c>
      <c r="K20" s="17">
        <v>362711</v>
      </c>
      <c r="L20" s="39">
        <v>593079583</v>
      </c>
      <c r="M20" s="249">
        <v>4.3</v>
      </c>
      <c r="N20" s="249">
        <v>4.4000000000000004</v>
      </c>
      <c r="O20" s="250">
        <v>5.45</v>
      </c>
      <c r="P20" s="39">
        <v>2874</v>
      </c>
      <c r="Q20" s="13">
        <v>362711</v>
      </c>
      <c r="R20" s="13">
        <v>567884811</v>
      </c>
      <c r="S20" s="144">
        <v>2.4</v>
      </c>
      <c r="T20" s="144">
        <v>2.2999999999999998</v>
      </c>
      <c r="U20" s="251">
        <v>2.2999999999999998</v>
      </c>
      <c r="V20" s="13">
        <v>3364</v>
      </c>
      <c r="W20" s="13">
        <v>391594</v>
      </c>
      <c r="X20" s="13">
        <v>926</v>
      </c>
      <c r="Y20" s="13">
        <v>25149782</v>
      </c>
      <c r="Z20" s="13">
        <v>653336242</v>
      </c>
      <c r="AA20" s="13">
        <v>2466</v>
      </c>
      <c r="AB20" s="13">
        <f t="shared" si="0"/>
        <v>3774.4729918105477</v>
      </c>
      <c r="AC20" s="252">
        <v>20180817</v>
      </c>
    </row>
    <row r="21" spans="1:29" ht="15.75" customHeight="1" x14ac:dyDescent="0.2">
      <c r="A21" s="593"/>
      <c r="B21" s="103" t="s">
        <v>928</v>
      </c>
      <c r="C21" s="104" t="s">
        <v>929</v>
      </c>
      <c r="D21" s="14" t="s">
        <v>1258</v>
      </c>
      <c r="E21" s="41" t="s">
        <v>674</v>
      </c>
      <c r="F21" s="11" t="s">
        <v>1242</v>
      </c>
      <c r="G21" s="246">
        <v>1182215999</v>
      </c>
      <c r="H21" s="247">
        <v>43.12</v>
      </c>
      <c r="I21" s="248">
        <v>0.54</v>
      </c>
      <c r="J21" s="246">
        <v>2422</v>
      </c>
      <c r="K21" s="13">
        <v>1070177</v>
      </c>
      <c r="L21" s="39">
        <v>985369712</v>
      </c>
      <c r="M21" s="249">
        <v>4.5</v>
      </c>
      <c r="N21" s="249">
        <v>5.2</v>
      </c>
      <c r="O21" s="250">
        <v>7.53</v>
      </c>
      <c r="P21" s="39">
        <v>1674</v>
      </c>
      <c r="Q21" s="13">
        <v>1070177</v>
      </c>
      <c r="R21" s="13">
        <v>922460260</v>
      </c>
      <c r="S21" s="144">
        <v>2.2000000000000002</v>
      </c>
      <c r="T21" s="144">
        <v>2.7</v>
      </c>
      <c r="U21" s="251">
        <v>2.98</v>
      </c>
      <c r="V21" s="13">
        <v>2342</v>
      </c>
      <c r="W21" s="13">
        <v>1178098</v>
      </c>
      <c r="X21" s="13">
        <v>1192</v>
      </c>
      <c r="Y21" s="13">
        <v>40544756</v>
      </c>
      <c r="Z21" s="13">
        <v>1004917169</v>
      </c>
      <c r="AA21" s="13">
        <v>1156</v>
      </c>
      <c r="AB21" s="13">
        <f t="shared" si="0"/>
        <v>1150.3435662765555</v>
      </c>
      <c r="AC21" s="14">
        <v>20180830</v>
      </c>
    </row>
    <row r="22" spans="1:29" ht="15.75" customHeight="1" x14ac:dyDescent="0.2">
      <c r="A22" s="591" t="s">
        <v>937</v>
      </c>
      <c r="B22" s="625" t="s">
        <v>939</v>
      </c>
      <c r="C22" s="627" t="s">
        <v>940</v>
      </c>
      <c r="D22" s="14" t="s">
        <v>1259</v>
      </c>
      <c r="E22" s="41" t="s">
        <v>676</v>
      </c>
      <c r="F22" s="11" t="s">
        <v>1242</v>
      </c>
      <c r="G22" s="246">
        <v>3180312983</v>
      </c>
      <c r="H22" s="247">
        <v>54.13</v>
      </c>
      <c r="I22" s="248">
        <v>0.94</v>
      </c>
      <c r="J22" s="246">
        <v>16218</v>
      </c>
      <c r="K22" s="17">
        <v>437854</v>
      </c>
      <c r="L22" s="39">
        <v>3229441976</v>
      </c>
      <c r="M22" s="249">
        <v>17.3</v>
      </c>
      <c r="N22" s="249">
        <v>17.3</v>
      </c>
      <c r="O22" s="250">
        <v>29.39</v>
      </c>
      <c r="P22" s="39">
        <v>8870</v>
      </c>
      <c r="Q22" s="13">
        <v>406833</v>
      </c>
      <c r="R22" s="13">
        <v>2471377146</v>
      </c>
      <c r="S22" s="144">
        <v>6</v>
      </c>
      <c r="T22" s="144">
        <v>6</v>
      </c>
      <c r="U22" s="251">
        <v>9.1199999999999992</v>
      </c>
      <c r="V22" s="623" t="s">
        <v>1248</v>
      </c>
      <c r="W22" s="567"/>
      <c r="X22" s="567"/>
      <c r="Y22" s="567"/>
      <c r="Z22" s="567"/>
      <c r="AA22" s="567"/>
      <c r="AB22" s="567"/>
      <c r="AC22" s="622"/>
    </row>
    <row r="23" spans="1:29" ht="15.75" customHeight="1" x14ac:dyDescent="0.2">
      <c r="A23" s="624"/>
      <c r="B23" s="626"/>
      <c r="C23" s="581"/>
      <c r="D23" s="168" t="s">
        <v>1260</v>
      </c>
      <c r="E23" s="21" t="s">
        <v>676</v>
      </c>
      <c r="F23" s="147" t="s">
        <v>1261</v>
      </c>
      <c r="G23" s="256">
        <v>3180312983</v>
      </c>
      <c r="H23" s="257">
        <v>54.13</v>
      </c>
      <c r="I23" s="258">
        <v>0.94</v>
      </c>
      <c r="J23" s="259">
        <v>40094</v>
      </c>
      <c r="K23" s="72">
        <v>822084</v>
      </c>
      <c r="L23" s="72">
        <v>4417231195</v>
      </c>
      <c r="M23" s="169">
        <v>22.4</v>
      </c>
      <c r="N23" s="169">
        <v>22.4</v>
      </c>
      <c r="O23" s="260">
        <v>40.254600000000003</v>
      </c>
      <c r="P23" s="72">
        <v>6402</v>
      </c>
      <c r="Q23" s="72">
        <v>822084</v>
      </c>
      <c r="R23" s="72">
        <v>2566686224</v>
      </c>
      <c r="S23" s="169">
        <v>3.5</v>
      </c>
      <c r="T23" s="169">
        <v>3.5</v>
      </c>
      <c r="U23" s="260">
        <v>5.19</v>
      </c>
      <c r="V23" s="72">
        <v>4771</v>
      </c>
      <c r="W23" s="72">
        <v>827823</v>
      </c>
      <c r="X23" s="72">
        <v>1314</v>
      </c>
      <c r="Y23" s="72">
        <v>48121319</v>
      </c>
      <c r="Z23" s="72">
        <v>3484825080</v>
      </c>
      <c r="AA23" s="72">
        <v>3567</v>
      </c>
      <c r="AB23" s="72">
        <f>1000000000*AA23/Z23</f>
        <v>1023.5807875900617</v>
      </c>
      <c r="AC23" s="261">
        <v>20191028</v>
      </c>
    </row>
    <row r="24" spans="1:29" ht="15.75" customHeight="1" x14ac:dyDescent="0.2">
      <c r="A24" s="14"/>
      <c r="B24" s="14"/>
      <c r="C24" s="262"/>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row>
    <row r="25" spans="1:29" ht="15.75" customHeight="1" x14ac:dyDescent="0.2"/>
    <row r="26" spans="1:29" ht="15.75" customHeight="1" x14ac:dyDescent="0.2"/>
    <row r="27" spans="1:29" ht="15.75" customHeight="1" x14ac:dyDescent="0.2"/>
    <row r="28" spans="1:29" ht="15.75" customHeight="1" x14ac:dyDescent="0.2"/>
    <row r="29" spans="1:29" ht="15.75" customHeight="1" x14ac:dyDescent="0.2"/>
    <row r="30" spans="1:29" ht="15.75" customHeight="1" x14ac:dyDescent="0.2"/>
    <row r="31" spans="1:29" ht="15.75" customHeight="1" x14ac:dyDescent="0.2"/>
    <row r="32" spans="1:29"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4">
    <mergeCell ref="G2:I2"/>
    <mergeCell ref="J2:O2"/>
    <mergeCell ref="P2:U2"/>
    <mergeCell ref="V2:AC2"/>
    <mergeCell ref="A4:A7"/>
    <mergeCell ref="P10:U10"/>
    <mergeCell ref="P11:U11"/>
    <mergeCell ref="V22:AC22"/>
    <mergeCell ref="A16:A21"/>
    <mergeCell ref="A22:A23"/>
    <mergeCell ref="B22:B23"/>
    <mergeCell ref="C22:C23"/>
    <mergeCell ref="A8:A13"/>
    <mergeCell ref="B8:B11"/>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M1000"/>
  <sheetViews>
    <sheetView workbookViewId="0">
      <selection sqref="A1:M1"/>
    </sheetView>
  </sheetViews>
  <sheetFormatPr baseColWidth="10" defaultColWidth="11.28515625" defaultRowHeight="15" customHeight="1" x14ac:dyDescent="0.2"/>
  <cols>
    <col min="1" max="1" width="15.42578125" customWidth="1"/>
    <col min="2" max="2" width="19.28515625" customWidth="1"/>
    <col min="3" max="3" width="19.7109375" customWidth="1"/>
    <col min="4" max="4" width="12.28515625" customWidth="1"/>
    <col min="5" max="5" width="12.42578125" customWidth="1"/>
    <col min="6" max="7" width="12.7109375" customWidth="1"/>
    <col min="8" max="8" width="14.140625" customWidth="1"/>
    <col min="9" max="9" width="13.28515625" customWidth="1"/>
    <col min="10" max="10" width="13.140625" customWidth="1"/>
    <col min="11" max="11" width="13.28515625" customWidth="1"/>
    <col min="12" max="12" width="13.42578125" customWidth="1"/>
    <col min="13" max="13" width="12.5703125" customWidth="1"/>
    <col min="14" max="26" width="11.28515625" customWidth="1"/>
  </cols>
  <sheetData>
    <row r="1" spans="1:13" ht="69.75" customHeight="1" x14ac:dyDescent="0.2">
      <c r="A1" s="579" t="s">
        <v>1262</v>
      </c>
      <c r="B1" s="573"/>
      <c r="C1" s="573"/>
      <c r="D1" s="573"/>
      <c r="E1" s="573"/>
      <c r="F1" s="573"/>
      <c r="G1" s="573"/>
      <c r="H1" s="573"/>
      <c r="I1" s="573"/>
      <c r="J1" s="573"/>
      <c r="K1" s="573"/>
      <c r="L1" s="573"/>
      <c r="M1" s="573"/>
    </row>
    <row r="2" spans="1:13" ht="16" x14ac:dyDescent="0.2">
      <c r="E2" s="630" t="s">
        <v>1263</v>
      </c>
      <c r="F2" s="585"/>
      <c r="G2" s="631"/>
      <c r="H2" s="632" t="s">
        <v>1264</v>
      </c>
      <c r="I2" s="585"/>
      <c r="J2" s="631"/>
      <c r="K2" s="632" t="s">
        <v>1265</v>
      </c>
      <c r="L2" s="585"/>
      <c r="M2" s="586"/>
    </row>
    <row r="3" spans="1:13" ht="16" x14ac:dyDescent="0.2">
      <c r="A3" s="263" t="s">
        <v>757</v>
      </c>
      <c r="B3" s="263" t="s">
        <v>758</v>
      </c>
      <c r="C3" s="263" t="s">
        <v>759</v>
      </c>
      <c r="D3" s="264" t="s">
        <v>761</v>
      </c>
      <c r="E3" s="265" t="s">
        <v>1266</v>
      </c>
      <c r="F3" s="265" t="s">
        <v>1267</v>
      </c>
      <c r="G3" s="266" t="s">
        <v>1268</v>
      </c>
      <c r="H3" s="265" t="s">
        <v>1266</v>
      </c>
      <c r="I3" s="265" t="s">
        <v>1267</v>
      </c>
      <c r="J3" s="266" t="s">
        <v>1268</v>
      </c>
      <c r="K3" s="265" t="s">
        <v>1266</v>
      </c>
      <c r="L3" s="265" t="s">
        <v>1267</v>
      </c>
      <c r="M3" s="266" t="s">
        <v>1268</v>
      </c>
    </row>
    <row r="4" spans="1:13" ht="16" x14ac:dyDescent="0.2">
      <c r="A4" s="591" t="s">
        <v>774</v>
      </c>
      <c r="B4" s="103" t="s">
        <v>776</v>
      </c>
      <c r="C4" s="104" t="s">
        <v>777</v>
      </c>
      <c r="D4" s="267" t="s">
        <v>264</v>
      </c>
      <c r="E4" s="268">
        <v>217</v>
      </c>
      <c r="F4" s="261">
        <v>7</v>
      </c>
      <c r="G4" s="269">
        <v>0</v>
      </c>
      <c r="H4" s="261">
        <v>514</v>
      </c>
      <c r="I4" s="261">
        <v>10</v>
      </c>
      <c r="J4" s="269">
        <v>1</v>
      </c>
      <c r="K4" s="268">
        <v>192</v>
      </c>
      <c r="L4" s="202">
        <v>20</v>
      </c>
      <c r="M4" s="270">
        <v>7</v>
      </c>
    </row>
    <row r="5" spans="1:13" ht="16" x14ac:dyDescent="0.2">
      <c r="A5" s="592"/>
      <c r="B5" s="103" t="s">
        <v>790</v>
      </c>
      <c r="C5" s="104" t="s">
        <v>791</v>
      </c>
      <c r="D5" s="267" t="s">
        <v>291</v>
      </c>
      <c r="E5" s="268">
        <v>86</v>
      </c>
      <c r="F5" s="268">
        <v>5</v>
      </c>
      <c r="G5" s="271">
        <v>0</v>
      </c>
      <c r="H5" s="268">
        <v>86</v>
      </c>
      <c r="I5" s="268">
        <v>9</v>
      </c>
      <c r="J5" s="271">
        <v>0</v>
      </c>
      <c r="K5" s="268">
        <v>19</v>
      </c>
      <c r="L5" s="202">
        <v>15</v>
      </c>
      <c r="M5" s="270">
        <v>1</v>
      </c>
    </row>
    <row r="6" spans="1:13" ht="16" x14ac:dyDescent="0.2">
      <c r="A6" s="592"/>
      <c r="B6" s="103" t="s">
        <v>801</v>
      </c>
      <c r="C6" s="104" t="s">
        <v>802</v>
      </c>
      <c r="D6" s="267" t="s">
        <v>1269</v>
      </c>
      <c r="E6" s="268">
        <v>776</v>
      </c>
      <c r="F6" s="202">
        <v>4</v>
      </c>
      <c r="G6" s="270">
        <v>0</v>
      </c>
      <c r="H6" s="268">
        <v>51</v>
      </c>
      <c r="I6" s="202">
        <v>4</v>
      </c>
      <c r="J6" s="270">
        <v>0</v>
      </c>
      <c r="K6" s="268">
        <v>29</v>
      </c>
      <c r="L6" s="202">
        <v>17</v>
      </c>
      <c r="M6" s="270">
        <v>10</v>
      </c>
    </row>
    <row r="7" spans="1:13" ht="16" x14ac:dyDescent="0.2">
      <c r="A7" s="593"/>
      <c r="B7" s="103" t="s">
        <v>811</v>
      </c>
      <c r="C7" s="104" t="s">
        <v>812</v>
      </c>
      <c r="D7" s="267" t="s">
        <v>360</v>
      </c>
      <c r="E7" s="268">
        <v>441</v>
      </c>
      <c r="F7" s="202">
        <v>2</v>
      </c>
      <c r="G7" s="270">
        <v>0</v>
      </c>
      <c r="H7" s="268">
        <v>84</v>
      </c>
      <c r="I7" s="202">
        <v>2</v>
      </c>
      <c r="J7" s="270">
        <v>0</v>
      </c>
      <c r="K7" s="268">
        <v>30</v>
      </c>
      <c r="L7" s="202">
        <v>5</v>
      </c>
      <c r="M7" s="270">
        <v>3</v>
      </c>
    </row>
    <row r="8" spans="1:13" ht="16" x14ac:dyDescent="0.2">
      <c r="A8" s="628" t="s">
        <v>819</v>
      </c>
      <c r="B8" s="629" t="s">
        <v>821</v>
      </c>
      <c r="C8" s="104" t="s">
        <v>822</v>
      </c>
      <c r="D8" s="267" t="s">
        <v>403</v>
      </c>
      <c r="E8" s="268">
        <v>100</v>
      </c>
      <c r="F8" s="202">
        <v>0</v>
      </c>
      <c r="G8" s="270">
        <v>0</v>
      </c>
      <c r="H8" s="268">
        <v>88</v>
      </c>
      <c r="I8" s="202">
        <v>1</v>
      </c>
      <c r="J8" s="270">
        <v>0</v>
      </c>
      <c r="K8" s="268">
        <v>188</v>
      </c>
      <c r="L8" s="202">
        <v>6</v>
      </c>
      <c r="M8" s="270">
        <v>0</v>
      </c>
    </row>
    <row r="9" spans="1:13" ht="16" x14ac:dyDescent="0.2">
      <c r="A9" s="592"/>
      <c r="B9" s="593"/>
      <c r="C9" s="104" t="s">
        <v>828</v>
      </c>
      <c r="D9" s="267" t="s">
        <v>419</v>
      </c>
      <c r="E9" s="268">
        <v>226</v>
      </c>
      <c r="F9" s="261">
        <v>0</v>
      </c>
      <c r="G9" s="269">
        <v>0</v>
      </c>
      <c r="H9" s="261">
        <v>428</v>
      </c>
      <c r="I9" s="261">
        <v>2</v>
      </c>
      <c r="J9" s="269">
        <v>0</v>
      </c>
      <c r="K9" s="268">
        <v>158</v>
      </c>
      <c r="L9" s="202">
        <v>5</v>
      </c>
      <c r="M9" s="270">
        <v>4</v>
      </c>
    </row>
    <row r="10" spans="1:13" ht="16" x14ac:dyDescent="0.2">
      <c r="A10" s="592"/>
      <c r="B10" s="272" t="s">
        <v>843</v>
      </c>
      <c r="C10" s="104" t="s">
        <v>844</v>
      </c>
      <c r="D10" s="267" t="s">
        <v>526</v>
      </c>
      <c r="E10" s="268">
        <v>159</v>
      </c>
      <c r="F10" s="261">
        <v>13</v>
      </c>
      <c r="G10" s="269">
        <v>0</v>
      </c>
      <c r="H10" s="261">
        <v>252</v>
      </c>
      <c r="I10" s="261">
        <v>13</v>
      </c>
      <c r="J10" s="269">
        <v>0</v>
      </c>
      <c r="K10" s="268">
        <v>54</v>
      </c>
      <c r="L10" s="202">
        <v>9</v>
      </c>
      <c r="M10" s="270">
        <v>1</v>
      </c>
    </row>
    <row r="11" spans="1:13" ht="16" x14ac:dyDescent="0.2">
      <c r="A11" s="593"/>
      <c r="B11" s="272" t="s">
        <v>853</v>
      </c>
      <c r="C11" s="104" t="s">
        <v>854</v>
      </c>
      <c r="D11" s="267" t="s">
        <v>538</v>
      </c>
      <c r="E11" s="268">
        <v>271</v>
      </c>
      <c r="F11" s="202">
        <v>0</v>
      </c>
      <c r="G11" s="270">
        <v>0</v>
      </c>
      <c r="H11" s="268">
        <v>110</v>
      </c>
      <c r="I11" s="202">
        <v>4</v>
      </c>
      <c r="J11" s="270">
        <v>0</v>
      </c>
      <c r="K11" s="273">
        <v>62</v>
      </c>
      <c r="L11" s="273">
        <v>5</v>
      </c>
      <c r="M11" s="271">
        <v>0</v>
      </c>
    </row>
    <row r="12" spans="1:13" ht="16" x14ac:dyDescent="0.2">
      <c r="A12" s="123" t="s">
        <v>862</v>
      </c>
      <c r="B12" s="103" t="s">
        <v>864</v>
      </c>
      <c r="C12" s="104" t="s">
        <v>865</v>
      </c>
      <c r="D12" s="267" t="s">
        <v>1270</v>
      </c>
      <c r="E12" s="268">
        <v>306</v>
      </c>
      <c r="F12" s="202">
        <v>4</v>
      </c>
      <c r="G12" s="270">
        <v>0</v>
      </c>
      <c r="H12" s="268">
        <v>214</v>
      </c>
      <c r="I12" s="202">
        <v>5</v>
      </c>
      <c r="J12" s="270">
        <v>2</v>
      </c>
      <c r="K12" s="268">
        <v>63</v>
      </c>
      <c r="L12" s="202">
        <v>6</v>
      </c>
      <c r="M12" s="270">
        <v>17</v>
      </c>
    </row>
    <row r="13" spans="1:13" ht="16" x14ac:dyDescent="0.2">
      <c r="A13" s="123" t="s">
        <v>872</v>
      </c>
      <c r="B13" s="103" t="s">
        <v>874</v>
      </c>
      <c r="C13" s="104" t="s">
        <v>875</v>
      </c>
      <c r="D13" s="267" t="s">
        <v>1271</v>
      </c>
      <c r="E13" s="268">
        <v>667</v>
      </c>
      <c r="F13" s="202">
        <v>14</v>
      </c>
      <c r="G13" s="270">
        <v>0</v>
      </c>
      <c r="H13" s="268">
        <v>2248</v>
      </c>
      <c r="I13" s="202">
        <v>9</v>
      </c>
      <c r="J13" s="270">
        <v>0</v>
      </c>
      <c r="K13" s="268">
        <v>200</v>
      </c>
      <c r="L13" s="202">
        <v>34</v>
      </c>
      <c r="M13" s="270">
        <v>28</v>
      </c>
    </row>
    <row r="14" spans="1:13" ht="16" x14ac:dyDescent="0.2">
      <c r="A14" s="591" t="s">
        <v>1099</v>
      </c>
      <c r="B14" s="103" t="s">
        <v>886</v>
      </c>
      <c r="C14" s="104" t="s">
        <v>887</v>
      </c>
      <c r="D14" s="267" t="s">
        <v>614</v>
      </c>
      <c r="E14" s="268">
        <v>121</v>
      </c>
      <c r="F14" s="202">
        <v>1</v>
      </c>
      <c r="G14" s="270">
        <v>0</v>
      </c>
      <c r="H14" s="268">
        <v>178</v>
      </c>
      <c r="I14" s="202">
        <v>1</v>
      </c>
      <c r="J14" s="270">
        <v>0</v>
      </c>
      <c r="K14" s="268">
        <v>75</v>
      </c>
      <c r="L14" s="202">
        <v>0</v>
      </c>
      <c r="M14" s="270">
        <v>2</v>
      </c>
    </row>
    <row r="15" spans="1:13" ht="16" x14ac:dyDescent="0.2">
      <c r="A15" s="592"/>
      <c r="B15" s="103" t="s">
        <v>894</v>
      </c>
      <c r="C15" s="104" t="s">
        <v>895</v>
      </c>
      <c r="D15" s="274" t="s">
        <v>639</v>
      </c>
      <c r="E15" s="268">
        <v>276</v>
      </c>
      <c r="F15" s="202">
        <v>2</v>
      </c>
      <c r="G15" s="270">
        <v>0</v>
      </c>
      <c r="H15" s="268">
        <v>66</v>
      </c>
      <c r="I15" s="202">
        <v>2</v>
      </c>
      <c r="J15" s="270">
        <v>0</v>
      </c>
      <c r="K15" s="268">
        <v>30</v>
      </c>
      <c r="L15" s="202">
        <v>3</v>
      </c>
      <c r="M15" s="270">
        <v>2</v>
      </c>
    </row>
    <row r="16" spans="1:13" ht="16" x14ac:dyDescent="0.2">
      <c r="A16" s="592"/>
      <c r="B16" s="103" t="s">
        <v>900</v>
      </c>
      <c r="C16" s="104" t="s">
        <v>901</v>
      </c>
      <c r="D16" s="274" t="s">
        <v>643</v>
      </c>
      <c r="E16" s="268">
        <v>224</v>
      </c>
      <c r="F16" s="268">
        <v>1</v>
      </c>
      <c r="G16" s="271">
        <v>0</v>
      </c>
      <c r="H16" s="268">
        <v>432</v>
      </c>
      <c r="I16" s="268">
        <v>4</v>
      </c>
      <c r="J16" s="271">
        <v>1</v>
      </c>
      <c r="K16" s="268">
        <v>73</v>
      </c>
      <c r="L16" s="202">
        <v>11</v>
      </c>
      <c r="M16" s="270">
        <v>16</v>
      </c>
    </row>
    <row r="17" spans="1:13" ht="16" x14ac:dyDescent="0.2">
      <c r="A17" s="592"/>
      <c r="B17" s="103" t="s">
        <v>908</v>
      </c>
      <c r="C17" s="104" t="s">
        <v>909</v>
      </c>
      <c r="D17" s="267" t="s">
        <v>651</v>
      </c>
      <c r="E17" s="268">
        <v>480</v>
      </c>
      <c r="F17" s="202">
        <v>4</v>
      </c>
      <c r="G17" s="270">
        <v>0</v>
      </c>
      <c r="H17" s="268">
        <v>34</v>
      </c>
      <c r="I17" s="202">
        <v>6</v>
      </c>
      <c r="J17" s="270">
        <v>2</v>
      </c>
      <c r="K17" s="275" t="s">
        <v>1272</v>
      </c>
      <c r="L17" s="276"/>
      <c r="M17" s="277"/>
    </row>
    <row r="18" spans="1:13" ht="16" x14ac:dyDescent="0.2">
      <c r="A18" s="592"/>
      <c r="B18" s="103" t="s">
        <v>919</v>
      </c>
      <c r="C18" s="104" t="s">
        <v>920</v>
      </c>
      <c r="D18" s="267" t="s">
        <v>650</v>
      </c>
      <c r="E18" s="268">
        <v>971</v>
      </c>
      <c r="F18" s="202">
        <v>3</v>
      </c>
      <c r="G18" s="270">
        <v>0</v>
      </c>
      <c r="H18" s="268">
        <v>772</v>
      </c>
      <c r="I18" s="202">
        <v>3</v>
      </c>
      <c r="J18" s="270">
        <v>0</v>
      </c>
      <c r="K18" s="268">
        <v>773</v>
      </c>
      <c r="L18" s="202">
        <v>12</v>
      </c>
      <c r="M18" s="270">
        <v>4</v>
      </c>
    </row>
    <row r="19" spans="1:13" ht="16" x14ac:dyDescent="0.2">
      <c r="A19" s="593"/>
      <c r="B19" s="103" t="s">
        <v>928</v>
      </c>
      <c r="C19" s="104" t="s">
        <v>929</v>
      </c>
      <c r="D19" s="267" t="s">
        <v>1273</v>
      </c>
      <c r="E19" s="268">
        <v>848</v>
      </c>
      <c r="F19" s="202">
        <v>4</v>
      </c>
      <c r="G19" s="270">
        <v>0</v>
      </c>
      <c r="H19" s="268">
        <v>105</v>
      </c>
      <c r="I19" s="202">
        <v>0</v>
      </c>
      <c r="J19" s="270">
        <v>0</v>
      </c>
      <c r="K19" s="268">
        <v>269</v>
      </c>
      <c r="L19" s="202">
        <v>10</v>
      </c>
      <c r="M19" s="270">
        <v>5</v>
      </c>
    </row>
    <row r="20" spans="1:13" ht="16" x14ac:dyDescent="0.2">
      <c r="A20" s="128" t="s">
        <v>937</v>
      </c>
      <c r="B20" s="130" t="s">
        <v>939</v>
      </c>
      <c r="C20" s="131" t="s">
        <v>940</v>
      </c>
      <c r="D20" s="278" t="s">
        <v>1274</v>
      </c>
      <c r="E20" s="268">
        <v>45</v>
      </c>
      <c r="F20" s="202">
        <v>1</v>
      </c>
      <c r="G20" s="270">
        <v>0</v>
      </c>
      <c r="H20" s="268">
        <v>3511</v>
      </c>
      <c r="I20" s="202">
        <v>8</v>
      </c>
      <c r="J20" s="270">
        <v>2</v>
      </c>
      <c r="K20" s="268">
        <v>741</v>
      </c>
      <c r="L20" s="202">
        <v>106</v>
      </c>
      <c r="M20" s="270">
        <v>129</v>
      </c>
    </row>
    <row r="21" spans="1:13" ht="15.75" customHeight="1" x14ac:dyDescent="0.2"/>
    <row r="22" spans="1:13" ht="15.75" customHeight="1" x14ac:dyDescent="0.2"/>
    <row r="23" spans="1:13" ht="15.75" customHeight="1" x14ac:dyDescent="0.2"/>
    <row r="24" spans="1:13" ht="15.75" customHeight="1" x14ac:dyDescent="0.2"/>
    <row r="25" spans="1:13" ht="15.75" customHeight="1" x14ac:dyDescent="0.2"/>
    <row r="26" spans="1:13" ht="15.75" customHeight="1" x14ac:dyDescent="0.2"/>
    <row r="27" spans="1:13" ht="15.75" customHeight="1" x14ac:dyDescent="0.2"/>
    <row r="28" spans="1:13" ht="15.75" customHeight="1" x14ac:dyDescent="0.2"/>
    <row r="29" spans="1:13" ht="15.75" customHeight="1" x14ac:dyDescent="0.2"/>
    <row r="30" spans="1:13" ht="15.75" customHeight="1" x14ac:dyDescent="0.2"/>
    <row r="31" spans="1:13" ht="15.75" customHeight="1" x14ac:dyDescent="0.2"/>
    <row r="32" spans="1: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
    <mergeCell ref="A8:A11"/>
    <mergeCell ref="B8:B9"/>
    <mergeCell ref="A14:A19"/>
    <mergeCell ref="A1:M1"/>
    <mergeCell ref="E2:G2"/>
    <mergeCell ref="H2:J2"/>
    <mergeCell ref="K2:M2"/>
    <mergeCell ref="A4:A7"/>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N1000"/>
  <sheetViews>
    <sheetView workbookViewId="0">
      <selection activeCell="J27" sqref="J27"/>
    </sheetView>
  </sheetViews>
  <sheetFormatPr baseColWidth="10" defaultColWidth="11.28515625" defaultRowHeight="15" customHeight="1" x14ac:dyDescent="0.2"/>
  <cols>
    <col min="1" max="1" width="10.28515625" customWidth="1"/>
    <col min="2" max="2" width="21" bestFit="1" customWidth="1"/>
    <col min="3" max="3" width="19.140625" customWidth="1"/>
    <col min="4" max="4" width="10.28515625" customWidth="1"/>
    <col min="5" max="5" width="13.7109375" customWidth="1"/>
    <col min="6" max="7" width="5.85546875" customWidth="1"/>
    <col min="8" max="8" width="8.42578125" customWidth="1"/>
    <col min="9" max="9" width="9.42578125" customWidth="1"/>
    <col min="10" max="10" width="11.7109375" customWidth="1"/>
    <col min="11" max="11" width="10.85546875" customWidth="1"/>
    <col min="12" max="12" width="6.85546875" customWidth="1"/>
    <col min="13" max="13" width="31.140625" customWidth="1"/>
    <col min="14" max="14" width="19.28515625" customWidth="1"/>
    <col min="15" max="26" width="11.28515625" customWidth="1"/>
  </cols>
  <sheetData>
    <row r="1" spans="1:14" ht="52.5" customHeight="1" x14ac:dyDescent="0.2">
      <c r="A1" s="633" t="s">
        <v>1275</v>
      </c>
      <c r="B1" s="573"/>
      <c r="C1" s="573"/>
      <c r="D1" s="573"/>
      <c r="E1" s="573"/>
      <c r="F1" s="573"/>
      <c r="G1" s="573"/>
      <c r="H1" s="573"/>
      <c r="I1" s="573"/>
      <c r="J1" s="573"/>
      <c r="K1" s="573"/>
      <c r="L1" s="573"/>
      <c r="M1" s="573"/>
      <c r="N1" s="573"/>
    </row>
    <row r="2" spans="1:14" ht="27" customHeight="1" x14ac:dyDescent="0.2">
      <c r="A2" s="279" t="s">
        <v>757</v>
      </c>
      <c r="B2" s="279" t="s">
        <v>758</v>
      </c>
      <c r="C2" s="279" t="s">
        <v>759</v>
      </c>
      <c r="D2" s="280" t="s">
        <v>761</v>
      </c>
      <c r="E2" s="280" t="s">
        <v>1276</v>
      </c>
      <c r="F2" s="280" t="s">
        <v>1277</v>
      </c>
      <c r="G2" s="280" t="s">
        <v>1278</v>
      </c>
      <c r="H2" s="280" t="s">
        <v>1279</v>
      </c>
      <c r="I2" s="280" t="s">
        <v>1280</v>
      </c>
      <c r="J2" s="280" t="s">
        <v>1281</v>
      </c>
      <c r="K2" s="280" t="s">
        <v>1282</v>
      </c>
      <c r="L2" s="280" t="s">
        <v>1283</v>
      </c>
      <c r="M2" s="280" t="s">
        <v>1284</v>
      </c>
      <c r="N2" s="280" t="s">
        <v>1285</v>
      </c>
    </row>
    <row r="3" spans="1:14" ht="16" x14ac:dyDescent="0.2">
      <c r="A3" s="591" t="s">
        <v>774</v>
      </c>
      <c r="B3" s="103" t="s">
        <v>776</v>
      </c>
      <c r="C3" s="104" t="s">
        <v>777</v>
      </c>
      <c r="D3" s="37" t="s">
        <v>264</v>
      </c>
      <c r="E3" s="11" t="s">
        <v>1286</v>
      </c>
      <c r="F3" s="81">
        <v>113</v>
      </c>
      <c r="G3" s="81">
        <v>143</v>
      </c>
      <c r="H3" s="81">
        <v>174</v>
      </c>
      <c r="I3" s="39">
        <v>19782052</v>
      </c>
      <c r="J3" s="39">
        <v>2108832841</v>
      </c>
      <c r="K3" s="17">
        <v>2117764065</v>
      </c>
      <c r="L3" s="281">
        <f t="shared" ref="L3:L21" si="0">(I3/(I3+J3))</f>
        <v>9.2933917098173748E-3</v>
      </c>
      <c r="M3" s="41" t="s">
        <v>1287</v>
      </c>
      <c r="N3" s="41" t="s">
        <v>1288</v>
      </c>
    </row>
    <row r="4" spans="1:14" ht="16" x14ac:dyDescent="0.2">
      <c r="A4" s="592"/>
      <c r="B4" s="103" t="s">
        <v>790</v>
      </c>
      <c r="C4" s="104" t="s">
        <v>791</v>
      </c>
      <c r="D4" s="37" t="s">
        <v>291</v>
      </c>
      <c r="E4" s="11" t="s">
        <v>1064</v>
      </c>
      <c r="F4" s="81">
        <v>36</v>
      </c>
      <c r="G4" s="81">
        <v>10</v>
      </c>
      <c r="H4" s="81">
        <v>13</v>
      </c>
      <c r="I4" s="39">
        <v>6652178</v>
      </c>
      <c r="J4" s="39">
        <v>2075768562</v>
      </c>
      <c r="K4" s="17">
        <v>2075768562</v>
      </c>
      <c r="L4" s="281">
        <f t="shared" si="0"/>
        <v>3.1944447499115862E-3</v>
      </c>
      <c r="M4" s="41" t="s">
        <v>1287</v>
      </c>
      <c r="N4" s="41" t="s">
        <v>1289</v>
      </c>
    </row>
    <row r="5" spans="1:14" ht="16" x14ac:dyDescent="0.2">
      <c r="A5" s="592"/>
      <c r="B5" s="103" t="s">
        <v>801</v>
      </c>
      <c r="C5" s="104" t="s">
        <v>802</v>
      </c>
      <c r="D5" s="37" t="s">
        <v>325</v>
      </c>
      <c r="E5" s="11" t="s">
        <v>1290</v>
      </c>
      <c r="F5" s="81">
        <v>46</v>
      </c>
      <c r="G5" s="81">
        <v>48</v>
      </c>
      <c r="H5" s="81">
        <v>12</v>
      </c>
      <c r="I5" s="39">
        <v>1662699</v>
      </c>
      <c r="J5" s="39">
        <v>2408883772</v>
      </c>
      <c r="K5" s="17">
        <v>2408883772</v>
      </c>
      <c r="L5" s="281">
        <f t="shared" si="0"/>
        <v>6.8976019338479698E-4</v>
      </c>
      <c r="M5" s="41"/>
      <c r="N5" s="41" t="s">
        <v>1289</v>
      </c>
    </row>
    <row r="6" spans="1:14" ht="16" x14ac:dyDescent="0.2">
      <c r="A6" s="593"/>
      <c r="B6" s="103" t="s">
        <v>811</v>
      </c>
      <c r="C6" s="104" t="s">
        <v>812</v>
      </c>
      <c r="D6" s="37" t="s">
        <v>360</v>
      </c>
      <c r="E6" s="11" t="s">
        <v>1291</v>
      </c>
      <c r="F6" s="81">
        <v>49</v>
      </c>
      <c r="G6" s="81">
        <v>71</v>
      </c>
      <c r="H6" s="81">
        <v>379</v>
      </c>
      <c r="I6" s="39">
        <v>34910798</v>
      </c>
      <c r="J6" s="39">
        <v>1859264908</v>
      </c>
      <c r="K6" s="17">
        <v>1858535571</v>
      </c>
      <c r="L6" s="281">
        <f t="shared" si="0"/>
        <v>1.8430601706809137E-2</v>
      </c>
      <c r="M6" s="41" t="s">
        <v>1292</v>
      </c>
      <c r="N6" s="41" t="s">
        <v>1293</v>
      </c>
    </row>
    <row r="7" spans="1:14" ht="16" x14ac:dyDescent="0.2">
      <c r="A7" s="591" t="s">
        <v>819</v>
      </c>
      <c r="B7" s="595" t="s">
        <v>821</v>
      </c>
      <c r="C7" s="104" t="s">
        <v>822</v>
      </c>
      <c r="D7" s="37" t="s">
        <v>403</v>
      </c>
      <c r="E7" s="11" t="s">
        <v>1294</v>
      </c>
      <c r="F7" s="81">
        <v>64</v>
      </c>
      <c r="G7" s="81">
        <v>42</v>
      </c>
      <c r="H7" s="81">
        <v>323</v>
      </c>
      <c r="I7" s="39">
        <v>37990413</v>
      </c>
      <c r="J7" s="39">
        <v>1057995280</v>
      </c>
      <c r="K7" s="17">
        <v>1057995280</v>
      </c>
      <c r="L7" s="281">
        <f t="shared" si="0"/>
        <v>3.4663238072032025E-2</v>
      </c>
      <c r="M7" s="41" t="s">
        <v>1295</v>
      </c>
      <c r="N7" s="41" t="s">
        <v>1296</v>
      </c>
    </row>
    <row r="8" spans="1:14" ht="16" x14ac:dyDescent="0.2">
      <c r="A8" s="592"/>
      <c r="B8" s="592"/>
      <c r="C8" s="104" t="s">
        <v>828</v>
      </c>
      <c r="D8" s="37" t="s">
        <v>419</v>
      </c>
      <c r="E8" s="14" t="s">
        <v>1297</v>
      </c>
      <c r="F8" s="81">
        <v>78</v>
      </c>
      <c r="G8" s="81">
        <v>48</v>
      </c>
      <c r="H8" s="81">
        <v>39</v>
      </c>
      <c r="I8" s="39">
        <v>16242336</v>
      </c>
      <c r="J8" s="39">
        <v>1106280703</v>
      </c>
      <c r="K8" s="17">
        <v>1105158758</v>
      </c>
      <c r="L8" s="281">
        <f t="shared" si="0"/>
        <v>1.4469490100149295E-2</v>
      </c>
      <c r="M8" s="41" t="s">
        <v>1295</v>
      </c>
      <c r="N8" s="41" t="s">
        <v>1298</v>
      </c>
    </row>
    <row r="9" spans="1:14" ht="16" x14ac:dyDescent="0.2">
      <c r="A9" s="592"/>
      <c r="B9" s="592"/>
      <c r="C9" s="104" t="s">
        <v>835</v>
      </c>
      <c r="D9" s="37" t="s">
        <v>457</v>
      </c>
      <c r="E9" s="41" t="s">
        <v>1080</v>
      </c>
      <c r="F9" s="81">
        <v>33</v>
      </c>
      <c r="G9" s="81">
        <v>40</v>
      </c>
      <c r="H9" s="81">
        <v>14</v>
      </c>
      <c r="I9" s="39">
        <v>117426779</v>
      </c>
      <c r="J9" s="39">
        <v>995935930</v>
      </c>
      <c r="K9" s="39">
        <v>995935930</v>
      </c>
      <c r="L9" s="281">
        <f t="shared" si="0"/>
        <v>0.1054703719199203</v>
      </c>
      <c r="M9" s="41" t="s">
        <v>1295</v>
      </c>
      <c r="N9" s="41" t="s">
        <v>1298</v>
      </c>
    </row>
    <row r="10" spans="1:14" ht="16" x14ac:dyDescent="0.2">
      <c r="A10" s="592"/>
      <c r="B10" s="593"/>
      <c r="C10" s="104" t="s">
        <v>839</v>
      </c>
      <c r="D10" s="37" t="s">
        <v>493</v>
      </c>
      <c r="E10" s="14" t="s">
        <v>1299</v>
      </c>
      <c r="F10" s="81">
        <v>51</v>
      </c>
      <c r="G10" s="81">
        <v>59</v>
      </c>
      <c r="H10" s="81">
        <v>10</v>
      </c>
      <c r="I10" s="39">
        <v>33037599</v>
      </c>
      <c r="J10" s="39">
        <v>1047573732</v>
      </c>
      <c r="K10" s="39">
        <v>1047573732</v>
      </c>
      <c r="L10" s="281">
        <f t="shared" si="0"/>
        <v>3.0573063646692412E-2</v>
      </c>
      <c r="M10" s="41" t="s">
        <v>1295</v>
      </c>
      <c r="N10" s="41" t="s">
        <v>1289</v>
      </c>
    </row>
    <row r="11" spans="1:14" ht="16" x14ac:dyDescent="0.2">
      <c r="A11" s="592"/>
      <c r="B11" s="103" t="s">
        <v>843</v>
      </c>
      <c r="C11" s="104" t="s">
        <v>844</v>
      </c>
      <c r="D11" s="37" t="s">
        <v>526</v>
      </c>
      <c r="E11" s="11" t="s">
        <v>1086</v>
      </c>
      <c r="F11" s="81">
        <v>28</v>
      </c>
      <c r="G11" s="81">
        <v>29</v>
      </c>
      <c r="H11" s="81">
        <v>99</v>
      </c>
      <c r="I11" s="39">
        <v>31488894</v>
      </c>
      <c r="J11" s="39">
        <v>1148597545</v>
      </c>
      <c r="K11" s="39">
        <v>1148597545</v>
      </c>
      <c r="L11" s="281">
        <f t="shared" si="0"/>
        <v>2.6683548729433369E-2</v>
      </c>
      <c r="M11" s="41" t="s">
        <v>1300</v>
      </c>
      <c r="N11" s="41" t="s">
        <v>1301</v>
      </c>
    </row>
    <row r="12" spans="1:14" ht="16" x14ac:dyDescent="0.2">
      <c r="A12" s="593"/>
      <c r="B12" s="103" t="s">
        <v>853</v>
      </c>
      <c r="C12" s="104" t="s">
        <v>854</v>
      </c>
      <c r="D12" s="37" t="s">
        <v>538</v>
      </c>
      <c r="E12" s="11" t="s">
        <v>1089</v>
      </c>
      <c r="F12" s="81">
        <v>17</v>
      </c>
      <c r="G12" s="81">
        <v>14</v>
      </c>
      <c r="H12" s="81">
        <v>75</v>
      </c>
      <c r="I12" s="39">
        <v>2615329</v>
      </c>
      <c r="J12" s="39">
        <v>1059687259</v>
      </c>
      <c r="K12" s="17">
        <v>1059687259</v>
      </c>
      <c r="L12" s="281">
        <f t="shared" si="0"/>
        <v>2.4619435455992696E-3</v>
      </c>
      <c r="M12" s="41" t="s">
        <v>1302</v>
      </c>
      <c r="N12" s="41" t="s">
        <v>1296</v>
      </c>
    </row>
    <row r="13" spans="1:14" ht="16" x14ac:dyDescent="0.2">
      <c r="A13" s="123" t="s">
        <v>862</v>
      </c>
      <c r="B13" s="103" t="s">
        <v>864</v>
      </c>
      <c r="C13" s="104" t="s">
        <v>865</v>
      </c>
      <c r="D13" s="37" t="s">
        <v>574</v>
      </c>
      <c r="E13" s="11" t="s">
        <v>1092</v>
      </c>
      <c r="F13" s="81">
        <v>4</v>
      </c>
      <c r="G13" s="81">
        <v>6</v>
      </c>
      <c r="H13" s="81">
        <v>1</v>
      </c>
      <c r="I13" s="39">
        <v>9995135</v>
      </c>
      <c r="J13" s="39">
        <v>2298547364</v>
      </c>
      <c r="K13" s="17">
        <v>2298547364</v>
      </c>
      <c r="L13" s="281">
        <f t="shared" si="0"/>
        <v>4.329630060667989E-3</v>
      </c>
      <c r="M13" s="41" t="s">
        <v>1303</v>
      </c>
      <c r="N13" s="41" t="s">
        <v>1298</v>
      </c>
    </row>
    <row r="14" spans="1:14" ht="16" x14ac:dyDescent="0.2">
      <c r="A14" s="123" t="s">
        <v>872</v>
      </c>
      <c r="B14" s="103" t="s">
        <v>874</v>
      </c>
      <c r="C14" s="104" t="s">
        <v>875</v>
      </c>
      <c r="D14" s="37" t="s">
        <v>595</v>
      </c>
      <c r="E14" s="11" t="s">
        <v>1097</v>
      </c>
      <c r="F14" s="81">
        <v>62</v>
      </c>
      <c r="G14" s="81">
        <v>139</v>
      </c>
      <c r="H14" s="81">
        <v>0</v>
      </c>
      <c r="I14" s="39">
        <v>5385514</v>
      </c>
      <c r="J14" s="39">
        <v>5319222779</v>
      </c>
      <c r="K14" s="17">
        <v>5319222779</v>
      </c>
      <c r="L14" s="281">
        <f t="shared" si="0"/>
        <v>1.0114385328738773E-3</v>
      </c>
      <c r="M14" s="41"/>
      <c r="N14" s="41" t="s">
        <v>1296</v>
      </c>
    </row>
    <row r="15" spans="1:14" ht="16" x14ac:dyDescent="0.2">
      <c r="A15" s="591" t="s">
        <v>1099</v>
      </c>
      <c r="B15" s="103" t="s">
        <v>886</v>
      </c>
      <c r="C15" s="104" t="s">
        <v>887</v>
      </c>
      <c r="D15" s="37" t="s">
        <v>614</v>
      </c>
      <c r="E15" s="11" t="s">
        <v>1102</v>
      </c>
      <c r="F15" s="81">
        <v>95</v>
      </c>
      <c r="G15" s="81">
        <v>159</v>
      </c>
      <c r="H15" s="81">
        <v>1</v>
      </c>
      <c r="I15" s="39">
        <v>-13388378</v>
      </c>
      <c r="J15" s="39">
        <v>591935101</v>
      </c>
      <c r="K15" s="17">
        <v>591935101</v>
      </c>
      <c r="L15" s="281">
        <f t="shared" si="0"/>
        <v>-2.3141394580157359E-2</v>
      </c>
      <c r="M15" s="41" t="s">
        <v>1304</v>
      </c>
      <c r="N15" s="41" t="s">
        <v>1289</v>
      </c>
    </row>
    <row r="16" spans="1:14" ht="16" x14ac:dyDescent="0.2">
      <c r="A16" s="592"/>
      <c r="B16" s="103" t="s">
        <v>894</v>
      </c>
      <c r="C16" s="104" t="s">
        <v>895</v>
      </c>
      <c r="D16" s="37" t="s">
        <v>639</v>
      </c>
      <c r="E16" s="11" t="s">
        <v>1105</v>
      </c>
      <c r="F16" s="81">
        <v>25</v>
      </c>
      <c r="G16" s="81">
        <v>125</v>
      </c>
      <c r="H16" s="81">
        <v>188</v>
      </c>
      <c r="I16" s="39">
        <v>18019566</v>
      </c>
      <c r="J16" s="39">
        <v>555641398</v>
      </c>
      <c r="K16" s="17">
        <v>555641398</v>
      </c>
      <c r="L16" s="281">
        <f t="shared" si="0"/>
        <v>3.1411525501672449E-2</v>
      </c>
      <c r="M16" s="41" t="s">
        <v>1304</v>
      </c>
      <c r="N16" s="41" t="s">
        <v>1296</v>
      </c>
    </row>
    <row r="17" spans="1:14" ht="16" x14ac:dyDescent="0.2">
      <c r="A17" s="592"/>
      <c r="B17" s="103" t="s">
        <v>900</v>
      </c>
      <c r="C17" s="104" t="s">
        <v>901</v>
      </c>
      <c r="D17" s="37" t="s">
        <v>643</v>
      </c>
      <c r="E17" s="11" t="s">
        <v>1305</v>
      </c>
      <c r="F17" s="81">
        <v>151</v>
      </c>
      <c r="G17" s="81">
        <v>82</v>
      </c>
      <c r="H17" s="81">
        <v>71</v>
      </c>
      <c r="I17" s="39">
        <v>46086090</v>
      </c>
      <c r="J17" s="39">
        <v>932930362</v>
      </c>
      <c r="K17" s="17">
        <v>932930362</v>
      </c>
      <c r="L17" s="281">
        <f t="shared" si="0"/>
        <v>4.7073866742333353E-2</v>
      </c>
      <c r="M17" s="41" t="s">
        <v>1306</v>
      </c>
      <c r="N17" s="41" t="s">
        <v>1289</v>
      </c>
    </row>
    <row r="18" spans="1:14" ht="16" x14ac:dyDescent="0.2">
      <c r="A18" s="592"/>
      <c r="B18" s="103" t="s">
        <v>908</v>
      </c>
      <c r="C18" s="104" t="s">
        <v>909</v>
      </c>
      <c r="D18" s="37" t="s">
        <v>651</v>
      </c>
      <c r="E18" s="11" t="s">
        <v>1111</v>
      </c>
      <c r="F18" s="81">
        <v>96</v>
      </c>
      <c r="G18" s="81">
        <v>56</v>
      </c>
      <c r="H18" s="81">
        <v>16</v>
      </c>
      <c r="I18" s="39">
        <v>2709756</v>
      </c>
      <c r="J18" s="39">
        <v>880428986</v>
      </c>
      <c r="K18" s="17">
        <v>880428986</v>
      </c>
      <c r="L18" s="281">
        <f t="shared" si="0"/>
        <v>3.0683242293995071E-3</v>
      </c>
      <c r="M18" s="41" t="s">
        <v>1307</v>
      </c>
      <c r="N18" s="41" t="s">
        <v>1298</v>
      </c>
    </row>
    <row r="19" spans="1:14" ht="16" x14ac:dyDescent="0.2">
      <c r="A19" s="592"/>
      <c r="B19" s="103" t="s">
        <v>919</v>
      </c>
      <c r="C19" s="104" t="s">
        <v>920</v>
      </c>
      <c r="D19" s="37" t="s">
        <v>650</v>
      </c>
      <c r="E19" s="11" t="s">
        <v>1114</v>
      </c>
      <c r="F19" s="81">
        <v>9</v>
      </c>
      <c r="G19" s="81">
        <v>114</v>
      </c>
      <c r="H19" s="81">
        <v>102</v>
      </c>
      <c r="I19" s="39">
        <v>5562709</v>
      </c>
      <c r="J19" s="39">
        <v>609391784</v>
      </c>
      <c r="K19" s="17">
        <v>609391784</v>
      </c>
      <c r="L19" s="281">
        <f t="shared" si="0"/>
        <v>9.0457246240495393E-3</v>
      </c>
      <c r="M19" s="41" t="s">
        <v>1308</v>
      </c>
      <c r="N19" s="41" t="s">
        <v>1296</v>
      </c>
    </row>
    <row r="20" spans="1:14" ht="16" x14ac:dyDescent="0.2">
      <c r="A20" s="593"/>
      <c r="B20" s="103" t="s">
        <v>928</v>
      </c>
      <c r="C20" s="104" t="s">
        <v>929</v>
      </c>
      <c r="D20" s="37" t="s">
        <v>674</v>
      </c>
      <c r="E20" s="11" t="s">
        <v>1117</v>
      </c>
      <c r="F20" s="81">
        <v>27</v>
      </c>
      <c r="G20" s="81">
        <v>28</v>
      </c>
      <c r="H20" s="81">
        <v>752</v>
      </c>
      <c r="I20" s="39">
        <v>67766376</v>
      </c>
      <c r="J20" s="39">
        <v>937150793</v>
      </c>
      <c r="K20" s="17">
        <v>937150793</v>
      </c>
      <c r="L20" s="281">
        <f t="shared" si="0"/>
        <v>6.743478775214358E-2</v>
      </c>
      <c r="M20" s="41" t="s">
        <v>1309</v>
      </c>
      <c r="N20" s="41" t="s">
        <v>1296</v>
      </c>
    </row>
    <row r="21" spans="1:14" ht="15.75" customHeight="1" x14ac:dyDescent="0.2">
      <c r="A21" s="505" t="s">
        <v>937</v>
      </c>
      <c r="B21" s="506" t="s">
        <v>939</v>
      </c>
      <c r="C21" s="507" t="s">
        <v>940</v>
      </c>
      <c r="D21" s="508" t="s">
        <v>676</v>
      </c>
      <c r="E21" s="509" t="s">
        <v>1122</v>
      </c>
      <c r="F21" s="510">
        <v>1512</v>
      </c>
      <c r="G21" s="510">
        <v>1279</v>
      </c>
      <c r="H21" s="510">
        <v>5</v>
      </c>
      <c r="I21" s="511">
        <v>926040127</v>
      </c>
      <c r="J21" s="511">
        <v>2558784953</v>
      </c>
      <c r="K21" s="489">
        <v>2558784953</v>
      </c>
      <c r="L21" s="512">
        <f t="shared" si="0"/>
        <v>0.26573503855751635</v>
      </c>
      <c r="M21" s="486"/>
      <c r="N21" s="486" t="s">
        <v>1310</v>
      </c>
    </row>
    <row r="22" spans="1:14" ht="15.75" customHeight="1" x14ac:dyDescent="0.2">
      <c r="A22" s="14"/>
      <c r="B22" s="14"/>
      <c r="C22" s="14"/>
      <c r="D22" s="42"/>
      <c r="E22" s="14"/>
      <c r="F22" s="14"/>
      <c r="G22" s="14"/>
      <c r="H22" s="14"/>
      <c r="I22" s="14"/>
      <c r="J22" s="14"/>
      <c r="K22" s="14"/>
      <c r="L22" s="14"/>
      <c r="M22" s="14"/>
      <c r="N22" s="14"/>
    </row>
    <row r="23" spans="1:14" ht="15.75" customHeight="1" x14ac:dyDescent="0.2">
      <c r="D23" s="188"/>
    </row>
    <row r="24" spans="1:14" ht="15.75" customHeight="1" x14ac:dyDescent="0.2">
      <c r="D24" s="188"/>
      <c r="F24" s="282" t="s">
        <v>1709</v>
      </c>
    </row>
    <row r="25" spans="1:14" ht="15.75" customHeight="1" x14ac:dyDescent="0.2">
      <c r="D25" s="188"/>
      <c r="F25" s="282" t="s">
        <v>1311</v>
      </c>
    </row>
    <row r="26" spans="1:14" ht="15.75" customHeight="1" x14ac:dyDescent="0.2">
      <c r="D26" s="188"/>
    </row>
    <row r="27" spans="1:14" ht="15.75" customHeight="1" x14ac:dyDescent="0.2">
      <c r="D27" s="188"/>
    </row>
    <row r="28" spans="1:14" ht="15.75" customHeight="1" x14ac:dyDescent="0.2">
      <c r="D28" s="188"/>
    </row>
    <row r="29" spans="1:14" ht="15.75" customHeight="1" x14ac:dyDescent="0.2">
      <c r="D29" s="188"/>
    </row>
    <row r="30" spans="1:14" ht="15.75" customHeight="1" x14ac:dyDescent="0.2">
      <c r="D30" s="188"/>
    </row>
    <row r="31" spans="1:14" ht="15.75" customHeight="1" x14ac:dyDescent="0.2">
      <c r="D31" s="188"/>
    </row>
    <row r="32" spans="1:14" ht="15.75" customHeight="1" x14ac:dyDescent="0.2">
      <c r="D32" s="188"/>
    </row>
    <row r="33" spans="4:4" ht="15.75" customHeight="1" x14ac:dyDescent="0.2">
      <c r="D33" s="188"/>
    </row>
    <row r="34" spans="4:4" ht="15.75" customHeight="1" x14ac:dyDescent="0.2">
      <c r="D34" s="188"/>
    </row>
    <row r="35" spans="4:4" ht="15.75" customHeight="1" x14ac:dyDescent="0.2">
      <c r="D35" s="188"/>
    </row>
    <row r="36" spans="4:4" ht="15.75" customHeight="1" x14ac:dyDescent="0.2">
      <c r="D36" s="188"/>
    </row>
    <row r="37" spans="4:4" ht="15.75" customHeight="1" x14ac:dyDescent="0.2">
      <c r="D37" s="188"/>
    </row>
    <row r="38" spans="4:4" ht="15.75" customHeight="1" x14ac:dyDescent="0.2">
      <c r="D38" s="188"/>
    </row>
    <row r="39" spans="4:4" ht="15.75" customHeight="1" x14ac:dyDescent="0.2">
      <c r="D39" s="188"/>
    </row>
    <row r="40" spans="4:4" ht="15.75" customHeight="1" x14ac:dyDescent="0.2">
      <c r="D40" s="188"/>
    </row>
    <row r="41" spans="4:4" ht="15.75" customHeight="1" x14ac:dyDescent="0.2">
      <c r="D41" s="188"/>
    </row>
    <row r="42" spans="4:4" ht="15.75" customHeight="1" x14ac:dyDescent="0.2">
      <c r="D42" s="188"/>
    </row>
    <row r="43" spans="4:4" ht="15.75" customHeight="1" x14ac:dyDescent="0.2">
      <c r="D43" s="188"/>
    </row>
    <row r="44" spans="4:4" ht="15.75" customHeight="1" x14ac:dyDescent="0.2">
      <c r="D44" s="188"/>
    </row>
    <row r="45" spans="4:4" ht="15.75" customHeight="1" x14ac:dyDescent="0.2">
      <c r="D45" s="188"/>
    </row>
    <row r="46" spans="4:4" ht="15.75" customHeight="1" x14ac:dyDescent="0.2">
      <c r="D46" s="188"/>
    </row>
    <row r="47" spans="4:4" ht="15.75" customHeight="1" x14ac:dyDescent="0.2">
      <c r="D47" s="188"/>
    </row>
    <row r="48" spans="4:4" ht="15.75" customHeight="1" x14ac:dyDescent="0.2">
      <c r="D48" s="188"/>
    </row>
    <row r="49" spans="4:4" ht="15.75" customHeight="1" x14ac:dyDescent="0.2">
      <c r="D49" s="188"/>
    </row>
    <row r="50" spans="4:4" ht="15.75" customHeight="1" x14ac:dyDescent="0.2">
      <c r="D50" s="188"/>
    </row>
    <row r="51" spans="4:4" ht="15.75" customHeight="1" x14ac:dyDescent="0.2">
      <c r="D51" s="188"/>
    </row>
    <row r="52" spans="4:4" ht="15.75" customHeight="1" x14ac:dyDescent="0.2">
      <c r="D52" s="188"/>
    </row>
    <row r="53" spans="4:4" ht="15.75" customHeight="1" x14ac:dyDescent="0.2">
      <c r="D53" s="188"/>
    </row>
    <row r="54" spans="4:4" ht="15.75" customHeight="1" x14ac:dyDescent="0.2">
      <c r="D54" s="188"/>
    </row>
    <row r="55" spans="4:4" ht="15.75" customHeight="1" x14ac:dyDescent="0.2">
      <c r="D55" s="188"/>
    </row>
    <row r="56" spans="4:4" ht="15.75" customHeight="1" x14ac:dyDescent="0.2">
      <c r="D56" s="188"/>
    </row>
    <row r="57" spans="4:4" ht="15.75" customHeight="1" x14ac:dyDescent="0.2">
      <c r="D57" s="188"/>
    </row>
    <row r="58" spans="4:4" ht="15.75" customHeight="1" x14ac:dyDescent="0.2">
      <c r="D58" s="188"/>
    </row>
    <row r="59" spans="4:4" ht="15.75" customHeight="1" x14ac:dyDescent="0.2">
      <c r="D59" s="188"/>
    </row>
    <row r="60" spans="4:4" ht="15.75" customHeight="1" x14ac:dyDescent="0.2">
      <c r="D60" s="188"/>
    </row>
    <row r="61" spans="4:4" ht="15.75" customHeight="1" x14ac:dyDescent="0.2">
      <c r="D61" s="188"/>
    </row>
    <row r="62" spans="4:4" ht="15.75" customHeight="1" x14ac:dyDescent="0.2">
      <c r="D62" s="188"/>
    </row>
    <row r="63" spans="4:4" ht="15.75" customHeight="1" x14ac:dyDescent="0.2">
      <c r="D63" s="188"/>
    </row>
    <row r="64" spans="4:4" ht="15.75" customHeight="1" x14ac:dyDescent="0.2">
      <c r="D64" s="188"/>
    </row>
    <row r="65" spans="4:4" ht="15.75" customHeight="1" x14ac:dyDescent="0.2">
      <c r="D65" s="188"/>
    </row>
    <row r="66" spans="4:4" ht="15.75" customHeight="1" x14ac:dyDescent="0.2">
      <c r="D66" s="188"/>
    </row>
    <row r="67" spans="4:4" ht="15.75" customHeight="1" x14ac:dyDescent="0.2">
      <c r="D67" s="188"/>
    </row>
    <row r="68" spans="4:4" ht="15.75" customHeight="1" x14ac:dyDescent="0.2">
      <c r="D68" s="188"/>
    </row>
    <row r="69" spans="4:4" ht="15.75" customHeight="1" x14ac:dyDescent="0.2">
      <c r="D69" s="188"/>
    </row>
    <row r="70" spans="4:4" ht="15.75" customHeight="1" x14ac:dyDescent="0.2">
      <c r="D70" s="188"/>
    </row>
    <row r="71" spans="4:4" ht="15.75" customHeight="1" x14ac:dyDescent="0.2">
      <c r="D71" s="188"/>
    </row>
    <row r="72" spans="4:4" ht="15.75" customHeight="1" x14ac:dyDescent="0.2">
      <c r="D72" s="188"/>
    </row>
    <row r="73" spans="4:4" ht="15.75" customHeight="1" x14ac:dyDescent="0.2">
      <c r="D73" s="188"/>
    </row>
    <row r="74" spans="4:4" ht="15.75" customHeight="1" x14ac:dyDescent="0.2">
      <c r="D74" s="188"/>
    </row>
    <row r="75" spans="4:4" ht="15.75" customHeight="1" x14ac:dyDescent="0.2">
      <c r="D75" s="188"/>
    </row>
    <row r="76" spans="4:4" ht="15.75" customHeight="1" x14ac:dyDescent="0.2">
      <c r="D76" s="188"/>
    </row>
    <row r="77" spans="4:4" ht="15.75" customHeight="1" x14ac:dyDescent="0.2">
      <c r="D77" s="188"/>
    </row>
    <row r="78" spans="4:4" ht="15.75" customHeight="1" x14ac:dyDescent="0.2">
      <c r="D78" s="188"/>
    </row>
    <row r="79" spans="4:4" ht="15.75" customHeight="1" x14ac:dyDescent="0.2">
      <c r="D79" s="188"/>
    </row>
    <row r="80" spans="4:4" ht="15.75" customHeight="1" x14ac:dyDescent="0.2">
      <c r="D80" s="188"/>
    </row>
    <row r="81" spans="4:4" ht="15.75" customHeight="1" x14ac:dyDescent="0.2">
      <c r="D81" s="188"/>
    </row>
    <row r="82" spans="4:4" ht="15.75" customHeight="1" x14ac:dyDescent="0.2">
      <c r="D82" s="188"/>
    </row>
    <row r="83" spans="4:4" ht="15.75" customHeight="1" x14ac:dyDescent="0.2">
      <c r="D83" s="188"/>
    </row>
    <row r="84" spans="4:4" ht="15.75" customHeight="1" x14ac:dyDescent="0.2">
      <c r="D84" s="188"/>
    </row>
    <row r="85" spans="4:4" ht="15.75" customHeight="1" x14ac:dyDescent="0.2">
      <c r="D85" s="188"/>
    </row>
    <row r="86" spans="4:4" ht="15.75" customHeight="1" x14ac:dyDescent="0.2">
      <c r="D86" s="188"/>
    </row>
    <row r="87" spans="4:4" ht="15.75" customHeight="1" x14ac:dyDescent="0.2">
      <c r="D87" s="188"/>
    </row>
    <row r="88" spans="4:4" ht="15.75" customHeight="1" x14ac:dyDescent="0.2">
      <c r="D88" s="188"/>
    </row>
    <row r="89" spans="4:4" ht="15.75" customHeight="1" x14ac:dyDescent="0.2">
      <c r="D89" s="188"/>
    </row>
    <row r="90" spans="4:4" ht="15.75" customHeight="1" x14ac:dyDescent="0.2">
      <c r="D90" s="188"/>
    </row>
    <row r="91" spans="4:4" ht="15.75" customHeight="1" x14ac:dyDescent="0.2">
      <c r="D91" s="188"/>
    </row>
    <row r="92" spans="4:4" ht="15.75" customHeight="1" x14ac:dyDescent="0.2">
      <c r="D92" s="188"/>
    </row>
    <row r="93" spans="4:4" ht="15.75" customHeight="1" x14ac:dyDescent="0.2">
      <c r="D93" s="188"/>
    </row>
    <row r="94" spans="4:4" ht="15.75" customHeight="1" x14ac:dyDescent="0.2">
      <c r="D94" s="188"/>
    </row>
    <row r="95" spans="4:4" ht="15.75" customHeight="1" x14ac:dyDescent="0.2">
      <c r="D95" s="188"/>
    </row>
    <row r="96" spans="4:4" ht="15.75" customHeight="1" x14ac:dyDescent="0.2">
      <c r="D96" s="188"/>
    </row>
    <row r="97" spans="4:4" ht="15.75" customHeight="1" x14ac:dyDescent="0.2">
      <c r="D97" s="188"/>
    </row>
    <row r="98" spans="4:4" ht="15.75" customHeight="1" x14ac:dyDescent="0.2">
      <c r="D98" s="188"/>
    </row>
    <row r="99" spans="4:4" ht="15.75" customHeight="1" x14ac:dyDescent="0.2">
      <c r="D99" s="188"/>
    </row>
    <row r="100" spans="4:4" ht="15.75" customHeight="1" x14ac:dyDescent="0.2">
      <c r="D100" s="188"/>
    </row>
    <row r="101" spans="4:4" ht="15.75" customHeight="1" x14ac:dyDescent="0.2">
      <c r="D101" s="188"/>
    </row>
    <row r="102" spans="4:4" ht="15.75" customHeight="1" x14ac:dyDescent="0.2">
      <c r="D102" s="188"/>
    </row>
    <row r="103" spans="4:4" ht="15.75" customHeight="1" x14ac:dyDescent="0.2">
      <c r="D103" s="188"/>
    </row>
    <row r="104" spans="4:4" ht="15.75" customHeight="1" x14ac:dyDescent="0.2">
      <c r="D104" s="188"/>
    </row>
    <row r="105" spans="4:4" ht="15.75" customHeight="1" x14ac:dyDescent="0.2">
      <c r="D105" s="188"/>
    </row>
    <row r="106" spans="4:4" ht="15.75" customHeight="1" x14ac:dyDescent="0.2">
      <c r="D106" s="188"/>
    </row>
    <row r="107" spans="4:4" ht="15.75" customHeight="1" x14ac:dyDescent="0.2">
      <c r="D107" s="188"/>
    </row>
    <row r="108" spans="4:4" ht="15.75" customHeight="1" x14ac:dyDescent="0.2">
      <c r="D108" s="188"/>
    </row>
    <row r="109" spans="4:4" ht="15.75" customHeight="1" x14ac:dyDescent="0.2">
      <c r="D109" s="188"/>
    </row>
    <row r="110" spans="4:4" ht="15.75" customHeight="1" x14ac:dyDescent="0.2">
      <c r="D110" s="188"/>
    </row>
    <row r="111" spans="4:4" ht="15.75" customHeight="1" x14ac:dyDescent="0.2">
      <c r="D111" s="188"/>
    </row>
    <row r="112" spans="4:4" ht="15.75" customHeight="1" x14ac:dyDescent="0.2">
      <c r="D112" s="188"/>
    </row>
    <row r="113" spans="4:4" ht="15.75" customHeight="1" x14ac:dyDescent="0.2">
      <c r="D113" s="188"/>
    </row>
    <row r="114" spans="4:4" ht="15.75" customHeight="1" x14ac:dyDescent="0.2">
      <c r="D114" s="188"/>
    </row>
    <row r="115" spans="4:4" ht="15.75" customHeight="1" x14ac:dyDescent="0.2">
      <c r="D115" s="188"/>
    </row>
    <row r="116" spans="4:4" ht="15.75" customHeight="1" x14ac:dyDescent="0.2">
      <c r="D116" s="188"/>
    </row>
    <row r="117" spans="4:4" ht="15.75" customHeight="1" x14ac:dyDescent="0.2">
      <c r="D117" s="188"/>
    </row>
    <row r="118" spans="4:4" ht="15.75" customHeight="1" x14ac:dyDescent="0.2">
      <c r="D118" s="188"/>
    </row>
    <row r="119" spans="4:4" ht="15.75" customHeight="1" x14ac:dyDescent="0.2">
      <c r="D119" s="188"/>
    </row>
    <row r="120" spans="4:4" ht="15.75" customHeight="1" x14ac:dyDescent="0.2">
      <c r="D120" s="188"/>
    </row>
    <row r="121" spans="4:4" ht="15.75" customHeight="1" x14ac:dyDescent="0.2">
      <c r="D121" s="188"/>
    </row>
    <row r="122" spans="4:4" ht="15.75" customHeight="1" x14ac:dyDescent="0.2">
      <c r="D122" s="188"/>
    </row>
    <row r="123" spans="4:4" ht="15.75" customHeight="1" x14ac:dyDescent="0.2">
      <c r="D123" s="188"/>
    </row>
    <row r="124" spans="4:4" ht="15.75" customHeight="1" x14ac:dyDescent="0.2">
      <c r="D124" s="188"/>
    </row>
    <row r="125" spans="4:4" ht="15.75" customHeight="1" x14ac:dyDescent="0.2">
      <c r="D125" s="188"/>
    </row>
    <row r="126" spans="4:4" ht="15.75" customHeight="1" x14ac:dyDescent="0.2">
      <c r="D126" s="188"/>
    </row>
    <row r="127" spans="4:4" ht="15.75" customHeight="1" x14ac:dyDescent="0.2">
      <c r="D127" s="188"/>
    </row>
    <row r="128" spans="4:4" ht="15.75" customHeight="1" x14ac:dyDescent="0.2">
      <c r="D128" s="188"/>
    </row>
    <row r="129" spans="4:4" ht="15.75" customHeight="1" x14ac:dyDescent="0.2">
      <c r="D129" s="188"/>
    </row>
    <row r="130" spans="4:4" ht="15.75" customHeight="1" x14ac:dyDescent="0.2">
      <c r="D130" s="188"/>
    </row>
    <row r="131" spans="4:4" ht="15.75" customHeight="1" x14ac:dyDescent="0.2">
      <c r="D131" s="188"/>
    </row>
    <row r="132" spans="4:4" ht="15.75" customHeight="1" x14ac:dyDescent="0.2">
      <c r="D132" s="188"/>
    </row>
    <row r="133" spans="4:4" ht="15.75" customHeight="1" x14ac:dyDescent="0.2">
      <c r="D133" s="188"/>
    </row>
    <row r="134" spans="4:4" ht="15.75" customHeight="1" x14ac:dyDescent="0.2">
      <c r="D134" s="188"/>
    </row>
    <row r="135" spans="4:4" ht="15.75" customHeight="1" x14ac:dyDescent="0.2">
      <c r="D135" s="188"/>
    </row>
    <row r="136" spans="4:4" ht="15.75" customHeight="1" x14ac:dyDescent="0.2">
      <c r="D136" s="188"/>
    </row>
    <row r="137" spans="4:4" ht="15.75" customHeight="1" x14ac:dyDescent="0.2">
      <c r="D137" s="188"/>
    </row>
    <row r="138" spans="4:4" ht="15.75" customHeight="1" x14ac:dyDescent="0.2">
      <c r="D138" s="188"/>
    </row>
    <row r="139" spans="4:4" ht="15.75" customHeight="1" x14ac:dyDescent="0.2">
      <c r="D139" s="188"/>
    </row>
    <row r="140" spans="4:4" ht="15.75" customHeight="1" x14ac:dyDescent="0.2">
      <c r="D140" s="188"/>
    </row>
    <row r="141" spans="4:4" ht="15.75" customHeight="1" x14ac:dyDescent="0.2">
      <c r="D141" s="188"/>
    </row>
    <row r="142" spans="4:4" ht="15.75" customHeight="1" x14ac:dyDescent="0.2">
      <c r="D142" s="188"/>
    </row>
    <row r="143" spans="4:4" ht="15.75" customHeight="1" x14ac:dyDescent="0.2">
      <c r="D143" s="188"/>
    </row>
    <row r="144" spans="4:4" ht="15.75" customHeight="1" x14ac:dyDescent="0.2">
      <c r="D144" s="188"/>
    </row>
    <row r="145" spans="4:4" ht="15.75" customHeight="1" x14ac:dyDescent="0.2">
      <c r="D145" s="188"/>
    </row>
    <row r="146" spans="4:4" ht="15.75" customHeight="1" x14ac:dyDescent="0.2">
      <c r="D146" s="188"/>
    </row>
    <row r="147" spans="4:4" ht="15.75" customHeight="1" x14ac:dyDescent="0.2">
      <c r="D147" s="188"/>
    </row>
    <row r="148" spans="4:4" ht="15.75" customHeight="1" x14ac:dyDescent="0.2">
      <c r="D148" s="188"/>
    </row>
    <row r="149" spans="4:4" ht="15.75" customHeight="1" x14ac:dyDescent="0.2">
      <c r="D149" s="188"/>
    </row>
    <row r="150" spans="4:4" ht="15.75" customHeight="1" x14ac:dyDescent="0.2">
      <c r="D150" s="188"/>
    </row>
    <row r="151" spans="4:4" ht="15.75" customHeight="1" x14ac:dyDescent="0.2">
      <c r="D151" s="188"/>
    </row>
    <row r="152" spans="4:4" ht="15.75" customHeight="1" x14ac:dyDescent="0.2">
      <c r="D152" s="188"/>
    </row>
    <row r="153" spans="4:4" ht="15.75" customHeight="1" x14ac:dyDescent="0.2">
      <c r="D153" s="188"/>
    </row>
    <row r="154" spans="4:4" ht="15.75" customHeight="1" x14ac:dyDescent="0.2">
      <c r="D154" s="188"/>
    </row>
    <row r="155" spans="4:4" ht="15.75" customHeight="1" x14ac:dyDescent="0.2">
      <c r="D155" s="188"/>
    </row>
    <row r="156" spans="4:4" ht="15.75" customHeight="1" x14ac:dyDescent="0.2">
      <c r="D156" s="188"/>
    </row>
    <row r="157" spans="4:4" ht="15.75" customHeight="1" x14ac:dyDescent="0.2">
      <c r="D157" s="188"/>
    </row>
    <row r="158" spans="4:4" ht="15.75" customHeight="1" x14ac:dyDescent="0.2">
      <c r="D158" s="188"/>
    </row>
    <row r="159" spans="4:4" ht="15.75" customHeight="1" x14ac:dyDescent="0.2">
      <c r="D159" s="188"/>
    </row>
    <row r="160" spans="4:4" ht="15.75" customHeight="1" x14ac:dyDescent="0.2">
      <c r="D160" s="188"/>
    </row>
    <row r="161" spans="4:4" ht="15.75" customHeight="1" x14ac:dyDescent="0.2">
      <c r="D161" s="188"/>
    </row>
    <row r="162" spans="4:4" ht="15.75" customHeight="1" x14ac:dyDescent="0.2">
      <c r="D162" s="188"/>
    </row>
    <row r="163" spans="4:4" ht="15.75" customHeight="1" x14ac:dyDescent="0.2">
      <c r="D163" s="188"/>
    </row>
    <row r="164" spans="4:4" ht="15.75" customHeight="1" x14ac:dyDescent="0.2">
      <c r="D164" s="188"/>
    </row>
    <row r="165" spans="4:4" ht="15.75" customHeight="1" x14ac:dyDescent="0.2">
      <c r="D165" s="188"/>
    </row>
    <row r="166" spans="4:4" ht="15.75" customHeight="1" x14ac:dyDescent="0.2">
      <c r="D166" s="188"/>
    </row>
    <row r="167" spans="4:4" ht="15.75" customHeight="1" x14ac:dyDescent="0.2">
      <c r="D167" s="188"/>
    </row>
    <row r="168" spans="4:4" ht="15.75" customHeight="1" x14ac:dyDescent="0.2">
      <c r="D168" s="188"/>
    </row>
    <row r="169" spans="4:4" ht="15.75" customHeight="1" x14ac:dyDescent="0.2">
      <c r="D169" s="188"/>
    </row>
    <row r="170" spans="4:4" ht="15.75" customHeight="1" x14ac:dyDescent="0.2">
      <c r="D170" s="188"/>
    </row>
    <row r="171" spans="4:4" ht="15.75" customHeight="1" x14ac:dyDescent="0.2">
      <c r="D171" s="188"/>
    </row>
    <row r="172" spans="4:4" ht="15.75" customHeight="1" x14ac:dyDescent="0.2">
      <c r="D172" s="188"/>
    </row>
    <row r="173" spans="4:4" ht="15.75" customHeight="1" x14ac:dyDescent="0.2">
      <c r="D173" s="188"/>
    </row>
    <row r="174" spans="4:4" ht="15.75" customHeight="1" x14ac:dyDescent="0.2">
      <c r="D174" s="188"/>
    </row>
    <row r="175" spans="4:4" ht="15.75" customHeight="1" x14ac:dyDescent="0.2">
      <c r="D175" s="188"/>
    </row>
    <row r="176" spans="4:4" ht="15.75" customHeight="1" x14ac:dyDescent="0.2">
      <c r="D176" s="188"/>
    </row>
    <row r="177" spans="4:4" ht="15.75" customHeight="1" x14ac:dyDescent="0.2">
      <c r="D177" s="188"/>
    </row>
    <row r="178" spans="4:4" ht="15.75" customHeight="1" x14ac:dyDescent="0.2">
      <c r="D178" s="188"/>
    </row>
    <row r="179" spans="4:4" ht="15.75" customHeight="1" x14ac:dyDescent="0.2">
      <c r="D179" s="188"/>
    </row>
    <row r="180" spans="4:4" ht="15.75" customHeight="1" x14ac:dyDescent="0.2">
      <c r="D180" s="188"/>
    </row>
    <row r="181" spans="4:4" ht="15.75" customHeight="1" x14ac:dyDescent="0.2">
      <c r="D181" s="188"/>
    </row>
    <row r="182" spans="4:4" ht="15.75" customHeight="1" x14ac:dyDescent="0.2">
      <c r="D182" s="188"/>
    </row>
    <row r="183" spans="4:4" ht="15.75" customHeight="1" x14ac:dyDescent="0.2">
      <c r="D183" s="188"/>
    </row>
    <row r="184" spans="4:4" ht="15.75" customHeight="1" x14ac:dyDescent="0.2">
      <c r="D184" s="188"/>
    </row>
    <row r="185" spans="4:4" ht="15.75" customHeight="1" x14ac:dyDescent="0.2">
      <c r="D185" s="188"/>
    </row>
    <row r="186" spans="4:4" ht="15.75" customHeight="1" x14ac:dyDescent="0.2">
      <c r="D186" s="188"/>
    </row>
    <row r="187" spans="4:4" ht="15.75" customHeight="1" x14ac:dyDescent="0.2">
      <c r="D187" s="188"/>
    </row>
    <row r="188" spans="4:4" ht="15.75" customHeight="1" x14ac:dyDescent="0.2">
      <c r="D188" s="188"/>
    </row>
    <row r="189" spans="4:4" ht="15.75" customHeight="1" x14ac:dyDescent="0.2">
      <c r="D189" s="188"/>
    </row>
    <row r="190" spans="4:4" ht="15.75" customHeight="1" x14ac:dyDescent="0.2">
      <c r="D190" s="188"/>
    </row>
    <row r="191" spans="4:4" ht="15.75" customHeight="1" x14ac:dyDescent="0.2">
      <c r="D191" s="188"/>
    </row>
    <row r="192" spans="4:4" ht="15.75" customHeight="1" x14ac:dyDescent="0.2">
      <c r="D192" s="188"/>
    </row>
    <row r="193" spans="4:4" ht="15.75" customHeight="1" x14ac:dyDescent="0.2">
      <c r="D193" s="188"/>
    </row>
    <row r="194" spans="4:4" ht="15.75" customHeight="1" x14ac:dyDescent="0.2">
      <c r="D194" s="188"/>
    </row>
    <row r="195" spans="4:4" ht="15.75" customHeight="1" x14ac:dyDescent="0.2">
      <c r="D195" s="188"/>
    </row>
    <row r="196" spans="4:4" ht="15.75" customHeight="1" x14ac:dyDescent="0.2">
      <c r="D196" s="188"/>
    </row>
    <row r="197" spans="4:4" ht="15.75" customHeight="1" x14ac:dyDescent="0.2">
      <c r="D197" s="188"/>
    </row>
    <row r="198" spans="4:4" ht="15.75" customHeight="1" x14ac:dyDescent="0.2">
      <c r="D198" s="188"/>
    </row>
    <row r="199" spans="4:4" ht="15.75" customHeight="1" x14ac:dyDescent="0.2">
      <c r="D199" s="188"/>
    </row>
    <row r="200" spans="4:4" ht="15.75" customHeight="1" x14ac:dyDescent="0.2">
      <c r="D200" s="188"/>
    </row>
    <row r="201" spans="4:4" ht="15.75" customHeight="1" x14ac:dyDescent="0.2">
      <c r="D201" s="188"/>
    </row>
    <row r="202" spans="4:4" ht="15.75" customHeight="1" x14ac:dyDescent="0.2">
      <c r="D202" s="188"/>
    </row>
    <row r="203" spans="4:4" ht="15.75" customHeight="1" x14ac:dyDescent="0.2">
      <c r="D203" s="188"/>
    </row>
    <row r="204" spans="4:4" ht="15.75" customHeight="1" x14ac:dyDescent="0.2">
      <c r="D204" s="188"/>
    </row>
    <row r="205" spans="4:4" ht="15.75" customHeight="1" x14ac:dyDescent="0.2">
      <c r="D205" s="188"/>
    </row>
    <row r="206" spans="4:4" ht="15.75" customHeight="1" x14ac:dyDescent="0.2">
      <c r="D206" s="188"/>
    </row>
    <row r="207" spans="4:4" ht="15.75" customHeight="1" x14ac:dyDescent="0.2">
      <c r="D207" s="188"/>
    </row>
    <row r="208" spans="4:4" ht="15.75" customHeight="1" x14ac:dyDescent="0.2">
      <c r="D208" s="188"/>
    </row>
    <row r="209" spans="4:4" ht="15.75" customHeight="1" x14ac:dyDescent="0.2">
      <c r="D209" s="188"/>
    </row>
    <row r="210" spans="4:4" ht="15.75" customHeight="1" x14ac:dyDescent="0.2">
      <c r="D210" s="188"/>
    </row>
    <row r="211" spans="4:4" ht="15.75" customHeight="1" x14ac:dyDescent="0.2">
      <c r="D211" s="188"/>
    </row>
    <row r="212" spans="4:4" ht="15.75" customHeight="1" x14ac:dyDescent="0.2">
      <c r="D212" s="188"/>
    </row>
    <row r="213" spans="4:4" ht="15.75" customHeight="1" x14ac:dyDescent="0.2">
      <c r="D213" s="188"/>
    </row>
    <row r="214" spans="4:4" ht="15.75" customHeight="1" x14ac:dyDescent="0.2">
      <c r="D214" s="188"/>
    </row>
    <row r="215" spans="4:4" ht="15.75" customHeight="1" x14ac:dyDescent="0.2">
      <c r="D215" s="188"/>
    </row>
    <row r="216" spans="4:4" ht="15.75" customHeight="1" x14ac:dyDescent="0.2">
      <c r="D216" s="188"/>
    </row>
    <row r="217" spans="4:4" ht="15.75" customHeight="1" x14ac:dyDescent="0.2">
      <c r="D217" s="188"/>
    </row>
    <row r="218" spans="4:4" ht="15.75" customHeight="1" x14ac:dyDescent="0.2">
      <c r="D218" s="188"/>
    </row>
    <row r="219" spans="4:4" ht="15.75" customHeight="1" x14ac:dyDescent="0.2">
      <c r="D219" s="188"/>
    </row>
    <row r="220" spans="4:4" ht="15.75" customHeight="1" x14ac:dyDescent="0.2">
      <c r="D220" s="188"/>
    </row>
    <row r="221" spans="4:4" ht="15.75" customHeight="1" x14ac:dyDescent="0.2">
      <c r="D221" s="188"/>
    </row>
    <row r="222" spans="4:4" ht="15.75" customHeight="1" x14ac:dyDescent="0.2">
      <c r="D222" s="188"/>
    </row>
    <row r="223" spans="4:4" ht="15.75" customHeight="1" x14ac:dyDescent="0.2">
      <c r="D223" s="188"/>
    </row>
    <row r="224" spans="4:4" ht="15.75" customHeight="1" x14ac:dyDescent="0.2">
      <c r="D224" s="188"/>
    </row>
    <row r="225" spans="4:4" ht="15.75" customHeight="1" x14ac:dyDescent="0.2">
      <c r="D225" s="188"/>
    </row>
    <row r="226" spans="4:4" ht="15.75" customHeight="1" x14ac:dyDescent="0.2"/>
    <row r="227" spans="4:4" ht="15.75" customHeight="1" x14ac:dyDescent="0.2"/>
    <row r="228" spans="4:4" ht="15.75" customHeight="1" x14ac:dyDescent="0.2"/>
    <row r="229" spans="4:4" ht="15.75" customHeight="1" x14ac:dyDescent="0.2"/>
    <row r="230" spans="4:4" ht="15.75" customHeight="1" x14ac:dyDescent="0.2"/>
    <row r="231" spans="4:4" ht="15.75" customHeight="1" x14ac:dyDescent="0.2"/>
    <row r="232" spans="4:4" ht="15.75" customHeight="1" x14ac:dyDescent="0.2"/>
    <row r="233" spans="4:4" ht="15.75" customHeight="1" x14ac:dyDescent="0.2"/>
    <row r="234" spans="4:4" ht="15.75" customHeight="1" x14ac:dyDescent="0.2"/>
    <row r="235" spans="4:4" ht="15.75" customHeight="1" x14ac:dyDescent="0.2"/>
    <row r="236" spans="4:4" ht="15.75" customHeight="1" x14ac:dyDescent="0.2"/>
    <row r="237" spans="4:4" ht="15.75" customHeight="1" x14ac:dyDescent="0.2"/>
    <row r="238" spans="4:4" ht="15.75" customHeight="1" x14ac:dyDescent="0.2"/>
    <row r="239" spans="4:4" ht="15.75" customHeight="1" x14ac:dyDescent="0.2"/>
    <row r="240" spans="4: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N1"/>
    <mergeCell ref="A3:A6"/>
    <mergeCell ref="A7:A12"/>
    <mergeCell ref="B7:B10"/>
    <mergeCell ref="A15:A20"/>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I1000"/>
  <sheetViews>
    <sheetView workbookViewId="0">
      <selection sqref="A1:F1"/>
    </sheetView>
  </sheetViews>
  <sheetFormatPr baseColWidth="10" defaultColWidth="11.28515625" defaultRowHeight="15" customHeight="1" x14ac:dyDescent="0.2"/>
  <cols>
    <col min="1" max="1" width="11.28515625" customWidth="1"/>
    <col min="2" max="2" width="9.42578125" customWidth="1"/>
    <col min="3" max="3" width="10.140625" customWidth="1"/>
    <col min="4" max="26" width="11.28515625" customWidth="1"/>
  </cols>
  <sheetData>
    <row r="1" spans="1:9" ht="52.5" customHeight="1" x14ac:dyDescent="0.2">
      <c r="A1" s="579" t="s">
        <v>1312</v>
      </c>
      <c r="B1" s="573"/>
      <c r="C1" s="573"/>
      <c r="D1" s="573"/>
      <c r="E1" s="573"/>
      <c r="F1" s="573"/>
      <c r="I1" s="283"/>
    </row>
    <row r="2" spans="1:9" ht="16" x14ac:dyDescent="0.2">
      <c r="A2" s="619" t="s">
        <v>1313</v>
      </c>
      <c r="B2" s="585"/>
      <c r="C2" s="585"/>
      <c r="D2" s="634" t="s">
        <v>1314</v>
      </c>
      <c r="E2" s="585"/>
      <c r="F2" s="240" t="s">
        <v>1315</v>
      </c>
      <c r="I2" s="283"/>
    </row>
    <row r="3" spans="1:9" ht="16" x14ac:dyDescent="0.2">
      <c r="A3" s="284" t="s">
        <v>1316</v>
      </c>
      <c r="B3" s="285" t="s">
        <v>1317</v>
      </c>
      <c r="C3" s="285" t="s">
        <v>1318</v>
      </c>
      <c r="D3" s="171" t="s">
        <v>1319</v>
      </c>
      <c r="E3" s="171" t="s">
        <v>1320</v>
      </c>
      <c r="F3" s="37"/>
      <c r="I3" s="283"/>
    </row>
    <row r="4" spans="1:9" ht="16" x14ac:dyDescent="0.2">
      <c r="A4" s="80" t="s">
        <v>1321</v>
      </c>
      <c r="B4" s="81">
        <v>46026439</v>
      </c>
      <c r="C4" s="81">
        <v>46026536</v>
      </c>
      <c r="D4" s="37" t="s">
        <v>362</v>
      </c>
      <c r="E4" s="37">
        <v>4</v>
      </c>
      <c r="F4" s="41" t="s">
        <v>1322</v>
      </c>
      <c r="I4" s="283"/>
    </row>
    <row r="5" spans="1:9" ht="16" x14ac:dyDescent="0.2">
      <c r="A5" s="80" t="s">
        <v>1323</v>
      </c>
      <c r="B5" s="81">
        <v>71613742</v>
      </c>
      <c r="C5" s="81">
        <v>71613838</v>
      </c>
      <c r="D5" s="37">
        <v>5</v>
      </c>
      <c r="E5" s="37">
        <v>7</v>
      </c>
      <c r="F5" s="41" t="s">
        <v>1322</v>
      </c>
      <c r="I5" s="283"/>
    </row>
    <row r="6" spans="1:9" ht="16" x14ac:dyDescent="0.2">
      <c r="A6" s="286" t="s">
        <v>1324</v>
      </c>
      <c r="B6" s="81">
        <v>38286277</v>
      </c>
      <c r="C6" s="81">
        <v>38286376</v>
      </c>
      <c r="D6" s="37" t="s">
        <v>362</v>
      </c>
      <c r="E6" s="37" t="s">
        <v>364</v>
      </c>
      <c r="F6" s="41" t="s">
        <v>1322</v>
      </c>
      <c r="I6" s="283"/>
    </row>
    <row r="7" spans="1:9" ht="16" x14ac:dyDescent="0.2">
      <c r="A7" s="286" t="s">
        <v>1324</v>
      </c>
      <c r="B7" s="81">
        <v>42438131</v>
      </c>
      <c r="C7" s="81">
        <v>42438227</v>
      </c>
      <c r="D7" s="37" t="s">
        <v>364</v>
      </c>
      <c r="E7" s="37" t="s">
        <v>362</v>
      </c>
      <c r="F7" s="41" t="s">
        <v>1325</v>
      </c>
      <c r="I7" s="283"/>
    </row>
    <row r="8" spans="1:9" ht="16" x14ac:dyDescent="0.2">
      <c r="A8" s="80" t="s">
        <v>1326</v>
      </c>
      <c r="B8" s="81">
        <v>89187988</v>
      </c>
      <c r="C8" s="81">
        <v>89188080</v>
      </c>
      <c r="D8" s="37">
        <v>3</v>
      </c>
      <c r="E8" s="37">
        <v>1</v>
      </c>
      <c r="F8" s="41" t="s">
        <v>1322</v>
      </c>
      <c r="I8" s="283"/>
    </row>
    <row r="9" spans="1:9" ht="16" x14ac:dyDescent="0.2">
      <c r="A9" s="80" t="s">
        <v>1326</v>
      </c>
      <c r="B9" s="81">
        <v>194022313</v>
      </c>
      <c r="C9" s="81">
        <v>194022812</v>
      </c>
      <c r="D9" s="37">
        <v>1</v>
      </c>
      <c r="E9" s="37">
        <v>4</v>
      </c>
      <c r="F9" s="41" t="s">
        <v>1322</v>
      </c>
      <c r="I9" s="283"/>
    </row>
    <row r="10" spans="1:9" ht="16" x14ac:dyDescent="0.2">
      <c r="A10" s="80" t="s">
        <v>1326</v>
      </c>
      <c r="B10" s="81">
        <v>300804876</v>
      </c>
      <c r="C10" s="81">
        <v>300804973</v>
      </c>
      <c r="D10" s="37">
        <v>4</v>
      </c>
      <c r="E10" s="37">
        <v>2</v>
      </c>
      <c r="F10" s="41" t="s">
        <v>1325</v>
      </c>
      <c r="I10" s="283"/>
    </row>
    <row r="11" spans="1:9" ht="16" x14ac:dyDescent="0.2">
      <c r="A11" s="80" t="s">
        <v>1326</v>
      </c>
      <c r="B11" s="81">
        <v>364170657</v>
      </c>
      <c r="C11" s="81">
        <v>364170756</v>
      </c>
      <c r="D11" s="37">
        <v>2</v>
      </c>
      <c r="E11" s="37">
        <v>3</v>
      </c>
      <c r="F11" s="41" t="s">
        <v>1325</v>
      </c>
      <c r="I11" s="283"/>
    </row>
    <row r="12" spans="1:9" ht="16" x14ac:dyDescent="0.2">
      <c r="A12" s="80" t="s">
        <v>1326</v>
      </c>
      <c r="B12" s="81">
        <v>393458720</v>
      </c>
      <c r="C12" s="81">
        <v>393458814</v>
      </c>
      <c r="D12" s="37">
        <v>3</v>
      </c>
      <c r="E12" s="37">
        <v>2</v>
      </c>
      <c r="F12" s="41" t="s">
        <v>1325</v>
      </c>
      <c r="I12" s="283"/>
    </row>
    <row r="13" spans="1:9" ht="16" x14ac:dyDescent="0.2">
      <c r="A13" s="80" t="s">
        <v>1327</v>
      </c>
      <c r="B13" s="81">
        <v>42867933</v>
      </c>
      <c r="C13" s="81">
        <v>42868432</v>
      </c>
      <c r="D13" s="37">
        <v>1</v>
      </c>
      <c r="E13" s="37">
        <v>3</v>
      </c>
      <c r="F13" s="41" t="s">
        <v>1322</v>
      </c>
      <c r="I13" s="283"/>
    </row>
    <row r="14" spans="1:9" ht="16" x14ac:dyDescent="0.2">
      <c r="A14" s="80" t="s">
        <v>1328</v>
      </c>
      <c r="B14" s="81">
        <v>4681615</v>
      </c>
      <c r="C14" s="81">
        <v>4681714</v>
      </c>
      <c r="D14" s="37">
        <v>2</v>
      </c>
      <c r="E14" s="37">
        <v>5</v>
      </c>
      <c r="F14" s="41" t="s">
        <v>1325</v>
      </c>
      <c r="I14" s="283"/>
    </row>
    <row r="15" spans="1:9" ht="16" x14ac:dyDescent="0.2">
      <c r="A15" s="80" t="s">
        <v>1329</v>
      </c>
      <c r="B15" s="81">
        <v>60521775</v>
      </c>
      <c r="C15" s="81">
        <v>60521873</v>
      </c>
      <c r="D15" s="37">
        <v>9</v>
      </c>
      <c r="E15" s="37">
        <v>10</v>
      </c>
      <c r="F15" s="41" t="s">
        <v>1322</v>
      </c>
      <c r="I15" s="283"/>
    </row>
    <row r="16" spans="1:9" ht="16" x14ac:dyDescent="0.2">
      <c r="A16" s="80" t="s">
        <v>1330</v>
      </c>
      <c r="B16" s="81">
        <v>21319432</v>
      </c>
      <c r="C16" s="81">
        <v>21319527</v>
      </c>
      <c r="D16" s="37">
        <v>16</v>
      </c>
      <c r="E16" s="37">
        <v>18</v>
      </c>
      <c r="F16" s="41" t="s">
        <v>1322</v>
      </c>
      <c r="I16" s="283"/>
    </row>
    <row r="17" spans="1:9" ht="16" x14ac:dyDescent="0.2">
      <c r="A17" s="80" t="s">
        <v>1331</v>
      </c>
      <c r="B17" s="81">
        <v>21939339</v>
      </c>
      <c r="C17" s="81">
        <v>21939431</v>
      </c>
      <c r="D17" s="37">
        <v>4</v>
      </c>
      <c r="E17" s="37" t="s">
        <v>373</v>
      </c>
      <c r="F17" s="41" t="s">
        <v>1322</v>
      </c>
      <c r="I17" s="283"/>
    </row>
    <row r="18" spans="1:9" ht="16" x14ac:dyDescent="0.2">
      <c r="A18" s="80" t="s">
        <v>1332</v>
      </c>
      <c r="B18" s="81">
        <v>30535535</v>
      </c>
      <c r="C18" s="81">
        <v>30535609</v>
      </c>
      <c r="D18" s="37">
        <v>20</v>
      </c>
      <c r="E18" s="37">
        <v>12</v>
      </c>
      <c r="F18" s="41" t="s">
        <v>1322</v>
      </c>
      <c r="I18" s="283"/>
    </row>
    <row r="19" spans="1:9" ht="16" x14ac:dyDescent="0.2">
      <c r="A19" s="80" t="s">
        <v>1333</v>
      </c>
      <c r="B19" s="81">
        <v>7934085</v>
      </c>
      <c r="C19" s="81">
        <v>7934085</v>
      </c>
      <c r="D19" s="37" t="s">
        <v>370</v>
      </c>
      <c r="E19" s="37">
        <v>17</v>
      </c>
      <c r="F19" s="41" t="s">
        <v>1325</v>
      </c>
      <c r="I19" s="283"/>
    </row>
    <row r="20" spans="1:9" ht="16" x14ac:dyDescent="0.2">
      <c r="A20" s="80" t="s">
        <v>1334</v>
      </c>
      <c r="B20" s="81">
        <v>17089255</v>
      </c>
      <c r="C20" s="81">
        <v>17089350</v>
      </c>
      <c r="D20" s="37">
        <v>12</v>
      </c>
      <c r="E20" s="37" t="s">
        <v>373</v>
      </c>
      <c r="F20" s="41" t="s">
        <v>1322</v>
      </c>
      <c r="I20" s="283"/>
    </row>
    <row r="21" spans="1:9" ht="15.75" customHeight="1" x14ac:dyDescent="0.2">
      <c r="A21" s="513" t="s">
        <v>1335</v>
      </c>
      <c r="B21" s="510">
        <v>2702168</v>
      </c>
      <c r="C21" s="510">
        <v>3431311</v>
      </c>
      <c r="D21" s="508">
        <v>10</v>
      </c>
      <c r="E21" s="508">
        <v>7</v>
      </c>
      <c r="F21" s="486" t="s">
        <v>1325</v>
      </c>
      <c r="I21" s="283"/>
    </row>
    <row r="22" spans="1:9" ht="15.75" customHeight="1" x14ac:dyDescent="0.2">
      <c r="I22" s="283"/>
    </row>
    <row r="23" spans="1:9" ht="15.75" customHeight="1" x14ac:dyDescent="0.2">
      <c r="A23" s="287"/>
      <c r="I23" s="283"/>
    </row>
    <row r="24" spans="1:9" ht="15.75" customHeight="1" x14ac:dyDescent="0.2">
      <c r="I24" s="283"/>
    </row>
    <row r="25" spans="1:9" ht="15.75" customHeight="1" x14ac:dyDescent="0.2">
      <c r="I25" s="283"/>
    </row>
    <row r="26" spans="1:9" ht="15.75" customHeight="1" x14ac:dyDescent="0.2">
      <c r="I26" s="283"/>
    </row>
    <row r="27" spans="1:9" ht="15.75" customHeight="1" x14ac:dyDescent="0.2">
      <c r="I27" s="283"/>
    </row>
    <row r="28" spans="1:9" ht="15.75" customHeight="1" x14ac:dyDescent="0.2">
      <c r="I28" s="283"/>
    </row>
    <row r="29" spans="1:9" ht="15.75" customHeight="1" x14ac:dyDescent="0.2">
      <c r="I29" s="283"/>
    </row>
    <row r="30" spans="1:9" ht="15.75" customHeight="1" x14ac:dyDescent="0.2">
      <c r="I30" s="283"/>
    </row>
    <row r="31" spans="1:9" ht="15.75" customHeight="1" x14ac:dyDescent="0.2">
      <c r="I31" s="283"/>
    </row>
    <row r="32" spans="1:9" ht="15.75" customHeight="1" x14ac:dyDescent="0.2">
      <c r="I32" s="283"/>
    </row>
    <row r="33" spans="9:9" ht="15.75" customHeight="1" x14ac:dyDescent="0.2">
      <c r="I33" s="283"/>
    </row>
    <row r="34" spans="9:9" ht="15.75" customHeight="1" x14ac:dyDescent="0.2">
      <c r="I34" s="283"/>
    </row>
    <row r="35" spans="9:9" ht="15.75" customHeight="1" x14ac:dyDescent="0.2">
      <c r="I35" s="283"/>
    </row>
    <row r="36" spans="9:9" ht="15.75" customHeight="1" x14ac:dyDescent="0.2">
      <c r="I36" s="283"/>
    </row>
    <row r="37" spans="9:9" ht="15.75" customHeight="1" x14ac:dyDescent="0.2">
      <c r="I37" s="283"/>
    </row>
    <row r="38" spans="9:9" ht="15.75" customHeight="1" x14ac:dyDescent="0.2">
      <c r="I38" s="283"/>
    </row>
    <row r="39" spans="9:9" ht="15.75" customHeight="1" x14ac:dyDescent="0.2">
      <c r="I39" s="283"/>
    </row>
    <row r="40" spans="9:9" ht="15.75" customHeight="1" x14ac:dyDescent="0.2">
      <c r="I40" s="283"/>
    </row>
    <row r="41" spans="9:9" ht="15.75" customHeight="1" x14ac:dyDescent="0.2">
      <c r="I41" s="283"/>
    </row>
    <row r="42" spans="9:9" ht="15.75" customHeight="1" x14ac:dyDescent="0.2">
      <c r="I42" s="283"/>
    </row>
    <row r="43" spans="9:9" ht="15.75" customHeight="1" x14ac:dyDescent="0.2">
      <c r="I43" s="283"/>
    </row>
    <row r="44" spans="9:9" ht="15.75" customHeight="1" x14ac:dyDescent="0.2">
      <c r="I44" s="283"/>
    </row>
    <row r="45" spans="9:9" ht="15.75" customHeight="1" x14ac:dyDescent="0.2">
      <c r="I45" s="283"/>
    </row>
    <row r="46" spans="9:9" ht="15.75" customHeight="1" x14ac:dyDescent="0.2">
      <c r="I46" s="283"/>
    </row>
    <row r="47" spans="9:9" ht="15.75" customHeight="1" x14ac:dyDescent="0.2">
      <c r="I47" s="283"/>
    </row>
    <row r="48" spans="9:9" ht="15.75" customHeight="1" x14ac:dyDescent="0.2">
      <c r="I48" s="283"/>
    </row>
    <row r="49" spans="9:9" ht="15.75" customHeight="1" x14ac:dyDescent="0.2">
      <c r="I49" s="283"/>
    </row>
    <row r="50" spans="9:9" ht="15.75" customHeight="1" x14ac:dyDescent="0.2">
      <c r="I50" s="283"/>
    </row>
    <row r="51" spans="9:9" ht="15.75" customHeight="1" x14ac:dyDescent="0.2">
      <c r="I51" s="283"/>
    </row>
    <row r="52" spans="9:9" ht="15.75" customHeight="1" x14ac:dyDescent="0.2">
      <c r="I52" s="283"/>
    </row>
    <row r="53" spans="9:9" ht="15.75" customHeight="1" x14ac:dyDescent="0.2">
      <c r="I53" s="283"/>
    </row>
    <row r="54" spans="9:9" ht="15.75" customHeight="1" x14ac:dyDescent="0.2">
      <c r="I54" s="283"/>
    </row>
    <row r="55" spans="9:9" ht="15.75" customHeight="1" x14ac:dyDescent="0.2">
      <c r="I55" s="283"/>
    </row>
    <row r="56" spans="9:9" ht="15.75" customHeight="1" x14ac:dyDescent="0.2">
      <c r="I56" s="283"/>
    </row>
    <row r="57" spans="9:9" ht="15.75" customHeight="1" x14ac:dyDescent="0.2">
      <c r="I57" s="283"/>
    </row>
    <row r="58" spans="9:9" ht="15.75" customHeight="1" x14ac:dyDescent="0.2">
      <c r="I58" s="283"/>
    </row>
    <row r="59" spans="9:9" ht="15.75" customHeight="1" x14ac:dyDescent="0.2">
      <c r="I59" s="283"/>
    </row>
    <row r="60" spans="9:9" ht="15.75" customHeight="1" x14ac:dyDescent="0.2">
      <c r="I60" s="283"/>
    </row>
    <row r="61" spans="9:9" ht="15.75" customHeight="1" x14ac:dyDescent="0.2">
      <c r="I61" s="283"/>
    </row>
    <row r="62" spans="9:9" ht="15.75" customHeight="1" x14ac:dyDescent="0.2">
      <c r="I62" s="283"/>
    </row>
    <row r="63" spans="9:9" ht="15.75" customHeight="1" x14ac:dyDescent="0.2">
      <c r="I63" s="283"/>
    </row>
    <row r="64" spans="9:9" ht="15.75" customHeight="1" x14ac:dyDescent="0.2">
      <c r="I64" s="283"/>
    </row>
    <row r="65" spans="9:9" ht="15.75" customHeight="1" x14ac:dyDescent="0.2">
      <c r="I65" s="283"/>
    </row>
    <row r="66" spans="9:9" ht="15.75" customHeight="1" x14ac:dyDescent="0.2">
      <c r="I66" s="283"/>
    </row>
    <row r="67" spans="9:9" ht="15.75" customHeight="1" x14ac:dyDescent="0.2">
      <c r="I67" s="283"/>
    </row>
    <row r="68" spans="9:9" ht="15.75" customHeight="1" x14ac:dyDescent="0.2">
      <c r="I68" s="283"/>
    </row>
    <row r="69" spans="9:9" ht="15.75" customHeight="1" x14ac:dyDescent="0.2">
      <c r="I69" s="283"/>
    </row>
    <row r="70" spans="9:9" ht="15.75" customHeight="1" x14ac:dyDescent="0.2">
      <c r="I70" s="283"/>
    </row>
    <row r="71" spans="9:9" ht="15.75" customHeight="1" x14ac:dyDescent="0.2">
      <c r="I71" s="283"/>
    </row>
    <row r="72" spans="9:9" ht="15.75" customHeight="1" x14ac:dyDescent="0.2">
      <c r="I72" s="283"/>
    </row>
    <row r="73" spans="9:9" ht="15.75" customHeight="1" x14ac:dyDescent="0.2">
      <c r="I73" s="283"/>
    </row>
    <row r="74" spans="9:9" ht="15.75" customHeight="1" x14ac:dyDescent="0.2">
      <c r="I74" s="283"/>
    </row>
    <row r="75" spans="9:9" ht="15.75" customHeight="1" x14ac:dyDescent="0.2">
      <c r="I75" s="283"/>
    </row>
    <row r="76" spans="9:9" ht="15.75" customHeight="1" x14ac:dyDescent="0.2">
      <c r="I76" s="283"/>
    </row>
    <row r="77" spans="9:9" ht="15.75" customHeight="1" x14ac:dyDescent="0.2">
      <c r="I77" s="283"/>
    </row>
    <row r="78" spans="9:9" ht="15.75" customHeight="1" x14ac:dyDescent="0.2">
      <c r="I78" s="283"/>
    </row>
    <row r="79" spans="9:9" ht="15.75" customHeight="1" x14ac:dyDescent="0.2">
      <c r="I79" s="283"/>
    </row>
    <row r="80" spans="9:9" ht="15.75" customHeight="1" x14ac:dyDescent="0.2">
      <c r="I80" s="283"/>
    </row>
    <row r="81" spans="9:9" ht="15.75" customHeight="1" x14ac:dyDescent="0.2">
      <c r="I81" s="283"/>
    </row>
    <row r="82" spans="9:9" ht="15.75" customHeight="1" x14ac:dyDescent="0.2">
      <c r="I82" s="283"/>
    </row>
    <row r="83" spans="9:9" ht="15.75" customHeight="1" x14ac:dyDescent="0.2">
      <c r="I83" s="283"/>
    </row>
    <row r="84" spans="9:9" ht="15.75" customHeight="1" x14ac:dyDescent="0.2">
      <c r="I84" s="283"/>
    </row>
    <row r="85" spans="9:9" ht="15.75" customHeight="1" x14ac:dyDescent="0.2">
      <c r="I85" s="283"/>
    </row>
    <row r="86" spans="9:9" ht="15.75" customHeight="1" x14ac:dyDescent="0.2">
      <c r="I86" s="283"/>
    </row>
    <row r="87" spans="9:9" ht="15.75" customHeight="1" x14ac:dyDescent="0.2">
      <c r="I87" s="283"/>
    </row>
    <row r="88" spans="9:9" ht="15.75" customHeight="1" x14ac:dyDescent="0.2">
      <c r="I88" s="283"/>
    </row>
    <row r="89" spans="9:9" ht="15.75" customHeight="1" x14ac:dyDescent="0.2">
      <c r="I89" s="283"/>
    </row>
    <row r="90" spans="9:9" ht="15.75" customHeight="1" x14ac:dyDescent="0.2">
      <c r="I90" s="283"/>
    </row>
    <row r="91" spans="9:9" ht="15.75" customHeight="1" x14ac:dyDescent="0.2">
      <c r="I91" s="283"/>
    </row>
    <row r="92" spans="9:9" ht="15.75" customHeight="1" x14ac:dyDescent="0.2">
      <c r="I92" s="283"/>
    </row>
    <row r="93" spans="9:9" ht="15.75" customHeight="1" x14ac:dyDescent="0.2">
      <c r="I93" s="283"/>
    </row>
    <row r="94" spans="9:9" ht="15.75" customHeight="1" x14ac:dyDescent="0.2">
      <c r="I94" s="283"/>
    </row>
    <row r="95" spans="9:9" ht="15.75" customHeight="1" x14ac:dyDescent="0.2">
      <c r="I95" s="283"/>
    </row>
    <row r="96" spans="9:9" ht="15.75" customHeight="1" x14ac:dyDescent="0.2">
      <c r="I96" s="283"/>
    </row>
    <row r="97" spans="9:9" ht="15.75" customHeight="1" x14ac:dyDescent="0.2">
      <c r="I97" s="283"/>
    </row>
    <row r="98" spans="9:9" ht="15.75" customHeight="1" x14ac:dyDescent="0.2">
      <c r="I98" s="283"/>
    </row>
    <row r="99" spans="9:9" ht="15.75" customHeight="1" x14ac:dyDescent="0.2">
      <c r="I99" s="283"/>
    </row>
    <row r="100" spans="9:9" ht="15.75" customHeight="1" x14ac:dyDescent="0.2">
      <c r="I100" s="283"/>
    </row>
    <row r="101" spans="9:9" ht="15.75" customHeight="1" x14ac:dyDescent="0.2">
      <c r="I101" s="283"/>
    </row>
    <row r="102" spans="9:9" ht="15.75" customHeight="1" x14ac:dyDescent="0.2">
      <c r="I102" s="283"/>
    </row>
    <row r="103" spans="9:9" ht="15.75" customHeight="1" x14ac:dyDescent="0.2">
      <c r="I103" s="283"/>
    </row>
    <row r="104" spans="9:9" ht="15.75" customHeight="1" x14ac:dyDescent="0.2">
      <c r="I104" s="283"/>
    </row>
    <row r="105" spans="9:9" ht="15.75" customHeight="1" x14ac:dyDescent="0.2">
      <c r="I105" s="283"/>
    </row>
    <row r="106" spans="9:9" ht="15.75" customHeight="1" x14ac:dyDescent="0.2">
      <c r="I106" s="283"/>
    </row>
    <row r="107" spans="9:9" ht="15.75" customHeight="1" x14ac:dyDescent="0.2">
      <c r="I107" s="283"/>
    </row>
    <row r="108" spans="9:9" ht="15.75" customHeight="1" x14ac:dyDescent="0.2">
      <c r="I108" s="283"/>
    </row>
    <row r="109" spans="9:9" ht="15.75" customHeight="1" x14ac:dyDescent="0.2">
      <c r="I109" s="283"/>
    </row>
    <row r="110" spans="9:9" ht="15.75" customHeight="1" x14ac:dyDescent="0.2">
      <c r="I110" s="283"/>
    </row>
    <row r="111" spans="9:9" ht="15.75" customHeight="1" x14ac:dyDescent="0.2">
      <c r="I111" s="283"/>
    </row>
    <row r="112" spans="9:9" ht="15.75" customHeight="1" x14ac:dyDescent="0.2">
      <c r="I112" s="283"/>
    </row>
    <row r="113" spans="9:9" ht="15.75" customHeight="1" x14ac:dyDescent="0.2">
      <c r="I113" s="283"/>
    </row>
    <row r="114" spans="9:9" ht="15.75" customHeight="1" x14ac:dyDescent="0.2">
      <c r="I114" s="283"/>
    </row>
    <row r="115" spans="9:9" ht="15.75" customHeight="1" x14ac:dyDescent="0.2">
      <c r="I115" s="283"/>
    </row>
    <row r="116" spans="9:9" ht="15.75" customHeight="1" x14ac:dyDescent="0.2">
      <c r="I116" s="283"/>
    </row>
    <row r="117" spans="9:9" ht="15.75" customHeight="1" x14ac:dyDescent="0.2">
      <c r="I117" s="283"/>
    </row>
    <row r="118" spans="9:9" ht="15.75" customHeight="1" x14ac:dyDescent="0.2">
      <c r="I118" s="283"/>
    </row>
    <row r="119" spans="9:9" ht="15.75" customHeight="1" x14ac:dyDescent="0.2">
      <c r="I119" s="283"/>
    </row>
    <row r="120" spans="9:9" ht="15.75" customHeight="1" x14ac:dyDescent="0.2">
      <c r="I120" s="283"/>
    </row>
    <row r="121" spans="9:9" ht="15.75" customHeight="1" x14ac:dyDescent="0.2">
      <c r="I121" s="283"/>
    </row>
    <row r="122" spans="9:9" ht="15.75" customHeight="1" x14ac:dyDescent="0.2">
      <c r="I122" s="283"/>
    </row>
    <row r="123" spans="9:9" ht="15.75" customHeight="1" x14ac:dyDescent="0.2">
      <c r="I123" s="283"/>
    </row>
    <row r="124" spans="9:9" ht="15.75" customHeight="1" x14ac:dyDescent="0.2">
      <c r="I124" s="283"/>
    </row>
    <row r="125" spans="9:9" ht="15.75" customHeight="1" x14ac:dyDescent="0.2">
      <c r="I125" s="283"/>
    </row>
    <row r="126" spans="9:9" ht="15.75" customHeight="1" x14ac:dyDescent="0.2">
      <c r="I126" s="283"/>
    </row>
    <row r="127" spans="9:9" ht="15.75" customHeight="1" x14ac:dyDescent="0.2">
      <c r="I127" s="283"/>
    </row>
    <row r="128" spans="9:9" ht="15.75" customHeight="1" x14ac:dyDescent="0.2">
      <c r="I128" s="283"/>
    </row>
    <row r="129" spans="9:9" ht="15.75" customHeight="1" x14ac:dyDescent="0.2">
      <c r="I129" s="283"/>
    </row>
    <row r="130" spans="9:9" ht="15.75" customHeight="1" x14ac:dyDescent="0.2">
      <c r="I130" s="283"/>
    </row>
    <row r="131" spans="9:9" ht="15.75" customHeight="1" x14ac:dyDescent="0.2">
      <c r="I131" s="283"/>
    </row>
    <row r="132" spans="9:9" ht="15.75" customHeight="1" x14ac:dyDescent="0.2">
      <c r="I132" s="283"/>
    </row>
    <row r="133" spans="9:9" ht="15.75" customHeight="1" x14ac:dyDescent="0.2">
      <c r="I133" s="283"/>
    </row>
    <row r="134" spans="9:9" ht="15.75" customHeight="1" x14ac:dyDescent="0.2">
      <c r="I134" s="283"/>
    </row>
    <row r="135" spans="9:9" ht="15.75" customHeight="1" x14ac:dyDescent="0.2">
      <c r="I135" s="283"/>
    </row>
    <row r="136" spans="9:9" ht="15.75" customHeight="1" x14ac:dyDescent="0.2">
      <c r="I136" s="283"/>
    </row>
    <row r="137" spans="9:9" ht="15.75" customHeight="1" x14ac:dyDescent="0.2">
      <c r="I137" s="283"/>
    </row>
    <row r="138" spans="9:9" ht="15.75" customHeight="1" x14ac:dyDescent="0.2">
      <c r="I138" s="283"/>
    </row>
    <row r="139" spans="9:9" ht="15.75" customHeight="1" x14ac:dyDescent="0.2">
      <c r="I139" s="283"/>
    </row>
    <row r="140" spans="9:9" ht="15.75" customHeight="1" x14ac:dyDescent="0.2">
      <c r="I140" s="283"/>
    </row>
    <row r="141" spans="9:9" ht="15.75" customHeight="1" x14ac:dyDescent="0.2">
      <c r="I141" s="283"/>
    </row>
    <row r="142" spans="9:9" ht="15.75" customHeight="1" x14ac:dyDescent="0.2">
      <c r="I142" s="283"/>
    </row>
    <row r="143" spans="9:9" ht="15.75" customHeight="1" x14ac:dyDescent="0.2">
      <c r="I143" s="283"/>
    </row>
    <row r="144" spans="9:9" ht="15.75" customHeight="1" x14ac:dyDescent="0.2">
      <c r="I144" s="283"/>
    </row>
    <row r="145" spans="9:9" ht="15.75" customHeight="1" x14ac:dyDescent="0.2">
      <c r="I145" s="283"/>
    </row>
    <row r="146" spans="9:9" ht="15.75" customHeight="1" x14ac:dyDescent="0.2">
      <c r="I146" s="283"/>
    </row>
    <row r="147" spans="9:9" ht="15.75" customHeight="1" x14ac:dyDescent="0.2">
      <c r="I147" s="283"/>
    </row>
    <row r="148" spans="9:9" ht="15.75" customHeight="1" x14ac:dyDescent="0.2">
      <c r="I148" s="283"/>
    </row>
    <row r="149" spans="9:9" ht="15.75" customHeight="1" x14ac:dyDescent="0.2">
      <c r="I149" s="283"/>
    </row>
    <row r="150" spans="9:9" ht="15.75" customHeight="1" x14ac:dyDescent="0.2">
      <c r="I150" s="283"/>
    </row>
    <row r="151" spans="9:9" ht="15.75" customHeight="1" x14ac:dyDescent="0.2">
      <c r="I151" s="283"/>
    </row>
    <row r="152" spans="9:9" ht="15.75" customHeight="1" x14ac:dyDescent="0.2">
      <c r="I152" s="283"/>
    </row>
    <row r="153" spans="9:9" ht="15.75" customHeight="1" x14ac:dyDescent="0.2">
      <c r="I153" s="283"/>
    </row>
    <row r="154" spans="9:9" ht="15.75" customHeight="1" x14ac:dyDescent="0.2">
      <c r="I154" s="283"/>
    </row>
    <row r="155" spans="9:9" ht="15.75" customHeight="1" x14ac:dyDescent="0.2">
      <c r="I155" s="283"/>
    </row>
    <row r="156" spans="9:9" ht="15.75" customHeight="1" x14ac:dyDescent="0.2">
      <c r="I156" s="283"/>
    </row>
    <row r="157" spans="9:9" ht="15.75" customHeight="1" x14ac:dyDescent="0.2">
      <c r="I157" s="283"/>
    </row>
    <row r="158" spans="9:9" ht="15.75" customHeight="1" x14ac:dyDescent="0.2">
      <c r="I158" s="283"/>
    </row>
    <row r="159" spans="9:9" ht="15.75" customHeight="1" x14ac:dyDescent="0.2">
      <c r="I159" s="283"/>
    </row>
    <row r="160" spans="9:9" ht="15.75" customHeight="1" x14ac:dyDescent="0.2">
      <c r="I160" s="283"/>
    </row>
    <row r="161" spans="9:9" ht="15.75" customHeight="1" x14ac:dyDescent="0.2">
      <c r="I161" s="283"/>
    </row>
    <row r="162" spans="9:9" ht="15.75" customHeight="1" x14ac:dyDescent="0.2">
      <c r="I162" s="283"/>
    </row>
    <row r="163" spans="9:9" ht="15.75" customHeight="1" x14ac:dyDescent="0.2">
      <c r="I163" s="283"/>
    </row>
    <row r="164" spans="9:9" ht="15.75" customHeight="1" x14ac:dyDescent="0.2">
      <c r="I164" s="283"/>
    </row>
    <row r="165" spans="9:9" ht="15.75" customHeight="1" x14ac:dyDescent="0.2">
      <c r="I165" s="283"/>
    </row>
    <row r="166" spans="9:9" ht="15.75" customHeight="1" x14ac:dyDescent="0.2">
      <c r="I166" s="283"/>
    </row>
    <row r="167" spans="9:9" ht="15.75" customHeight="1" x14ac:dyDescent="0.2">
      <c r="I167" s="283"/>
    </row>
    <row r="168" spans="9:9" ht="15.75" customHeight="1" x14ac:dyDescent="0.2">
      <c r="I168" s="283"/>
    </row>
    <row r="169" spans="9:9" ht="15.75" customHeight="1" x14ac:dyDescent="0.2">
      <c r="I169" s="283"/>
    </row>
    <row r="170" spans="9:9" ht="15.75" customHeight="1" x14ac:dyDescent="0.2">
      <c r="I170" s="283"/>
    </row>
    <row r="171" spans="9:9" ht="15.75" customHeight="1" x14ac:dyDescent="0.2">
      <c r="I171" s="283"/>
    </row>
    <row r="172" spans="9:9" ht="15.75" customHeight="1" x14ac:dyDescent="0.2">
      <c r="I172" s="283"/>
    </row>
    <row r="173" spans="9:9" ht="15.75" customHeight="1" x14ac:dyDescent="0.2">
      <c r="I173" s="283"/>
    </row>
    <row r="174" spans="9:9" ht="15.75" customHeight="1" x14ac:dyDescent="0.2">
      <c r="I174" s="283"/>
    </row>
    <row r="175" spans="9:9" ht="15.75" customHeight="1" x14ac:dyDescent="0.2">
      <c r="I175" s="283"/>
    </row>
    <row r="176" spans="9:9" ht="15.75" customHeight="1" x14ac:dyDescent="0.2">
      <c r="I176" s="283"/>
    </row>
    <row r="177" spans="9:9" ht="15.75" customHeight="1" x14ac:dyDescent="0.2">
      <c r="I177" s="283"/>
    </row>
    <row r="178" spans="9:9" ht="15.75" customHeight="1" x14ac:dyDescent="0.2">
      <c r="I178" s="283"/>
    </row>
    <row r="179" spans="9:9" ht="15.75" customHeight="1" x14ac:dyDescent="0.2">
      <c r="I179" s="283"/>
    </row>
    <row r="180" spans="9:9" ht="15.75" customHeight="1" x14ac:dyDescent="0.2">
      <c r="I180" s="283"/>
    </row>
    <row r="181" spans="9:9" ht="15.75" customHeight="1" x14ac:dyDescent="0.2">
      <c r="I181" s="283"/>
    </row>
    <row r="182" spans="9:9" ht="15.75" customHeight="1" x14ac:dyDescent="0.2">
      <c r="I182" s="283"/>
    </row>
    <row r="183" spans="9:9" ht="15.75" customHeight="1" x14ac:dyDescent="0.2">
      <c r="I183" s="283"/>
    </row>
    <row r="184" spans="9:9" ht="15.75" customHeight="1" x14ac:dyDescent="0.2">
      <c r="I184" s="283"/>
    </row>
    <row r="185" spans="9:9" ht="15.75" customHeight="1" x14ac:dyDescent="0.2">
      <c r="I185" s="283"/>
    </row>
    <row r="186" spans="9:9" ht="15.75" customHeight="1" x14ac:dyDescent="0.2">
      <c r="I186" s="283"/>
    </row>
    <row r="187" spans="9:9" ht="15.75" customHeight="1" x14ac:dyDescent="0.2">
      <c r="I187" s="283"/>
    </row>
    <row r="188" spans="9:9" ht="15.75" customHeight="1" x14ac:dyDescent="0.2">
      <c r="I188" s="283"/>
    </row>
    <row r="189" spans="9:9" ht="15.75" customHeight="1" x14ac:dyDescent="0.2">
      <c r="I189" s="283"/>
    </row>
    <row r="190" spans="9:9" ht="15.75" customHeight="1" x14ac:dyDescent="0.2">
      <c r="I190" s="283"/>
    </row>
    <row r="191" spans="9:9" ht="15.75" customHeight="1" x14ac:dyDescent="0.2">
      <c r="I191" s="283"/>
    </row>
    <row r="192" spans="9:9" ht="15.75" customHeight="1" x14ac:dyDescent="0.2">
      <c r="I192" s="283"/>
    </row>
    <row r="193" spans="9:9" ht="15.75" customHeight="1" x14ac:dyDescent="0.2">
      <c r="I193" s="283"/>
    </row>
    <row r="194" spans="9:9" ht="15.75" customHeight="1" x14ac:dyDescent="0.2">
      <c r="I194" s="283"/>
    </row>
    <row r="195" spans="9:9" ht="15.75" customHeight="1" x14ac:dyDescent="0.2">
      <c r="I195" s="283"/>
    </row>
    <row r="196" spans="9:9" ht="15.75" customHeight="1" x14ac:dyDescent="0.2">
      <c r="I196" s="283"/>
    </row>
    <row r="197" spans="9:9" ht="15.75" customHeight="1" x14ac:dyDescent="0.2">
      <c r="I197" s="283"/>
    </row>
    <row r="198" spans="9:9" ht="15.75" customHeight="1" x14ac:dyDescent="0.2">
      <c r="I198" s="283"/>
    </row>
    <row r="199" spans="9:9" ht="15.75" customHeight="1" x14ac:dyDescent="0.2">
      <c r="I199" s="283"/>
    </row>
    <row r="200" spans="9:9" ht="15.75" customHeight="1" x14ac:dyDescent="0.2">
      <c r="I200" s="283"/>
    </row>
    <row r="201" spans="9:9" ht="15.75" customHeight="1" x14ac:dyDescent="0.2">
      <c r="I201" s="283"/>
    </row>
    <row r="202" spans="9:9" ht="15.75" customHeight="1" x14ac:dyDescent="0.2">
      <c r="I202" s="283"/>
    </row>
    <row r="203" spans="9:9" ht="15.75" customHeight="1" x14ac:dyDescent="0.2">
      <c r="I203" s="283"/>
    </row>
    <row r="204" spans="9:9" ht="15.75" customHeight="1" x14ac:dyDescent="0.2">
      <c r="I204" s="283"/>
    </row>
    <row r="205" spans="9:9" ht="15.75" customHeight="1" x14ac:dyDescent="0.2">
      <c r="I205" s="283"/>
    </row>
    <row r="206" spans="9:9" ht="15.75" customHeight="1" x14ac:dyDescent="0.2">
      <c r="I206" s="283"/>
    </row>
    <row r="207" spans="9:9" ht="15.75" customHeight="1" x14ac:dyDescent="0.2">
      <c r="I207" s="283"/>
    </row>
    <row r="208" spans="9:9" ht="15.75" customHeight="1" x14ac:dyDescent="0.2">
      <c r="I208" s="283"/>
    </row>
    <row r="209" spans="9:9" ht="15.75" customHeight="1" x14ac:dyDescent="0.2">
      <c r="I209" s="283"/>
    </row>
    <row r="210" spans="9:9" ht="15.75" customHeight="1" x14ac:dyDescent="0.2">
      <c r="I210" s="283"/>
    </row>
    <row r="211" spans="9:9" ht="15.75" customHeight="1" x14ac:dyDescent="0.2">
      <c r="I211" s="283"/>
    </row>
    <row r="212" spans="9:9" ht="15.75" customHeight="1" x14ac:dyDescent="0.2">
      <c r="I212" s="283"/>
    </row>
    <row r="213" spans="9:9" ht="15.75" customHeight="1" x14ac:dyDescent="0.2">
      <c r="I213" s="283"/>
    </row>
    <row r="214" spans="9:9" ht="15.75" customHeight="1" x14ac:dyDescent="0.2">
      <c r="I214" s="283"/>
    </row>
    <row r="215" spans="9:9" ht="15.75" customHeight="1" x14ac:dyDescent="0.2">
      <c r="I215" s="283"/>
    </row>
    <row r="216" spans="9:9" ht="15.75" customHeight="1" x14ac:dyDescent="0.2">
      <c r="I216" s="283"/>
    </row>
    <row r="217" spans="9:9" ht="15.75" customHeight="1" x14ac:dyDescent="0.2">
      <c r="I217" s="283"/>
    </row>
    <row r="218" spans="9:9" ht="15.75" customHeight="1" x14ac:dyDescent="0.2">
      <c r="I218" s="283"/>
    </row>
    <row r="219" spans="9:9" ht="15.75" customHeight="1" x14ac:dyDescent="0.2">
      <c r="I219" s="283"/>
    </row>
    <row r="220" spans="9:9" ht="15.75" customHeight="1" x14ac:dyDescent="0.2">
      <c r="I220" s="283"/>
    </row>
    <row r="221" spans="9:9" ht="15.75" customHeight="1" x14ac:dyDescent="0.2">
      <c r="I221" s="283"/>
    </row>
    <row r="222" spans="9:9" ht="15.75" customHeight="1" x14ac:dyDescent="0.2"/>
    <row r="223" spans="9:9" ht="15.75" customHeight="1" x14ac:dyDescent="0.2"/>
    <row r="224" spans="9:9"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1:F1"/>
    <mergeCell ref="A2:C2"/>
    <mergeCell ref="D2:E2"/>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H1000"/>
  <sheetViews>
    <sheetView workbookViewId="0">
      <selection sqref="A1:H1"/>
    </sheetView>
  </sheetViews>
  <sheetFormatPr baseColWidth="10" defaultColWidth="11.28515625" defaultRowHeight="15" customHeight="1" x14ac:dyDescent="0.2"/>
  <cols>
    <col min="1" max="1" width="11.28515625" customWidth="1"/>
    <col min="2" max="2" width="10.7109375" customWidth="1"/>
    <col min="3" max="3" width="7.85546875" customWidth="1"/>
    <col min="4" max="4" width="8" customWidth="1"/>
    <col min="5" max="5" width="7" customWidth="1"/>
    <col min="6" max="6" width="6.5703125" customWidth="1"/>
    <col min="7" max="7" width="6.85546875" customWidth="1"/>
    <col min="8" max="8" width="6.28515625" customWidth="1"/>
    <col min="9" max="26" width="11.28515625" customWidth="1"/>
  </cols>
  <sheetData>
    <row r="1" spans="1:8" ht="16" x14ac:dyDescent="0.2">
      <c r="A1" s="635" t="s">
        <v>1336</v>
      </c>
      <c r="B1" s="573"/>
      <c r="C1" s="573"/>
      <c r="D1" s="573"/>
      <c r="E1" s="573"/>
      <c r="F1" s="573"/>
      <c r="G1" s="573"/>
      <c r="H1" s="573"/>
    </row>
    <row r="2" spans="1:8" ht="16" x14ac:dyDescent="0.2">
      <c r="A2" s="636" t="s">
        <v>761</v>
      </c>
      <c r="B2" s="174"/>
      <c r="C2" s="617" t="s">
        <v>223</v>
      </c>
      <c r="D2" s="585"/>
      <c r="E2" s="585"/>
      <c r="F2" s="585"/>
      <c r="G2" s="585"/>
      <c r="H2" s="586"/>
    </row>
    <row r="3" spans="1:8" ht="31.5" customHeight="1" x14ac:dyDescent="0.2">
      <c r="A3" s="560"/>
      <c r="B3" s="234" t="s">
        <v>14</v>
      </c>
      <c r="C3" s="196" t="s">
        <v>1337</v>
      </c>
      <c r="D3" s="196" t="s">
        <v>1338</v>
      </c>
      <c r="E3" s="196" t="s">
        <v>1339</v>
      </c>
      <c r="F3" s="196" t="s">
        <v>1340</v>
      </c>
      <c r="G3" s="196" t="s">
        <v>1341</v>
      </c>
      <c r="H3" s="196" t="s">
        <v>1342</v>
      </c>
    </row>
    <row r="4" spans="1:8" ht="16" x14ac:dyDescent="0.2">
      <c r="A4" s="197" t="s">
        <v>264</v>
      </c>
      <c r="B4" s="177" t="s">
        <v>1059</v>
      </c>
      <c r="C4" s="204">
        <v>39.122599999999998</v>
      </c>
      <c r="D4" s="204">
        <v>40.1813</v>
      </c>
      <c r="E4" s="204">
        <v>98.678134901006061</v>
      </c>
      <c r="F4" s="204">
        <v>95.404400039512083</v>
      </c>
      <c r="G4" s="181">
        <v>38.6</v>
      </c>
      <c r="H4" s="181">
        <v>35.1</v>
      </c>
    </row>
    <row r="5" spans="1:8" ht="16" x14ac:dyDescent="0.2">
      <c r="A5" s="197" t="s">
        <v>291</v>
      </c>
      <c r="B5" s="179" t="s">
        <v>1059</v>
      </c>
      <c r="C5" s="204">
        <v>46.866100000000003</v>
      </c>
      <c r="D5" s="204">
        <v>45.091200000000001</v>
      </c>
      <c r="E5" s="204">
        <v>98.877786823999998</v>
      </c>
      <c r="F5" s="204">
        <v>86.524787156676098</v>
      </c>
      <c r="G5" s="181">
        <v>41.3</v>
      </c>
      <c r="H5" s="181">
        <v>33.799999999999997</v>
      </c>
    </row>
    <row r="6" spans="1:8" ht="16" x14ac:dyDescent="0.2">
      <c r="A6" s="197" t="s">
        <v>325</v>
      </c>
      <c r="B6" s="179" t="s">
        <v>1066</v>
      </c>
      <c r="C6" s="204">
        <v>39.548999999999999</v>
      </c>
      <c r="D6" s="204">
        <v>38.502600000000001</v>
      </c>
      <c r="E6" s="204">
        <v>98.084604261454729</v>
      </c>
      <c r="F6" s="204">
        <v>80.57072198231522</v>
      </c>
      <c r="G6" s="181">
        <v>36.799999999999997</v>
      </c>
      <c r="H6" s="181">
        <v>30.1</v>
      </c>
    </row>
    <row r="7" spans="1:8" ht="16" x14ac:dyDescent="0.2">
      <c r="A7" s="197" t="s">
        <v>360</v>
      </c>
      <c r="B7" s="179" t="s">
        <v>1059</v>
      </c>
      <c r="C7" s="204">
        <v>42.312800000000003</v>
      </c>
      <c r="D7" s="204">
        <v>40.720300000000002</v>
      </c>
      <c r="E7" s="204">
        <v>99.476438455063658</v>
      </c>
      <c r="F7" s="204">
        <v>95.824376652080431</v>
      </c>
      <c r="G7" s="181">
        <v>40.4</v>
      </c>
      <c r="H7" s="204">
        <v>34.905700000000003</v>
      </c>
    </row>
    <row r="8" spans="1:8" ht="16" x14ac:dyDescent="0.2">
      <c r="A8" s="197" t="s">
        <v>403</v>
      </c>
      <c r="B8" s="179" t="s">
        <v>1059</v>
      </c>
      <c r="C8" s="204">
        <v>43.363199999999999</v>
      </c>
      <c r="D8" s="204">
        <v>35.235599999999998</v>
      </c>
      <c r="E8" s="204">
        <v>99.117923487239082</v>
      </c>
      <c r="F8" s="204">
        <v>95.300853200288202</v>
      </c>
      <c r="G8" s="181">
        <v>41.5</v>
      </c>
      <c r="H8" s="181">
        <v>34.6</v>
      </c>
    </row>
    <row r="9" spans="1:8" ht="16" x14ac:dyDescent="0.2">
      <c r="A9" s="197" t="s">
        <v>419</v>
      </c>
      <c r="B9" s="180" t="s">
        <v>1059</v>
      </c>
      <c r="C9" s="204">
        <v>40.7654</v>
      </c>
      <c r="D9" s="204">
        <v>34.451500000000003</v>
      </c>
      <c r="E9" s="204">
        <v>98.761817901216048</v>
      </c>
      <c r="F9" s="204">
        <v>95.478428676842114</v>
      </c>
      <c r="G9" s="181">
        <v>39.4</v>
      </c>
      <c r="H9" s="181">
        <v>33.700000000000003</v>
      </c>
    </row>
    <row r="10" spans="1:8" ht="16" x14ac:dyDescent="0.2">
      <c r="A10" s="181" t="s">
        <v>457</v>
      </c>
      <c r="B10" s="180" t="s">
        <v>1078</v>
      </c>
      <c r="C10" s="204">
        <v>37.954999999999998</v>
      </c>
      <c r="D10" s="181" t="s">
        <v>1081</v>
      </c>
      <c r="E10" s="204">
        <v>99.587337613803044</v>
      </c>
      <c r="F10" s="181" t="s">
        <v>1081</v>
      </c>
      <c r="G10" s="181">
        <v>43.4</v>
      </c>
      <c r="H10" s="181" t="s">
        <v>1081</v>
      </c>
    </row>
    <row r="11" spans="1:8" ht="16" x14ac:dyDescent="0.2">
      <c r="A11" s="181" t="s">
        <v>493</v>
      </c>
      <c r="B11" s="180" t="s">
        <v>1078</v>
      </c>
      <c r="C11" s="204">
        <v>39.141800000000003</v>
      </c>
      <c r="D11" s="181" t="s">
        <v>1081</v>
      </c>
      <c r="E11" s="204">
        <v>99.624726228339938</v>
      </c>
      <c r="F11" s="181" t="s">
        <v>1081</v>
      </c>
      <c r="G11" s="181">
        <v>43.7</v>
      </c>
      <c r="H11" s="181" t="s">
        <v>1081</v>
      </c>
    </row>
    <row r="12" spans="1:8" ht="16" x14ac:dyDescent="0.2">
      <c r="A12" s="197" t="s">
        <v>526</v>
      </c>
      <c r="B12" s="179" t="s">
        <v>1059</v>
      </c>
      <c r="C12" s="204">
        <v>46.260300000000001</v>
      </c>
      <c r="D12" s="204">
        <v>41.617199999999997</v>
      </c>
      <c r="E12" s="204">
        <v>99.744722098574442</v>
      </c>
      <c r="F12" s="204">
        <v>92.661824024354388</v>
      </c>
      <c r="G12" s="181">
        <v>43.2</v>
      </c>
      <c r="H12" s="181">
        <v>31.5</v>
      </c>
    </row>
    <row r="13" spans="1:8" ht="16" x14ac:dyDescent="0.2">
      <c r="A13" s="197" t="s">
        <v>538</v>
      </c>
      <c r="B13" s="179" t="s">
        <v>1059</v>
      </c>
      <c r="C13" s="204">
        <v>40.405299999999997</v>
      </c>
      <c r="D13" s="204">
        <v>32.188000000000002</v>
      </c>
      <c r="E13" s="204">
        <v>99.080658336137688</v>
      </c>
      <c r="F13" s="204">
        <v>94.418913446183907</v>
      </c>
      <c r="G13" s="181">
        <v>38.6</v>
      </c>
      <c r="H13" s="181">
        <v>32.299999999999997</v>
      </c>
    </row>
    <row r="14" spans="1:8" ht="16" x14ac:dyDescent="0.2">
      <c r="A14" s="197" t="s">
        <v>574</v>
      </c>
      <c r="B14" s="179" t="s">
        <v>1066</v>
      </c>
      <c r="C14" s="204">
        <v>41.098700000000001</v>
      </c>
      <c r="D14" s="204">
        <v>39.351700000000001</v>
      </c>
      <c r="E14" s="204">
        <v>98.889514197292385</v>
      </c>
      <c r="F14" s="204">
        <v>94.615674686853311</v>
      </c>
      <c r="G14" s="181">
        <v>38.4</v>
      </c>
      <c r="H14" s="181">
        <v>34.200000000000003</v>
      </c>
    </row>
    <row r="15" spans="1:8" ht="16" x14ac:dyDescent="0.2">
      <c r="A15" s="197" t="s">
        <v>1094</v>
      </c>
      <c r="B15" s="179" t="s">
        <v>1095</v>
      </c>
      <c r="C15" s="204">
        <v>38.706499999999998</v>
      </c>
      <c r="D15" s="204">
        <v>38.8322</v>
      </c>
      <c r="E15" s="204">
        <v>82.335066636231886</v>
      </c>
      <c r="F15" s="204">
        <v>92.582517496362115</v>
      </c>
      <c r="G15" s="181">
        <v>38.200000000000003</v>
      </c>
      <c r="H15" s="181">
        <v>33.299999999999997</v>
      </c>
    </row>
    <row r="16" spans="1:8" ht="16" x14ac:dyDescent="0.2">
      <c r="A16" s="197" t="s">
        <v>1100</v>
      </c>
      <c r="B16" s="179" t="s">
        <v>1095</v>
      </c>
      <c r="C16" s="204">
        <v>38.666899999999998</v>
      </c>
      <c r="D16" s="204">
        <v>33.013399999999997</v>
      </c>
      <c r="E16" s="204">
        <v>99.609571223156934</v>
      </c>
      <c r="F16" s="204">
        <v>91.471424249484159</v>
      </c>
      <c r="G16" s="181">
        <v>44.5</v>
      </c>
      <c r="H16" s="181">
        <v>31.4</v>
      </c>
    </row>
    <row r="17" spans="1:8" ht="16" x14ac:dyDescent="0.2">
      <c r="A17" s="197" t="s">
        <v>897</v>
      </c>
      <c r="B17" s="179" t="s">
        <v>1095</v>
      </c>
      <c r="C17" s="204">
        <v>24.304200000000002</v>
      </c>
      <c r="D17" s="204">
        <v>33.892200000000003</v>
      </c>
      <c r="E17" s="204">
        <v>99.275813180377497</v>
      </c>
      <c r="F17" s="204">
        <v>97.267167422640384</v>
      </c>
      <c r="G17" s="181">
        <v>37.1</v>
      </c>
      <c r="H17" s="181">
        <v>35.6</v>
      </c>
    </row>
    <row r="18" spans="1:8" ht="16" x14ac:dyDescent="0.2">
      <c r="A18" s="197" t="s">
        <v>643</v>
      </c>
      <c r="B18" s="179" t="s">
        <v>1059</v>
      </c>
      <c r="C18" s="204">
        <v>38.414200000000001</v>
      </c>
      <c r="D18" s="204">
        <v>37.972999999999999</v>
      </c>
      <c r="E18" s="204">
        <v>94.991498311755336</v>
      </c>
      <c r="F18" s="204">
        <v>79.657264865384818</v>
      </c>
      <c r="G18" s="181">
        <v>34.700000000000003</v>
      </c>
      <c r="H18" s="181">
        <v>31.2</v>
      </c>
    </row>
    <row r="19" spans="1:8" ht="16" x14ac:dyDescent="0.2">
      <c r="A19" s="197" t="s">
        <v>911</v>
      </c>
      <c r="B19" s="179" t="s">
        <v>1095</v>
      </c>
      <c r="C19" s="204">
        <v>34.774000000000001</v>
      </c>
      <c r="D19" s="181" t="s">
        <v>1081</v>
      </c>
      <c r="E19" s="204">
        <v>98.997720677283638</v>
      </c>
      <c r="F19" s="181" t="s">
        <v>1081</v>
      </c>
      <c r="G19" s="181">
        <v>37.4</v>
      </c>
      <c r="H19" s="181" t="s">
        <v>1081</v>
      </c>
    </row>
    <row r="20" spans="1:8" ht="16" x14ac:dyDescent="0.2">
      <c r="A20" s="197" t="s">
        <v>922</v>
      </c>
      <c r="B20" s="179" t="s">
        <v>1095</v>
      </c>
      <c r="C20" s="204">
        <v>28.822099999999999</v>
      </c>
      <c r="D20" s="204">
        <v>31.175599999999999</v>
      </c>
      <c r="E20" s="204">
        <v>97.826141383356031</v>
      </c>
      <c r="F20" s="204">
        <v>88.869955892860744</v>
      </c>
      <c r="G20" s="181">
        <v>33.6</v>
      </c>
      <c r="H20" s="181">
        <v>32.6</v>
      </c>
    </row>
    <row r="21" spans="1:8" ht="15.75" customHeight="1" x14ac:dyDescent="0.2">
      <c r="A21" s="197" t="s">
        <v>931</v>
      </c>
      <c r="B21" s="179" t="s">
        <v>1066</v>
      </c>
      <c r="C21" s="204">
        <v>33.857399999999998</v>
      </c>
      <c r="D21" s="204">
        <v>33.0197</v>
      </c>
      <c r="E21" s="204">
        <v>99.269672206380307</v>
      </c>
      <c r="F21" s="204">
        <v>94.337432951071065</v>
      </c>
      <c r="G21" s="181">
        <v>38.6</v>
      </c>
      <c r="H21" s="181">
        <v>32.5</v>
      </c>
    </row>
    <row r="22" spans="1:8" ht="15.75" customHeight="1" x14ac:dyDescent="0.2">
      <c r="A22" s="288" t="s">
        <v>676</v>
      </c>
      <c r="B22" s="289" t="s">
        <v>1120</v>
      </c>
      <c r="C22" s="290">
        <v>38.361699999999999</v>
      </c>
      <c r="D22" s="290">
        <v>36.206699999999998</v>
      </c>
      <c r="E22" s="290">
        <v>93.861852367511446</v>
      </c>
      <c r="F22" s="290">
        <v>86.310448302035482</v>
      </c>
      <c r="G22" s="291">
        <v>39.299999999999997</v>
      </c>
      <c r="H22" s="291">
        <v>34.200000000000003</v>
      </c>
    </row>
    <row r="23" spans="1:8" ht="15.75" customHeight="1" x14ac:dyDescent="0.2">
      <c r="A23" s="292"/>
      <c r="B23" s="292" t="s">
        <v>1160</v>
      </c>
      <c r="C23" s="293">
        <f t="shared" ref="C23:H23" si="0">MIN(C4:C22)</f>
        <v>24.304200000000002</v>
      </c>
      <c r="D23" s="293">
        <f t="shared" si="0"/>
        <v>31.175599999999999</v>
      </c>
      <c r="E23" s="293">
        <f t="shared" si="0"/>
        <v>82.335066636231886</v>
      </c>
      <c r="F23" s="293">
        <f t="shared" si="0"/>
        <v>79.657264865384818</v>
      </c>
      <c r="G23" s="292">
        <f t="shared" si="0"/>
        <v>33.6</v>
      </c>
      <c r="H23" s="292">
        <f t="shared" si="0"/>
        <v>30.1</v>
      </c>
    </row>
    <row r="24" spans="1:8" ht="15.75" customHeight="1" x14ac:dyDescent="0.2">
      <c r="A24" s="228"/>
      <c r="B24" s="228" t="s">
        <v>1161</v>
      </c>
      <c r="C24" s="294">
        <f t="shared" ref="C24:H24" si="1">MAX(C4:C22)</f>
        <v>46.866100000000003</v>
      </c>
      <c r="D24" s="294">
        <f t="shared" si="1"/>
        <v>45.091200000000001</v>
      </c>
      <c r="E24" s="294">
        <f t="shared" si="1"/>
        <v>99.744722098574442</v>
      </c>
      <c r="F24" s="294">
        <f t="shared" si="1"/>
        <v>97.267167422640384</v>
      </c>
      <c r="G24" s="228">
        <f t="shared" si="1"/>
        <v>44.5</v>
      </c>
      <c r="H24" s="228">
        <f t="shared" si="1"/>
        <v>35.6</v>
      </c>
    </row>
    <row r="25" spans="1:8" ht="15.75" customHeight="1" x14ac:dyDescent="0.2">
      <c r="A25" s="228"/>
      <c r="B25" s="228" t="s">
        <v>1162</v>
      </c>
      <c r="C25" s="294">
        <f t="shared" ref="C25:H25" si="2">AVERAGE(C4:C22)</f>
        <v>38.565642105263166</v>
      </c>
      <c r="D25" s="294">
        <f t="shared" si="2"/>
        <v>36.965762499999997</v>
      </c>
      <c r="E25" s="294">
        <f t="shared" si="2"/>
        <v>97.689000015272654</v>
      </c>
      <c r="F25" s="294">
        <f t="shared" si="2"/>
        <v>91.33101194030904</v>
      </c>
      <c r="G25" s="294">
        <f t="shared" si="2"/>
        <v>39.405263157894737</v>
      </c>
      <c r="H25" s="294">
        <f t="shared" si="2"/>
        <v>33.187856250000003</v>
      </c>
    </row>
    <row r="26" spans="1:8" ht="15.75" customHeight="1" x14ac:dyDescent="0.2"/>
    <row r="27" spans="1:8" ht="15.75" customHeight="1" x14ac:dyDescent="0.2"/>
    <row r="28" spans="1:8" ht="15.75" customHeight="1" x14ac:dyDescent="0.2">
      <c r="A28" s="41"/>
      <c r="G28" s="295"/>
      <c r="H28" s="295"/>
    </row>
    <row r="29" spans="1:8" ht="15.75" customHeight="1" x14ac:dyDescent="0.2"/>
    <row r="30" spans="1:8" ht="15.75" customHeight="1" x14ac:dyDescent="0.2"/>
    <row r="31" spans="1:8" ht="15.75" customHeight="1" x14ac:dyDescent="0.2"/>
    <row r="32" spans="1:8"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1:H1"/>
    <mergeCell ref="A2:A3"/>
    <mergeCell ref="C2:H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workbookViewId="0">
      <selection sqref="A1:H1"/>
    </sheetView>
  </sheetViews>
  <sheetFormatPr baseColWidth="10" defaultColWidth="11.28515625" defaultRowHeight="15" customHeight="1" x14ac:dyDescent="0.2"/>
  <cols>
    <col min="1" max="1" width="15.28515625" customWidth="1"/>
    <col min="2" max="2" width="21" bestFit="1" customWidth="1"/>
    <col min="3" max="3" width="19.7109375" customWidth="1"/>
    <col min="4" max="4" width="8.7109375" customWidth="1"/>
    <col min="5" max="5" width="8.28515625" customWidth="1"/>
    <col min="6" max="6" width="7.42578125" customWidth="1"/>
    <col min="7" max="7" width="15.85546875" customWidth="1"/>
    <col min="8" max="8" width="28.28515625" customWidth="1"/>
    <col min="9" max="9" width="15" customWidth="1"/>
    <col min="10" max="10" width="7.7109375" customWidth="1"/>
    <col min="11" max="11" width="18" customWidth="1"/>
    <col min="12" max="12" width="8.28515625" customWidth="1"/>
    <col min="13" max="13" width="10.140625" customWidth="1"/>
    <col min="14" max="14" width="12.5703125" customWidth="1"/>
    <col min="15" max="15" width="6.5703125" customWidth="1"/>
    <col min="16" max="16" width="6.28515625" customWidth="1"/>
    <col min="17" max="17" width="8.5703125" customWidth="1"/>
    <col min="18" max="18" width="9.140625" customWidth="1"/>
    <col min="19" max="19" width="7.7109375" customWidth="1"/>
    <col min="20" max="20" width="27.28515625" customWidth="1"/>
    <col min="21" max="21" width="10.140625" customWidth="1"/>
    <col min="22" max="22" width="6.7109375" customWidth="1"/>
    <col min="23" max="23" width="53.7109375" customWidth="1"/>
    <col min="24" max="26" width="11.28515625" customWidth="1"/>
  </cols>
  <sheetData>
    <row r="1" spans="1:23" ht="63" customHeight="1" x14ac:dyDescent="0.2">
      <c r="A1" s="637" t="s">
        <v>1343</v>
      </c>
      <c r="B1" s="573"/>
      <c r="C1" s="573"/>
      <c r="D1" s="573"/>
      <c r="E1" s="573"/>
      <c r="F1" s="573"/>
      <c r="G1" s="573"/>
      <c r="H1" s="573"/>
      <c r="I1" s="296"/>
      <c r="J1" s="296"/>
      <c r="K1" s="296"/>
      <c r="L1" s="296"/>
      <c r="M1" s="296"/>
      <c r="N1" s="296"/>
      <c r="O1" s="296"/>
      <c r="P1" s="296"/>
      <c r="Q1" s="296"/>
      <c r="R1" s="296"/>
      <c r="S1" s="296"/>
      <c r="T1" s="296"/>
      <c r="U1" s="296"/>
      <c r="V1" s="296"/>
      <c r="W1" s="296"/>
    </row>
    <row r="2" spans="1:23" ht="43.5" customHeight="1" x14ac:dyDescent="0.2">
      <c r="A2" s="100" t="s">
        <v>757</v>
      </c>
      <c r="B2" s="100" t="s">
        <v>758</v>
      </c>
      <c r="C2" s="100" t="s">
        <v>759</v>
      </c>
      <c r="D2" s="100" t="s">
        <v>949</v>
      </c>
      <c r="E2" s="100" t="s">
        <v>1344</v>
      </c>
      <c r="F2" s="100" t="s">
        <v>1345</v>
      </c>
      <c r="G2" s="100" t="s">
        <v>1346</v>
      </c>
      <c r="H2" s="100" t="s">
        <v>1347</v>
      </c>
      <c r="I2" s="100" t="s">
        <v>1348</v>
      </c>
      <c r="J2" s="100" t="s">
        <v>1349</v>
      </c>
      <c r="K2" s="100" t="s">
        <v>1350</v>
      </c>
      <c r="L2" s="100" t="s">
        <v>1351</v>
      </c>
      <c r="M2" s="100" t="s">
        <v>1352</v>
      </c>
      <c r="N2" s="100" t="s">
        <v>1353</v>
      </c>
      <c r="O2" s="100" t="s">
        <v>1354</v>
      </c>
      <c r="P2" s="100" t="s">
        <v>1355</v>
      </c>
      <c r="Q2" s="100" t="s">
        <v>1356</v>
      </c>
      <c r="R2" s="100" t="s">
        <v>1357</v>
      </c>
      <c r="S2" s="100" t="s">
        <v>1358</v>
      </c>
      <c r="T2" s="100" t="s">
        <v>1359</v>
      </c>
      <c r="U2" s="100" t="s">
        <v>1360</v>
      </c>
      <c r="V2" s="100" t="s">
        <v>1361</v>
      </c>
      <c r="W2" s="100" t="s">
        <v>1362</v>
      </c>
    </row>
    <row r="3" spans="1:23" ht="15.75" customHeight="1" x14ac:dyDescent="0.2">
      <c r="A3" s="297" t="s">
        <v>774</v>
      </c>
      <c r="B3" s="298" t="s">
        <v>776</v>
      </c>
      <c r="C3" s="299" t="s">
        <v>777</v>
      </c>
      <c r="D3" s="37" t="s">
        <v>264</v>
      </c>
      <c r="E3" s="300">
        <v>292.40499999999997</v>
      </c>
      <c r="F3" s="81" t="s">
        <v>1363</v>
      </c>
      <c r="G3" s="41" t="s">
        <v>1364</v>
      </c>
      <c r="H3" s="41" t="s">
        <v>1365</v>
      </c>
      <c r="I3" s="118" t="s">
        <v>1366</v>
      </c>
      <c r="J3" s="39">
        <v>16666</v>
      </c>
      <c r="K3" s="17" t="s">
        <v>1367</v>
      </c>
      <c r="L3" s="39">
        <v>27958</v>
      </c>
      <c r="M3" s="39" t="s">
        <v>1368</v>
      </c>
      <c r="N3" s="39" t="s">
        <v>1369</v>
      </c>
      <c r="O3" s="39">
        <v>1652</v>
      </c>
      <c r="P3" s="39">
        <v>23</v>
      </c>
      <c r="Q3" s="39">
        <v>37837</v>
      </c>
      <c r="R3" s="81" t="s">
        <v>1370</v>
      </c>
      <c r="S3" s="300">
        <v>145.428</v>
      </c>
      <c r="T3" s="39" t="s">
        <v>1371</v>
      </c>
      <c r="U3" s="39">
        <v>1196406</v>
      </c>
      <c r="V3" s="39">
        <v>16691</v>
      </c>
      <c r="W3" s="41" t="s">
        <v>1372</v>
      </c>
    </row>
    <row r="4" spans="1:23" ht="15.75" customHeight="1" x14ac:dyDescent="0.2">
      <c r="A4" s="301"/>
      <c r="B4" s="298" t="s">
        <v>790</v>
      </c>
      <c r="C4" s="299" t="s">
        <v>791</v>
      </c>
      <c r="D4" s="37" t="s">
        <v>291</v>
      </c>
      <c r="E4" s="300">
        <v>152.49</v>
      </c>
      <c r="F4" s="81" t="s">
        <v>1363</v>
      </c>
      <c r="G4" s="41" t="s">
        <v>1364</v>
      </c>
      <c r="H4" s="41" t="s">
        <v>1373</v>
      </c>
      <c r="I4" s="118" t="s">
        <v>1374</v>
      </c>
      <c r="J4" s="39">
        <v>16870</v>
      </c>
      <c r="K4" s="17" t="s">
        <v>1375</v>
      </c>
      <c r="L4" s="39">
        <v>7052</v>
      </c>
      <c r="M4" s="39" t="s">
        <v>1368</v>
      </c>
      <c r="N4" s="302">
        <v>0.105</v>
      </c>
      <c r="O4" s="39">
        <v>64</v>
      </c>
      <c r="P4" s="39">
        <v>107</v>
      </c>
      <c r="Q4" s="39">
        <v>26139</v>
      </c>
      <c r="R4" s="81">
        <v>2</v>
      </c>
      <c r="S4" s="300">
        <v>64.099000000000004</v>
      </c>
      <c r="T4" s="39" t="s">
        <v>1376</v>
      </c>
      <c r="U4" s="39">
        <v>1073724</v>
      </c>
      <c r="V4" s="39">
        <v>16838</v>
      </c>
      <c r="W4" s="41" t="s">
        <v>1377</v>
      </c>
    </row>
    <row r="5" spans="1:23" ht="15.75" customHeight="1" x14ac:dyDescent="0.2">
      <c r="A5" s="301"/>
      <c r="B5" s="298" t="s">
        <v>801</v>
      </c>
      <c r="C5" s="299" t="s">
        <v>802</v>
      </c>
      <c r="D5" s="37" t="s">
        <v>325</v>
      </c>
      <c r="E5" s="300">
        <v>311.34699999999998</v>
      </c>
      <c r="F5" s="81" t="s">
        <v>1363</v>
      </c>
      <c r="G5" s="41" t="s">
        <v>1378</v>
      </c>
      <c r="H5" s="41" t="s">
        <v>1379</v>
      </c>
      <c r="I5" s="118" t="s">
        <v>1380</v>
      </c>
      <c r="J5" s="39">
        <v>16666</v>
      </c>
      <c r="K5" s="17" t="s">
        <v>1367</v>
      </c>
      <c r="L5" s="39">
        <v>4255</v>
      </c>
      <c r="M5" s="39" t="s">
        <v>1368</v>
      </c>
      <c r="N5" s="39" t="s">
        <v>1369</v>
      </c>
      <c r="O5" s="39">
        <v>62</v>
      </c>
      <c r="P5" s="39">
        <v>67</v>
      </c>
      <c r="Q5" s="39">
        <v>26804</v>
      </c>
      <c r="R5" s="81">
        <v>3</v>
      </c>
      <c r="S5" s="300">
        <v>194.68299999999999</v>
      </c>
      <c r="T5" s="39" t="s">
        <v>1381</v>
      </c>
      <c r="U5" s="39">
        <v>1192400</v>
      </c>
      <c r="V5" s="39">
        <v>17045</v>
      </c>
      <c r="W5" s="41" t="s">
        <v>1382</v>
      </c>
    </row>
    <row r="6" spans="1:23" ht="15.75" customHeight="1" x14ac:dyDescent="0.2">
      <c r="A6" s="523"/>
      <c r="B6" s="515" t="s">
        <v>811</v>
      </c>
      <c r="C6" s="516" t="s">
        <v>812</v>
      </c>
      <c r="D6" s="479" t="s">
        <v>360</v>
      </c>
      <c r="E6" s="517">
        <v>499.73599999999999</v>
      </c>
      <c r="F6" s="518" t="s">
        <v>1383</v>
      </c>
      <c r="G6" s="477"/>
      <c r="H6" s="477" t="s">
        <v>1384</v>
      </c>
      <c r="I6" s="520" t="s">
        <v>1385</v>
      </c>
      <c r="J6" s="471">
        <v>17019</v>
      </c>
      <c r="K6" s="480" t="s">
        <v>1386</v>
      </c>
      <c r="L6" s="471">
        <v>21986</v>
      </c>
      <c r="M6" s="518" t="s">
        <v>1368</v>
      </c>
      <c r="N6" s="471" t="s">
        <v>1369</v>
      </c>
      <c r="O6" s="471">
        <v>2501</v>
      </c>
      <c r="P6" s="471">
        <v>92</v>
      </c>
      <c r="Q6" s="471">
        <v>31191</v>
      </c>
      <c r="R6" s="518">
        <v>3</v>
      </c>
      <c r="S6" s="517">
        <v>166.57499999999999</v>
      </c>
      <c r="T6" s="471" t="s">
        <v>1387</v>
      </c>
      <c r="U6" s="471">
        <v>1223926</v>
      </c>
      <c r="V6" s="471">
        <v>16861</v>
      </c>
      <c r="W6" s="477" t="s">
        <v>1388</v>
      </c>
    </row>
    <row r="7" spans="1:23" ht="15.75" customHeight="1" x14ac:dyDescent="0.2">
      <c r="A7" s="524" t="s">
        <v>819</v>
      </c>
      <c r="B7" s="525" t="s">
        <v>821</v>
      </c>
      <c r="C7" s="524" t="s">
        <v>1389</v>
      </c>
      <c r="D7" s="483" t="s">
        <v>403</v>
      </c>
      <c r="E7" s="526">
        <v>392.9</v>
      </c>
      <c r="F7" s="527" t="s">
        <v>1383</v>
      </c>
      <c r="G7" s="492"/>
      <c r="H7" s="492" t="s">
        <v>1390</v>
      </c>
      <c r="I7" s="528" t="s">
        <v>1391</v>
      </c>
      <c r="J7" s="529">
        <v>16853</v>
      </c>
      <c r="K7" s="493" t="s">
        <v>1392</v>
      </c>
      <c r="L7" s="529">
        <v>11544</v>
      </c>
      <c r="M7" s="529" t="s">
        <v>1368</v>
      </c>
      <c r="N7" s="529" t="s">
        <v>1369</v>
      </c>
      <c r="O7" s="529">
        <v>234</v>
      </c>
      <c r="P7" s="529">
        <v>1</v>
      </c>
      <c r="Q7" s="529">
        <v>30700</v>
      </c>
      <c r="R7" s="529">
        <v>3</v>
      </c>
      <c r="S7" s="526">
        <v>59.5</v>
      </c>
      <c r="T7" s="529" t="s">
        <v>1393</v>
      </c>
      <c r="U7" s="529">
        <v>1104648</v>
      </c>
      <c r="V7" s="529">
        <v>16853</v>
      </c>
      <c r="W7" s="492" t="s">
        <v>1388</v>
      </c>
    </row>
    <row r="8" spans="1:23" ht="15.75" customHeight="1" x14ac:dyDescent="0.2">
      <c r="A8" s="516"/>
      <c r="B8" s="515" t="s">
        <v>821</v>
      </c>
      <c r="C8" s="516" t="s">
        <v>1389</v>
      </c>
      <c r="D8" s="479" t="s">
        <v>419</v>
      </c>
      <c r="E8" s="517">
        <v>181.9</v>
      </c>
      <c r="F8" s="518" t="s">
        <v>1383</v>
      </c>
      <c r="G8" s="477"/>
      <c r="H8" s="477" t="s">
        <v>1390</v>
      </c>
      <c r="I8" s="519" t="s">
        <v>1391</v>
      </c>
      <c r="J8" s="471">
        <v>16853</v>
      </c>
      <c r="K8" s="480" t="s">
        <v>1392</v>
      </c>
      <c r="L8" s="471">
        <v>5187</v>
      </c>
      <c r="M8" s="471" t="s">
        <v>1368</v>
      </c>
      <c r="N8" s="471" t="s">
        <v>1369</v>
      </c>
      <c r="O8" s="471">
        <v>1327</v>
      </c>
      <c r="P8" s="471">
        <v>4</v>
      </c>
      <c r="Q8" s="471">
        <v>32361</v>
      </c>
      <c r="R8" s="518">
        <v>3</v>
      </c>
      <c r="S8" s="517">
        <v>64.3</v>
      </c>
      <c r="T8" s="471" t="s">
        <v>1394</v>
      </c>
      <c r="U8" s="471">
        <v>1206496</v>
      </c>
      <c r="V8" s="471">
        <v>16855</v>
      </c>
      <c r="W8" s="477" t="s">
        <v>1388</v>
      </c>
    </row>
    <row r="9" spans="1:23" ht="15.75" customHeight="1" x14ac:dyDescent="0.2">
      <c r="A9" s="516"/>
      <c r="B9" s="515" t="s">
        <v>843</v>
      </c>
      <c r="C9" s="516" t="s">
        <v>1395</v>
      </c>
      <c r="D9" s="479" t="s">
        <v>526</v>
      </c>
      <c r="E9" s="517">
        <v>106.25</v>
      </c>
      <c r="F9" s="518" t="s">
        <v>1363</v>
      </c>
      <c r="G9" s="477" t="s">
        <v>1396</v>
      </c>
      <c r="H9" s="477" t="s">
        <v>1397</v>
      </c>
      <c r="I9" s="520" t="s">
        <v>1398</v>
      </c>
      <c r="J9" s="471">
        <v>15598</v>
      </c>
      <c r="K9" s="480" t="s">
        <v>1392</v>
      </c>
      <c r="L9" s="471">
        <v>1381</v>
      </c>
      <c r="M9" s="471" t="s">
        <v>1368</v>
      </c>
      <c r="N9" s="471" t="s">
        <v>1369</v>
      </c>
      <c r="O9" s="471">
        <v>149</v>
      </c>
      <c r="P9" s="471">
        <v>10</v>
      </c>
      <c r="Q9" s="471">
        <v>30597</v>
      </c>
      <c r="R9" s="518">
        <v>3</v>
      </c>
      <c r="S9" s="517">
        <v>63.445</v>
      </c>
      <c r="T9" s="471">
        <v>14133</v>
      </c>
      <c r="U9" s="471">
        <v>10390</v>
      </c>
      <c r="V9" s="471">
        <v>17831</v>
      </c>
      <c r="W9" s="477" t="s">
        <v>1399</v>
      </c>
    </row>
    <row r="10" spans="1:23" ht="15.75" customHeight="1" x14ac:dyDescent="0.2">
      <c r="A10" s="516"/>
      <c r="B10" s="515" t="s">
        <v>1400</v>
      </c>
      <c r="C10" s="516" t="s">
        <v>1401</v>
      </c>
      <c r="D10" s="479" t="s">
        <v>538</v>
      </c>
      <c r="E10" s="517">
        <v>231.72499999999999</v>
      </c>
      <c r="F10" s="518" t="s">
        <v>1383</v>
      </c>
      <c r="G10" s="477"/>
      <c r="H10" s="477" t="s">
        <v>1402</v>
      </c>
      <c r="I10" s="520" t="s">
        <v>1403</v>
      </c>
      <c r="J10" s="471">
        <v>16356</v>
      </c>
      <c r="K10" s="480" t="s">
        <v>1392</v>
      </c>
      <c r="L10" s="471">
        <v>13188</v>
      </c>
      <c r="M10" s="518" t="s">
        <v>1368</v>
      </c>
      <c r="N10" s="471" t="s">
        <v>1369</v>
      </c>
      <c r="O10" s="471">
        <v>2466</v>
      </c>
      <c r="P10" s="471">
        <v>34</v>
      </c>
      <c r="Q10" s="471">
        <v>37444</v>
      </c>
      <c r="R10" s="518">
        <v>3</v>
      </c>
      <c r="S10" s="517">
        <v>32.738999999999997</v>
      </c>
      <c r="T10" s="471">
        <v>1559593</v>
      </c>
      <c r="U10" s="471">
        <v>1205768</v>
      </c>
      <c r="V10" s="471">
        <v>18982</v>
      </c>
      <c r="W10" s="477" t="s">
        <v>1404</v>
      </c>
    </row>
    <row r="11" spans="1:23" ht="15.75" customHeight="1" x14ac:dyDescent="0.2">
      <c r="A11" s="530" t="s">
        <v>862</v>
      </c>
      <c r="B11" s="531" t="s">
        <v>864</v>
      </c>
      <c r="C11" s="530" t="s">
        <v>1405</v>
      </c>
      <c r="D11" s="532" t="s">
        <v>574</v>
      </c>
      <c r="E11" s="533">
        <v>271.94299999999998</v>
      </c>
      <c r="F11" s="534" t="s">
        <v>1383</v>
      </c>
      <c r="G11" s="535"/>
      <c r="H11" s="535" t="s">
        <v>1406</v>
      </c>
      <c r="I11" s="536" t="s">
        <v>1380</v>
      </c>
      <c r="J11" s="537">
        <v>16467</v>
      </c>
      <c r="K11" s="538" t="s">
        <v>1367</v>
      </c>
      <c r="L11" s="537">
        <v>4427</v>
      </c>
      <c r="M11" s="537">
        <v>300</v>
      </c>
      <c r="N11" s="537" t="s">
        <v>1369</v>
      </c>
      <c r="O11" s="537">
        <v>24</v>
      </c>
      <c r="P11" s="537">
        <v>13</v>
      </c>
      <c r="Q11" s="537">
        <v>26800</v>
      </c>
      <c r="R11" s="534">
        <v>2</v>
      </c>
      <c r="S11" s="533">
        <v>138.69399999999999</v>
      </c>
      <c r="T11" s="537">
        <v>87343</v>
      </c>
      <c r="U11" s="537">
        <v>67976</v>
      </c>
      <c r="V11" s="537">
        <v>16845</v>
      </c>
      <c r="W11" s="535" t="s">
        <v>1372</v>
      </c>
    </row>
    <row r="12" spans="1:23" ht="15.75" customHeight="1" x14ac:dyDescent="0.2">
      <c r="A12" s="521" t="s">
        <v>872</v>
      </c>
      <c r="B12" s="522" t="s">
        <v>874</v>
      </c>
      <c r="C12" s="521" t="s">
        <v>875</v>
      </c>
      <c r="D12" s="508" t="s">
        <v>595</v>
      </c>
      <c r="E12" s="514">
        <v>415.928</v>
      </c>
      <c r="F12" s="510" t="s">
        <v>1383</v>
      </c>
      <c r="G12" s="486"/>
      <c r="H12" s="486" t="s">
        <v>1407</v>
      </c>
      <c r="I12" s="509" t="s">
        <v>1408</v>
      </c>
      <c r="J12" s="511">
        <v>16422</v>
      </c>
      <c r="K12" s="489" t="s">
        <v>1409</v>
      </c>
      <c r="L12" s="511">
        <v>765</v>
      </c>
      <c r="M12" s="510" t="s">
        <v>1368</v>
      </c>
      <c r="N12" s="511" t="s">
        <v>1369</v>
      </c>
      <c r="O12" s="511">
        <v>3</v>
      </c>
      <c r="P12" s="511">
        <v>6</v>
      </c>
      <c r="Q12" s="511">
        <v>38773</v>
      </c>
      <c r="R12" s="510">
        <v>3</v>
      </c>
      <c r="S12" s="514">
        <v>250.44200000000001</v>
      </c>
      <c r="T12" s="511">
        <v>1462417</v>
      </c>
      <c r="U12" s="511">
        <v>1227820</v>
      </c>
      <c r="V12" s="511">
        <v>16408</v>
      </c>
      <c r="W12" s="486" t="s">
        <v>1410</v>
      </c>
    </row>
    <row r="13" spans="1:23" ht="15.75" customHeight="1" x14ac:dyDescent="0.2">
      <c r="A13" s="516" t="s">
        <v>1008</v>
      </c>
      <c r="B13" s="515" t="s">
        <v>886</v>
      </c>
      <c r="C13" s="516" t="s">
        <v>887</v>
      </c>
      <c r="D13" s="479" t="s">
        <v>614</v>
      </c>
      <c r="E13" s="517">
        <v>29.95</v>
      </c>
      <c r="F13" s="518" t="s">
        <v>1383</v>
      </c>
      <c r="G13" s="477"/>
      <c r="H13" s="477" t="s">
        <v>1411</v>
      </c>
      <c r="I13" s="520" t="s">
        <v>1412</v>
      </c>
      <c r="J13" s="471">
        <v>16486</v>
      </c>
      <c r="K13" s="480" t="s">
        <v>1375</v>
      </c>
      <c r="L13" s="471">
        <v>389</v>
      </c>
      <c r="M13" s="471" t="s">
        <v>1368</v>
      </c>
      <c r="N13" s="471" t="s">
        <v>1369</v>
      </c>
      <c r="O13" s="471">
        <v>48</v>
      </c>
      <c r="P13" s="471">
        <v>1</v>
      </c>
      <c r="Q13" s="471">
        <v>30194</v>
      </c>
      <c r="R13" s="518">
        <v>3</v>
      </c>
      <c r="S13" s="517">
        <v>79.367000000000004</v>
      </c>
      <c r="T13" s="471">
        <v>553447</v>
      </c>
      <c r="U13" s="471">
        <v>444060</v>
      </c>
      <c r="V13" s="471">
        <v>16490</v>
      </c>
      <c r="W13" s="477" t="s">
        <v>1410</v>
      </c>
    </row>
    <row r="14" spans="1:23" ht="15.75" customHeight="1" x14ac:dyDescent="0.2">
      <c r="A14" s="299"/>
      <c r="B14" s="298" t="s">
        <v>894</v>
      </c>
      <c r="C14" s="299" t="s">
        <v>895</v>
      </c>
      <c r="D14" s="37" t="s">
        <v>639</v>
      </c>
      <c r="E14" s="300">
        <v>69.834999999999994</v>
      </c>
      <c r="F14" s="81" t="s">
        <v>1383</v>
      </c>
      <c r="G14" s="41"/>
      <c r="H14" s="41" t="s">
        <v>1413</v>
      </c>
      <c r="I14" s="118" t="s">
        <v>1414</v>
      </c>
      <c r="J14" s="39">
        <v>16603</v>
      </c>
      <c r="K14" s="17" t="s">
        <v>1415</v>
      </c>
      <c r="L14" s="39">
        <v>104</v>
      </c>
      <c r="M14" s="81" t="s">
        <v>1368</v>
      </c>
      <c r="N14" s="39" t="s">
        <v>1369</v>
      </c>
      <c r="O14" s="39">
        <v>47</v>
      </c>
      <c r="P14" s="39">
        <v>1</v>
      </c>
      <c r="Q14" s="39">
        <v>31598</v>
      </c>
      <c r="R14" s="81">
        <v>3</v>
      </c>
      <c r="S14" s="300">
        <v>78.05</v>
      </c>
      <c r="T14" s="39">
        <v>95919</v>
      </c>
      <c r="U14" s="39">
        <v>80066</v>
      </c>
      <c r="V14" s="39">
        <v>17111</v>
      </c>
      <c r="W14" s="41" t="s">
        <v>1416</v>
      </c>
    </row>
    <row r="15" spans="1:23" ht="15.75" customHeight="1" x14ac:dyDescent="0.2">
      <c r="A15" s="299"/>
      <c r="B15" s="298" t="s">
        <v>1417</v>
      </c>
      <c r="C15" s="299" t="s">
        <v>901</v>
      </c>
      <c r="D15" s="37" t="s">
        <v>643</v>
      </c>
      <c r="E15" s="300">
        <v>131.48699999999999</v>
      </c>
      <c r="F15" s="81" t="s">
        <v>1383</v>
      </c>
      <c r="G15" s="41"/>
      <c r="H15" s="41" t="s">
        <v>1418</v>
      </c>
      <c r="I15" s="118" t="s">
        <v>1380</v>
      </c>
      <c r="J15" s="39">
        <v>16545</v>
      </c>
      <c r="K15" s="17" t="s">
        <v>1367</v>
      </c>
      <c r="L15" s="39">
        <v>236</v>
      </c>
      <c r="M15" s="39" t="s">
        <v>1368</v>
      </c>
      <c r="N15" s="39" t="s">
        <v>1369</v>
      </c>
      <c r="O15" s="39">
        <v>47</v>
      </c>
      <c r="P15" s="39">
        <v>2</v>
      </c>
      <c r="Q15" s="39">
        <v>23459</v>
      </c>
      <c r="R15" s="81">
        <v>2</v>
      </c>
      <c r="S15" s="300">
        <v>24.686</v>
      </c>
      <c r="T15" s="39">
        <v>134713</v>
      </c>
      <c r="U15" s="39">
        <v>105510</v>
      </c>
      <c r="V15" s="39">
        <v>16663</v>
      </c>
      <c r="W15" s="41" t="s">
        <v>1372</v>
      </c>
    </row>
    <row r="16" spans="1:23" ht="15.75" customHeight="1" x14ac:dyDescent="0.2">
      <c r="A16" s="299"/>
      <c r="B16" s="515" t="s">
        <v>908</v>
      </c>
      <c r="C16" s="516" t="s">
        <v>1419</v>
      </c>
      <c r="D16" s="37" t="s">
        <v>651</v>
      </c>
      <c r="E16" s="300">
        <v>74.95</v>
      </c>
      <c r="F16" s="81" t="s">
        <v>1383</v>
      </c>
      <c r="G16" s="41"/>
      <c r="H16" s="41" t="s">
        <v>1420</v>
      </c>
      <c r="I16" s="118" t="s">
        <v>1421</v>
      </c>
      <c r="J16" s="39">
        <v>16578</v>
      </c>
      <c r="K16" s="17" t="s">
        <v>1422</v>
      </c>
      <c r="L16" s="39">
        <v>2901</v>
      </c>
      <c r="M16" s="39" t="s">
        <v>1368</v>
      </c>
      <c r="N16" s="39" t="s">
        <v>1369</v>
      </c>
      <c r="O16" s="39">
        <v>438</v>
      </c>
      <c r="P16" s="39">
        <v>2</v>
      </c>
      <c r="Q16" s="39">
        <v>29237</v>
      </c>
      <c r="R16" s="81">
        <v>3</v>
      </c>
      <c r="S16" s="300">
        <v>124.2</v>
      </c>
      <c r="T16" s="39">
        <v>842700</v>
      </c>
      <c r="U16" s="39">
        <v>708278</v>
      </c>
      <c r="V16" s="39">
        <v>16582</v>
      </c>
      <c r="W16" s="41" t="s">
        <v>1388</v>
      </c>
    </row>
    <row r="17" spans="1:23" ht="15.75" customHeight="1" x14ac:dyDescent="0.2">
      <c r="A17" s="299"/>
      <c r="B17" s="539" t="s">
        <v>919</v>
      </c>
      <c r="C17" s="516" t="s">
        <v>920</v>
      </c>
      <c r="D17" s="42" t="s">
        <v>650</v>
      </c>
      <c r="E17" s="86" t="s">
        <v>1423</v>
      </c>
      <c r="F17" s="86"/>
      <c r="G17" s="14"/>
      <c r="H17" s="14"/>
      <c r="I17" s="14"/>
      <c r="J17" s="14"/>
      <c r="K17" s="14"/>
      <c r="L17" s="14"/>
      <c r="M17" s="14"/>
      <c r="N17" s="14"/>
      <c r="O17" s="14"/>
      <c r="P17" s="14"/>
      <c r="Q17" s="14"/>
      <c r="R17" s="14"/>
      <c r="S17" s="14"/>
      <c r="T17" s="14"/>
      <c r="U17" s="14"/>
      <c r="V17" s="14"/>
      <c r="W17" s="14"/>
    </row>
    <row r="18" spans="1:23" ht="15.75" customHeight="1" x14ac:dyDescent="0.2">
      <c r="A18" s="516"/>
      <c r="B18" s="540" t="s">
        <v>928</v>
      </c>
      <c r="C18" s="521" t="s">
        <v>929</v>
      </c>
      <c r="D18" s="479" t="s">
        <v>674</v>
      </c>
      <c r="E18" s="517">
        <v>56.7</v>
      </c>
      <c r="F18" s="518" t="s">
        <v>1363</v>
      </c>
      <c r="G18" s="477" t="s">
        <v>1396</v>
      </c>
      <c r="H18" s="477" t="s">
        <v>1424</v>
      </c>
      <c r="I18" s="520" t="s">
        <v>1425</v>
      </c>
      <c r="J18" s="471">
        <v>17487</v>
      </c>
      <c r="K18" s="480" t="s">
        <v>1422</v>
      </c>
      <c r="L18" s="471">
        <v>16095</v>
      </c>
      <c r="M18" s="471" t="s">
        <v>1368</v>
      </c>
      <c r="N18" s="471" t="s">
        <v>1369</v>
      </c>
      <c r="O18" s="471">
        <v>88</v>
      </c>
      <c r="P18" s="471">
        <v>6</v>
      </c>
      <c r="Q18" s="471">
        <v>36436</v>
      </c>
      <c r="R18" s="518">
        <v>2</v>
      </c>
      <c r="S18" s="517">
        <v>75.206000000000003</v>
      </c>
      <c r="T18" s="471">
        <v>755578</v>
      </c>
      <c r="U18" s="471">
        <v>587858</v>
      </c>
      <c r="V18" s="471">
        <v>19089</v>
      </c>
      <c r="W18" s="477" t="s">
        <v>1426</v>
      </c>
    </row>
    <row r="19" spans="1:23" ht="15.75" customHeight="1" x14ac:dyDescent="0.2">
      <c r="A19" s="530" t="s">
        <v>1427</v>
      </c>
      <c r="B19" s="531" t="s">
        <v>939</v>
      </c>
      <c r="C19" s="530" t="s">
        <v>940</v>
      </c>
      <c r="D19" s="532" t="s">
        <v>676</v>
      </c>
      <c r="E19" s="533">
        <v>265.83999999999997</v>
      </c>
      <c r="F19" s="534" t="s">
        <v>1363</v>
      </c>
      <c r="G19" s="535" t="s">
        <v>1396</v>
      </c>
      <c r="H19" s="535" t="s">
        <v>1428</v>
      </c>
      <c r="I19" s="536" t="s">
        <v>1429</v>
      </c>
      <c r="J19" s="537">
        <v>16783</v>
      </c>
      <c r="K19" s="538" t="s">
        <v>1430</v>
      </c>
      <c r="L19" s="537">
        <v>8040</v>
      </c>
      <c r="M19" s="537" t="s">
        <v>1368</v>
      </c>
      <c r="N19" s="537" t="s">
        <v>1369</v>
      </c>
      <c r="O19" s="537">
        <v>1247</v>
      </c>
      <c r="P19" s="537">
        <v>2</v>
      </c>
      <c r="Q19" s="537">
        <v>37427</v>
      </c>
      <c r="R19" s="534">
        <v>3</v>
      </c>
      <c r="S19" s="533">
        <v>102.06100000000001</v>
      </c>
      <c r="T19" s="537">
        <v>1396684</v>
      </c>
      <c r="U19" s="537">
        <v>1143300</v>
      </c>
      <c r="V19" s="537">
        <v>16786</v>
      </c>
      <c r="W19" s="535" t="s">
        <v>1431</v>
      </c>
    </row>
    <row r="20" spans="1:23" ht="15.75" customHeight="1" x14ac:dyDescent="0.2">
      <c r="A20" s="14"/>
      <c r="B20" s="14"/>
      <c r="C20" s="14"/>
      <c r="D20" s="42"/>
      <c r="E20" s="14"/>
      <c r="F20" s="14"/>
      <c r="G20" s="14"/>
      <c r="H20" s="14"/>
      <c r="I20" s="14"/>
      <c r="J20" s="14"/>
      <c r="K20" s="14"/>
      <c r="L20" s="14"/>
      <c r="M20" s="14"/>
      <c r="N20" s="14"/>
      <c r="O20" s="14"/>
      <c r="P20" s="14"/>
      <c r="Q20" s="14"/>
      <c r="R20" s="14"/>
      <c r="S20" s="14"/>
      <c r="T20" s="14"/>
      <c r="U20" s="14"/>
      <c r="V20" s="14"/>
      <c r="W20" s="14"/>
    </row>
    <row r="21" spans="1:23" ht="15.75" customHeight="1" x14ac:dyDescent="0.2">
      <c r="A21" s="14"/>
      <c r="B21" s="14"/>
      <c r="C21" s="14"/>
      <c r="D21" s="42"/>
      <c r="E21" s="14"/>
      <c r="F21" s="14"/>
      <c r="G21" s="14"/>
      <c r="H21" s="14"/>
      <c r="I21" s="14"/>
      <c r="J21" s="14"/>
      <c r="K21" s="14"/>
      <c r="L21" s="14"/>
      <c r="M21" s="14"/>
      <c r="N21" s="14"/>
      <c r="O21" s="14"/>
      <c r="P21" s="14"/>
      <c r="Q21" s="14"/>
      <c r="R21" s="14"/>
      <c r="S21" s="14"/>
      <c r="T21" s="14"/>
      <c r="U21" s="14"/>
      <c r="V21" s="14"/>
      <c r="W21" s="14"/>
    </row>
    <row r="22" spans="1:23" ht="15.75" customHeight="1" x14ac:dyDescent="0.2">
      <c r="A22" s="14"/>
      <c r="B22" s="14"/>
      <c r="C22" s="14"/>
      <c r="D22" s="42"/>
      <c r="E22" s="14"/>
      <c r="F22" s="14"/>
      <c r="G22" s="14"/>
      <c r="H22" s="14"/>
      <c r="I22" s="14"/>
      <c r="J22" s="14"/>
      <c r="K22" s="14"/>
      <c r="L22" s="14"/>
      <c r="M22" s="14"/>
      <c r="N22" s="14"/>
      <c r="O22" s="14"/>
      <c r="P22" s="14"/>
      <c r="Q22" s="14"/>
      <c r="R22" s="14"/>
      <c r="S22" s="14"/>
      <c r="T22" s="14"/>
      <c r="U22" s="14"/>
      <c r="V22" s="14"/>
      <c r="W22" s="14"/>
    </row>
    <row r="23" spans="1:23" ht="15.75" customHeight="1" x14ac:dyDescent="0.2">
      <c r="A23" s="14"/>
      <c r="B23" s="14"/>
      <c r="C23" s="14"/>
      <c r="D23" s="42"/>
      <c r="E23" s="14"/>
      <c r="F23" s="14"/>
      <c r="G23" s="14"/>
      <c r="H23" s="14"/>
      <c r="I23" s="14"/>
      <c r="J23" s="14"/>
      <c r="K23" s="14"/>
      <c r="L23" s="14"/>
      <c r="M23" s="14"/>
      <c r="N23" s="14"/>
      <c r="O23" s="14"/>
      <c r="P23" s="14"/>
      <c r="Q23" s="14"/>
      <c r="R23" s="14"/>
      <c r="S23" s="14"/>
      <c r="T23" s="14"/>
      <c r="U23" s="14"/>
      <c r="V23" s="14"/>
      <c r="W23" s="14"/>
    </row>
    <row r="24" spans="1:23" ht="15.75" customHeight="1" x14ac:dyDescent="0.2">
      <c r="A24" s="14"/>
      <c r="B24" s="14"/>
      <c r="C24" s="14"/>
      <c r="D24" s="42"/>
      <c r="E24" s="14"/>
      <c r="F24" s="14"/>
      <c r="G24" s="14"/>
      <c r="H24" s="14"/>
      <c r="I24" s="14"/>
      <c r="J24" s="14"/>
      <c r="K24" s="14"/>
      <c r="L24" s="14"/>
      <c r="M24" s="14"/>
      <c r="N24" s="14"/>
      <c r="O24" s="14"/>
      <c r="P24" s="14"/>
      <c r="Q24" s="14"/>
      <c r="R24" s="14"/>
      <c r="S24" s="14"/>
      <c r="T24" s="14"/>
      <c r="U24" s="14"/>
      <c r="V24" s="14"/>
      <c r="W24" s="14"/>
    </row>
    <row r="25" spans="1:23" ht="15.75" customHeight="1" x14ac:dyDescent="0.2">
      <c r="A25" s="14"/>
      <c r="B25" s="14"/>
      <c r="C25" s="14"/>
      <c r="D25" s="42"/>
      <c r="E25" s="14"/>
      <c r="F25" s="14"/>
      <c r="G25" s="14"/>
      <c r="H25" s="14"/>
      <c r="I25" s="14"/>
      <c r="J25" s="14"/>
      <c r="K25" s="14"/>
      <c r="L25" s="14"/>
      <c r="M25" s="14"/>
      <c r="N25" s="14"/>
      <c r="O25" s="14"/>
      <c r="P25" s="14"/>
      <c r="Q25" s="14"/>
      <c r="R25" s="14"/>
      <c r="S25" s="14"/>
      <c r="T25" s="14"/>
      <c r="U25" s="14"/>
      <c r="V25" s="14"/>
      <c r="W25" s="14"/>
    </row>
    <row r="26" spans="1:23" ht="15.75" customHeight="1" x14ac:dyDescent="0.2">
      <c r="A26" s="14"/>
      <c r="B26" s="14"/>
      <c r="C26" s="14"/>
      <c r="D26" s="42"/>
      <c r="E26" s="14"/>
      <c r="F26" s="14"/>
      <c r="G26" s="14"/>
      <c r="H26" s="14"/>
      <c r="I26" s="14"/>
      <c r="J26" s="14"/>
      <c r="K26" s="14"/>
      <c r="L26" s="14"/>
      <c r="M26" s="14"/>
      <c r="N26" s="14"/>
      <c r="O26" s="14"/>
      <c r="P26" s="14"/>
      <c r="Q26" s="14"/>
      <c r="R26" s="14"/>
      <c r="S26" s="14"/>
      <c r="T26" s="14"/>
      <c r="U26" s="14"/>
      <c r="V26" s="14"/>
      <c r="W26" s="14"/>
    </row>
    <row r="27" spans="1:23" ht="15.75" customHeight="1" x14ac:dyDescent="0.2">
      <c r="A27" s="14"/>
      <c r="B27" s="14"/>
      <c r="C27" s="14"/>
      <c r="D27" s="42"/>
      <c r="E27" s="14"/>
      <c r="F27" s="14"/>
      <c r="G27" s="14"/>
      <c r="H27" s="14"/>
      <c r="I27" s="14"/>
      <c r="J27" s="14"/>
      <c r="K27" s="14"/>
      <c r="L27" s="14"/>
      <c r="M27" s="14"/>
      <c r="N27" s="14"/>
      <c r="O27" s="14"/>
      <c r="P27" s="14"/>
      <c r="Q27" s="14"/>
      <c r="R27" s="14"/>
      <c r="S27" s="14"/>
      <c r="T27" s="14"/>
      <c r="U27" s="14"/>
      <c r="V27" s="14"/>
      <c r="W27" s="14"/>
    </row>
    <row r="28" spans="1:23" ht="15.75" customHeight="1" x14ac:dyDescent="0.2">
      <c r="A28" s="14"/>
      <c r="B28" s="14"/>
      <c r="C28" s="14"/>
      <c r="D28" s="42"/>
      <c r="E28" s="14"/>
      <c r="F28" s="14"/>
      <c r="G28" s="14"/>
      <c r="H28" s="14"/>
      <c r="I28" s="14"/>
      <c r="J28" s="14"/>
      <c r="K28" s="14"/>
      <c r="L28" s="14"/>
      <c r="M28" s="14"/>
      <c r="N28" s="14"/>
      <c r="O28" s="14"/>
      <c r="P28" s="14"/>
      <c r="Q28" s="14"/>
      <c r="R28" s="14"/>
      <c r="S28" s="14"/>
      <c r="T28" s="14"/>
      <c r="U28" s="14"/>
      <c r="V28" s="14"/>
      <c r="W28" s="14"/>
    </row>
    <row r="29" spans="1:23" ht="15.75" customHeight="1" x14ac:dyDescent="0.2">
      <c r="A29" s="14"/>
      <c r="B29" s="14"/>
      <c r="C29" s="14"/>
      <c r="D29" s="42"/>
      <c r="E29" s="14"/>
      <c r="F29" s="14"/>
      <c r="G29" s="14"/>
      <c r="H29" s="14"/>
      <c r="I29" s="14"/>
      <c r="J29" s="14"/>
      <c r="K29" s="14"/>
      <c r="L29" s="14"/>
      <c r="M29" s="14"/>
      <c r="N29" s="14"/>
      <c r="O29" s="14"/>
      <c r="P29" s="14"/>
      <c r="Q29" s="14"/>
      <c r="R29" s="14"/>
      <c r="S29" s="14"/>
      <c r="T29" s="14"/>
      <c r="U29" s="14"/>
      <c r="V29" s="14"/>
      <c r="W29" s="14"/>
    </row>
    <row r="30" spans="1:23" ht="15.75" customHeight="1" x14ac:dyDescent="0.2">
      <c r="A30" s="14"/>
      <c r="B30" s="14"/>
      <c r="C30" s="14"/>
      <c r="D30" s="42"/>
      <c r="E30" s="14"/>
      <c r="F30" s="14"/>
      <c r="G30" s="14"/>
      <c r="H30" s="14"/>
      <c r="I30" s="14"/>
      <c r="J30" s="14"/>
      <c r="K30" s="14"/>
      <c r="L30" s="14"/>
      <c r="M30" s="14"/>
      <c r="N30" s="14"/>
      <c r="O30" s="14"/>
      <c r="P30" s="14"/>
      <c r="Q30" s="14"/>
      <c r="R30" s="14"/>
      <c r="S30" s="14"/>
      <c r="T30" s="14"/>
      <c r="U30" s="14"/>
      <c r="V30" s="14"/>
      <c r="W30" s="14"/>
    </row>
    <row r="31" spans="1:23" ht="15.75" customHeight="1" x14ac:dyDescent="0.2">
      <c r="A31" s="14"/>
      <c r="B31" s="14"/>
      <c r="C31" s="14"/>
      <c r="D31" s="42"/>
      <c r="E31" s="14"/>
      <c r="F31" s="14"/>
      <c r="G31" s="14"/>
      <c r="H31" s="14"/>
      <c r="I31" s="14"/>
      <c r="J31" s="14"/>
      <c r="K31" s="14"/>
      <c r="L31" s="14"/>
      <c r="M31" s="14"/>
      <c r="N31" s="14"/>
      <c r="O31" s="14"/>
      <c r="P31" s="14"/>
      <c r="Q31" s="14"/>
      <c r="R31" s="14"/>
      <c r="S31" s="14"/>
      <c r="T31" s="14"/>
      <c r="U31" s="14"/>
      <c r="V31" s="14"/>
      <c r="W31" s="14"/>
    </row>
    <row r="32" spans="1:23" ht="15.75" customHeight="1" x14ac:dyDescent="0.2">
      <c r="A32" s="14"/>
      <c r="B32" s="14"/>
      <c r="C32" s="14"/>
      <c r="D32" s="42"/>
      <c r="E32" s="14"/>
      <c r="F32" s="14"/>
      <c r="G32" s="14"/>
      <c r="H32" s="14"/>
      <c r="I32" s="14"/>
      <c r="J32" s="14"/>
      <c r="K32" s="14"/>
      <c r="L32" s="14"/>
      <c r="M32" s="14"/>
      <c r="N32" s="14"/>
      <c r="O32" s="14"/>
      <c r="P32" s="14"/>
      <c r="Q32" s="14"/>
      <c r="R32" s="14"/>
      <c r="S32" s="14"/>
      <c r="T32" s="14"/>
      <c r="U32" s="14"/>
      <c r="V32" s="14"/>
      <c r="W32" s="14"/>
    </row>
    <row r="33" spans="1:23" ht="15.75" customHeight="1" x14ac:dyDescent="0.2">
      <c r="A33" s="14"/>
      <c r="B33" s="14"/>
      <c r="C33" s="14"/>
      <c r="D33" s="42"/>
      <c r="E33" s="14"/>
      <c r="F33" s="14"/>
      <c r="G33" s="14"/>
      <c r="H33" s="14"/>
      <c r="I33" s="14"/>
      <c r="J33" s="14"/>
      <c r="K33" s="14"/>
      <c r="L33" s="14"/>
      <c r="M33" s="14"/>
      <c r="N33" s="14"/>
      <c r="O33" s="14"/>
      <c r="P33" s="14"/>
      <c r="Q33" s="14"/>
      <c r="R33" s="14"/>
      <c r="S33" s="14"/>
      <c r="T33" s="14"/>
      <c r="U33" s="14"/>
      <c r="V33" s="14"/>
      <c r="W33" s="14"/>
    </row>
    <row r="34" spans="1:23" ht="15.75" customHeight="1" x14ac:dyDescent="0.2">
      <c r="A34" s="14"/>
      <c r="B34" s="14"/>
      <c r="C34" s="14"/>
      <c r="D34" s="42"/>
      <c r="E34" s="14"/>
      <c r="F34" s="14"/>
      <c r="G34" s="14"/>
      <c r="H34" s="14"/>
      <c r="I34" s="14"/>
      <c r="J34" s="14"/>
      <c r="K34" s="14"/>
      <c r="L34" s="14"/>
      <c r="M34" s="14"/>
      <c r="N34" s="14"/>
      <c r="O34" s="14"/>
      <c r="P34" s="14"/>
      <c r="Q34" s="14"/>
      <c r="R34" s="14"/>
      <c r="S34" s="14"/>
      <c r="T34" s="14"/>
      <c r="U34" s="14"/>
      <c r="V34" s="14"/>
      <c r="W34" s="14"/>
    </row>
    <row r="35" spans="1:23" ht="15.75" customHeight="1" x14ac:dyDescent="0.2">
      <c r="A35" s="14"/>
      <c r="B35" s="14"/>
      <c r="C35" s="14"/>
      <c r="D35" s="42"/>
      <c r="E35" s="14"/>
      <c r="F35" s="14"/>
      <c r="G35" s="14"/>
      <c r="H35" s="14"/>
      <c r="I35" s="14"/>
      <c r="J35" s="14"/>
      <c r="K35" s="14"/>
      <c r="L35" s="14"/>
      <c r="M35" s="14"/>
      <c r="N35" s="14"/>
      <c r="O35" s="14"/>
      <c r="P35" s="14"/>
      <c r="Q35" s="14"/>
      <c r="R35" s="14"/>
      <c r="S35" s="14"/>
      <c r="T35" s="14"/>
      <c r="U35" s="14"/>
      <c r="V35" s="14"/>
      <c r="W35" s="14"/>
    </row>
    <row r="36" spans="1:23" ht="15.75" customHeight="1" x14ac:dyDescent="0.2">
      <c r="A36" s="14"/>
      <c r="B36" s="14"/>
      <c r="C36" s="14"/>
      <c r="D36" s="42"/>
      <c r="E36" s="14"/>
      <c r="F36" s="14"/>
      <c r="G36" s="14"/>
      <c r="H36" s="14"/>
      <c r="I36" s="14"/>
      <c r="J36" s="14"/>
      <c r="K36" s="14"/>
      <c r="L36" s="14"/>
      <c r="M36" s="14"/>
      <c r="N36" s="14"/>
      <c r="O36" s="14"/>
      <c r="P36" s="14"/>
      <c r="Q36" s="14"/>
      <c r="R36" s="14"/>
      <c r="S36" s="14"/>
      <c r="T36" s="14"/>
      <c r="U36" s="14"/>
      <c r="V36" s="14"/>
      <c r="W36" s="14"/>
    </row>
    <row r="37" spans="1:23" ht="15.75" customHeight="1" x14ac:dyDescent="0.2">
      <c r="A37" s="14"/>
      <c r="B37" s="14"/>
      <c r="C37" s="14"/>
      <c r="D37" s="42"/>
      <c r="E37" s="14"/>
      <c r="F37" s="14"/>
      <c r="G37" s="14"/>
      <c r="H37" s="14"/>
      <c r="I37" s="14"/>
      <c r="J37" s="14"/>
      <c r="K37" s="14"/>
      <c r="L37" s="14"/>
      <c r="M37" s="14"/>
      <c r="N37" s="14"/>
      <c r="O37" s="14"/>
      <c r="P37" s="14"/>
      <c r="Q37" s="14"/>
      <c r="R37" s="14"/>
      <c r="S37" s="14"/>
      <c r="T37" s="14"/>
      <c r="U37" s="14"/>
      <c r="V37" s="14"/>
      <c r="W37" s="14"/>
    </row>
    <row r="38" spans="1:23" ht="15.75" customHeight="1" x14ac:dyDescent="0.2">
      <c r="A38" s="14"/>
      <c r="B38" s="14"/>
      <c r="C38" s="14"/>
      <c r="D38" s="42"/>
      <c r="E38" s="14"/>
      <c r="F38" s="14"/>
      <c r="G38" s="14"/>
      <c r="H38" s="14"/>
      <c r="I38" s="14"/>
      <c r="J38" s="14"/>
      <c r="K38" s="14"/>
      <c r="L38" s="14"/>
      <c r="M38" s="14"/>
      <c r="N38" s="14"/>
      <c r="O38" s="14"/>
      <c r="P38" s="14"/>
      <c r="Q38" s="14"/>
      <c r="R38" s="14"/>
      <c r="S38" s="14"/>
      <c r="T38" s="14"/>
      <c r="U38" s="14"/>
      <c r="V38" s="14"/>
      <c r="W38" s="14"/>
    </row>
    <row r="39" spans="1:23" ht="15.75" customHeight="1" x14ac:dyDescent="0.2">
      <c r="A39" s="14"/>
      <c r="B39" s="14"/>
      <c r="C39" s="14"/>
      <c r="D39" s="42"/>
      <c r="E39" s="14"/>
      <c r="F39" s="14"/>
      <c r="G39" s="14"/>
      <c r="H39" s="14"/>
      <c r="I39" s="14"/>
      <c r="J39" s="14"/>
      <c r="K39" s="14"/>
      <c r="L39" s="14"/>
      <c r="M39" s="14"/>
      <c r="N39" s="14"/>
      <c r="O39" s="14"/>
      <c r="P39" s="14"/>
      <c r="Q39" s="14"/>
      <c r="R39" s="14"/>
      <c r="S39" s="14"/>
      <c r="T39" s="14"/>
      <c r="U39" s="14"/>
      <c r="V39" s="14"/>
      <c r="W39" s="14"/>
    </row>
    <row r="40" spans="1:23" ht="15.75" customHeight="1" x14ac:dyDescent="0.2">
      <c r="A40" s="14"/>
      <c r="B40" s="14"/>
      <c r="C40" s="14"/>
      <c r="D40" s="42"/>
      <c r="E40" s="14"/>
      <c r="F40" s="14"/>
      <c r="G40" s="14"/>
      <c r="H40" s="14"/>
      <c r="I40" s="14"/>
      <c r="J40" s="14"/>
      <c r="K40" s="14"/>
      <c r="L40" s="14"/>
      <c r="M40" s="14"/>
      <c r="N40" s="14"/>
      <c r="O40" s="14"/>
      <c r="P40" s="14"/>
      <c r="Q40" s="14"/>
      <c r="R40" s="14"/>
      <c r="S40" s="14"/>
      <c r="T40" s="14"/>
      <c r="U40" s="14"/>
      <c r="V40" s="14"/>
      <c r="W40" s="14"/>
    </row>
    <row r="41" spans="1:23" ht="15.75" customHeight="1" x14ac:dyDescent="0.2">
      <c r="A41" s="14"/>
      <c r="B41" s="14"/>
      <c r="C41" s="14"/>
      <c r="D41" s="42"/>
      <c r="E41" s="14"/>
      <c r="F41" s="14"/>
      <c r="G41" s="14"/>
      <c r="H41" s="14"/>
      <c r="I41" s="14"/>
      <c r="J41" s="14"/>
      <c r="K41" s="14"/>
      <c r="L41" s="14"/>
      <c r="M41" s="14"/>
      <c r="N41" s="14"/>
      <c r="O41" s="14"/>
      <c r="P41" s="14"/>
      <c r="Q41" s="14"/>
      <c r="R41" s="14"/>
      <c r="S41" s="14"/>
      <c r="T41" s="14"/>
      <c r="U41" s="14"/>
      <c r="V41" s="14"/>
      <c r="W41" s="14"/>
    </row>
    <row r="42" spans="1:23" ht="15.75" customHeight="1" x14ac:dyDescent="0.2">
      <c r="A42" s="14"/>
      <c r="B42" s="14"/>
      <c r="C42" s="14"/>
      <c r="D42" s="42"/>
      <c r="E42" s="14"/>
      <c r="F42" s="14"/>
      <c r="G42" s="14"/>
      <c r="H42" s="14"/>
      <c r="I42" s="14"/>
      <c r="J42" s="14"/>
      <c r="K42" s="14"/>
      <c r="L42" s="14"/>
      <c r="M42" s="14"/>
      <c r="N42" s="14"/>
      <c r="O42" s="14"/>
      <c r="P42" s="14"/>
      <c r="Q42" s="14"/>
      <c r="R42" s="14"/>
      <c r="S42" s="14"/>
      <c r="T42" s="14"/>
      <c r="U42" s="14"/>
      <c r="V42" s="14"/>
      <c r="W42" s="14"/>
    </row>
    <row r="43" spans="1:23" ht="15.75" customHeight="1" x14ac:dyDescent="0.2">
      <c r="A43" s="14"/>
      <c r="B43" s="14"/>
      <c r="C43" s="14"/>
      <c r="D43" s="42"/>
      <c r="E43" s="14"/>
      <c r="F43" s="14"/>
      <c r="G43" s="14"/>
      <c r="H43" s="14"/>
      <c r="I43" s="14"/>
      <c r="J43" s="14"/>
      <c r="K43" s="14"/>
      <c r="L43" s="14"/>
      <c r="M43" s="14"/>
      <c r="N43" s="14"/>
      <c r="O43" s="14"/>
      <c r="P43" s="14"/>
      <c r="Q43" s="14"/>
      <c r="R43" s="14"/>
      <c r="S43" s="14"/>
      <c r="T43" s="14"/>
      <c r="U43" s="14"/>
      <c r="V43" s="14"/>
      <c r="W43" s="14"/>
    </row>
    <row r="44" spans="1:23" ht="15.75" customHeight="1" x14ac:dyDescent="0.2">
      <c r="A44" s="14"/>
      <c r="B44" s="14"/>
      <c r="C44" s="14"/>
      <c r="D44" s="42"/>
      <c r="E44" s="14"/>
      <c r="F44" s="14"/>
      <c r="G44" s="14"/>
      <c r="H44" s="14"/>
      <c r="I44" s="14"/>
      <c r="J44" s="14"/>
      <c r="K44" s="14"/>
      <c r="L44" s="14"/>
      <c r="M44" s="14"/>
      <c r="N44" s="14"/>
      <c r="O44" s="14"/>
      <c r="P44" s="14"/>
      <c r="Q44" s="14"/>
      <c r="R44" s="14"/>
      <c r="S44" s="14"/>
      <c r="T44" s="14"/>
      <c r="U44" s="14"/>
      <c r="V44" s="14"/>
      <c r="W44" s="14"/>
    </row>
    <row r="45" spans="1:23" ht="15.75" customHeight="1" x14ac:dyDescent="0.2">
      <c r="A45" s="14"/>
      <c r="B45" s="14"/>
      <c r="C45" s="14"/>
      <c r="D45" s="42"/>
      <c r="E45" s="14"/>
      <c r="F45" s="14"/>
      <c r="G45" s="14"/>
      <c r="H45" s="14"/>
      <c r="I45" s="14"/>
      <c r="J45" s="14"/>
      <c r="K45" s="14"/>
      <c r="L45" s="14"/>
      <c r="M45" s="14"/>
      <c r="N45" s="14"/>
      <c r="O45" s="14"/>
      <c r="P45" s="14"/>
      <c r="Q45" s="14"/>
      <c r="R45" s="14"/>
      <c r="S45" s="14"/>
      <c r="T45" s="14"/>
      <c r="U45" s="14"/>
      <c r="V45" s="14"/>
      <c r="W45" s="14"/>
    </row>
    <row r="46" spans="1:23" ht="15.75" customHeight="1" x14ac:dyDescent="0.2">
      <c r="A46" s="14"/>
      <c r="B46" s="14"/>
      <c r="C46" s="14"/>
      <c r="D46" s="42"/>
      <c r="E46" s="14"/>
      <c r="F46" s="14"/>
      <c r="G46" s="14"/>
      <c r="H46" s="14"/>
      <c r="I46" s="14"/>
      <c r="J46" s="14"/>
      <c r="K46" s="14"/>
      <c r="L46" s="14"/>
      <c r="M46" s="14"/>
      <c r="N46" s="14"/>
      <c r="O46" s="14"/>
      <c r="P46" s="14"/>
      <c r="Q46" s="14"/>
      <c r="R46" s="14"/>
      <c r="S46" s="14"/>
      <c r="T46" s="14"/>
      <c r="U46" s="14"/>
      <c r="V46" s="14"/>
      <c r="W46" s="14"/>
    </row>
    <row r="47" spans="1:23" ht="15.75" customHeight="1" x14ac:dyDescent="0.2">
      <c r="A47" s="14"/>
      <c r="B47" s="14"/>
      <c r="C47" s="14"/>
      <c r="D47" s="42"/>
      <c r="E47" s="14"/>
      <c r="F47" s="14"/>
      <c r="G47" s="14"/>
      <c r="H47" s="14"/>
      <c r="I47" s="14"/>
      <c r="J47" s="14"/>
      <c r="K47" s="14"/>
      <c r="L47" s="14"/>
      <c r="M47" s="14"/>
      <c r="N47" s="14"/>
      <c r="O47" s="14"/>
      <c r="P47" s="14"/>
      <c r="Q47" s="14"/>
      <c r="R47" s="14"/>
      <c r="S47" s="14"/>
      <c r="T47" s="14"/>
      <c r="U47" s="14"/>
      <c r="V47" s="14"/>
      <c r="W47" s="14"/>
    </row>
    <row r="48" spans="1:23" ht="15.75" customHeight="1" x14ac:dyDescent="0.2">
      <c r="A48" s="14"/>
      <c r="B48" s="14"/>
      <c r="C48" s="14"/>
      <c r="D48" s="42"/>
      <c r="E48" s="14"/>
      <c r="F48" s="14"/>
      <c r="G48" s="14"/>
      <c r="H48" s="14"/>
      <c r="I48" s="14"/>
      <c r="J48" s="14"/>
      <c r="K48" s="14"/>
      <c r="L48" s="14"/>
      <c r="M48" s="14"/>
      <c r="N48" s="14"/>
      <c r="O48" s="14"/>
      <c r="P48" s="14"/>
      <c r="Q48" s="14"/>
      <c r="R48" s="14"/>
      <c r="S48" s="14"/>
      <c r="T48" s="14"/>
      <c r="U48" s="14"/>
      <c r="V48" s="14"/>
      <c r="W48" s="14"/>
    </row>
    <row r="49" spans="1:23" ht="15.75" customHeight="1" x14ac:dyDescent="0.2">
      <c r="A49" s="14"/>
      <c r="B49" s="14"/>
      <c r="C49" s="14"/>
      <c r="D49" s="42"/>
      <c r="E49" s="14"/>
      <c r="F49" s="14"/>
      <c r="G49" s="14"/>
      <c r="H49" s="14"/>
      <c r="I49" s="14"/>
      <c r="J49" s="14"/>
      <c r="K49" s="14"/>
      <c r="L49" s="14"/>
      <c r="M49" s="14"/>
      <c r="N49" s="14"/>
      <c r="O49" s="14"/>
      <c r="P49" s="14"/>
      <c r="Q49" s="14"/>
      <c r="R49" s="14"/>
      <c r="S49" s="14"/>
      <c r="T49" s="14"/>
      <c r="U49" s="14"/>
      <c r="V49" s="14"/>
      <c r="W49" s="14"/>
    </row>
    <row r="50" spans="1:23" ht="15.75" customHeight="1" x14ac:dyDescent="0.2">
      <c r="A50" s="14"/>
      <c r="B50" s="14"/>
      <c r="C50" s="14"/>
      <c r="D50" s="42"/>
      <c r="E50" s="14"/>
      <c r="F50" s="14"/>
      <c r="G50" s="14"/>
      <c r="H50" s="14"/>
      <c r="I50" s="14"/>
      <c r="J50" s="14"/>
      <c r="K50" s="14"/>
      <c r="L50" s="14"/>
      <c r="M50" s="14"/>
      <c r="N50" s="14"/>
      <c r="O50" s="14"/>
      <c r="P50" s="14"/>
      <c r="Q50" s="14"/>
      <c r="R50" s="14"/>
      <c r="S50" s="14"/>
      <c r="T50" s="14"/>
      <c r="U50" s="14"/>
      <c r="V50" s="14"/>
      <c r="W50" s="14"/>
    </row>
    <row r="51" spans="1:23" ht="15.75" customHeight="1" x14ac:dyDescent="0.2">
      <c r="A51" s="14"/>
      <c r="B51" s="14"/>
      <c r="C51" s="14"/>
      <c r="D51" s="42"/>
      <c r="E51" s="14"/>
      <c r="F51" s="14"/>
      <c r="G51" s="14"/>
      <c r="H51" s="14"/>
      <c r="I51" s="14"/>
      <c r="J51" s="14"/>
      <c r="K51" s="14"/>
      <c r="L51" s="14"/>
      <c r="M51" s="14"/>
      <c r="N51" s="14"/>
      <c r="O51" s="14"/>
      <c r="P51" s="14"/>
      <c r="Q51" s="14"/>
      <c r="R51" s="14"/>
      <c r="S51" s="14"/>
      <c r="T51" s="14"/>
      <c r="U51" s="14"/>
      <c r="V51" s="14"/>
      <c r="W51" s="14"/>
    </row>
    <row r="52" spans="1:23" ht="15.75" customHeight="1" x14ac:dyDescent="0.2">
      <c r="A52" s="14"/>
      <c r="B52" s="14"/>
      <c r="C52" s="14"/>
      <c r="D52" s="42"/>
      <c r="E52" s="14"/>
      <c r="F52" s="14"/>
      <c r="G52" s="14"/>
      <c r="H52" s="14"/>
      <c r="I52" s="14"/>
      <c r="J52" s="14"/>
      <c r="K52" s="14"/>
      <c r="L52" s="14"/>
      <c r="M52" s="14"/>
      <c r="N52" s="14"/>
      <c r="O52" s="14"/>
      <c r="P52" s="14"/>
      <c r="Q52" s="14"/>
      <c r="R52" s="14"/>
      <c r="S52" s="14"/>
      <c r="T52" s="14"/>
      <c r="U52" s="14"/>
      <c r="V52" s="14"/>
      <c r="W52" s="14"/>
    </row>
    <row r="53" spans="1:23" ht="15.75" customHeight="1" x14ac:dyDescent="0.2">
      <c r="A53" s="14"/>
      <c r="B53" s="14"/>
      <c r="C53" s="14"/>
      <c r="D53" s="42"/>
      <c r="E53" s="14"/>
      <c r="F53" s="14"/>
      <c r="G53" s="14"/>
      <c r="H53" s="14"/>
      <c r="I53" s="14"/>
      <c r="J53" s="14"/>
      <c r="K53" s="14"/>
      <c r="L53" s="14"/>
      <c r="M53" s="14"/>
      <c r="N53" s="14"/>
      <c r="O53" s="14"/>
      <c r="P53" s="14"/>
      <c r="Q53" s="14"/>
      <c r="R53" s="14"/>
      <c r="S53" s="14"/>
      <c r="T53" s="14"/>
      <c r="U53" s="14"/>
      <c r="V53" s="14"/>
      <c r="W53" s="14"/>
    </row>
    <row r="54" spans="1:23" ht="15.75" customHeight="1" x14ac:dyDescent="0.2">
      <c r="A54" s="14"/>
      <c r="B54" s="14"/>
      <c r="C54" s="14"/>
      <c r="D54" s="42"/>
      <c r="E54" s="14"/>
      <c r="F54" s="14"/>
      <c r="G54" s="14"/>
      <c r="H54" s="14"/>
      <c r="I54" s="14"/>
      <c r="J54" s="14"/>
      <c r="K54" s="14"/>
      <c r="L54" s="14"/>
      <c r="M54" s="14"/>
      <c r="N54" s="14"/>
      <c r="O54" s="14"/>
      <c r="P54" s="14"/>
      <c r="Q54" s="14"/>
      <c r="R54" s="14"/>
      <c r="S54" s="14"/>
      <c r="T54" s="14"/>
      <c r="U54" s="14"/>
      <c r="V54" s="14"/>
      <c r="W54" s="14"/>
    </row>
    <row r="55" spans="1:23" ht="15.75" customHeight="1" x14ac:dyDescent="0.2">
      <c r="A55" s="14"/>
      <c r="B55" s="14"/>
      <c r="C55" s="14"/>
      <c r="D55" s="42"/>
      <c r="E55" s="14"/>
      <c r="F55" s="14"/>
      <c r="G55" s="14"/>
      <c r="H55" s="14"/>
      <c r="I55" s="14"/>
      <c r="J55" s="14"/>
      <c r="K55" s="14"/>
      <c r="L55" s="14"/>
      <c r="M55" s="14"/>
      <c r="N55" s="14"/>
      <c r="O55" s="14"/>
      <c r="P55" s="14"/>
      <c r="Q55" s="14"/>
      <c r="R55" s="14"/>
      <c r="S55" s="14"/>
      <c r="T55" s="14"/>
      <c r="U55" s="14"/>
      <c r="V55" s="14"/>
      <c r="W55" s="14"/>
    </row>
    <row r="56" spans="1:23" ht="15.75" customHeight="1" x14ac:dyDescent="0.2">
      <c r="A56" s="14"/>
      <c r="B56" s="14"/>
      <c r="C56" s="14"/>
      <c r="D56" s="42"/>
      <c r="E56" s="14"/>
      <c r="F56" s="14"/>
      <c r="G56" s="14"/>
      <c r="H56" s="14"/>
      <c r="I56" s="14"/>
      <c r="J56" s="14"/>
      <c r="K56" s="14"/>
      <c r="L56" s="14"/>
      <c r="M56" s="14"/>
      <c r="N56" s="14"/>
      <c r="O56" s="14"/>
      <c r="P56" s="14"/>
      <c r="Q56" s="14"/>
      <c r="R56" s="14"/>
      <c r="S56" s="14"/>
      <c r="T56" s="14"/>
      <c r="U56" s="14"/>
      <c r="V56" s="14"/>
      <c r="W56" s="14"/>
    </row>
    <row r="57" spans="1:23" ht="15.75" customHeight="1" x14ac:dyDescent="0.2">
      <c r="A57" s="14"/>
      <c r="B57" s="14"/>
      <c r="C57" s="14"/>
      <c r="D57" s="42"/>
      <c r="E57" s="14"/>
      <c r="F57" s="14"/>
      <c r="G57" s="14"/>
      <c r="H57" s="14"/>
      <c r="I57" s="14"/>
      <c r="J57" s="14"/>
      <c r="K57" s="14"/>
      <c r="L57" s="14"/>
      <c r="M57" s="14"/>
      <c r="N57" s="14"/>
      <c r="O57" s="14"/>
      <c r="P57" s="14"/>
      <c r="Q57" s="14"/>
      <c r="R57" s="14"/>
      <c r="S57" s="14"/>
      <c r="T57" s="14"/>
      <c r="U57" s="14"/>
      <c r="V57" s="14"/>
      <c r="W57" s="14"/>
    </row>
    <row r="58" spans="1:23" ht="15.75" customHeight="1" x14ac:dyDescent="0.2">
      <c r="A58" s="14"/>
      <c r="B58" s="14"/>
      <c r="C58" s="14"/>
      <c r="D58" s="42"/>
      <c r="E58" s="14"/>
      <c r="F58" s="14"/>
      <c r="G58" s="14"/>
      <c r="H58" s="14"/>
      <c r="I58" s="14"/>
      <c r="J58" s="14"/>
      <c r="K58" s="14"/>
      <c r="L58" s="14"/>
      <c r="M58" s="14"/>
      <c r="N58" s="14"/>
      <c r="O58" s="14"/>
      <c r="P58" s="14"/>
      <c r="Q58" s="14"/>
      <c r="R58" s="14"/>
      <c r="S58" s="14"/>
      <c r="T58" s="14"/>
      <c r="U58" s="14"/>
      <c r="V58" s="14"/>
      <c r="W58" s="14"/>
    </row>
    <row r="59" spans="1:23" ht="15.75" customHeight="1" x14ac:dyDescent="0.2">
      <c r="A59" s="14"/>
      <c r="B59" s="14"/>
      <c r="C59" s="14"/>
      <c r="D59" s="42"/>
      <c r="E59" s="14"/>
      <c r="F59" s="14"/>
      <c r="G59" s="14"/>
      <c r="H59" s="14"/>
      <c r="I59" s="14"/>
      <c r="J59" s="14"/>
      <c r="K59" s="14"/>
      <c r="L59" s="14"/>
      <c r="M59" s="14"/>
      <c r="N59" s="14"/>
      <c r="O59" s="14"/>
      <c r="P59" s="14"/>
      <c r="Q59" s="14"/>
      <c r="R59" s="14"/>
      <c r="S59" s="14"/>
      <c r="T59" s="14"/>
      <c r="U59" s="14"/>
      <c r="V59" s="14"/>
      <c r="W59" s="14"/>
    </row>
    <row r="60" spans="1:23" ht="15.75" customHeight="1" x14ac:dyDescent="0.2">
      <c r="A60" s="14"/>
      <c r="B60" s="14"/>
      <c r="C60" s="14"/>
      <c r="D60" s="42"/>
      <c r="E60" s="14"/>
      <c r="F60" s="14"/>
      <c r="G60" s="14"/>
      <c r="H60" s="14"/>
      <c r="I60" s="14"/>
      <c r="J60" s="14"/>
      <c r="K60" s="14"/>
      <c r="L60" s="14"/>
      <c r="M60" s="14"/>
      <c r="N60" s="14"/>
      <c r="O60" s="14"/>
      <c r="P60" s="14"/>
      <c r="Q60" s="14"/>
      <c r="R60" s="14"/>
      <c r="S60" s="14"/>
      <c r="T60" s="14"/>
      <c r="U60" s="14"/>
      <c r="V60" s="14"/>
      <c r="W60" s="14"/>
    </row>
    <row r="61" spans="1:23" ht="15.75" customHeight="1" x14ac:dyDescent="0.2">
      <c r="A61" s="14"/>
      <c r="B61" s="14"/>
      <c r="C61" s="14"/>
      <c r="D61" s="42"/>
      <c r="E61" s="14"/>
      <c r="F61" s="14"/>
      <c r="G61" s="14"/>
      <c r="H61" s="14"/>
      <c r="I61" s="14"/>
      <c r="J61" s="14"/>
      <c r="K61" s="14"/>
      <c r="L61" s="14"/>
      <c r="M61" s="14"/>
      <c r="N61" s="14"/>
      <c r="O61" s="14"/>
      <c r="P61" s="14"/>
      <c r="Q61" s="14"/>
      <c r="R61" s="14"/>
      <c r="S61" s="14"/>
      <c r="T61" s="14"/>
      <c r="U61" s="14"/>
      <c r="V61" s="14"/>
      <c r="W61" s="14"/>
    </row>
    <row r="62" spans="1:23" ht="15.75" customHeight="1" x14ac:dyDescent="0.2">
      <c r="A62" s="14"/>
      <c r="B62" s="14"/>
      <c r="C62" s="14"/>
      <c r="D62" s="42"/>
      <c r="E62" s="14"/>
      <c r="F62" s="14"/>
      <c r="G62" s="14"/>
      <c r="H62" s="14"/>
      <c r="I62" s="14"/>
      <c r="J62" s="14"/>
      <c r="K62" s="14"/>
      <c r="L62" s="14"/>
      <c r="M62" s="14"/>
      <c r="N62" s="14"/>
      <c r="O62" s="14"/>
      <c r="P62" s="14"/>
      <c r="Q62" s="14"/>
      <c r="R62" s="14"/>
      <c r="S62" s="14"/>
      <c r="T62" s="14"/>
      <c r="U62" s="14"/>
      <c r="V62" s="14"/>
      <c r="W62" s="14"/>
    </row>
    <row r="63" spans="1:23" ht="15.75" customHeight="1" x14ac:dyDescent="0.2">
      <c r="A63" s="14"/>
      <c r="B63" s="14"/>
      <c r="C63" s="14"/>
      <c r="D63" s="42"/>
      <c r="E63" s="14"/>
      <c r="F63" s="14"/>
      <c r="G63" s="14"/>
      <c r="H63" s="14"/>
      <c r="I63" s="14"/>
      <c r="J63" s="14"/>
      <c r="K63" s="14"/>
      <c r="L63" s="14"/>
      <c r="M63" s="14"/>
      <c r="N63" s="14"/>
      <c r="O63" s="14"/>
      <c r="P63" s="14"/>
      <c r="Q63" s="14"/>
      <c r="R63" s="14"/>
      <c r="S63" s="14"/>
      <c r="T63" s="14"/>
      <c r="U63" s="14"/>
      <c r="V63" s="14"/>
      <c r="W63" s="14"/>
    </row>
    <row r="64" spans="1:23" ht="15.75" customHeight="1" x14ac:dyDescent="0.2">
      <c r="A64" s="14"/>
      <c r="B64" s="14"/>
      <c r="C64" s="14"/>
      <c r="D64" s="42"/>
      <c r="E64" s="14"/>
      <c r="F64" s="14"/>
      <c r="G64" s="14"/>
      <c r="H64" s="14"/>
      <c r="I64" s="14"/>
      <c r="J64" s="14"/>
      <c r="K64" s="14"/>
      <c r="L64" s="14"/>
      <c r="M64" s="14"/>
      <c r="N64" s="14"/>
      <c r="O64" s="14"/>
      <c r="P64" s="14"/>
      <c r="Q64" s="14"/>
      <c r="R64" s="14"/>
      <c r="S64" s="14"/>
      <c r="T64" s="14"/>
      <c r="U64" s="14"/>
      <c r="V64" s="14"/>
      <c r="W64" s="14"/>
    </row>
    <row r="65" spans="1:23" ht="15.75" customHeight="1" x14ac:dyDescent="0.2">
      <c r="A65" s="14"/>
      <c r="B65" s="14"/>
      <c r="C65" s="14"/>
      <c r="D65" s="42"/>
      <c r="E65" s="14"/>
      <c r="F65" s="14"/>
      <c r="G65" s="14"/>
      <c r="H65" s="14"/>
      <c r="I65" s="14"/>
      <c r="J65" s="14"/>
      <c r="K65" s="14"/>
      <c r="L65" s="14"/>
      <c r="M65" s="14"/>
      <c r="N65" s="14"/>
      <c r="O65" s="14"/>
      <c r="P65" s="14"/>
      <c r="Q65" s="14"/>
      <c r="R65" s="14"/>
      <c r="S65" s="14"/>
      <c r="T65" s="14"/>
      <c r="U65" s="14"/>
      <c r="V65" s="14"/>
      <c r="W65" s="14"/>
    </row>
    <row r="66" spans="1:23" ht="15.75" customHeight="1" x14ac:dyDescent="0.2">
      <c r="A66" s="14"/>
      <c r="B66" s="14"/>
      <c r="C66" s="14"/>
      <c r="D66" s="42"/>
      <c r="E66" s="14"/>
      <c r="F66" s="14"/>
      <c r="G66" s="14"/>
      <c r="H66" s="14"/>
      <c r="I66" s="14"/>
      <c r="J66" s="14"/>
      <c r="K66" s="14"/>
      <c r="L66" s="14"/>
      <c r="M66" s="14"/>
      <c r="N66" s="14"/>
      <c r="O66" s="14"/>
      <c r="P66" s="14"/>
      <c r="Q66" s="14"/>
      <c r="R66" s="14"/>
      <c r="S66" s="14"/>
      <c r="T66" s="14"/>
      <c r="U66" s="14"/>
      <c r="V66" s="14"/>
      <c r="W66" s="14"/>
    </row>
    <row r="67" spans="1:23" ht="15.75" customHeight="1" x14ac:dyDescent="0.2">
      <c r="A67" s="14"/>
      <c r="B67" s="14"/>
      <c r="C67" s="14"/>
      <c r="D67" s="42"/>
      <c r="E67" s="14"/>
      <c r="F67" s="14"/>
      <c r="G67" s="14"/>
      <c r="H67" s="14"/>
      <c r="I67" s="14"/>
      <c r="J67" s="14"/>
      <c r="K67" s="14"/>
      <c r="L67" s="14"/>
      <c r="M67" s="14"/>
      <c r="N67" s="14"/>
      <c r="O67" s="14"/>
      <c r="P67" s="14"/>
      <c r="Q67" s="14"/>
      <c r="R67" s="14"/>
      <c r="S67" s="14"/>
      <c r="T67" s="14"/>
      <c r="U67" s="14"/>
      <c r="V67" s="14"/>
      <c r="W67" s="14"/>
    </row>
    <row r="68" spans="1:23" ht="15.75" customHeight="1" x14ac:dyDescent="0.2">
      <c r="A68" s="14"/>
      <c r="B68" s="14"/>
      <c r="C68" s="14"/>
      <c r="D68" s="42"/>
      <c r="E68" s="14"/>
      <c r="F68" s="14"/>
      <c r="G68" s="14"/>
      <c r="H68" s="14"/>
      <c r="I68" s="14"/>
      <c r="J68" s="14"/>
      <c r="K68" s="14"/>
      <c r="L68" s="14"/>
      <c r="M68" s="14"/>
      <c r="N68" s="14"/>
      <c r="O68" s="14"/>
      <c r="P68" s="14"/>
      <c r="Q68" s="14"/>
      <c r="R68" s="14"/>
      <c r="S68" s="14"/>
      <c r="T68" s="14"/>
      <c r="U68" s="14"/>
      <c r="V68" s="14"/>
      <c r="W68" s="14"/>
    </row>
    <row r="69" spans="1:23" ht="15.75" customHeight="1" x14ac:dyDescent="0.2">
      <c r="A69" s="14"/>
      <c r="B69" s="14"/>
      <c r="C69" s="14"/>
      <c r="D69" s="42"/>
      <c r="E69" s="14"/>
      <c r="F69" s="14"/>
      <c r="G69" s="14"/>
      <c r="H69" s="14"/>
      <c r="I69" s="14"/>
      <c r="J69" s="14"/>
      <c r="K69" s="14"/>
      <c r="L69" s="14"/>
      <c r="M69" s="14"/>
      <c r="N69" s="14"/>
      <c r="O69" s="14"/>
      <c r="P69" s="14"/>
      <c r="Q69" s="14"/>
      <c r="R69" s="14"/>
      <c r="S69" s="14"/>
      <c r="T69" s="14"/>
      <c r="U69" s="14"/>
      <c r="V69" s="14"/>
      <c r="W69" s="14"/>
    </row>
    <row r="70" spans="1:23" ht="15.75" customHeight="1" x14ac:dyDescent="0.2">
      <c r="A70" s="14"/>
      <c r="B70" s="14"/>
      <c r="C70" s="14"/>
      <c r="D70" s="42"/>
      <c r="E70" s="14"/>
      <c r="F70" s="14"/>
      <c r="G70" s="14"/>
      <c r="H70" s="14"/>
      <c r="I70" s="14"/>
      <c r="J70" s="14"/>
      <c r="K70" s="14"/>
      <c r="L70" s="14"/>
      <c r="M70" s="14"/>
      <c r="N70" s="14"/>
      <c r="O70" s="14"/>
      <c r="P70" s="14"/>
      <c r="Q70" s="14"/>
      <c r="R70" s="14"/>
      <c r="S70" s="14"/>
      <c r="T70" s="14"/>
      <c r="U70" s="14"/>
      <c r="V70" s="14"/>
      <c r="W70" s="14"/>
    </row>
    <row r="71" spans="1:23" ht="15.75" customHeight="1" x14ac:dyDescent="0.2">
      <c r="A71" s="14"/>
      <c r="B71" s="14"/>
      <c r="C71" s="14"/>
      <c r="D71" s="42"/>
      <c r="E71" s="14"/>
      <c r="F71" s="14"/>
      <c r="G71" s="14"/>
      <c r="H71" s="14"/>
      <c r="I71" s="14"/>
      <c r="J71" s="14"/>
      <c r="K71" s="14"/>
      <c r="L71" s="14"/>
      <c r="M71" s="14"/>
      <c r="N71" s="14"/>
      <c r="O71" s="14"/>
      <c r="P71" s="14"/>
      <c r="Q71" s="14"/>
      <c r="R71" s="14"/>
      <c r="S71" s="14"/>
      <c r="T71" s="14"/>
      <c r="U71" s="14"/>
      <c r="V71" s="14"/>
      <c r="W71" s="14"/>
    </row>
    <row r="72" spans="1:23" ht="15.75" customHeight="1" x14ac:dyDescent="0.2">
      <c r="A72" s="14"/>
      <c r="B72" s="14"/>
      <c r="C72" s="14"/>
      <c r="D72" s="42"/>
      <c r="E72" s="14"/>
      <c r="F72" s="14"/>
      <c r="G72" s="14"/>
      <c r="H72" s="14"/>
      <c r="I72" s="14"/>
      <c r="J72" s="14"/>
      <c r="K72" s="14"/>
      <c r="L72" s="14"/>
      <c r="M72" s="14"/>
      <c r="N72" s="14"/>
      <c r="O72" s="14"/>
      <c r="P72" s="14"/>
      <c r="Q72" s="14"/>
      <c r="R72" s="14"/>
      <c r="S72" s="14"/>
      <c r="T72" s="14"/>
      <c r="U72" s="14"/>
      <c r="V72" s="14"/>
      <c r="W72" s="14"/>
    </row>
    <row r="73" spans="1:23" ht="15.75" customHeight="1" x14ac:dyDescent="0.2">
      <c r="A73" s="14"/>
      <c r="B73" s="14"/>
      <c r="C73" s="14"/>
      <c r="D73" s="42"/>
      <c r="E73" s="14"/>
      <c r="F73" s="14"/>
      <c r="G73" s="14"/>
      <c r="H73" s="14"/>
      <c r="I73" s="14"/>
      <c r="J73" s="14"/>
      <c r="K73" s="14"/>
      <c r="L73" s="14"/>
      <c r="M73" s="14"/>
      <c r="N73" s="14"/>
      <c r="O73" s="14"/>
      <c r="P73" s="14"/>
      <c r="Q73" s="14"/>
      <c r="R73" s="14"/>
      <c r="S73" s="14"/>
      <c r="T73" s="14"/>
      <c r="U73" s="14"/>
      <c r="V73" s="14"/>
      <c r="W73" s="14"/>
    </row>
    <row r="74" spans="1:23" ht="15.75" customHeight="1" x14ac:dyDescent="0.2">
      <c r="A74" s="14"/>
      <c r="B74" s="14"/>
      <c r="C74" s="14"/>
      <c r="D74" s="42"/>
      <c r="E74" s="14"/>
      <c r="F74" s="14"/>
      <c r="G74" s="14"/>
      <c r="H74" s="14"/>
      <c r="I74" s="14"/>
      <c r="J74" s="14"/>
      <c r="K74" s="14"/>
      <c r="L74" s="14"/>
      <c r="M74" s="14"/>
      <c r="N74" s="14"/>
      <c r="O74" s="14"/>
      <c r="P74" s="14"/>
      <c r="Q74" s="14"/>
      <c r="R74" s="14"/>
      <c r="S74" s="14"/>
      <c r="T74" s="14"/>
      <c r="U74" s="14"/>
      <c r="V74" s="14"/>
      <c r="W74" s="14"/>
    </row>
    <row r="75" spans="1:23" ht="15.75" customHeight="1" x14ac:dyDescent="0.2">
      <c r="A75" s="14"/>
      <c r="B75" s="14"/>
      <c r="C75" s="14"/>
      <c r="D75" s="42"/>
      <c r="E75" s="14"/>
      <c r="F75" s="14"/>
      <c r="G75" s="14"/>
      <c r="H75" s="14"/>
      <c r="I75" s="14"/>
      <c r="J75" s="14"/>
      <c r="K75" s="14"/>
      <c r="L75" s="14"/>
      <c r="M75" s="14"/>
      <c r="N75" s="14"/>
      <c r="O75" s="14"/>
      <c r="P75" s="14"/>
      <c r="Q75" s="14"/>
      <c r="R75" s="14"/>
      <c r="S75" s="14"/>
      <c r="T75" s="14"/>
      <c r="U75" s="14"/>
      <c r="V75" s="14"/>
      <c r="W75" s="14"/>
    </row>
    <row r="76" spans="1:23" ht="15.75" customHeight="1" x14ac:dyDescent="0.2">
      <c r="A76" s="14"/>
      <c r="B76" s="14"/>
      <c r="C76" s="14"/>
      <c r="D76" s="42"/>
      <c r="E76" s="14"/>
      <c r="F76" s="14"/>
      <c r="G76" s="14"/>
      <c r="H76" s="14"/>
      <c r="I76" s="14"/>
      <c r="J76" s="14"/>
      <c r="K76" s="14"/>
      <c r="L76" s="14"/>
      <c r="M76" s="14"/>
      <c r="N76" s="14"/>
      <c r="O76" s="14"/>
      <c r="P76" s="14"/>
      <c r="Q76" s="14"/>
      <c r="R76" s="14"/>
      <c r="S76" s="14"/>
      <c r="T76" s="14"/>
      <c r="U76" s="14"/>
      <c r="V76" s="14"/>
      <c r="W76" s="14"/>
    </row>
    <row r="77" spans="1:23" ht="15.75" customHeight="1" x14ac:dyDescent="0.2">
      <c r="A77" s="14"/>
      <c r="B77" s="14"/>
      <c r="C77" s="14"/>
      <c r="D77" s="42"/>
      <c r="E77" s="14"/>
      <c r="F77" s="14"/>
      <c r="G77" s="14"/>
      <c r="H77" s="14"/>
      <c r="I77" s="14"/>
      <c r="J77" s="14"/>
      <c r="K77" s="14"/>
      <c r="L77" s="14"/>
      <c r="M77" s="14"/>
      <c r="N77" s="14"/>
      <c r="O77" s="14"/>
      <c r="P77" s="14"/>
      <c r="Q77" s="14"/>
      <c r="R77" s="14"/>
      <c r="S77" s="14"/>
      <c r="T77" s="14"/>
      <c r="U77" s="14"/>
      <c r="V77" s="14"/>
      <c r="W77" s="14"/>
    </row>
    <row r="78" spans="1:23" ht="15.75" customHeight="1" x14ac:dyDescent="0.2">
      <c r="A78" s="14"/>
      <c r="B78" s="14"/>
      <c r="C78" s="14"/>
      <c r="D78" s="42"/>
      <c r="E78" s="14"/>
      <c r="F78" s="14"/>
      <c r="G78" s="14"/>
      <c r="H78" s="14"/>
      <c r="I78" s="14"/>
      <c r="J78" s="14"/>
      <c r="K78" s="14"/>
      <c r="L78" s="14"/>
      <c r="M78" s="14"/>
      <c r="N78" s="14"/>
      <c r="O78" s="14"/>
      <c r="P78" s="14"/>
      <c r="Q78" s="14"/>
      <c r="R78" s="14"/>
      <c r="S78" s="14"/>
      <c r="T78" s="14"/>
      <c r="U78" s="14"/>
      <c r="V78" s="14"/>
      <c r="W78" s="14"/>
    </row>
    <row r="79" spans="1:23" ht="15.75" customHeight="1" x14ac:dyDescent="0.2">
      <c r="A79" s="14"/>
      <c r="B79" s="14"/>
      <c r="C79" s="14"/>
      <c r="D79" s="42"/>
      <c r="E79" s="14"/>
      <c r="F79" s="14"/>
      <c r="G79" s="14"/>
      <c r="H79" s="14"/>
      <c r="I79" s="14"/>
      <c r="J79" s="14"/>
      <c r="K79" s="14"/>
      <c r="L79" s="14"/>
      <c r="M79" s="14"/>
      <c r="N79" s="14"/>
      <c r="O79" s="14"/>
      <c r="P79" s="14"/>
      <c r="Q79" s="14"/>
      <c r="R79" s="14"/>
      <c r="S79" s="14"/>
      <c r="T79" s="14"/>
      <c r="U79" s="14"/>
      <c r="V79" s="14"/>
      <c r="W79" s="14"/>
    </row>
    <row r="80" spans="1:23" ht="15.75" customHeight="1" x14ac:dyDescent="0.2">
      <c r="A80" s="14"/>
      <c r="B80" s="14"/>
      <c r="C80" s="14"/>
      <c r="D80" s="42"/>
      <c r="E80" s="14"/>
      <c r="F80" s="14"/>
      <c r="G80" s="14"/>
      <c r="H80" s="14"/>
      <c r="I80" s="14"/>
      <c r="J80" s="14"/>
      <c r="K80" s="14"/>
      <c r="L80" s="14"/>
      <c r="M80" s="14"/>
      <c r="N80" s="14"/>
      <c r="O80" s="14"/>
      <c r="P80" s="14"/>
      <c r="Q80" s="14"/>
      <c r="R80" s="14"/>
      <c r="S80" s="14"/>
      <c r="T80" s="14"/>
      <c r="U80" s="14"/>
      <c r="V80" s="14"/>
      <c r="W80" s="14"/>
    </row>
    <row r="81" spans="1:23" ht="15.75" customHeight="1" x14ac:dyDescent="0.2">
      <c r="A81" s="14"/>
      <c r="B81" s="14"/>
      <c r="C81" s="14"/>
      <c r="D81" s="42"/>
      <c r="E81" s="14"/>
      <c r="F81" s="14"/>
      <c r="G81" s="14"/>
      <c r="H81" s="14"/>
      <c r="I81" s="14"/>
      <c r="J81" s="14"/>
      <c r="K81" s="14"/>
      <c r="L81" s="14"/>
      <c r="M81" s="14"/>
      <c r="N81" s="14"/>
      <c r="O81" s="14"/>
      <c r="P81" s="14"/>
      <c r="Q81" s="14"/>
      <c r="R81" s="14"/>
      <c r="S81" s="14"/>
      <c r="T81" s="14"/>
      <c r="U81" s="14"/>
      <c r="V81" s="14"/>
      <c r="W81" s="14"/>
    </row>
    <row r="82" spans="1:23" ht="15.75" customHeight="1" x14ac:dyDescent="0.2">
      <c r="A82" s="14"/>
      <c r="B82" s="14"/>
      <c r="C82" s="14"/>
      <c r="D82" s="42"/>
      <c r="E82" s="14"/>
      <c r="F82" s="14"/>
      <c r="G82" s="14"/>
      <c r="H82" s="14"/>
      <c r="I82" s="14"/>
      <c r="J82" s="14"/>
      <c r="K82" s="14"/>
      <c r="L82" s="14"/>
      <c r="M82" s="14"/>
      <c r="N82" s="14"/>
      <c r="O82" s="14"/>
      <c r="P82" s="14"/>
      <c r="Q82" s="14"/>
      <c r="R82" s="14"/>
      <c r="S82" s="14"/>
      <c r="T82" s="14"/>
      <c r="U82" s="14"/>
      <c r="V82" s="14"/>
      <c r="W82" s="14"/>
    </row>
    <row r="83" spans="1:23" ht="15.75" customHeight="1" x14ac:dyDescent="0.2">
      <c r="A83" s="14"/>
      <c r="B83" s="14"/>
      <c r="C83" s="14"/>
      <c r="D83" s="42"/>
      <c r="E83" s="14"/>
      <c r="F83" s="14"/>
      <c r="G83" s="14"/>
      <c r="H83" s="14"/>
      <c r="I83" s="14"/>
      <c r="J83" s="14"/>
      <c r="K83" s="14"/>
      <c r="L83" s="14"/>
      <c r="M83" s="14"/>
      <c r="N83" s="14"/>
      <c r="O83" s="14"/>
      <c r="P83" s="14"/>
      <c r="Q83" s="14"/>
      <c r="R83" s="14"/>
      <c r="S83" s="14"/>
      <c r="T83" s="14"/>
      <c r="U83" s="14"/>
      <c r="V83" s="14"/>
      <c r="W83" s="14"/>
    </row>
    <row r="84" spans="1:23" ht="15.75" customHeight="1" x14ac:dyDescent="0.2">
      <c r="A84" s="14"/>
      <c r="B84" s="14"/>
      <c r="C84" s="14"/>
      <c r="D84" s="42"/>
      <c r="E84" s="14"/>
      <c r="F84" s="14"/>
      <c r="G84" s="14"/>
      <c r="H84" s="14"/>
      <c r="I84" s="14"/>
      <c r="J84" s="14"/>
      <c r="K84" s="14"/>
      <c r="L84" s="14"/>
      <c r="M84" s="14"/>
      <c r="N84" s="14"/>
      <c r="O84" s="14"/>
      <c r="P84" s="14"/>
      <c r="Q84" s="14"/>
      <c r="R84" s="14"/>
      <c r="S84" s="14"/>
      <c r="T84" s="14"/>
      <c r="U84" s="14"/>
      <c r="V84" s="14"/>
      <c r="W84" s="14"/>
    </row>
    <row r="85" spans="1:23" ht="15.75" customHeight="1" x14ac:dyDescent="0.2">
      <c r="A85" s="14"/>
      <c r="B85" s="14"/>
      <c r="C85" s="14"/>
      <c r="D85" s="42"/>
      <c r="E85" s="14"/>
      <c r="F85" s="14"/>
      <c r="G85" s="14"/>
      <c r="H85" s="14"/>
      <c r="I85" s="14"/>
      <c r="J85" s="14"/>
      <c r="K85" s="14"/>
      <c r="L85" s="14"/>
      <c r="M85" s="14"/>
      <c r="N85" s="14"/>
      <c r="O85" s="14"/>
      <c r="P85" s="14"/>
      <c r="Q85" s="14"/>
      <c r="R85" s="14"/>
      <c r="S85" s="14"/>
      <c r="T85" s="14"/>
      <c r="U85" s="14"/>
      <c r="V85" s="14"/>
      <c r="W85" s="14"/>
    </row>
    <row r="86" spans="1:23" ht="15.75" customHeight="1" x14ac:dyDescent="0.2">
      <c r="A86" s="14"/>
      <c r="B86" s="14"/>
      <c r="C86" s="14"/>
      <c r="D86" s="42"/>
      <c r="E86" s="14"/>
      <c r="F86" s="14"/>
      <c r="G86" s="14"/>
      <c r="H86" s="14"/>
      <c r="I86" s="14"/>
      <c r="J86" s="14"/>
      <c r="K86" s="14"/>
      <c r="L86" s="14"/>
      <c r="M86" s="14"/>
      <c r="N86" s="14"/>
      <c r="O86" s="14"/>
      <c r="P86" s="14"/>
      <c r="Q86" s="14"/>
      <c r="R86" s="14"/>
      <c r="S86" s="14"/>
      <c r="T86" s="14"/>
      <c r="U86" s="14"/>
      <c r="V86" s="14"/>
      <c r="W86" s="14"/>
    </row>
    <row r="87" spans="1:23" ht="15.75" customHeight="1" x14ac:dyDescent="0.2">
      <c r="A87" s="14"/>
      <c r="B87" s="14"/>
      <c r="C87" s="14"/>
      <c r="D87" s="42"/>
      <c r="E87" s="14"/>
      <c r="F87" s="14"/>
      <c r="G87" s="14"/>
      <c r="H87" s="14"/>
      <c r="I87" s="14"/>
      <c r="J87" s="14"/>
      <c r="K87" s="14"/>
      <c r="L87" s="14"/>
      <c r="M87" s="14"/>
      <c r="N87" s="14"/>
      <c r="O87" s="14"/>
      <c r="P87" s="14"/>
      <c r="Q87" s="14"/>
      <c r="R87" s="14"/>
      <c r="S87" s="14"/>
      <c r="T87" s="14"/>
      <c r="U87" s="14"/>
      <c r="V87" s="14"/>
      <c r="W87" s="14"/>
    </row>
    <row r="88" spans="1:23" ht="15.75" customHeight="1" x14ac:dyDescent="0.2">
      <c r="A88" s="14"/>
      <c r="B88" s="14"/>
      <c r="C88" s="14"/>
      <c r="D88" s="42"/>
      <c r="E88" s="14"/>
      <c r="F88" s="14"/>
      <c r="G88" s="14"/>
      <c r="H88" s="14"/>
      <c r="I88" s="14"/>
      <c r="J88" s="14"/>
      <c r="K88" s="14"/>
      <c r="L88" s="14"/>
      <c r="M88" s="14"/>
      <c r="N88" s="14"/>
      <c r="O88" s="14"/>
      <c r="P88" s="14"/>
      <c r="Q88" s="14"/>
      <c r="R88" s="14"/>
      <c r="S88" s="14"/>
      <c r="T88" s="14"/>
      <c r="U88" s="14"/>
      <c r="V88" s="14"/>
      <c r="W88" s="14"/>
    </row>
    <row r="89" spans="1:23" ht="15.75" customHeight="1" x14ac:dyDescent="0.2">
      <c r="A89" s="14"/>
      <c r="B89" s="14"/>
      <c r="C89" s="14"/>
      <c r="D89" s="42"/>
      <c r="E89" s="14"/>
      <c r="F89" s="14"/>
      <c r="G89" s="14"/>
      <c r="H89" s="14"/>
      <c r="I89" s="14"/>
      <c r="J89" s="14"/>
      <c r="K89" s="14"/>
      <c r="L89" s="14"/>
      <c r="M89" s="14"/>
      <c r="N89" s="14"/>
      <c r="O89" s="14"/>
      <c r="P89" s="14"/>
      <c r="Q89" s="14"/>
      <c r="R89" s="14"/>
      <c r="S89" s="14"/>
      <c r="T89" s="14"/>
      <c r="U89" s="14"/>
      <c r="V89" s="14"/>
      <c r="W89" s="14"/>
    </row>
    <row r="90" spans="1:23" ht="15.75" customHeight="1" x14ac:dyDescent="0.2">
      <c r="A90" s="14"/>
      <c r="B90" s="14"/>
      <c r="C90" s="14"/>
      <c r="D90" s="42"/>
      <c r="E90" s="14"/>
      <c r="F90" s="14"/>
      <c r="G90" s="14"/>
      <c r="H90" s="14"/>
      <c r="I90" s="14"/>
      <c r="J90" s="14"/>
      <c r="K90" s="14"/>
      <c r="L90" s="14"/>
      <c r="M90" s="14"/>
      <c r="N90" s="14"/>
      <c r="O90" s="14"/>
      <c r="P90" s="14"/>
      <c r="Q90" s="14"/>
      <c r="R90" s="14"/>
      <c r="S90" s="14"/>
      <c r="T90" s="14"/>
      <c r="U90" s="14"/>
      <c r="V90" s="14"/>
      <c r="W90" s="14"/>
    </row>
    <row r="91" spans="1:23" ht="15.75" customHeight="1" x14ac:dyDescent="0.2">
      <c r="A91" s="14"/>
      <c r="B91" s="14"/>
      <c r="C91" s="14"/>
      <c r="D91" s="42"/>
      <c r="E91" s="14"/>
      <c r="F91" s="14"/>
      <c r="G91" s="14"/>
      <c r="H91" s="14"/>
      <c r="I91" s="14"/>
      <c r="J91" s="14"/>
      <c r="K91" s="14"/>
      <c r="L91" s="14"/>
      <c r="M91" s="14"/>
      <c r="N91" s="14"/>
      <c r="O91" s="14"/>
      <c r="P91" s="14"/>
      <c r="Q91" s="14"/>
      <c r="R91" s="14"/>
      <c r="S91" s="14"/>
      <c r="T91" s="14"/>
      <c r="U91" s="14"/>
      <c r="V91" s="14"/>
      <c r="W91" s="14"/>
    </row>
    <row r="92" spans="1:23" ht="15.75" customHeight="1" x14ac:dyDescent="0.2">
      <c r="A92" s="14"/>
      <c r="B92" s="14"/>
      <c r="C92" s="14"/>
      <c r="D92" s="42"/>
      <c r="E92" s="14"/>
      <c r="F92" s="14"/>
      <c r="G92" s="14"/>
      <c r="H92" s="14"/>
      <c r="I92" s="14"/>
      <c r="J92" s="14"/>
      <c r="K92" s="14"/>
      <c r="L92" s="14"/>
      <c r="M92" s="14"/>
      <c r="N92" s="14"/>
      <c r="O92" s="14"/>
      <c r="P92" s="14"/>
      <c r="Q92" s="14"/>
      <c r="R92" s="14"/>
      <c r="S92" s="14"/>
      <c r="T92" s="14"/>
      <c r="U92" s="14"/>
      <c r="V92" s="14"/>
      <c r="W92" s="14"/>
    </row>
    <row r="93" spans="1:23" ht="15.75" customHeight="1" x14ac:dyDescent="0.2">
      <c r="A93" s="14"/>
      <c r="B93" s="14"/>
      <c r="C93" s="14"/>
      <c r="D93" s="42"/>
      <c r="E93" s="14"/>
      <c r="F93" s="14"/>
      <c r="G93" s="14"/>
      <c r="H93" s="14"/>
      <c r="I93" s="14"/>
      <c r="J93" s="14"/>
      <c r="K93" s="14"/>
      <c r="L93" s="14"/>
      <c r="M93" s="14"/>
      <c r="N93" s="14"/>
      <c r="O93" s="14"/>
      <c r="P93" s="14"/>
      <c r="Q93" s="14"/>
      <c r="R93" s="14"/>
      <c r="S93" s="14"/>
      <c r="T93" s="14"/>
      <c r="U93" s="14"/>
      <c r="V93" s="14"/>
      <c r="W93" s="14"/>
    </row>
    <row r="94" spans="1:23" ht="15.75" customHeight="1" x14ac:dyDescent="0.2">
      <c r="A94" s="14"/>
      <c r="B94" s="14"/>
      <c r="C94" s="14"/>
      <c r="D94" s="42"/>
      <c r="E94" s="14"/>
      <c r="F94" s="14"/>
      <c r="G94" s="14"/>
      <c r="H94" s="14"/>
      <c r="I94" s="14"/>
      <c r="J94" s="14"/>
      <c r="K94" s="14"/>
      <c r="L94" s="14"/>
      <c r="M94" s="14"/>
      <c r="N94" s="14"/>
      <c r="O94" s="14"/>
      <c r="P94" s="14"/>
      <c r="Q94" s="14"/>
      <c r="R94" s="14"/>
      <c r="S94" s="14"/>
      <c r="T94" s="14"/>
      <c r="U94" s="14"/>
      <c r="V94" s="14"/>
      <c r="W94" s="14"/>
    </row>
    <row r="95" spans="1:23" ht="15.75" customHeight="1" x14ac:dyDescent="0.2">
      <c r="A95" s="14"/>
      <c r="B95" s="14"/>
      <c r="C95" s="14"/>
      <c r="D95" s="42"/>
      <c r="E95" s="14"/>
      <c r="F95" s="14"/>
      <c r="G95" s="14"/>
      <c r="H95" s="14"/>
      <c r="I95" s="14"/>
      <c r="J95" s="14"/>
      <c r="K95" s="14"/>
      <c r="L95" s="14"/>
      <c r="M95" s="14"/>
      <c r="N95" s="14"/>
      <c r="O95" s="14"/>
      <c r="P95" s="14"/>
      <c r="Q95" s="14"/>
      <c r="R95" s="14"/>
      <c r="S95" s="14"/>
      <c r="T95" s="14"/>
      <c r="U95" s="14"/>
      <c r="V95" s="14"/>
      <c r="W95" s="14"/>
    </row>
    <row r="96" spans="1:23" ht="15.75" customHeight="1" x14ac:dyDescent="0.2">
      <c r="A96" s="14"/>
      <c r="B96" s="14"/>
      <c r="C96" s="14"/>
      <c r="D96" s="42"/>
      <c r="E96" s="14"/>
      <c r="F96" s="14"/>
      <c r="G96" s="14"/>
      <c r="H96" s="14"/>
      <c r="I96" s="14"/>
      <c r="J96" s="14"/>
      <c r="K96" s="14"/>
      <c r="L96" s="14"/>
      <c r="M96" s="14"/>
      <c r="N96" s="14"/>
      <c r="O96" s="14"/>
      <c r="P96" s="14"/>
      <c r="Q96" s="14"/>
      <c r="R96" s="14"/>
      <c r="S96" s="14"/>
      <c r="T96" s="14"/>
      <c r="U96" s="14"/>
      <c r="V96" s="14"/>
      <c r="W96" s="14"/>
    </row>
    <row r="97" spans="1:23" ht="15.75" customHeight="1" x14ac:dyDescent="0.2">
      <c r="A97" s="14"/>
      <c r="B97" s="14"/>
      <c r="C97" s="14"/>
      <c r="D97" s="42"/>
      <c r="E97" s="14"/>
      <c r="F97" s="14"/>
      <c r="G97" s="14"/>
      <c r="H97" s="14"/>
      <c r="I97" s="14"/>
      <c r="J97" s="14"/>
      <c r="K97" s="14"/>
      <c r="L97" s="14"/>
      <c r="M97" s="14"/>
      <c r="N97" s="14"/>
      <c r="O97" s="14"/>
      <c r="P97" s="14"/>
      <c r="Q97" s="14"/>
      <c r="R97" s="14"/>
      <c r="S97" s="14"/>
      <c r="T97" s="14"/>
      <c r="U97" s="14"/>
      <c r="V97" s="14"/>
      <c r="W97" s="14"/>
    </row>
    <row r="98" spans="1:23" ht="15.75" customHeight="1" x14ac:dyDescent="0.2">
      <c r="A98" s="14"/>
      <c r="B98" s="14"/>
      <c r="C98" s="14"/>
      <c r="D98" s="42"/>
      <c r="E98" s="14"/>
      <c r="F98" s="14"/>
      <c r="G98" s="14"/>
      <c r="H98" s="14"/>
      <c r="I98" s="14"/>
      <c r="J98" s="14"/>
      <c r="K98" s="14"/>
      <c r="L98" s="14"/>
      <c r="M98" s="14"/>
      <c r="N98" s="14"/>
      <c r="O98" s="14"/>
      <c r="P98" s="14"/>
      <c r="Q98" s="14"/>
      <c r="R98" s="14"/>
      <c r="S98" s="14"/>
      <c r="T98" s="14"/>
      <c r="U98" s="14"/>
      <c r="V98" s="14"/>
      <c r="W98" s="14"/>
    </row>
    <row r="99" spans="1:23" ht="15.75" customHeight="1" x14ac:dyDescent="0.2">
      <c r="A99" s="14"/>
      <c r="B99" s="14"/>
      <c r="C99" s="14"/>
      <c r="D99" s="42"/>
      <c r="E99" s="14"/>
      <c r="F99" s="14"/>
      <c r="G99" s="14"/>
      <c r="H99" s="14"/>
      <c r="I99" s="14"/>
      <c r="J99" s="14"/>
      <c r="K99" s="14"/>
      <c r="L99" s="14"/>
      <c r="M99" s="14"/>
      <c r="N99" s="14"/>
      <c r="O99" s="14"/>
      <c r="P99" s="14"/>
      <c r="Q99" s="14"/>
      <c r="R99" s="14"/>
      <c r="S99" s="14"/>
      <c r="T99" s="14"/>
      <c r="U99" s="14"/>
      <c r="V99" s="14"/>
      <c r="W99" s="14"/>
    </row>
    <row r="100" spans="1:23" ht="15.75" customHeight="1" x14ac:dyDescent="0.2">
      <c r="A100" s="14"/>
      <c r="B100" s="14"/>
      <c r="C100" s="14"/>
      <c r="D100" s="42"/>
      <c r="E100" s="14"/>
      <c r="F100" s="14"/>
      <c r="G100" s="14"/>
      <c r="H100" s="14"/>
      <c r="I100" s="14"/>
      <c r="J100" s="14"/>
      <c r="K100" s="14"/>
      <c r="L100" s="14"/>
      <c r="M100" s="14"/>
      <c r="N100" s="14"/>
      <c r="O100" s="14"/>
      <c r="P100" s="14"/>
      <c r="Q100" s="14"/>
      <c r="R100" s="14"/>
      <c r="S100" s="14"/>
      <c r="T100" s="14"/>
      <c r="U100" s="14"/>
      <c r="V100" s="14"/>
      <c r="W100" s="14"/>
    </row>
    <row r="101" spans="1:23" ht="15.75" customHeight="1" x14ac:dyDescent="0.2">
      <c r="A101" s="14"/>
      <c r="B101" s="14"/>
      <c r="C101" s="14"/>
      <c r="D101" s="42"/>
      <c r="E101" s="14"/>
      <c r="F101" s="14"/>
      <c r="G101" s="14"/>
      <c r="H101" s="14"/>
      <c r="I101" s="14"/>
      <c r="J101" s="14"/>
      <c r="K101" s="14"/>
      <c r="L101" s="14"/>
      <c r="M101" s="14"/>
      <c r="N101" s="14"/>
      <c r="O101" s="14"/>
      <c r="P101" s="14"/>
      <c r="Q101" s="14"/>
      <c r="R101" s="14"/>
      <c r="S101" s="14"/>
      <c r="T101" s="14"/>
      <c r="U101" s="14"/>
      <c r="V101" s="14"/>
      <c r="W101" s="14"/>
    </row>
    <row r="102" spans="1:23" ht="15.75" customHeight="1" x14ac:dyDescent="0.2">
      <c r="A102" s="14"/>
      <c r="B102" s="14"/>
      <c r="C102" s="14"/>
      <c r="D102" s="42"/>
      <c r="E102" s="14"/>
      <c r="F102" s="14"/>
      <c r="G102" s="14"/>
      <c r="H102" s="14"/>
      <c r="I102" s="14"/>
      <c r="J102" s="14"/>
      <c r="K102" s="14"/>
      <c r="L102" s="14"/>
      <c r="M102" s="14"/>
      <c r="N102" s="14"/>
      <c r="O102" s="14"/>
      <c r="P102" s="14"/>
      <c r="Q102" s="14"/>
      <c r="R102" s="14"/>
      <c r="S102" s="14"/>
      <c r="T102" s="14"/>
      <c r="U102" s="14"/>
      <c r="V102" s="14"/>
      <c r="W102" s="14"/>
    </row>
    <row r="103" spans="1:23" ht="15.75" customHeight="1" x14ac:dyDescent="0.2">
      <c r="A103" s="14"/>
      <c r="B103" s="14"/>
      <c r="C103" s="14"/>
      <c r="D103" s="42"/>
      <c r="E103" s="14"/>
      <c r="F103" s="14"/>
      <c r="G103" s="14"/>
      <c r="H103" s="14"/>
      <c r="I103" s="14"/>
      <c r="J103" s="14"/>
      <c r="K103" s="14"/>
      <c r="L103" s="14"/>
      <c r="M103" s="14"/>
      <c r="N103" s="14"/>
      <c r="O103" s="14"/>
      <c r="P103" s="14"/>
      <c r="Q103" s="14"/>
      <c r="R103" s="14"/>
      <c r="S103" s="14"/>
      <c r="T103" s="14"/>
      <c r="U103" s="14"/>
      <c r="V103" s="14"/>
      <c r="W103" s="14"/>
    </row>
    <row r="104" spans="1:23" ht="15.75" customHeight="1" x14ac:dyDescent="0.2">
      <c r="A104" s="14"/>
      <c r="B104" s="14"/>
      <c r="C104" s="14"/>
      <c r="D104" s="42"/>
      <c r="E104" s="14"/>
      <c r="F104" s="14"/>
      <c r="G104" s="14"/>
      <c r="H104" s="14"/>
      <c r="I104" s="14"/>
      <c r="J104" s="14"/>
      <c r="K104" s="14"/>
      <c r="L104" s="14"/>
      <c r="M104" s="14"/>
      <c r="N104" s="14"/>
      <c r="O104" s="14"/>
      <c r="P104" s="14"/>
      <c r="Q104" s="14"/>
      <c r="R104" s="14"/>
      <c r="S104" s="14"/>
      <c r="T104" s="14"/>
      <c r="U104" s="14"/>
      <c r="V104" s="14"/>
      <c r="W104" s="14"/>
    </row>
    <row r="105" spans="1:23" ht="15.75" customHeight="1" x14ac:dyDescent="0.2">
      <c r="A105" s="14"/>
      <c r="B105" s="14"/>
      <c r="C105" s="14"/>
      <c r="D105" s="42"/>
      <c r="E105" s="14"/>
      <c r="F105" s="14"/>
      <c r="G105" s="14"/>
      <c r="H105" s="14"/>
      <c r="I105" s="14"/>
      <c r="J105" s="14"/>
      <c r="K105" s="14"/>
      <c r="L105" s="14"/>
      <c r="M105" s="14"/>
      <c r="N105" s="14"/>
      <c r="O105" s="14"/>
      <c r="P105" s="14"/>
      <c r="Q105" s="14"/>
      <c r="R105" s="14"/>
      <c r="S105" s="14"/>
      <c r="T105" s="14"/>
      <c r="U105" s="14"/>
      <c r="V105" s="14"/>
      <c r="W105" s="14"/>
    </row>
    <row r="106" spans="1:23" ht="15.75" customHeight="1" x14ac:dyDescent="0.2">
      <c r="A106" s="14"/>
      <c r="B106" s="14"/>
      <c r="C106" s="14"/>
      <c r="D106" s="42"/>
      <c r="E106" s="14"/>
      <c r="F106" s="14"/>
      <c r="G106" s="14"/>
      <c r="H106" s="14"/>
      <c r="I106" s="14"/>
      <c r="J106" s="14"/>
      <c r="K106" s="14"/>
      <c r="L106" s="14"/>
      <c r="M106" s="14"/>
      <c r="N106" s="14"/>
      <c r="O106" s="14"/>
      <c r="P106" s="14"/>
      <c r="Q106" s="14"/>
      <c r="R106" s="14"/>
      <c r="S106" s="14"/>
      <c r="T106" s="14"/>
      <c r="U106" s="14"/>
      <c r="V106" s="14"/>
      <c r="W106" s="14"/>
    </row>
    <row r="107" spans="1:23" ht="15.75" customHeight="1" x14ac:dyDescent="0.2">
      <c r="A107" s="14"/>
      <c r="B107" s="14"/>
      <c r="C107" s="14"/>
      <c r="D107" s="42"/>
      <c r="E107" s="14"/>
      <c r="F107" s="14"/>
      <c r="G107" s="14"/>
      <c r="H107" s="14"/>
      <c r="I107" s="14"/>
      <c r="J107" s="14"/>
      <c r="K107" s="14"/>
      <c r="L107" s="14"/>
      <c r="M107" s="14"/>
      <c r="N107" s="14"/>
      <c r="O107" s="14"/>
      <c r="P107" s="14"/>
      <c r="Q107" s="14"/>
      <c r="R107" s="14"/>
      <c r="S107" s="14"/>
      <c r="T107" s="14"/>
      <c r="U107" s="14"/>
      <c r="V107" s="14"/>
      <c r="W107" s="14"/>
    </row>
    <row r="108" spans="1:23" ht="15.75" customHeight="1" x14ac:dyDescent="0.2">
      <c r="A108" s="14"/>
      <c r="B108" s="14"/>
      <c r="C108" s="14"/>
      <c r="D108" s="42"/>
      <c r="E108" s="14"/>
      <c r="F108" s="14"/>
      <c r="G108" s="14"/>
      <c r="H108" s="14"/>
      <c r="I108" s="14"/>
      <c r="J108" s="14"/>
      <c r="K108" s="14"/>
      <c r="L108" s="14"/>
      <c r="M108" s="14"/>
      <c r="N108" s="14"/>
      <c r="O108" s="14"/>
      <c r="P108" s="14"/>
      <c r="Q108" s="14"/>
      <c r="R108" s="14"/>
      <c r="S108" s="14"/>
      <c r="T108" s="14"/>
      <c r="U108" s="14"/>
      <c r="V108" s="14"/>
      <c r="W108" s="14"/>
    </row>
    <row r="109" spans="1:23" ht="15.75" customHeight="1" x14ac:dyDescent="0.2">
      <c r="A109" s="14"/>
      <c r="B109" s="14"/>
      <c r="C109" s="14"/>
      <c r="D109" s="42"/>
      <c r="E109" s="14"/>
      <c r="F109" s="14"/>
      <c r="G109" s="14"/>
      <c r="H109" s="14"/>
      <c r="I109" s="14"/>
      <c r="J109" s="14"/>
      <c r="K109" s="14"/>
      <c r="L109" s="14"/>
      <c r="M109" s="14"/>
      <c r="N109" s="14"/>
      <c r="O109" s="14"/>
      <c r="P109" s="14"/>
      <c r="Q109" s="14"/>
      <c r="R109" s="14"/>
      <c r="S109" s="14"/>
      <c r="T109" s="14"/>
      <c r="U109" s="14"/>
      <c r="V109" s="14"/>
      <c r="W109" s="14"/>
    </row>
    <row r="110" spans="1:23" ht="15.75" customHeight="1" x14ac:dyDescent="0.2">
      <c r="A110" s="14"/>
      <c r="B110" s="14"/>
      <c r="C110" s="14"/>
      <c r="D110" s="42"/>
      <c r="E110" s="14"/>
      <c r="F110" s="14"/>
      <c r="G110" s="14"/>
      <c r="H110" s="14"/>
      <c r="I110" s="14"/>
      <c r="J110" s="14"/>
      <c r="K110" s="14"/>
      <c r="L110" s="14"/>
      <c r="M110" s="14"/>
      <c r="N110" s="14"/>
      <c r="O110" s="14"/>
      <c r="P110" s="14"/>
      <c r="Q110" s="14"/>
      <c r="R110" s="14"/>
      <c r="S110" s="14"/>
      <c r="T110" s="14"/>
      <c r="U110" s="14"/>
      <c r="V110" s="14"/>
      <c r="W110" s="14"/>
    </row>
    <row r="111" spans="1:23" ht="15.75" customHeight="1" x14ac:dyDescent="0.2">
      <c r="A111" s="14"/>
      <c r="B111" s="14"/>
      <c r="C111" s="14"/>
      <c r="D111" s="42"/>
      <c r="E111" s="14"/>
      <c r="F111" s="14"/>
      <c r="G111" s="14"/>
      <c r="H111" s="14"/>
      <c r="I111" s="14"/>
      <c r="J111" s="14"/>
      <c r="K111" s="14"/>
      <c r="L111" s="14"/>
      <c r="M111" s="14"/>
      <c r="N111" s="14"/>
      <c r="O111" s="14"/>
      <c r="P111" s="14"/>
      <c r="Q111" s="14"/>
      <c r="R111" s="14"/>
      <c r="S111" s="14"/>
      <c r="T111" s="14"/>
      <c r="U111" s="14"/>
      <c r="V111" s="14"/>
      <c r="W111" s="14"/>
    </row>
    <row r="112" spans="1:23" ht="15.75" customHeight="1" x14ac:dyDescent="0.2">
      <c r="A112" s="14"/>
      <c r="B112" s="14"/>
      <c r="C112" s="14"/>
      <c r="D112" s="42"/>
      <c r="E112" s="14"/>
      <c r="F112" s="14"/>
      <c r="G112" s="14"/>
      <c r="H112" s="14"/>
      <c r="I112" s="14"/>
      <c r="J112" s="14"/>
      <c r="K112" s="14"/>
      <c r="L112" s="14"/>
      <c r="M112" s="14"/>
      <c r="N112" s="14"/>
      <c r="O112" s="14"/>
      <c r="P112" s="14"/>
      <c r="Q112" s="14"/>
      <c r="R112" s="14"/>
      <c r="S112" s="14"/>
      <c r="T112" s="14"/>
      <c r="U112" s="14"/>
      <c r="V112" s="14"/>
      <c r="W112" s="14"/>
    </row>
    <row r="113" spans="1:23" ht="15.75" customHeight="1" x14ac:dyDescent="0.2">
      <c r="A113" s="14"/>
      <c r="B113" s="14"/>
      <c r="C113" s="14"/>
      <c r="D113" s="42"/>
      <c r="E113" s="14"/>
      <c r="F113" s="14"/>
      <c r="G113" s="14"/>
      <c r="H113" s="14"/>
      <c r="I113" s="14"/>
      <c r="J113" s="14"/>
      <c r="K113" s="14"/>
      <c r="L113" s="14"/>
      <c r="M113" s="14"/>
      <c r="N113" s="14"/>
      <c r="O113" s="14"/>
      <c r="P113" s="14"/>
      <c r="Q113" s="14"/>
      <c r="R113" s="14"/>
      <c r="S113" s="14"/>
      <c r="T113" s="14"/>
      <c r="U113" s="14"/>
      <c r="V113" s="14"/>
      <c r="W113" s="14"/>
    </row>
    <row r="114" spans="1:23" ht="15.75" customHeight="1" x14ac:dyDescent="0.2">
      <c r="A114" s="14"/>
      <c r="B114" s="14"/>
      <c r="C114" s="14"/>
      <c r="D114" s="42"/>
      <c r="E114" s="14"/>
      <c r="F114" s="14"/>
      <c r="G114" s="14"/>
      <c r="H114" s="14"/>
      <c r="I114" s="14"/>
      <c r="J114" s="14"/>
      <c r="K114" s="14"/>
      <c r="L114" s="14"/>
      <c r="M114" s="14"/>
      <c r="N114" s="14"/>
      <c r="O114" s="14"/>
      <c r="P114" s="14"/>
      <c r="Q114" s="14"/>
      <c r="R114" s="14"/>
      <c r="S114" s="14"/>
      <c r="T114" s="14"/>
      <c r="U114" s="14"/>
      <c r="V114" s="14"/>
      <c r="W114" s="14"/>
    </row>
    <row r="115" spans="1:23" ht="15.75" customHeight="1" x14ac:dyDescent="0.2">
      <c r="A115" s="14"/>
      <c r="B115" s="14"/>
      <c r="C115" s="14"/>
      <c r="D115" s="42"/>
      <c r="E115" s="14"/>
      <c r="F115" s="14"/>
      <c r="G115" s="14"/>
      <c r="H115" s="14"/>
      <c r="I115" s="14"/>
      <c r="J115" s="14"/>
      <c r="K115" s="14"/>
      <c r="L115" s="14"/>
      <c r="M115" s="14"/>
      <c r="N115" s="14"/>
      <c r="O115" s="14"/>
      <c r="P115" s="14"/>
      <c r="Q115" s="14"/>
      <c r="R115" s="14"/>
      <c r="S115" s="14"/>
      <c r="T115" s="14"/>
      <c r="U115" s="14"/>
      <c r="V115" s="14"/>
      <c r="W115" s="14"/>
    </row>
    <row r="116" spans="1:23" ht="15.75" customHeight="1" x14ac:dyDescent="0.2">
      <c r="A116" s="14"/>
      <c r="B116" s="14"/>
      <c r="C116" s="14"/>
      <c r="D116" s="42"/>
      <c r="E116" s="14"/>
      <c r="F116" s="14"/>
      <c r="G116" s="14"/>
      <c r="H116" s="14"/>
      <c r="I116" s="14"/>
      <c r="J116" s="14"/>
      <c r="K116" s="14"/>
      <c r="L116" s="14"/>
      <c r="M116" s="14"/>
      <c r="N116" s="14"/>
      <c r="O116" s="14"/>
      <c r="P116" s="14"/>
      <c r="Q116" s="14"/>
      <c r="R116" s="14"/>
      <c r="S116" s="14"/>
      <c r="T116" s="14"/>
      <c r="U116" s="14"/>
      <c r="V116" s="14"/>
      <c r="W116" s="14"/>
    </row>
    <row r="117" spans="1:23" ht="15.75" customHeight="1" x14ac:dyDescent="0.2">
      <c r="A117" s="14"/>
      <c r="B117" s="14"/>
      <c r="C117" s="14"/>
      <c r="D117" s="42"/>
      <c r="E117" s="14"/>
      <c r="F117" s="14"/>
      <c r="G117" s="14"/>
      <c r="H117" s="14"/>
      <c r="I117" s="14"/>
      <c r="J117" s="14"/>
      <c r="K117" s="14"/>
      <c r="L117" s="14"/>
      <c r="M117" s="14"/>
      <c r="N117" s="14"/>
      <c r="O117" s="14"/>
      <c r="P117" s="14"/>
      <c r="Q117" s="14"/>
      <c r="R117" s="14"/>
      <c r="S117" s="14"/>
      <c r="T117" s="14"/>
      <c r="U117" s="14"/>
      <c r="V117" s="14"/>
      <c r="W117" s="14"/>
    </row>
    <row r="118" spans="1:23" ht="15.75" customHeight="1" x14ac:dyDescent="0.2">
      <c r="A118" s="14"/>
      <c r="B118" s="14"/>
      <c r="C118" s="14"/>
      <c r="D118" s="42"/>
      <c r="E118" s="14"/>
      <c r="F118" s="14"/>
      <c r="G118" s="14"/>
      <c r="H118" s="14"/>
      <c r="I118" s="14"/>
      <c r="J118" s="14"/>
      <c r="K118" s="14"/>
      <c r="L118" s="14"/>
      <c r="M118" s="14"/>
      <c r="N118" s="14"/>
      <c r="O118" s="14"/>
      <c r="P118" s="14"/>
      <c r="Q118" s="14"/>
      <c r="R118" s="14"/>
      <c r="S118" s="14"/>
      <c r="T118" s="14"/>
      <c r="U118" s="14"/>
      <c r="V118" s="14"/>
      <c r="W118" s="14"/>
    </row>
    <row r="119" spans="1:23" ht="15.75" customHeight="1" x14ac:dyDescent="0.2">
      <c r="A119" s="14"/>
      <c r="B119" s="14"/>
      <c r="C119" s="14"/>
      <c r="D119" s="42"/>
      <c r="E119" s="14"/>
      <c r="F119" s="14"/>
      <c r="G119" s="14"/>
      <c r="H119" s="14"/>
      <c r="I119" s="14"/>
      <c r="J119" s="14"/>
      <c r="K119" s="14"/>
      <c r="L119" s="14"/>
      <c r="M119" s="14"/>
      <c r="N119" s="14"/>
      <c r="O119" s="14"/>
      <c r="P119" s="14"/>
      <c r="Q119" s="14"/>
      <c r="R119" s="14"/>
      <c r="S119" s="14"/>
      <c r="T119" s="14"/>
      <c r="U119" s="14"/>
      <c r="V119" s="14"/>
      <c r="W119" s="14"/>
    </row>
    <row r="120" spans="1:23" ht="15.75" customHeight="1" x14ac:dyDescent="0.2">
      <c r="A120" s="14"/>
      <c r="B120" s="14"/>
      <c r="C120" s="14"/>
      <c r="D120" s="42"/>
      <c r="E120" s="14"/>
      <c r="F120" s="14"/>
      <c r="G120" s="14"/>
      <c r="H120" s="14"/>
      <c r="I120" s="14"/>
      <c r="J120" s="14"/>
      <c r="K120" s="14"/>
      <c r="L120" s="14"/>
      <c r="M120" s="14"/>
      <c r="N120" s="14"/>
      <c r="O120" s="14"/>
      <c r="P120" s="14"/>
      <c r="Q120" s="14"/>
      <c r="R120" s="14"/>
      <c r="S120" s="14"/>
      <c r="T120" s="14"/>
      <c r="U120" s="14"/>
      <c r="V120" s="14"/>
      <c r="W120" s="14"/>
    </row>
    <row r="121" spans="1:23" ht="15.75" customHeight="1" x14ac:dyDescent="0.2">
      <c r="A121" s="14"/>
      <c r="B121" s="14"/>
      <c r="C121" s="14"/>
      <c r="D121" s="42"/>
      <c r="E121" s="14"/>
      <c r="F121" s="14"/>
      <c r="G121" s="14"/>
      <c r="H121" s="14"/>
      <c r="I121" s="14"/>
      <c r="J121" s="14"/>
      <c r="K121" s="14"/>
      <c r="L121" s="14"/>
      <c r="M121" s="14"/>
      <c r="N121" s="14"/>
      <c r="O121" s="14"/>
      <c r="P121" s="14"/>
      <c r="Q121" s="14"/>
      <c r="R121" s="14"/>
      <c r="S121" s="14"/>
      <c r="T121" s="14"/>
      <c r="U121" s="14"/>
      <c r="V121" s="14"/>
      <c r="W121" s="14"/>
    </row>
    <row r="122" spans="1:23" ht="15.75" customHeight="1" x14ac:dyDescent="0.2">
      <c r="A122" s="14"/>
      <c r="B122" s="14"/>
      <c r="C122" s="14"/>
      <c r="D122" s="42"/>
      <c r="E122" s="14"/>
      <c r="F122" s="14"/>
      <c r="G122" s="14"/>
      <c r="H122" s="14"/>
      <c r="I122" s="14"/>
      <c r="J122" s="14"/>
      <c r="K122" s="14"/>
      <c r="L122" s="14"/>
      <c r="M122" s="14"/>
      <c r="N122" s="14"/>
      <c r="O122" s="14"/>
      <c r="P122" s="14"/>
      <c r="Q122" s="14"/>
      <c r="R122" s="14"/>
      <c r="S122" s="14"/>
      <c r="T122" s="14"/>
      <c r="U122" s="14"/>
      <c r="V122" s="14"/>
      <c r="W122" s="14"/>
    </row>
    <row r="123" spans="1:23" ht="15.75" customHeight="1" x14ac:dyDescent="0.2">
      <c r="A123" s="14"/>
      <c r="B123" s="14"/>
      <c r="C123" s="14"/>
      <c r="D123" s="42"/>
      <c r="E123" s="14"/>
      <c r="F123" s="14"/>
      <c r="G123" s="14"/>
      <c r="H123" s="14"/>
      <c r="I123" s="14"/>
      <c r="J123" s="14"/>
      <c r="K123" s="14"/>
      <c r="L123" s="14"/>
      <c r="M123" s="14"/>
      <c r="N123" s="14"/>
      <c r="O123" s="14"/>
      <c r="P123" s="14"/>
      <c r="Q123" s="14"/>
      <c r="R123" s="14"/>
      <c r="S123" s="14"/>
      <c r="T123" s="14"/>
      <c r="U123" s="14"/>
      <c r="V123" s="14"/>
      <c r="W123" s="14"/>
    </row>
    <row r="124" spans="1:23" ht="15.75" customHeight="1" x14ac:dyDescent="0.2">
      <c r="A124" s="14"/>
      <c r="B124" s="14"/>
      <c r="C124" s="14"/>
      <c r="D124" s="42"/>
      <c r="E124" s="14"/>
      <c r="F124" s="14"/>
      <c r="G124" s="14"/>
      <c r="H124" s="14"/>
      <c r="I124" s="14"/>
      <c r="J124" s="14"/>
      <c r="K124" s="14"/>
      <c r="L124" s="14"/>
      <c r="M124" s="14"/>
      <c r="N124" s="14"/>
      <c r="O124" s="14"/>
      <c r="P124" s="14"/>
      <c r="Q124" s="14"/>
      <c r="R124" s="14"/>
      <c r="S124" s="14"/>
      <c r="T124" s="14"/>
      <c r="U124" s="14"/>
      <c r="V124" s="14"/>
      <c r="W124" s="14"/>
    </row>
    <row r="125" spans="1:23" ht="15.75" customHeight="1" x14ac:dyDescent="0.2">
      <c r="A125" s="14"/>
      <c r="B125" s="14"/>
      <c r="C125" s="14"/>
      <c r="D125" s="42"/>
      <c r="E125" s="14"/>
      <c r="F125" s="14"/>
      <c r="G125" s="14"/>
      <c r="H125" s="14"/>
      <c r="I125" s="14"/>
      <c r="J125" s="14"/>
      <c r="K125" s="14"/>
      <c r="L125" s="14"/>
      <c r="M125" s="14"/>
      <c r="N125" s="14"/>
      <c r="O125" s="14"/>
      <c r="P125" s="14"/>
      <c r="Q125" s="14"/>
      <c r="R125" s="14"/>
      <c r="S125" s="14"/>
      <c r="T125" s="14"/>
      <c r="U125" s="14"/>
      <c r="V125" s="14"/>
      <c r="W125" s="14"/>
    </row>
    <row r="126" spans="1:23" ht="15.75" customHeight="1" x14ac:dyDescent="0.2">
      <c r="A126" s="14"/>
      <c r="B126" s="14"/>
      <c r="C126" s="14"/>
      <c r="D126" s="42"/>
      <c r="E126" s="14"/>
      <c r="F126" s="14"/>
      <c r="G126" s="14"/>
      <c r="H126" s="14"/>
      <c r="I126" s="14"/>
      <c r="J126" s="14"/>
      <c r="K126" s="14"/>
      <c r="L126" s="14"/>
      <c r="M126" s="14"/>
      <c r="N126" s="14"/>
      <c r="O126" s="14"/>
      <c r="P126" s="14"/>
      <c r="Q126" s="14"/>
      <c r="R126" s="14"/>
      <c r="S126" s="14"/>
      <c r="T126" s="14"/>
      <c r="U126" s="14"/>
      <c r="V126" s="14"/>
      <c r="W126" s="14"/>
    </row>
    <row r="127" spans="1:23" ht="15.75" customHeight="1" x14ac:dyDescent="0.2">
      <c r="A127" s="14"/>
      <c r="B127" s="14"/>
      <c r="C127" s="14"/>
      <c r="D127" s="42"/>
      <c r="E127" s="14"/>
      <c r="F127" s="14"/>
      <c r="G127" s="14"/>
      <c r="H127" s="14"/>
      <c r="I127" s="14"/>
      <c r="J127" s="14"/>
      <c r="K127" s="14"/>
      <c r="L127" s="14"/>
      <c r="M127" s="14"/>
      <c r="N127" s="14"/>
      <c r="O127" s="14"/>
      <c r="P127" s="14"/>
      <c r="Q127" s="14"/>
      <c r="R127" s="14"/>
      <c r="S127" s="14"/>
      <c r="T127" s="14"/>
      <c r="U127" s="14"/>
      <c r="V127" s="14"/>
      <c r="W127" s="14"/>
    </row>
    <row r="128" spans="1:23" ht="15.75" customHeight="1" x14ac:dyDescent="0.2">
      <c r="A128" s="14"/>
      <c r="B128" s="14"/>
      <c r="C128" s="14"/>
      <c r="D128" s="42"/>
      <c r="E128" s="14"/>
      <c r="F128" s="14"/>
      <c r="G128" s="14"/>
      <c r="H128" s="14"/>
      <c r="I128" s="14"/>
      <c r="J128" s="14"/>
      <c r="K128" s="14"/>
      <c r="L128" s="14"/>
      <c r="M128" s="14"/>
      <c r="N128" s="14"/>
      <c r="O128" s="14"/>
      <c r="P128" s="14"/>
      <c r="Q128" s="14"/>
      <c r="R128" s="14"/>
      <c r="S128" s="14"/>
      <c r="T128" s="14"/>
      <c r="U128" s="14"/>
      <c r="V128" s="14"/>
      <c r="W128" s="14"/>
    </row>
    <row r="129" spans="1:23" ht="15.75" customHeight="1" x14ac:dyDescent="0.2">
      <c r="A129" s="14"/>
      <c r="B129" s="14"/>
      <c r="C129" s="14"/>
      <c r="D129" s="42"/>
      <c r="E129" s="14"/>
      <c r="F129" s="14"/>
      <c r="G129" s="14"/>
      <c r="H129" s="14"/>
      <c r="I129" s="14"/>
      <c r="J129" s="14"/>
      <c r="K129" s="14"/>
      <c r="L129" s="14"/>
      <c r="M129" s="14"/>
      <c r="N129" s="14"/>
      <c r="O129" s="14"/>
      <c r="P129" s="14"/>
      <c r="Q129" s="14"/>
      <c r="R129" s="14"/>
      <c r="S129" s="14"/>
      <c r="T129" s="14"/>
      <c r="U129" s="14"/>
      <c r="V129" s="14"/>
      <c r="W129" s="14"/>
    </row>
    <row r="130" spans="1:23" ht="15.75" customHeight="1" x14ac:dyDescent="0.2">
      <c r="A130" s="14"/>
      <c r="B130" s="14"/>
      <c r="C130" s="14"/>
      <c r="D130" s="42"/>
      <c r="E130" s="14"/>
      <c r="F130" s="14"/>
      <c r="G130" s="14"/>
      <c r="H130" s="14"/>
      <c r="I130" s="14"/>
      <c r="J130" s="14"/>
      <c r="K130" s="14"/>
      <c r="L130" s="14"/>
      <c r="M130" s="14"/>
      <c r="N130" s="14"/>
      <c r="O130" s="14"/>
      <c r="P130" s="14"/>
      <c r="Q130" s="14"/>
      <c r="R130" s="14"/>
      <c r="S130" s="14"/>
      <c r="T130" s="14"/>
      <c r="U130" s="14"/>
      <c r="V130" s="14"/>
      <c r="W130" s="14"/>
    </row>
    <row r="131" spans="1:23" ht="15.75" customHeight="1" x14ac:dyDescent="0.2">
      <c r="A131" s="14"/>
      <c r="B131" s="14"/>
      <c r="C131" s="14"/>
      <c r="D131" s="42"/>
      <c r="E131" s="14"/>
      <c r="F131" s="14"/>
      <c r="G131" s="14"/>
      <c r="H131" s="14"/>
      <c r="I131" s="14"/>
      <c r="J131" s="14"/>
      <c r="K131" s="14"/>
      <c r="L131" s="14"/>
      <c r="M131" s="14"/>
      <c r="N131" s="14"/>
      <c r="O131" s="14"/>
      <c r="P131" s="14"/>
      <c r="Q131" s="14"/>
      <c r="R131" s="14"/>
      <c r="S131" s="14"/>
      <c r="T131" s="14"/>
      <c r="U131" s="14"/>
      <c r="V131" s="14"/>
      <c r="W131" s="14"/>
    </row>
    <row r="132" spans="1:23" ht="15.75" customHeight="1" x14ac:dyDescent="0.2">
      <c r="A132" s="14"/>
      <c r="B132" s="14"/>
      <c r="C132" s="14"/>
      <c r="D132" s="42"/>
      <c r="E132" s="14"/>
      <c r="F132" s="14"/>
      <c r="G132" s="14"/>
      <c r="H132" s="14"/>
      <c r="I132" s="14"/>
      <c r="J132" s="14"/>
      <c r="K132" s="14"/>
      <c r="L132" s="14"/>
      <c r="M132" s="14"/>
      <c r="N132" s="14"/>
      <c r="O132" s="14"/>
      <c r="P132" s="14"/>
      <c r="Q132" s="14"/>
      <c r="R132" s="14"/>
      <c r="S132" s="14"/>
      <c r="T132" s="14"/>
      <c r="U132" s="14"/>
      <c r="V132" s="14"/>
      <c r="W132" s="14"/>
    </row>
    <row r="133" spans="1:23" ht="15.75" customHeight="1" x14ac:dyDescent="0.2">
      <c r="A133" s="14"/>
      <c r="B133" s="14"/>
      <c r="C133" s="14"/>
      <c r="D133" s="42"/>
      <c r="E133" s="14"/>
      <c r="F133" s="14"/>
      <c r="G133" s="14"/>
      <c r="H133" s="14"/>
      <c r="I133" s="14"/>
      <c r="J133" s="14"/>
      <c r="K133" s="14"/>
      <c r="L133" s="14"/>
      <c r="M133" s="14"/>
      <c r="N133" s="14"/>
      <c r="O133" s="14"/>
      <c r="P133" s="14"/>
      <c r="Q133" s="14"/>
      <c r="R133" s="14"/>
      <c r="S133" s="14"/>
      <c r="T133" s="14"/>
      <c r="U133" s="14"/>
      <c r="V133" s="14"/>
      <c r="W133" s="14"/>
    </row>
    <row r="134" spans="1:23" ht="15.75" customHeight="1" x14ac:dyDescent="0.2">
      <c r="A134" s="14"/>
      <c r="B134" s="14"/>
      <c r="C134" s="14"/>
      <c r="D134" s="42"/>
      <c r="E134" s="14"/>
      <c r="F134" s="14"/>
      <c r="G134" s="14"/>
      <c r="H134" s="14"/>
      <c r="I134" s="14"/>
      <c r="J134" s="14"/>
      <c r="K134" s="14"/>
      <c r="L134" s="14"/>
      <c r="M134" s="14"/>
      <c r="N134" s="14"/>
      <c r="O134" s="14"/>
      <c r="P134" s="14"/>
      <c r="Q134" s="14"/>
      <c r="R134" s="14"/>
      <c r="S134" s="14"/>
      <c r="T134" s="14"/>
      <c r="U134" s="14"/>
      <c r="V134" s="14"/>
      <c r="W134" s="14"/>
    </row>
    <row r="135" spans="1:23" ht="15.75" customHeight="1" x14ac:dyDescent="0.2">
      <c r="A135" s="14"/>
      <c r="B135" s="14"/>
      <c r="C135" s="14"/>
      <c r="D135" s="42"/>
      <c r="E135" s="14"/>
      <c r="F135" s="14"/>
      <c r="G135" s="14"/>
      <c r="H135" s="14"/>
      <c r="I135" s="14"/>
      <c r="J135" s="14"/>
      <c r="K135" s="14"/>
      <c r="L135" s="14"/>
      <c r="M135" s="14"/>
      <c r="N135" s="14"/>
      <c r="O135" s="14"/>
      <c r="P135" s="14"/>
      <c r="Q135" s="14"/>
      <c r="R135" s="14"/>
      <c r="S135" s="14"/>
      <c r="T135" s="14"/>
      <c r="U135" s="14"/>
      <c r="V135" s="14"/>
      <c r="W135" s="14"/>
    </row>
    <row r="136" spans="1:23" ht="15.75" customHeight="1" x14ac:dyDescent="0.2">
      <c r="A136" s="14"/>
      <c r="B136" s="14"/>
      <c r="C136" s="14"/>
      <c r="D136" s="42"/>
      <c r="E136" s="14"/>
      <c r="F136" s="14"/>
      <c r="G136" s="14"/>
      <c r="H136" s="14"/>
      <c r="I136" s="14"/>
      <c r="J136" s="14"/>
      <c r="K136" s="14"/>
      <c r="L136" s="14"/>
      <c r="M136" s="14"/>
      <c r="N136" s="14"/>
      <c r="O136" s="14"/>
      <c r="P136" s="14"/>
      <c r="Q136" s="14"/>
      <c r="R136" s="14"/>
      <c r="S136" s="14"/>
      <c r="T136" s="14"/>
      <c r="U136" s="14"/>
      <c r="V136" s="14"/>
      <c r="W136" s="14"/>
    </row>
    <row r="137" spans="1:23" ht="15.75" customHeight="1" x14ac:dyDescent="0.2">
      <c r="A137" s="14"/>
      <c r="B137" s="14"/>
      <c r="C137" s="14"/>
      <c r="D137" s="42"/>
      <c r="E137" s="14"/>
      <c r="F137" s="14"/>
      <c r="G137" s="14"/>
      <c r="H137" s="14"/>
      <c r="I137" s="14"/>
      <c r="J137" s="14"/>
      <c r="K137" s="14"/>
      <c r="L137" s="14"/>
      <c r="M137" s="14"/>
      <c r="N137" s="14"/>
      <c r="O137" s="14"/>
      <c r="P137" s="14"/>
      <c r="Q137" s="14"/>
      <c r="R137" s="14"/>
      <c r="S137" s="14"/>
      <c r="T137" s="14"/>
      <c r="U137" s="14"/>
      <c r="V137" s="14"/>
      <c r="W137" s="14"/>
    </row>
    <row r="138" spans="1:23" ht="15.75" customHeight="1" x14ac:dyDescent="0.2">
      <c r="A138" s="14"/>
      <c r="B138" s="14"/>
      <c r="C138" s="14"/>
      <c r="D138" s="42"/>
      <c r="E138" s="14"/>
      <c r="F138" s="14"/>
      <c r="G138" s="14"/>
      <c r="H138" s="14"/>
      <c r="I138" s="14"/>
      <c r="J138" s="14"/>
      <c r="K138" s="14"/>
      <c r="L138" s="14"/>
      <c r="M138" s="14"/>
      <c r="N138" s="14"/>
      <c r="O138" s="14"/>
      <c r="P138" s="14"/>
      <c r="Q138" s="14"/>
      <c r="R138" s="14"/>
      <c r="S138" s="14"/>
      <c r="T138" s="14"/>
      <c r="U138" s="14"/>
      <c r="V138" s="14"/>
      <c r="W138" s="14"/>
    </row>
    <row r="139" spans="1:23" ht="15.75" customHeight="1" x14ac:dyDescent="0.2">
      <c r="A139" s="14"/>
      <c r="B139" s="14"/>
      <c r="C139" s="14"/>
      <c r="D139" s="42"/>
      <c r="E139" s="14"/>
      <c r="F139" s="14"/>
      <c r="G139" s="14"/>
      <c r="H139" s="14"/>
      <c r="I139" s="14"/>
      <c r="J139" s="14"/>
      <c r="K139" s="14"/>
      <c r="L139" s="14"/>
      <c r="M139" s="14"/>
      <c r="N139" s="14"/>
      <c r="O139" s="14"/>
      <c r="P139" s="14"/>
      <c r="Q139" s="14"/>
      <c r="R139" s="14"/>
      <c r="S139" s="14"/>
      <c r="T139" s="14"/>
      <c r="U139" s="14"/>
      <c r="V139" s="14"/>
      <c r="W139" s="14"/>
    </row>
    <row r="140" spans="1:23" ht="15.75" customHeight="1" x14ac:dyDescent="0.2">
      <c r="A140" s="14"/>
      <c r="B140" s="14"/>
      <c r="C140" s="14"/>
      <c r="D140" s="42"/>
      <c r="E140" s="14"/>
      <c r="F140" s="14"/>
      <c r="G140" s="14"/>
      <c r="H140" s="14"/>
      <c r="I140" s="14"/>
      <c r="J140" s="14"/>
      <c r="K140" s="14"/>
      <c r="L140" s="14"/>
      <c r="M140" s="14"/>
      <c r="N140" s="14"/>
      <c r="O140" s="14"/>
      <c r="P140" s="14"/>
      <c r="Q140" s="14"/>
      <c r="R140" s="14"/>
      <c r="S140" s="14"/>
      <c r="T140" s="14"/>
      <c r="U140" s="14"/>
      <c r="V140" s="14"/>
      <c r="W140" s="14"/>
    </row>
    <row r="141" spans="1:23" ht="15.75" customHeight="1" x14ac:dyDescent="0.2">
      <c r="A141" s="14"/>
      <c r="B141" s="14"/>
      <c r="C141" s="14"/>
      <c r="D141" s="42"/>
      <c r="E141" s="14"/>
      <c r="F141" s="14"/>
      <c r="G141" s="14"/>
      <c r="H141" s="14"/>
      <c r="I141" s="14"/>
      <c r="J141" s="14"/>
      <c r="K141" s="14"/>
      <c r="L141" s="14"/>
      <c r="M141" s="14"/>
      <c r="N141" s="14"/>
      <c r="O141" s="14"/>
      <c r="P141" s="14"/>
      <c r="Q141" s="14"/>
      <c r="R141" s="14"/>
      <c r="S141" s="14"/>
      <c r="T141" s="14"/>
      <c r="U141" s="14"/>
      <c r="V141" s="14"/>
      <c r="W141" s="14"/>
    </row>
    <row r="142" spans="1:23" ht="15.75" customHeight="1" x14ac:dyDescent="0.2">
      <c r="A142" s="14"/>
      <c r="B142" s="14"/>
      <c r="C142" s="14"/>
      <c r="D142" s="42"/>
      <c r="E142" s="14"/>
      <c r="F142" s="14"/>
      <c r="G142" s="14"/>
      <c r="H142" s="14"/>
      <c r="I142" s="14"/>
      <c r="J142" s="14"/>
      <c r="K142" s="14"/>
      <c r="L142" s="14"/>
      <c r="M142" s="14"/>
      <c r="N142" s="14"/>
      <c r="O142" s="14"/>
      <c r="P142" s="14"/>
      <c r="Q142" s="14"/>
      <c r="R142" s="14"/>
      <c r="S142" s="14"/>
      <c r="T142" s="14"/>
      <c r="U142" s="14"/>
      <c r="V142" s="14"/>
      <c r="W142" s="14"/>
    </row>
    <row r="143" spans="1:23" ht="15.75" customHeight="1" x14ac:dyDescent="0.2">
      <c r="A143" s="14"/>
      <c r="B143" s="14"/>
      <c r="C143" s="14"/>
      <c r="D143" s="42"/>
      <c r="E143" s="14"/>
      <c r="F143" s="14"/>
      <c r="G143" s="14"/>
      <c r="H143" s="14"/>
      <c r="I143" s="14"/>
      <c r="J143" s="14"/>
      <c r="K143" s="14"/>
      <c r="L143" s="14"/>
      <c r="M143" s="14"/>
      <c r="N143" s="14"/>
      <c r="O143" s="14"/>
      <c r="P143" s="14"/>
      <c r="Q143" s="14"/>
      <c r="R143" s="14"/>
      <c r="S143" s="14"/>
      <c r="T143" s="14"/>
      <c r="U143" s="14"/>
      <c r="V143" s="14"/>
      <c r="W143" s="14"/>
    </row>
    <row r="144" spans="1:23" ht="15.75" customHeight="1" x14ac:dyDescent="0.2">
      <c r="A144" s="14"/>
      <c r="B144" s="14"/>
      <c r="C144" s="14"/>
      <c r="D144" s="42"/>
      <c r="E144" s="14"/>
      <c r="F144" s="14"/>
      <c r="G144" s="14"/>
      <c r="H144" s="14"/>
      <c r="I144" s="14"/>
      <c r="J144" s="14"/>
      <c r="K144" s="14"/>
      <c r="L144" s="14"/>
      <c r="M144" s="14"/>
      <c r="N144" s="14"/>
      <c r="O144" s="14"/>
      <c r="P144" s="14"/>
      <c r="Q144" s="14"/>
      <c r="R144" s="14"/>
      <c r="S144" s="14"/>
      <c r="T144" s="14"/>
      <c r="U144" s="14"/>
      <c r="V144" s="14"/>
      <c r="W144" s="14"/>
    </row>
    <row r="145" spans="1:23" ht="15.75" customHeight="1" x14ac:dyDescent="0.2">
      <c r="A145" s="14"/>
      <c r="B145" s="14"/>
      <c r="C145" s="14"/>
      <c r="D145" s="42"/>
      <c r="E145" s="14"/>
      <c r="F145" s="14"/>
      <c r="G145" s="14"/>
      <c r="H145" s="14"/>
      <c r="I145" s="14"/>
      <c r="J145" s="14"/>
      <c r="K145" s="14"/>
      <c r="L145" s="14"/>
      <c r="M145" s="14"/>
      <c r="N145" s="14"/>
      <c r="O145" s="14"/>
      <c r="P145" s="14"/>
      <c r="Q145" s="14"/>
      <c r="R145" s="14"/>
      <c r="S145" s="14"/>
      <c r="T145" s="14"/>
      <c r="U145" s="14"/>
      <c r="V145" s="14"/>
      <c r="W145" s="14"/>
    </row>
    <row r="146" spans="1:23" ht="15.75" customHeight="1" x14ac:dyDescent="0.2">
      <c r="A146" s="14"/>
      <c r="B146" s="14"/>
      <c r="C146" s="14"/>
      <c r="D146" s="42"/>
      <c r="E146" s="14"/>
      <c r="F146" s="14"/>
      <c r="G146" s="14"/>
      <c r="H146" s="14"/>
      <c r="I146" s="14"/>
      <c r="J146" s="14"/>
      <c r="K146" s="14"/>
      <c r="L146" s="14"/>
      <c r="M146" s="14"/>
      <c r="N146" s="14"/>
      <c r="O146" s="14"/>
      <c r="P146" s="14"/>
      <c r="Q146" s="14"/>
      <c r="R146" s="14"/>
      <c r="S146" s="14"/>
      <c r="T146" s="14"/>
      <c r="U146" s="14"/>
      <c r="V146" s="14"/>
      <c r="W146" s="14"/>
    </row>
    <row r="147" spans="1:23" ht="15.75" customHeight="1" x14ac:dyDescent="0.2">
      <c r="A147" s="14"/>
      <c r="B147" s="14"/>
      <c r="C147" s="14"/>
      <c r="D147" s="42"/>
      <c r="E147" s="14"/>
      <c r="F147" s="14"/>
      <c r="G147" s="14"/>
      <c r="H147" s="14"/>
      <c r="I147" s="14"/>
      <c r="J147" s="14"/>
      <c r="K147" s="14"/>
      <c r="L147" s="14"/>
      <c r="M147" s="14"/>
      <c r="N147" s="14"/>
      <c r="O147" s="14"/>
      <c r="P147" s="14"/>
      <c r="Q147" s="14"/>
      <c r="R147" s="14"/>
      <c r="S147" s="14"/>
      <c r="T147" s="14"/>
      <c r="U147" s="14"/>
      <c r="V147" s="14"/>
      <c r="W147" s="14"/>
    </row>
    <row r="148" spans="1:23" ht="15.75" customHeight="1" x14ac:dyDescent="0.2">
      <c r="A148" s="14"/>
      <c r="B148" s="14"/>
      <c r="C148" s="14"/>
      <c r="D148" s="42"/>
      <c r="E148" s="14"/>
      <c r="F148" s="14"/>
      <c r="G148" s="14"/>
      <c r="H148" s="14"/>
      <c r="I148" s="14"/>
      <c r="J148" s="14"/>
      <c r="K148" s="14"/>
      <c r="L148" s="14"/>
      <c r="M148" s="14"/>
      <c r="N148" s="14"/>
      <c r="O148" s="14"/>
      <c r="P148" s="14"/>
      <c r="Q148" s="14"/>
      <c r="R148" s="14"/>
      <c r="S148" s="14"/>
      <c r="T148" s="14"/>
      <c r="U148" s="14"/>
      <c r="V148" s="14"/>
      <c r="W148" s="14"/>
    </row>
    <row r="149" spans="1:23" ht="15.75" customHeight="1" x14ac:dyDescent="0.2">
      <c r="A149" s="14"/>
      <c r="B149" s="14"/>
      <c r="C149" s="14"/>
      <c r="D149" s="42"/>
      <c r="E149" s="14"/>
      <c r="F149" s="14"/>
      <c r="G149" s="14"/>
      <c r="H149" s="14"/>
      <c r="I149" s="14"/>
      <c r="J149" s="14"/>
      <c r="K149" s="14"/>
      <c r="L149" s="14"/>
      <c r="M149" s="14"/>
      <c r="N149" s="14"/>
      <c r="O149" s="14"/>
      <c r="P149" s="14"/>
      <c r="Q149" s="14"/>
      <c r="R149" s="14"/>
      <c r="S149" s="14"/>
      <c r="T149" s="14"/>
      <c r="U149" s="14"/>
      <c r="V149" s="14"/>
      <c r="W149" s="14"/>
    </row>
    <row r="150" spans="1:23" ht="15.75" customHeight="1" x14ac:dyDescent="0.2">
      <c r="A150" s="14"/>
      <c r="B150" s="14"/>
      <c r="C150" s="14"/>
      <c r="D150" s="42"/>
      <c r="E150" s="14"/>
      <c r="F150" s="14"/>
      <c r="G150" s="14"/>
      <c r="H150" s="14"/>
      <c r="I150" s="14"/>
      <c r="J150" s="14"/>
      <c r="K150" s="14"/>
      <c r="L150" s="14"/>
      <c r="M150" s="14"/>
      <c r="N150" s="14"/>
      <c r="O150" s="14"/>
      <c r="P150" s="14"/>
      <c r="Q150" s="14"/>
      <c r="R150" s="14"/>
      <c r="S150" s="14"/>
      <c r="T150" s="14"/>
      <c r="U150" s="14"/>
      <c r="V150" s="14"/>
      <c r="W150" s="14"/>
    </row>
    <row r="151" spans="1:23" ht="15.75" customHeight="1" x14ac:dyDescent="0.2">
      <c r="A151" s="14"/>
      <c r="B151" s="14"/>
      <c r="C151" s="14"/>
      <c r="D151" s="42"/>
      <c r="E151" s="14"/>
      <c r="F151" s="14"/>
      <c r="G151" s="14"/>
      <c r="H151" s="14"/>
      <c r="I151" s="14"/>
      <c r="J151" s="14"/>
      <c r="K151" s="14"/>
      <c r="L151" s="14"/>
      <c r="M151" s="14"/>
      <c r="N151" s="14"/>
      <c r="O151" s="14"/>
      <c r="P151" s="14"/>
      <c r="Q151" s="14"/>
      <c r="R151" s="14"/>
      <c r="S151" s="14"/>
      <c r="T151" s="14"/>
      <c r="U151" s="14"/>
      <c r="V151" s="14"/>
      <c r="W151" s="14"/>
    </row>
    <row r="152" spans="1:23" ht="15.75" customHeight="1" x14ac:dyDescent="0.2">
      <c r="A152" s="14"/>
      <c r="B152" s="14"/>
      <c r="C152" s="14"/>
      <c r="D152" s="42"/>
      <c r="E152" s="14"/>
      <c r="F152" s="14"/>
      <c r="G152" s="14"/>
      <c r="H152" s="14"/>
      <c r="I152" s="14"/>
      <c r="J152" s="14"/>
      <c r="K152" s="14"/>
      <c r="L152" s="14"/>
      <c r="M152" s="14"/>
      <c r="N152" s="14"/>
      <c r="O152" s="14"/>
      <c r="P152" s="14"/>
      <c r="Q152" s="14"/>
      <c r="R152" s="14"/>
      <c r="S152" s="14"/>
      <c r="T152" s="14"/>
      <c r="U152" s="14"/>
      <c r="V152" s="14"/>
      <c r="W152" s="14"/>
    </row>
    <row r="153" spans="1:23" ht="15.75" customHeight="1" x14ac:dyDescent="0.2">
      <c r="A153" s="14"/>
      <c r="B153" s="14"/>
      <c r="C153" s="14"/>
      <c r="D153" s="42"/>
      <c r="E153" s="14"/>
      <c r="F153" s="14"/>
      <c r="G153" s="14"/>
      <c r="H153" s="14"/>
      <c r="I153" s="14"/>
      <c r="J153" s="14"/>
      <c r="K153" s="14"/>
      <c r="L153" s="14"/>
      <c r="M153" s="14"/>
      <c r="N153" s="14"/>
      <c r="O153" s="14"/>
      <c r="P153" s="14"/>
      <c r="Q153" s="14"/>
      <c r="R153" s="14"/>
      <c r="S153" s="14"/>
      <c r="T153" s="14"/>
      <c r="U153" s="14"/>
      <c r="V153" s="14"/>
      <c r="W153" s="14"/>
    </row>
    <row r="154" spans="1:23" ht="15.75" customHeight="1" x14ac:dyDescent="0.2">
      <c r="A154" s="14"/>
      <c r="B154" s="14"/>
      <c r="C154" s="14"/>
      <c r="D154" s="42"/>
      <c r="E154" s="14"/>
      <c r="F154" s="14"/>
      <c r="G154" s="14"/>
      <c r="H154" s="14"/>
      <c r="I154" s="14"/>
      <c r="J154" s="14"/>
      <c r="K154" s="14"/>
      <c r="L154" s="14"/>
      <c r="M154" s="14"/>
      <c r="N154" s="14"/>
      <c r="O154" s="14"/>
      <c r="P154" s="14"/>
      <c r="Q154" s="14"/>
      <c r="R154" s="14"/>
      <c r="S154" s="14"/>
      <c r="T154" s="14"/>
      <c r="U154" s="14"/>
      <c r="V154" s="14"/>
      <c r="W154" s="14"/>
    </row>
    <row r="155" spans="1:23" ht="15.75" customHeight="1" x14ac:dyDescent="0.2">
      <c r="A155" s="14"/>
      <c r="B155" s="14"/>
      <c r="C155" s="14"/>
      <c r="D155" s="42"/>
      <c r="E155" s="14"/>
      <c r="F155" s="14"/>
      <c r="G155" s="14"/>
      <c r="H155" s="14"/>
      <c r="I155" s="14"/>
      <c r="J155" s="14"/>
      <c r="K155" s="14"/>
      <c r="L155" s="14"/>
      <c r="M155" s="14"/>
      <c r="N155" s="14"/>
      <c r="O155" s="14"/>
      <c r="P155" s="14"/>
      <c r="Q155" s="14"/>
      <c r="R155" s="14"/>
      <c r="S155" s="14"/>
      <c r="T155" s="14"/>
      <c r="U155" s="14"/>
      <c r="V155" s="14"/>
      <c r="W155" s="14"/>
    </row>
    <row r="156" spans="1:23" ht="15.75" customHeight="1" x14ac:dyDescent="0.2">
      <c r="A156" s="14"/>
      <c r="B156" s="14"/>
      <c r="C156" s="14"/>
      <c r="D156" s="42"/>
      <c r="E156" s="14"/>
      <c r="F156" s="14"/>
      <c r="G156" s="14"/>
      <c r="H156" s="14"/>
      <c r="I156" s="14"/>
      <c r="J156" s="14"/>
      <c r="K156" s="14"/>
      <c r="L156" s="14"/>
      <c r="M156" s="14"/>
      <c r="N156" s="14"/>
      <c r="O156" s="14"/>
      <c r="P156" s="14"/>
      <c r="Q156" s="14"/>
      <c r="R156" s="14"/>
      <c r="S156" s="14"/>
      <c r="T156" s="14"/>
      <c r="U156" s="14"/>
      <c r="V156" s="14"/>
      <c r="W156" s="14"/>
    </row>
    <row r="157" spans="1:23" ht="15.75" customHeight="1" x14ac:dyDescent="0.2">
      <c r="A157" s="14"/>
      <c r="B157" s="14"/>
      <c r="C157" s="14"/>
      <c r="D157" s="42"/>
      <c r="E157" s="14"/>
      <c r="F157" s="14"/>
      <c r="G157" s="14"/>
      <c r="H157" s="14"/>
      <c r="I157" s="14"/>
      <c r="J157" s="14"/>
      <c r="K157" s="14"/>
      <c r="L157" s="14"/>
      <c r="M157" s="14"/>
      <c r="N157" s="14"/>
      <c r="O157" s="14"/>
      <c r="P157" s="14"/>
      <c r="Q157" s="14"/>
      <c r="R157" s="14"/>
      <c r="S157" s="14"/>
      <c r="T157" s="14"/>
      <c r="U157" s="14"/>
      <c r="V157" s="14"/>
      <c r="W157" s="14"/>
    </row>
    <row r="158" spans="1:23" ht="15.75" customHeight="1" x14ac:dyDescent="0.2">
      <c r="A158" s="14"/>
      <c r="B158" s="14"/>
      <c r="C158" s="14"/>
      <c r="D158" s="42"/>
      <c r="E158" s="14"/>
      <c r="F158" s="14"/>
      <c r="G158" s="14"/>
      <c r="H158" s="14"/>
      <c r="I158" s="14"/>
      <c r="J158" s="14"/>
      <c r="K158" s="14"/>
      <c r="L158" s="14"/>
      <c r="M158" s="14"/>
      <c r="N158" s="14"/>
      <c r="O158" s="14"/>
      <c r="P158" s="14"/>
      <c r="Q158" s="14"/>
      <c r="R158" s="14"/>
      <c r="S158" s="14"/>
      <c r="T158" s="14"/>
      <c r="U158" s="14"/>
      <c r="V158" s="14"/>
      <c r="W158" s="14"/>
    </row>
    <row r="159" spans="1:23" ht="15.75" customHeight="1" x14ac:dyDescent="0.2">
      <c r="A159" s="14"/>
      <c r="B159" s="14"/>
      <c r="C159" s="14"/>
      <c r="D159" s="42"/>
      <c r="E159" s="14"/>
      <c r="F159" s="14"/>
      <c r="G159" s="14"/>
      <c r="H159" s="14"/>
      <c r="I159" s="14"/>
      <c r="J159" s="14"/>
      <c r="K159" s="14"/>
      <c r="L159" s="14"/>
      <c r="M159" s="14"/>
      <c r="N159" s="14"/>
      <c r="O159" s="14"/>
      <c r="P159" s="14"/>
      <c r="Q159" s="14"/>
      <c r="R159" s="14"/>
      <c r="S159" s="14"/>
      <c r="T159" s="14"/>
      <c r="U159" s="14"/>
      <c r="V159" s="14"/>
      <c r="W159" s="14"/>
    </row>
    <row r="160" spans="1:23" ht="15.75" customHeight="1" x14ac:dyDescent="0.2">
      <c r="A160" s="14"/>
      <c r="B160" s="14"/>
      <c r="C160" s="14"/>
      <c r="D160" s="42"/>
      <c r="E160" s="14"/>
      <c r="F160" s="14"/>
      <c r="G160" s="14"/>
      <c r="H160" s="14"/>
      <c r="I160" s="14"/>
      <c r="J160" s="14"/>
      <c r="K160" s="14"/>
      <c r="L160" s="14"/>
      <c r="M160" s="14"/>
      <c r="N160" s="14"/>
      <c r="O160" s="14"/>
      <c r="P160" s="14"/>
      <c r="Q160" s="14"/>
      <c r="R160" s="14"/>
      <c r="S160" s="14"/>
      <c r="T160" s="14"/>
      <c r="U160" s="14"/>
      <c r="V160" s="14"/>
      <c r="W160" s="14"/>
    </row>
    <row r="161" spans="1:23" ht="15.75" customHeight="1" x14ac:dyDescent="0.2">
      <c r="A161" s="14"/>
      <c r="B161" s="14"/>
      <c r="C161" s="14"/>
      <c r="D161" s="42"/>
      <c r="E161" s="14"/>
      <c r="F161" s="14"/>
      <c r="G161" s="14"/>
      <c r="H161" s="14"/>
      <c r="I161" s="14"/>
      <c r="J161" s="14"/>
      <c r="K161" s="14"/>
      <c r="L161" s="14"/>
      <c r="M161" s="14"/>
      <c r="N161" s="14"/>
      <c r="O161" s="14"/>
      <c r="P161" s="14"/>
      <c r="Q161" s="14"/>
      <c r="R161" s="14"/>
      <c r="S161" s="14"/>
      <c r="T161" s="14"/>
      <c r="U161" s="14"/>
      <c r="V161" s="14"/>
      <c r="W161" s="14"/>
    </row>
    <row r="162" spans="1:23" ht="15.75" customHeight="1" x14ac:dyDescent="0.2">
      <c r="A162" s="14"/>
      <c r="B162" s="14"/>
      <c r="C162" s="14"/>
      <c r="D162" s="42"/>
      <c r="E162" s="14"/>
      <c r="F162" s="14"/>
      <c r="G162" s="14"/>
      <c r="H162" s="14"/>
      <c r="I162" s="14"/>
      <c r="J162" s="14"/>
      <c r="K162" s="14"/>
      <c r="L162" s="14"/>
      <c r="M162" s="14"/>
      <c r="N162" s="14"/>
      <c r="O162" s="14"/>
      <c r="P162" s="14"/>
      <c r="Q162" s="14"/>
      <c r="R162" s="14"/>
      <c r="S162" s="14"/>
      <c r="T162" s="14"/>
      <c r="U162" s="14"/>
      <c r="V162" s="14"/>
      <c r="W162" s="14"/>
    </row>
    <row r="163" spans="1:23" ht="15.75" customHeight="1" x14ac:dyDescent="0.2">
      <c r="A163" s="14"/>
      <c r="B163" s="14"/>
      <c r="C163" s="14"/>
      <c r="D163" s="42"/>
      <c r="E163" s="14"/>
      <c r="F163" s="14"/>
      <c r="G163" s="14"/>
      <c r="H163" s="14"/>
      <c r="I163" s="14"/>
      <c r="J163" s="14"/>
      <c r="K163" s="14"/>
      <c r="L163" s="14"/>
      <c r="M163" s="14"/>
      <c r="N163" s="14"/>
      <c r="O163" s="14"/>
      <c r="P163" s="14"/>
      <c r="Q163" s="14"/>
      <c r="R163" s="14"/>
      <c r="S163" s="14"/>
      <c r="T163" s="14"/>
      <c r="U163" s="14"/>
      <c r="V163" s="14"/>
      <c r="W163" s="14"/>
    </row>
    <row r="164" spans="1:23" ht="15.75" customHeight="1" x14ac:dyDescent="0.2">
      <c r="A164" s="14"/>
      <c r="B164" s="14"/>
      <c r="C164" s="14"/>
      <c r="D164" s="42"/>
      <c r="E164" s="14"/>
      <c r="F164" s="14"/>
      <c r="G164" s="14"/>
      <c r="H164" s="14"/>
      <c r="I164" s="14"/>
      <c r="J164" s="14"/>
      <c r="K164" s="14"/>
      <c r="L164" s="14"/>
      <c r="M164" s="14"/>
      <c r="N164" s="14"/>
      <c r="O164" s="14"/>
      <c r="P164" s="14"/>
      <c r="Q164" s="14"/>
      <c r="R164" s="14"/>
      <c r="S164" s="14"/>
      <c r="T164" s="14"/>
      <c r="U164" s="14"/>
      <c r="V164" s="14"/>
      <c r="W164" s="14"/>
    </row>
    <row r="165" spans="1:23" ht="15.75" customHeight="1" x14ac:dyDescent="0.2">
      <c r="A165" s="14"/>
      <c r="B165" s="14"/>
      <c r="C165" s="14"/>
      <c r="D165" s="42"/>
      <c r="E165" s="14"/>
      <c r="F165" s="14"/>
      <c r="G165" s="14"/>
      <c r="H165" s="14"/>
      <c r="I165" s="14"/>
      <c r="J165" s="14"/>
      <c r="K165" s="14"/>
      <c r="L165" s="14"/>
      <c r="M165" s="14"/>
      <c r="N165" s="14"/>
      <c r="O165" s="14"/>
      <c r="P165" s="14"/>
      <c r="Q165" s="14"/>
      <c r="R165" s="14"/>
      <c r="S165" s="14"/>
      <c r="T165" s="14"/>
      <c r="U165" s="14"/>
      <c r="V165" s="14"/>
      <c r="W165" s="14"/>
    </row>
    <row r="166" spans="1:23" ht="15.75" customHeight="1" x14ac:dyDescent="0.2">
      <c r="A166" s="14"/>
      <c r="B166" s="14"/>
      <c r="C166" s="14"/>
      <c r="D166" s="42"/>
      <c r="E166" s="14"/>
      <c r="F166" s="14"/>
      <c r="G166" s="14"/>
      <c r="H166" s="14"/>
      <c r="I166" s="14"/>
      <c r="J166" s="14"/>
      <c r="K166" s="14"/>
      <c r="L166" s="14"/>
      <c r="M166" s="14"/>
      <c r="N166" s="14"/>
      <c r="O166" s="14"/>
      <c r="P166" s="14"/>
      <c r="Q166" s="14"/>
      <c r="R166" s="14"/>
      <c r="S166" s="14"/>
      <c r="T166" s="14"/>
      <c r="U166" s="14"/>
      <c r="V166" s="14"/>
      <c r="W166" s="14"/>
    </row>
    <row r="167" spans="1:23" ht="15.75" customHeight="1" x14ac:dyDescent="0.2">
      <c r="A167" s="14"/>
      <c r="B167" s="14"/>
      <c r="C167" s="14"/>
      <c r="D167" s="42"/>
      <c r="E167" s="14"/>
      <c r="F167" s="14"/>
      <c r="G167" s="14"/>
      <c r="H167" s="14"/>
      <c r="I167" s="14"/>
      <c r="J167" s="14"/>
      <c r="K167" s="14"/>
      <c r="L167" s="14"/>
      <c r="M167" s="14"/>
      <c r="N167" s="14"/>
      <c r="O167" s="14"/>
      <c r="P167" s="14"/>
      <c r="Q167" s="14"/>
      <c r="R167" s="14"/>
      <c r="S167" s="14"/>
      <c r="T167" s="14"/>
      <c r="U167" s="14"/>
      <c r="V167" s="14"/>
      <c r="W167" s="14"/>
    </row>
    <row r="168" spans="1:23" ht="15.75" customHeight="1" x14ac:dyDescent="0.2">
      <c r="A168" s="14"/>
      <c r="B168" s="14"/>
      <c r="C168" s="14"/>
      <c r="D168" s="42"/>
      <c r="E168" s="14"/>
      <c r="F168" s="14"/>
      <c r="G168" s="14"/>
      <c r="H168" s="14"/>
      <c r="I168" s="14"/>
      <c r="J168" s="14"/>
      <c r="K168" s="14"/>
      <c r="L168" s="14"/>
      <c r="M168" s="14"/>
      <c r="N168" s="14"/>
      <c r="O168" s="14"/>
      <c r="P168" s="14"/>
      <c r="Q168" s="14"/>
      <c r="R168" s="14"/>
      <c r="S168" s="14"/>
      <c r="T168" s="14"/>
      <c r="U168" s="14"/>
      <c r="V168" s="14"/>
      <c r="W168" s="14"/>
    </row>
    <row r="169" spans="1:23" ht="15.75" customHeight="1" x14ac:dyDescent="0.2">
      <c r="A169" s="14"/>
      <c r="B169" s="14"/>
      <c r="C169" s="14"/>
      <c r="D169" s="42"/>
      <c r="E169" s="14"/>
      <c r="F169" s="14"/>
      <c r="G169" s="14"/>
      <c r="H169" s="14"/>
      <c r="I169" s="14"/>
      <c r="J169" s="14"/>
      <c r="K169" s="14"/>
      <c r="L169" s="14"/>
      <c r="M169" s="14"/>
      <c r="N169" s="14"/>
      <c r="O169" s="14"/>
      <c r="P169" s="14"/>
      <c r="Q169" s="14"/>
      <c r="R169" s="14"/>
      <c r="S169" s="14"/>
      <c r="T169" s="14"/>
      <c r="U169" s="14"/>
      <c r="V169" s="14"/>
      <c r="W169" s="14"/>
    </row>
    <row r="170" spans="1:23" ht="15.75" customHeight="1" x14ac:dyDescent="0.2">
      <c r="A170" s="14"/>
      <c r="B170" s="14"/>
      <c r="C170" s="14"/>
      <c r="D170" s="42"/>
      <c r="E170" s="14"/>
      <c r="F170" s="14"/>
      <c r="G170" s="14"/>
      <c r="H170" s="14"/>
      <c r="I170" s="14"/>
      <c r="J170" s="14"/>
      <c r="K170" s="14"/>
      <c r="L170" s="14"/>
      <c r="M170" s="14"/>
      <c r="N170" s="14"/>
      <c r="O170" s="14"/>
      <c r="P170" s="14"/>
      <c r="Q170" s="14"/>
      <c r="R170" s="14"/>
      <c r="S170" s="14"/>
      <c r="T170" s="14"/>
      <c r="U170" s="14"/>
      <c r="V170" s="14"/>
      <c r="W170" s="14"/>
    </row>
    <row r="171" spans="1:23" ht="15.75" customHeight="1" x14ac:dyDescent="0.2">
      <c r="A171" s="14"/>
      <c r="B171" s="14"/>
      <c r="C171" s="14"/>
      <c r="D171" s="42"/>
      <c r="E171" s="14"/>
      <c r="F171" s="14"/>
      <c r="G171" s="14"/>
      <c r="H171" s="14"/>
      <c r="I171" s="14"/>
      <c r="J171" s="14"/>
      <c r="K171" s="14"/>
      <c r="L171" s="14"/>
      <c r="M171" s="14"/>
      <c r="N171" s="14"/>
      <c r="O171" s="14"/>
      <c r="P171" s="14"/>
      <c r="Q171" s="14"/>
      <c r="R171" s="14"/>
      <c r="S171" s="14"/>
      <c r="T171" s="14"/>
      <c r="U171" s="14"/>
      <c r="V171" s="14"/>
      <c r="W171" s="14"/>
    </row>
    <row r="172" spans="1:23" ht="15.75" customHeight="1" x14ac:dyDescent="0.2">
      <c r="A172" s="14"/>
      <c r="B172" s="14"/>
      <c r="C172" s="14"/>
      <c r="D172" s="42"/>
      <c r="E172" s="14"/>
      <c r="F172" s="14"/>
      <c r="G172" s="14"/>
      <c r="H172" s="14"/>
      <c r="I172" s="14"/>
      <c r="J172" s="14"/>
      <c r="K172" s="14"/>
      <c r="L172" s="14"/>
      <c r="M172" s="14"/>
      <c r="N172" s="14"/>
      <c r="O172" s="14"/>
      <c r="P172" s="14"/>
      <c r="Q172" s="14"/>
      <c r="R172" s="14"/>
      <c r="S172" s="14"/>
      <c r="T172" s="14"/>
      <c r="U172" s="14"/>
      <c r="V172" s="14"/>
      <c r="W172" s="14"/>
    </row>
    <row r="173" spans="1:23" ht="15.75" customHeight="1" x14ac:dyDescent="0.2">
      <c r="A173" s="14"/>
      <c r="B173" s="14"/>
      <c r="C173" s="14"/>
      <c r="D173" s="42"/>
      <c r="E173" s="14"/>
      <c r="F173" s="14"/>
      <c r="G173" s="14"/>
      <c r="H173" s="14"/>
      <c r="I173" s="14"/>
      <c r="J173" s="14"/>
      <c r="K173" s="14"/>
      <c r="L173" s="14"/>
      <c r="M173" s="14"/>
      <c r="N173" s="14"/>
      <c r="O173" s="14"/>
      <c r="P173" s="14"/>
      <c r="Q173" s="14"/>
      <c r="R173" s="14"/>
      <c r="S173" s="14"/>
      <c r="T173" s="14"/>
      <c r="U173" s="14"/>
      <c r="V173" s="14"/>
      <c r="W173" s="14"/>
    </row>
    <row r="174" spans="1:23" ht="15.75" customHeight="1" x14ac:dyDescent="0.2">
      <c r="A174" s="14"/>
      <c r="B174" s="14"/>
      <c r="C174" s="14"/>
      <c r="D174" s="42"/>
      <c r="E174" s="14"/>
      <c r="F174" s="14"/>
      <c r="G174" s="14"/>
      <c r="H174" s="14"/>
      <c r="I174" s="14"/>
      <c r="J174" s="14"/>
      <c r="K174" s="14"/>
      <c r="L174" s="14"/>
      <c r="M174" s="14"/>
      <c r="N174" s="14"/>
      <c r="O174" s="14"/>
      <c r="P174" s="14"/>
      <c r="Q174" s="14"/>
      <c r="R174" s="14"/>
      <c r="S174" s="14"/>
      <c r="T174" s="14"/>
      <c r="U174" s="14"/>
      <c r="V174" s="14"/>
      <c r="W174" s="14"/>
    </row>
    <row r="175" spans="1:23" ht="15.75" customHeight="1" x14ac:dyDescent="0.2">
      <c r="A175" s="14"/>
      <c r="B175" s="14"/>
      <c r="C175" s="14"/>
      <c r="D175" s="42"/>
      <c r="E175" s="14"/>
      <c r="F175" s="14"/>
      <c r="G175" s="14"/>
      <c r="H175" s="14"/>
      <c r="I175" s="14"/>
      <c r="J175" s="14"/>
      <c r="K175" s="14"/>
      <c r="L175" s="14"/>
      <c r="M175" s="14"/>
      <c r="N175" s="14"/>
      <c r="O175" s="14"/>
      <c r="P175" s="14"/>
      <c r="Q175" s="14"/>
      <c r="R175" s="14"/>
      <c r="S175" s="14"/>
      <c r="T175" s="14"/>
      <c r="U175" s="14"/>
      <c r="V175" s="14"/>
      <c r="W175" s="14"/>
    </row>
    <row r="176" spans="1:23" ht="15.75" customHeight="1" x14ac:dyDescent="0.2">
      <c r="A176" s="14"/>
      <c r="B176" s="14"/>
      <c r="C176" s="14"/>
      <c r="D176" s="42"/>
      <c r="E176" s="14"/>
      <c r="F176" s="14"/>
      <c r="G176" s="14"/>
      <c r="H176" s="14"/>
      <c r="I176" s="14"/>
      <c r="J176" s="14"/>
      <c r="K176" s="14"/>
      <c r="L176" s="14"/>
      <c r="M176" s="14"/>
      <c r="N176" s="14"/>
      <c r="O176" s="14"/>
      <c r="P176" s="14"/>
      <c r="Q176" s="14"/>
      <c r="R176" s="14"/>
      <c r="S176" s="14"/>
      <c r="T176" s="14"/>
      <c r="U176" s="14"/>
      <c r="V176" s="14"/>
      <c r="W176" s="14"/>
    </row>
    <row r="177" spans="1:23" ht="15.75" customHeight="1" x14ac:dyDescent="0.2">
      <c r="A177" s="14"/>
      <c r="B177" s="14"/>
      <c r="C177" s="14"/>
      <c r="D177" s="42"/>
      <c r="E177" s="14"/>
      <c r="F177" s="14"/>
      <c r="G177" s="14"/>
      <c r="H177" s="14"/>
      <c r="I177" s="14"/>
      <c r="J177" s="14"/>
      <c r="K177" s="14"/>
      <c r="L177" s="14"/>
      <c r="M177" s="14"/>
      <c r="N177" s="14"/>
      <c r="O177" s="14"/>
      <c r="P177" s="14"/>
      <c r="Q177" s="14"/>
      <c r="R177" s="14"/>
      <c r="S177" s="14"/>
      <c r="T177" s="14"/>
      <c r="U177" s="14"/>
      <c r="V177" s="14"/>
      <c r="W177" s="14"/>
    </row>
    <row r="178" spans="1:23" ht="15.75" customHeight="1" x14ac:dyDescent="0.2">
      <c r="A178" s="14"/>
      <c r="B178" s="14"/>
      <c r="C178" s="14"/>
      <c r="D178" s="42"/>
      <c r="E178" s="14"/>
      <c r="F178" s="14"/>
      <c r="G178" s="14"/>
      <c r="H178" s="14"/>
      <c r="I178" s="14"/>
      <c r="J178" s="14"/>
      <c r="K178" s="14"/>
      <c r="L178" s="14"/>
      <c r="M178" s="14"/>
      <c r="N178" s="14"/>
      <c r="O178" s="14"/>
      <c r="P178" s="14"/>
      <c r="Q178" s="14"/>
      <c r="R178" s="14"/>
      <c r="S178" s="14"/>
      <c r="T178" s="14"/>
      <c r="U178" s="14"/>
      <c r="V178" s="14"/>
      <c r="W178" s="14"/>
    </row>
    <row r="179" spans="1:23" ht="15.75" customHeight="1" x14ac:dyDescent="0.2">
      <c r="A179" s="14"/>
      <c r="B179" s="14"/>
      <c r="C179" s="14"/>
      <c r="D179" s="42"/>
      <c r="E179" s="14"/>
      <c r="F179" s="14"/>
      <c r="G179" s="14"/>
      <c r="H179" s="14"/>
      <c r="I179" s="14"/>
      <c r="J179" s="14"/>
      <c r="K179" s="14"/>
      <c r="L179" s="14"/>
      <c r="M179" s="14"/>
      <c r="N179" s="14"/>
      <c r="O179" s="14"/>
      <c r="P179" s="14"/>
      <c r="Q179" s="14"/>
      <c r="R179" s="14"/>
      <c r="S179" s="14"/>
      <c r="T179" s="14"/>
      <c r="U179" s="14"/>
      <c r="V179" s="14"/>
      <c r="W179" s="14"/>
    </row>
    <row r="180" spans="1:23" ht="15.75" customHeight="1" x14ac:dyDescent="0.2">
      <c r="A180" s="14"/>
      <c r="B180" s="14"/>
      <c r="C180" s="14"/>
      <c r="D180" s="42"/>
      <c r="E180" s="14"/>
      <c r="F180" s="14"/>
      <c r="G180" s="14"/>
      <c r="H180" s="14"/>
      <c r="I180" s="14"/>
      <c r="J180" s="14"/>
      <c r="K180" s="14"/>
      <c r="L180" s="14"/>
      <c r="M180" s="14"/>
      <c r="N180" s="14"/>
      <c r="O180" s="14"/>
      <c r="P180" s="14"/>
      <c r="Q180" s="14"/>
      <c r="R180" s="14"/>
      <c r="S180" s="14"/>
      <c r="T180" s="14"/>
      <c r="U180" s="14"/>
      <c r="V180" s="14"/>
      <c r="W180" s="14"/>
    </row>
    <row r="181" spans="1:23" ht="15.75" customHeight="1" x14ac:dyDescent="0.2">
      <c r="A181" s="14"/>
      <c r="B181" s="14"/>
      <c r="C181" s="14"/>
      <c r="D181" s="42"/>
      <c r="E181" s="14"/>
      <c r="F181" s="14"/>
      <c r="G181" s="14"/>
      <c r="H181" s="14"/>
      <c r="I181" s="14"/>
      <c r="J181" s="14"/>
      <c r="K181" s="14"/>
      <c r="L181" s="14"/>
      <c r="M181" s="14"/>
      <c r="N181" s="14"/>
      <c r="O181" s="14"/>
      <c r="P181" s="14"/>
      <c r="Q181" s="14"/>
      <c r="R181" s="14"/>
      <c r="S181" s="14"/>
      <c r="T181" s="14"/>
      <c r="U181" s="14"/>
      <c r="V181" s="14"/>
      <c r="W181" s="14"/>
    </row>
    <row r="182" spans="1:23" ht="15.75" customHeight="1" x14ac:dyDescent="0.2">
      <c r="A182" s="14"/>
      <c r="B182" s="14"/>
      <c r="C182" s="14"/>
      <c r="D182" s="42"/>
      <c r="E182" s="14"/>
      <c r="F182" s="14"/>
      <c r="G182" s="14"/>
      <c r="H182" s="14"/>
      <c r="I182" s="14"/>
      <c r="J182" s="14"/>
      <c r="K182" s="14"/>
      <c r="L182" s="14"/>
      <c r="M182" s="14"/>
      <c r="N182" s="14"/>
      <c r="O182" s="14"/>
      <c r="P182" s="14"/>
      <c r="Q182" s="14"/>
      <c r="R182" s="14"/>
      <c r="S182" s="14"/>
      <c r="T182" s="14"/>
      <c r="U182" s="14"/>
      <c r="V182" s="14"/>
      <c r="W182" s="14"/>
    </row>
    <row r="183" spans="1:23" ht="15.75" customHeight="1" x14ac:dyDescent="0.2">
      <c r="A183" s="14"/>
      <c r="B183" s="14"/>
      <c r="C183" s="14"/>
      <c r="D183" s="42"/>
      <c r="E183" s="14"/>
      <c r="F183" s="14"/>
      <c r="G183" s="14"/>
      <c r="H183" s="14"/>
      <c r="I183" s="14"/>
      <c r="J183" s="14"/>
      <c r="K183" s="14"/>
      <c r="L183" s="14"/>
      <c r="M183" s="14"/>
      <c r="N183" s="14"/>
      <c r="O183" s="14"/>
      <c r="P183" s="14"/>
      <c r="Q183" s="14"/>
      <c r="R183" s="14"/>
      <c r="S183" s="14"/>
      <c r="T183" s="14"/>
      <c r="U183" s="14"/>
      <c r="V183" s="14"/>
      <c r="W183" s="14"/>
    </row>
    <row r="184" spans="1:23" ht="15.75" customHeight="1" x14ac:dyDescent="0.2">
      <c r="A184" s="14"/>
      <c r="B184" s="14"/>
      <c r="C184" s="14"/>
      <c r="D184" s="42"/>
      <c r="E184" s="14"/>
      <c r="F184" s="14"/>
      <c r="G184" s="14"/>
      <c r="H184" s="14"/>
      <c r="I184" s="14"/>
      <c r="J184" s="14"/>
      <c r="K184" s="14"/>
      <c r="L184" s="14"/>
      <c r="M184" s="14"/>
      <c r="N184" s="14"/>
      <c r="O184" s="14"/>
      <c r="P184" s="14"/>
      <c r="Q184" s="14"/>
      <c r="R184" s="14"/>
      <c r="S184" s="14"/>
      <c r="T184" s="14"/>
      <c r="U184" s="14"/>
      <c r="V184" s="14"/>
      <c r="W184" s="14"/>
    </row>
    <row r="185" spans="1:23" ht="15.75" customHeight="1" x14ac:dyDescent="0.2">
      <c r="A185" s="14"/>
      <c r="B185" s="14"/>
      <c r="C185" s="14"/>
      <c r="D185" s="42"/>
      <c r="E185" s="14"/>
      <c r="F185" s="14"/>
      <c r="G185" s="14"/>
      <c r="H185" s="14"/>
      <c r="I185" s="14"/>
      <c r="J185" s="14"/>
      <c r="K185" s="14"/>
      <c r="L185" s="14"/>
      <c r="M185" s="14"/>
      <c r="N185" s="14"/>
      <c r="O185" s="14"/>
      <c r="P185" s="14"/>
      <c r="Q185" s="14"/>
      <c r="R185" s="14"/>
      <c r="S185" s="14"/>
      <c r="T185" s="14"/>
      <c r="U185" s="14"/>
      <c r="V185" s="14"/>
      <c r="W185" s="14"/>
    </row>
    <row r="186" spans="1:23" ht="15.75" customHeight="1" x14ac:dyDescent="0.2">
      <c r="A186" s="14"/>
      <c r="B186" s="14"/>
      <c r="C186" s="14"/>
      <c r="D186" s="42"/>
      <c r="E186" s="14"/>
      <c r="F186" s="14"/>
      <c r="G186" s="14"/>
      <c r="H186" s="14"/>
      <c r="I186" s="14"/>
      <c r="J186" s="14"/>
      <c r="K186" s="14"/>
      <c r="L186" s="14"/>
      <c r="M186" s="14"/>
      <c r="N186" s="14"/>
      <c r="O186" s="14"/>
      <c r="P186" s="14"/>
      <c r="Q186" s="14"/>
      <c r="R186" s="14"/>
      <c r="S186" s="14"/>
      <c r="T186" s="14"/>
      <c r="U186" s="14"/>
      <c r="V186" s="14"/>
      <c r="W186" s="14"/>
    </row>
    <row r="187" spans="1:23" ht="15.75" customHeight="1" x14ac:dyDescent="0.2">
      <c r="A187" s="14"/>
      <c r="B187" s="14"/>
      <c r="C187" s="14"/>
      <c r="D187" s="42"/>
      <c r="E187" s="14"/>
      <c r="F187" s="14"/>
      <c r="G187" s="14"/>
      <c r="H187" s="14"/>
      <c r="I187" s="14"/>
      <c r="J187" s="14"/>
      <c r="K187" s="14"/>
      <c r="L187" s="14"/>
      <c r="M187" s="14"/>
      <c r="N187" s="14"/>
      <c r="O187" s="14"/>
      <c r="P187" s="14"/>
      <c r="Q187" s="14"/>
      <c r="R187" s="14"/>
      <c r="S187" s="14"/>
      <c r="T187" s="14"/>
      <c r="U187" s="14"/>
      <c r="V187" s="14"/>
      <c r="W187" s="14"/>
    </row>
    <row r="188" spans="1:23" ht="15.75" customHeight="1" x14ac:dyDescent="0.2">
      <c r="A188" s="14"/>
      <c r="B188" s="14"/>
      <c r="C188" s="14"/>
      <c r="D188" s="42"/>
      <c r="E188" s="14"/>
      <c r="F188" s="14"/>
      <c r="G188" s="14"/>
      <c r="H188" s="14"/>
      <c r="I188" s="14"/>
      <c r="J188" s="14"/>
      <c r="K188" s="14"/>
      <c r="L188" s="14"/>
      <c r="M188" s="14"/>
      <c r="N188" s="14"/>
      <c r="O188" s="14"/>
      <c r="P188" s="14"/>
      <c r="Q188" s="14"/>
      <c r="R188" s="14"/>
      <c r="S188" s="14"/>
      <c r="T188" s="14"/>
      <c r="U188" s="14"/>
      <c r="V188" s="14"/>
      <c r="W188" s="14"/>
    </row>
    <row r="189" spans="1:23" ht="15.75" customHeight="1" x14ac:dyDescent="0.2">
      <c r="A189" s="14"/>
      <c r="B189" s="14"/>
      <c r="C189" s="14"/>
      <c r="D189" s="42"/>
      <c r="E189" s="14"/>
      <c r="F189" s="14"/>
      <c r="G189" s="14"/>
      <c r="H189" s="14"/>
      <c r="I189" s="14"/>
      <c r="J189" s="14"/>
      <c r="K189" s="14"/>
      <c r="L189" s="14"/>
      <c r="M189" s="14"/>
      <c r="N189" s="14"/>
      <c r="O189" s="14"/>
      <c r="P189" s="14"/>
      <c r="Q189" s="14"/>
      <c r="R189" s="14"/>
      <c r="S189" s="14"/>
      <c r="T189" s="14"/>
      <c r="U189" s="14"/>
      <c r="V189" s="14"/>
      <c r="W189" s="14"/>
    </row>
    <row r="190" spans="1:23" ht="15.75" customHeight="1" x14ac:dyDescent="0.2">
      <c r="A190" s="14"/>
      <c r="B190" s="14"/>
      <c r="C190" s="14"/>
      <c r="D190" s="42"/>
      <c r="E190" s="14"/>
      <c r="F190" s="14"/>
      <c r="G190" s="14"/>
      <c r="H190" s="14"/>
      <c r="I190" s="14"/>
      <c r="J190" s="14"/>
      <c r="K190" s="14"/>
      <c r="L190" s="14"/>
      <c r="M190" s="14"/>
      <c r="N190" s="14"/>
      <c r="O190" s="14"/>
      <c r="P190" s="14"/>
      <c r="Q190" s="14"/>
      <c r="R190" s="14"/>
      <c r="S190" s="14"/>
      <c r="T190" s="14"/>
      <c r="U190" s="14"/>
      <c r="V190" s="14"/>
      <c r="W190" s="14"/>
    </row>
    <row r="191" spans="1:23" ht="15.75" customHeight="1" x14ac:dyDescent="0.2">
      <c r="A191" s="14"/>
      <c r="B191" s="14"/>
      <c r="C191" s="14"/>
      <c r="D191" s="42"/>
      <c r="E191" s="14"/>
      <c r="F191" s="14"/>
      <c r="G191" s="14"/>
      <c r="H191" s="14"/>
      <c r="I191" s="14"/>
      <c r="J191" s="14"/>
      <c r="K191" s="14"/>
      <c r="L191" s="14"/>
      <c r="M191" s="14"/>
      <c r="N191" s="14"/>
      <c r="O191" s="14"/>
      <c r="P191" s="14"/>
      <c r="Q191" s="14"/>
      <c r="R191" s="14"/>
      <c r="S191" s="14"/>
      <c r="T191" s="14"/>
      <c r="U191" s="14"/>
      <c r="V191" s="14"/>
      <c r="W191" s="14"/>
    </row>
    <row r="192" spans="1:23" ht="15.75" customHeight="1" x14ac:dyDescent="0.2">
      <c r="A192" s="14"/>
      <c r="B192" s="14"/>
      <c r="C192" s="14"/>
      <c r="D192" s="42"/>
      <c r="E192" s="14"/>
      <c r="F192" s="14"/>
      <c r="G192" s="14"/>
      <c r="H192" s="14"/>
      <c r="I192" s="14"/>
      <c r="J192" s="14"/>
      <c r="K192" s="14"/>
      <c r="L192" s="14"/>
      <c r="M192" s="14"/>
      <c r="N192" s="14"/>
      <c r="O192" s="14"/>
      <c r="P192" s="14"/>
      <c r="Q192" s="14"/>
      <c r="R192" s="14"/>
      <c r="S192" s="14"/>
      <c r="T192" s="14"/>
      <c r="U192" s="14"/>
      <c r="V192" s="14"/>
      <c r="W192" s="14"/>
    </row>
    <row r="193" spans="1:23" ht="15.75" customHeight="1" x14ac:dyDescent="0.2">
      <c r="A193" s="14"/>
      <c r="B193" s="14"/>
      <c r="C193" s="14"/>
      <c r="D193" s="42"/>
      <c r="E193" s="14"/>
      <c r="F193" s="14"/>
      <c r="G193" s="14"/>
      <c r="H193" s="14"/>
      <c r="I193" s="14"/>
      <c r="J193" s="14"/>
      <c r="K193" s="14"/>
      <c r="L193" s="14"/>
      <c r="M193" s="14"/>
      <c r="N193" s="14"/>
      <c r="O193" s="14"/>
      <c r="P193" s="14"/>
      <c r="Q193" s="14"/>
      <c r="R193" s="14"/>
      <c r="S193" s="14"/>
      <c r="T193" s="14"/>
      <c r="U193" s="14"/>
      <c r="V193" s="14"/>
      <c r="W193" s="14"/>
    </row>
    <row r="194" spans="1:23" ht="15.75" customHeight="1" x14ac:dyDescent="0.2">
      <c r="A194" s="14"/>
      <c r="B194" s="14"/>
      <c r="C194" s="14"/>
      <c r="D194" s="42"/>
      <c r="E194" s="14"/>
      <c r="F194" s="14"/>
      <c r="G194" s="14"/>
      <c r="H194" s="14"/>
      <c r="I194" s="14"/>
      <c r="J194" s="14"/>
      <c r="K194" s="14"/>
      <c r="L194" s="14"/>
      <c r="M194" s="14"/>
      <c r="N194" s="14"/>
      <c r="O194" s="14"/>
      <c r="P194" s="14"/>
      <c r="Q194" s="14"/>
      <c r="R194" s="14"/>
      <c r="S194" s="14"/>
      <c r="T194" s="14"/>
      <c r="U194" s="14"/>
      <c r="V194" s="14"/>
      <c r="W194" s="14"/>
    </row>
    <row r="195" spans="1:23" ht="15.75" customHeight="1" x14ac:dyDescent="0.2">
      <c r="A195" s="14"/>
      <c r="B195" s="14"/>
      <c r="C195" s="14"/>
      <c r="D195" s="42"/>
      <c r="E195" s="14"/>
      <c r="F195" s="14"/>
      <c r="G195" s="14"/>
      <c r="H195" s="14"/>
      <c r="I195" s="14"/>
      <c r="J195" s="14"/>
      <c r="K195" s="14"/>
      <c r="L195" s="14"/>
      <c r="M195" s="14"/>
      <c r="N195" s="14"/>
      <c r="O195" s="14"/>
      <c r="P195" s="14"/>
      <c r="Q195" s="14"/>
      <c r="R195" s="14"/>
      <c r="S195" s="14"/>
      <c r="T195" s="14"/>
      <c r="U195" s="14"/>
      <c r="V195" s="14"/>
      <c r="W195" s="14"/>
    </row>
    <row r="196" spans="1:23" ht="15.75" customHeight="1" x14ac:dyDescent="0.2">
      <c r="A196" s="14"/>
      <c r="B196" s="14"/>
      <c r="C196" s="14"/>
      <c r="D196" s="42"/>
      <c r="E196" s="14"/>
      <c r="F196" s="14"/>
      <c r="G196" s="14"/>
      <c r="H196" s="14"/>
      <c r="I196" s="14"/>
      <c r="J196" s="14"/>
      <c r="K196" s="14"/>
      <c r="L196" s="14"/>
      <c r="M196" s="14"/>
      <c r="N196" s="14"/>
      <c r="O196" s="14"/>
      <c r="P196" s="14"/>
      <c r="Q196" s="14"/>
      <c r="R196" s="14"/>
      <c r="S196" s="14"/>
      <c r="T196" s="14"/>
      <c r="U196" s="14"/>
      <c r="V196" s="14"/>
      <c r="W196" s="14"/>
    </row>
    <row r="197" spans="1:23" ht="15.75" customHeight="1" x14ac:dyDescent="0.2">
      <c r="A197" s="14"/>
      <c r="B197" s="14"/>
      <c r="C197" s="14"/>
      <c r="D197" s="42"/>
      <c r="E197" s="14"/>
      <c r="F197" s="14"/>
      <c r="G197" s="14"/>
      <c r="H197" s="14"/>
      <c r="I197" s="14"/>
      <c r="J197" s="14"/>
      <c r="K197" s="14"/>
      <c r="L197" s="14"/>
      <c r="M197" s="14"/>
      <c r="N197" s="14"/>
      <c r="O197" s="14"/>
      <c r="P197" s="14"/>
      <c r="Q197" s="14"/>
      <c r="R197" s="14"/>
      <c r="S197" s="14"/>
      <c r="T197" s="14"/>
      <c r="U197" s="14"/>
      <c r="V197" s="14"/>
      <c r="W197" s="14"/>
    </row>
    <row r="198" spans="1:23" ht="15.75" customHeight="1" x14ac:dyDescent="0.2">
      <c r="A198" s="14"/>
      <c r="B198" s="14"/>
      <c r="C198" s="14"/>
      <c r="D198" s="42"/>
      <c r="E198" s="14"/>
      <c r="F198" s="14"/>
      <c r="G198" s="14"/>
      <c r="H198" s="14"/>
      <c r="I198" s="14"/>
      <c r="J198" s="14"/>
      <c r="K198" s="14"/>
      <c r="L198" s="14"/>
      <c r="M198" s="14"/>
      <c r="N198" s="14"/>
      <c r="O198" s="14"/>
      <c r="P198" s="14"/>
      <c r="Q198" s="14"/>
      <c r="R198" s="14"/>
      <c r="S198" s="14"/>
      <c r="T198" s="14"/>
      <c r="U198" s="14"/>
      <c r="V198" s="14"/>
      <c r="W198" s="14"/>
    </row>
    <row r="199" spans="1:23" ht="15.75" customHeight="1" x14ac:dyDescent="0.2">
      <c r="A199" s="14"/>
      <c r="B199" s="14"/>
      <c r="C199" s="14"/>
      <c r="D199" s="42"/>
      <c r="E199" s="14"/>
      <c r="F199" s="14"/>
      <c r="G199" s="14"/>
      <c r="H199" s="14"/>
      <c r="I199" s="14"/>
      <c r="J199" s="14"/>
      <c r="K199" s="14"/>
      <c r="L199" s="14"/>
      <c r="M199" s="14"/>
      <c r="N199" s="14"/>
      <c r="O199" s="14"/>
      <c r="P199" s="14"/>
      <c r="Q199" s="14"/>
      <c r="R199" s="14"/>
      <c r="S199" s="14"/>
      <c r="T199" s="14"/>
      <c r="U199" s="14"/>
      <c r="V199" s="14"/>
      <c r="W199" s="14"/>
    </row>
    <row r="200" spans="1:23" ht="15.75" customHeight="1" x14ac:dyDescent="0.2">
      <c r="A200" s="14"/>
      <c r="B200" s="14"/>
      <c r="C200" s="14"/>
      <c r="D200" s="42"/>
      <c r="E200" s="14"/>
      <c r="F200" s="14"/>
      <c r="G200" s="14"/>
      <c r="H200" s="14"/>
      <c r="I200" s="14"/>
      <c r="J200" s="14"/>
      <c r="K200" s="14"/>
      <c r="L200" s="14"/>
      <c r="M200" s="14"/>
      <c r="N200" s="14"/>
      <c r="O200" s="14"/>
      <c r="P200" s="14"/>
      <c r="Q200" s="14"/>
      <c r="R200" s="14"/>
      <c r="S200" s="14"/>
      <c r="T200" s="14"/>
      <c r="U200" s="14"/>
      <c r="V200" s="14"/>
      <c r="W200" s="14"/>
    </row>
    <row r="201" spans="1:23" ht="15.75" customHeight="1" x14ac:dyDescent="0.2">
      <c r="A201" s="14"/>
      <c r="B201" s="14"/>
      <c r="C201" s="14"/>
      <c r="D201" s="42"/>
      <c r="E201" s="14"/>
      <c r="F201" s="14"/>
      <c r="G201" s="14"/>
      <c r="H201" s="14"/>
      <c r="I201" s="14"/>
      <c r="J201" s="14"/>
      <c r="K201" s="14"/>
      <c r="L201" s="14"/>
      <c r="M201" s="14"/>
      <c r="N201" s="14"/>
      <c r="O201" s="14"/>
      <c r="P201" s="14"/>
      <c r="Q201" s="14"/>
      <c r="R201" s="14"/>
      <c r="S201" s="14"/>
      <c r="T201" s="14"/>
      <c r="U201" s="14"/>
      <c r="V201" s="14"/>
      <c r="W201" s="14"/>
    </row>
    <row r="202" spans="1:23" ht="15.75" customHeight="1" x14ac:dyDescent="0.2">
      <c r="A202" s="14"/>
      <c r="B202" s="14"/>
      <c r="C202" s="14"/>
      <c r="D202" s="42"/>
      <c r="E202" s="14"/>
      <c r="F202" s="14"/>
      <c r="G202" s="14"/>
      <c r="H202" s="14"/>
      <c r="I202" s="14"/>
      <c r="J202" s="14"/>
      <c r="K202" s="14"/>
      <c r="L202" s="14"/>
      <c r="M202" s="14"/>
      <c r="N202" s="14"/>
      <c r="O202" s="14"/>
      <c r="P202" s="14"/>
      <c r="Q202" s="14"/>
      <c r="R202" s="14"/>
      <c r="S202" s="14"/>
      <c r="T202" s="14"/>
      <c r="U202" s="14"/>
      <c r="V202" s="14"/>
      <c r="W202" s="14"/>
    </row>
    <row r="203" spans="1:23" ht="15.75" customHeight="1" x14ac:dyDescent="0.2">
      <c r="A203" s="14"/>
      <c r="B203" s="14"/>
      <c r="C203" s="14"/>
      <c r="D203" s="42"/>
      <c r="E203" s="14"/>
      <c r="F203" s="14"/>
      <c r="G203" s="14"/>
      <c r="H203" s="14"/>
      <c r="I203" s="14"/>
      <c r="J203" s="14"/>
      <c r="K203" s="14"/>
      <c r="L203" s="14"/>
      <c r="M203" s="14"/>
      <c r="N203" s="14"/>
      <c r="O203" s="14"/>
      <c r="P203" s="14"/>
      <c r="Q203" s="14"/>
      <c r="R203" s="14"/>
      <c r="S203" s="14"/>
      <c r="T203" s="14"/>
      <c r="U203" s="14"/>
      <c r="V203" s="14"/>
      <c r="W203" s="14"/>
    </row>
    <row r="204" spans="1:23" ht="15.75" customHeight="1" x14ac:dyDescent="0.2">
      <c r="A204" s="14"/>
      <c r="B204" s="14"/>
      <c r="C204" s="14"/>
      <c r="D204" s="42"/>
      <c r="E204" s="14"/>
      <c r="F204" s="14"/>
      <c r="G204" s="14"/>
      <c r="H204" s="14"/>
      <c r="I204" s="14"/>
      <c r="J204" s="14"/>
      <c r="K204" s="14"/>
      <c r="L204" s="14"/>
      <c r="M204" s="14"/>
      <c r="N204" s="14"/>
      <c r="O204" s="14"/>
      <c r="P204" s="14"/>
      <c r="Q204" s="14"/>
      <c r="R204" s="14"/>
      <c r="S204" s="14"/>
      <c r="T204" s="14"/>
      <c r="U204" s="14"/>
      <c r="V204" s="14"/>
      <c r="W204" s="14"/>
    </row>
    <row r="205" spans="1:23" ht="15.75" customHeight="1" x14ac:dyDescent="0.2">
      <c r="A205" s="14"/>
      <c r="B205" s="14"/>
      <c r="C205" s="14"/>
      <c r="D205" s="42"/>
      <c r="E205" s="14"/>
      <c r="F205" s="14"/>
      <c r="G205" s="14"/>
      <c r="H205" s="14"/>
      <c r="I205" s="14"/>
      <c r="J205" s="14"/>
      <c r="K205" s="14"/>
      <c r="L205" s="14"/>
      <c r="M205" s="14"/>
      <c r="N205" s="14"/>
      <c r="O205" s="14"/>
      <c r="P205" s="14"/>
      <c r="Q205" s="14"/>
      <c r="R205" s="14"/>
      <c r="S205" s="14"/>
      <c r="T205" s="14"/>
      <c r="U205" s="14"/>
      <c r="V205" s="14"/>
      <c r="W205" s="14"/>
    </row>
    <row r="206" spans="1:23" ht="15.75" customHeight="1" x14ac:dyDescent="0.2">
      <c r="A206" s="14"/>
      <c r="B206" s="14"/>
      <c r="C206" s="14"/>
      <c r="D206" s="42"/>
      <c r="E206" s="14"/>
      <c r="F206" s="14"/>
      <c r="G206" s="14"/>
      <c r="H206" s="14"/>
      <c r="I206" s="14"/>
      <c r="J206" s="14"/>
      <c r="K206" s="14"/>
      <c r="L206" s="14"/>
      <c r="M206" s="14"/>
      <c r="N206" s="14"/>
      <c r="O206" s="14"/>
      <c r="P206" s="14"/>
      <c r="Q206" s="14"/>
      <c r="R206" s="14"/>
      <c r="S206" s="14"/>
      <c r="T206" s="14"/>
      <c r="U206" s="14"/>
      <c r="V206" s="14"/>
      <c r="W206" s="14"/>
    </row>
    <row r="207" spans="1:23" ht="15.75" customHeight="1" x14ac:dyDescent="0.2">
      <c r="A207" s="14"/>
      <c r="B207" s="14"/>
      <c r="C207" s="14"/>
      <c r="D207" s="42"/>
      <c r="E207" s="14"/>
      <c r="F207" s="14"/>
      <c r="G207" s="14"/>
      <c r="H207" s="14"/>
      <c r="I207" s="14"/>
      <c r="J207" s="14"/>
      <c r="K207" s="14"/>
      <c r="L207" s="14"/>
      <c r="M207" s="14"/>
      <c r="N207" s="14"/>
      <c r="O207" s="14"/>
      <c r="P207" s="14"/>
      <c r="Q207" s="14"/>
      <c r="R207" s="14"/>
      <c r="S207" s="14"/>
      <c r="T207" s="14"/>
      <c r="U207" s="14"/>
      <c r="V207" s="14"/>
      <c r="W207" s="14"/>
    </row>
    <row r="208" spans="1:23" ht="15.75" customHeight="1" x14ac:dyDescent="0.2">
      <c r="A208" s="14"/>
      <c r="B208" s="14"/>
      <c r="C208" s="14"/>
      <c r="D208" s="42"/>
      <c r="E208" s="14"/>
      <c r="F208" s="14"/>
      <c r="G208" s="14"/>
      <c r="H208" s="14"/>
      <c r="I208" s="14"/>
      <c r="J208" s="14"/>
      <c r="K208" s="14"/>
      <c r="L208" s="14"/>
      <c r="M208" s="14"/>
      <c r="N208" s="14"/>
      <c r="O208" s="14"/>
      <c r="P208" s="14"/>
      <c r="Q208" s="14"/>
      <c r="R208" s="14"/>
      <c r="S208" s="14"/>
      <c r="T208" s="14"/>
      <c r="U208" s="14"/>
      <c r="V208" s="14"/>
      <c r="W208" s="14"/>
    </row>
    <row r="209" spans="1:23" ht="15.75" customHeight="1" x14ac:dyDescent="0.2">
      <c r="A209" s="14"/>
      <c r="B209" s="14"/>
      <c r="C209" s="14"/>
      <c r="D209" s="42"/>
      <c r="E209" s="14"/>
      <c r="F209" s="14"/>
      <c r="G209" s="14"/>
      <c r="H209" s="14"/>
      <c r="I209" s="14"/>
      <c r="J209" s="14"/>
      <c r="K209" s="14"/>
      <c r="L209" s="14"/>
      <c r="M209" s="14"/>
      <c r="N209" s="14"/>
      <c r="O209" s="14"/>
      <c r="P209" s="14"/>
      <c r="Q209" s="14"/>
      <c r="R209" s="14"/>
      <c r="S209" s="14"/>
      <c r="T209" s="14"/>
      <c r="U209" s="14"/>
      <c r="V209" s="14"/>
      <c r="W209" s="14"/>
    </row>
    <row r="210" spans="1:23" ht="15.75" customHeight="1" x14ac:dyDescent="0.2">
      <c r="A210" s="14"/>
      <c r="B210" s="14"/>
      <c r="C210" s="14"/>
      <c r="D210" s="42"/>
      <c r="E210" s="14"/>
      <c r="F210" s="14"/>
      <c r="G210" s="14"/>
      <c r="H210" s="14"/>
      <c r="I210" s="14"/>
      <c r="J210" s="14"/>
      <c r="K210" s="14"/>
      <c r="L210" s="14"/>
      <c r="M210" s="14"/>
      <c r="N210" s="14"/>
      <c r="O210" s="14"/>
      <c r="P210" s="14"/>
      <c r="Q210" s="14"/>
      <c r="R210" s="14"/>
      <c r="S210" s="14"/>
      <c r="T210" s="14"/>
      <c r="U210" s="14"/>
      <c r="V210" s="14"/>
      <c r="W210" s="14"/>
    </row>
    <row r="211" spans="1:23" ht="15.75" customHeight="1" x14ac:dyDescent="0.2">
      <c r="A211" s="14"/>
      <c r="B211" s="14"/>
      <c r="C211" s="14"/>
      <c r="D211" s="42"/>
      <c r="E211" s="14"/>
      <c r="F211" s="14"/>
      <c r="G211" s="14"/>
      <c r="H211" s="14"/>
      <c r="I211" s="14"/>
      <c r="J211" s="14"/>
      <c r="K211" s="14"/>
      <c r="L211" s="14"/>
      <c r="M211" s="14"/>
      <c r="N211" s="14"/>
      <c r="O211" s="14"/>
      <c r="P211" s="14"/>
      <c r="Q211" s="14"/>
      <c r="R211" s="14"/>
      <c r="S211" s="14"/>
      <c r="T211" s="14"/>
      <c r="U211" s="14"/>
      <c r="V211" s="14"/>
      <c r="W211" s="14"/>
    </row>
    <row r="212" spans="1:23" ht="15.75" customHeight="1" x14ac:dyDescent="0.2">
      <c r="A212" s="14"/>
      <c r="B212" s="14"/>
      <c r="C212" s="14"/>
      <c r="D212" s="42"/>
      <c r="E212" s="14"/>
      <c r="F212" s="14"/>
      <c r="G212" s="14"/>
      <c r="H212" s="14"/>
      <c r="I212" s="14"/>
      <c r="J212" s="14"/>
      <c r="K212" s="14"/>
      <c r="L212" s="14"/>
      <c r="M212" s="14"/>
      <c r="N212" s="14"/>
      <c r="O212" s="14"/>
      <c r="P212" s="14"/>
      <c r="Q212" s="14"/>
      <c r="R212" s="14"/>
      <c r="S212" s="14"/>
      <c r="T212" s="14"/>
      <c r="U212" s="14"/>
      <c r="V212" s="14"/>
      <c r="W212" s="14"/>
    </row>
    <row r="213" spans="1:23" ht="15.75" customHeight="1" x14ac:dyDescent="0.2">
      <c r="A213" s="14"/>
      <c r="B213" s="14"/>
      <c r="C213" s="14"/>
      <c r="D213" s="42"/>
      <c r="E213" s="14"/>
      <c r="F213" s="14"/>
      <c r="G213" s="14"/>
      <c r="H213" s="14"/>
      <c r="I213" s="14"/>
      <c r="J213" s="14"/>
      <c r="K213" s="14"/>
      <c r="L213" s="14"/>
      <c r="M213" s="14"/>
      <c r="N213" s="14"/>
      <c r="O213" s="14"/>
      <c r="P213" s="14"/>
      <c r="Q213" s="14"/>
      <c r="R213" s="14"/>
      <c r="S213" s="14"/>
      <c r="T213" s="14"/>
      <c r="U213" s="14"/>
      <c r="V213" s="14"/>
      <c r="W213" s="14"/>
    </row>
    <row r="214" spans="1:23" ht="15.75" customHeight="1" x14ac:dyDescent="0.2">
      <c r="A214" s="14"/>
      <c r="B214" s="14"/>
      <c r="C214" s="14"/>
      <c r="D214" s="42"/>
      <c r="E214" s="14"/>
      <c r="F214" s="14"/>
      <c r="G214" s="14"/>
      <c r="H214" s="14"/>
      <c r="I214" s="14"/>
      <c r="J214" s="14"/>
      <c r="K214" s="14"/>
      <c r="L214" s="14"/>
      <c r="M214" s="14"/>
      <c r="N214" s="14"/>
      <c r="O214" s="14"/>
      <c r="P214" s="14"/>
      <c r="Q214" s="14"/>
      <c r="R214" s="14"/>
      <c r="S214" s="14"/>
      <c r="T214" s="14"/>
      <c r="U214" s="14"/>
      <c r="V214" s="14"/>
      <c r="W214" s="14"/>
    </row>
    <row r="215" spans="1:23" ht="15.75" customHeight="1" x14ac:dyDescent="0.2">
      <c r="A215" s="14"/>
      <c r="B215" s="14"/>
      <c r="C215" s="14"/>
      <c r="D215" s="42"/>
      <c r="E215" s="14"/>
      <c r="F215" s="14"/>
      <c r="G215" s="14"/>
      <c r="H215" s="14"/>
      <c r="I215" s="14"/>
      <c r="J215" s="14"/>
      <c r="K215" s="14"/>
      <c r="L215" s="14"/>
      <c r="M215" s="14"/>
      <c r="N215" s="14"/>
      <c r="O215" s="14"/>
      <c r="P215" s="14"/>
      <c r="Q215" s="14"/>
      <c r="R215" s="14"/>
      <c r="S215" s="14"/>
      <c r="T215" s="14"/>
      <c r="U215" s="14"/>
      <c r="V215" s="14"/>
      <c r="W215" s="14"/>
    </row>
    <row r="216" spans="1:23" ht="15.75" customHeight="1" x14ac:dyDescent="0.2">
      <c r="A216" s="14"/>
      <c r="B216" s="14"/>
      <c r="C216" s="14"/>
      <c r="D216" s="42"/>
      <c r="E216" s="14"/>
      <c r="F216" s="14"/>
      <c r="G216" s="14"/>
      <c r="H216" s="14"/>
      <c r="I216" s="14"/>
      <c r="J216" s="14"/>
      <c r="K216" s="14"/>
      <c r="L216" s="14"/>
      <c r="M216" s="14"/>
      <c r="N216" s="14"/>
      <c r="O216" s="14"/>
      <c r="P216" s="14"/>
      <c r="Q216" s="14"/>
      <c r="R216" s="14"/>
      <c r="S216" s="14"/>
      <c r="T216" s="14"/>
      <c r="U216" s="14"/>
      <c r="V216" s="14"/>
      <c r="W216" s="14"/>
    </row>
    <row r="217" spans="1:23" ht="15.75" customHeight="1" x14ac:dyDescent="0.2">
      <c r="A217" s="14"/>
      <c r="B217" s="14"/>
      <c r="C217" s="14"/>
      <c r="D217" s="42"/>
      <c r="E217" s="14"/>
      <c r="F217" s="14"/>
      <c r="G217" s="14"/>
      <c r="H217" s="14"/>
      <c r="I217" s="14"/>
      <c r="J217" s="14"/>
      <c r="K217" s="14"/>
      <c r="L217" s="14"/>
      <c r="M217" s="14"/>
      <c r="N217" s="14"/>
      <c r="O217" s="14"/>
      <c r="P217" s="14"/>
      <c r="Q217" s="14"/>
      <c r="R217" s="14"/>
      <c r="S217" s="14"/>
      <c r="T217" s="14"/>
      <c r="U217" s="14"/>
      <c r="V217" s="14"/>
      <c r="W217" s="14"/>
    </row>
    <row r="218" spans="1:23" ht="15.75" customHeight="1" x14ac:dyDescent="0.2">
      <c r="A218" s="14"/>
      <c r="B218" s="14"/>
      <c r="C218" s="14"/>
      <c r="D218" s="42"/>
      <c r="E218" s="14"/>
      <c r="F218" s="14"/>
      <c r="G218" s="14"/>
      <c r="H218" s="14"/>
      <c r="I218" s="14"/>
      <c r="J218" s="14"/>
      <c r="K218" s="14"/>
      <c r="L218" s="14"/>
      <c r="M218" s="14"/>
      <c r="N218" s="14"/>
      <c r="O218" s="14"/>
      <c r="P218" s="14"/>
      <c r="Q218" s="14"/>
      <c r="R218" s="14"/>
      <c r="S218" s="14"/>
      <c r="T218" s="14"/>
      <c r="U218" s="14"/>
      <c r="V218" s="14"/>
      <c r="W218" s="14"/>
    </row>
    <row r="219" spans="1:23" ht="15.75" customHeight="1" x14ac:dyDescent="0.2">
      <c r="A219" s="14"/>
      <c r="B219" s="14"/>
      <c r="C219" s="14"/>
      <c r="D219" s="42"/>
      <c r="E219" s="14"/>
      <c r="F219" s="14"/>
      <c r="G219" s="14"/>
      <c r="H219" s="14"/>
      <c r="I219" s="14"/>
      <c r="J219" s="14"/>
      <c r="K219" s="14"/>
      <c r="L219" s="14"/>
      <c r="M219" s="14"/>
      <c r="N219" s="14"/>
      <c r="O219" s="14"/>
      <c r="P219" s="14"/>
      <c r="Q219" s="14"/>
      <c r="R219" s="14"/>
      <c r="S219" s="14"/>
      <c r="T219" s="14"/>
      <c r="U219" s="14"/>
      <c r="V219" s="14"/>
      <c r="W219" s="14"/>
    </row>
    <row r="220" spans="1:23" ht="15.75" customHeight="1" x14ac:dyDescent="0.2">
      <c r="A220" s="14"/>
      <c r="B220" s="14"/>
      <c r="C220" s="14"/>
      <c r="D220" s="42"/>
      <c r="E220" s="14"/>
      <c r="F220" s="14"/>
      <c r="G220" s="14"/>
      <c r="H220" s="14"/>
      <c r="I220" s="14"/>
      <c r="J220" s="14"/>
      <c r="K220" s="14"/>
      <c r="L220" s="14"/>
      <c r="M220" s="14"/>
      <c r="N220" s="14"/>
      <c r="O220" s="14"/>
      <c r="P220" s="14"/>
      <c r="Q220" s="14"/>
      <c r="R220" s="14"/>
      <c r="S220" s="14"/>
      <c r="T220" s="14"/>
      <c r="U220" s="14"/>
      <c r="V220" s="14"/>
      <c r="W220" s="14"/>
    </row>
    <row r="221" spans="1:23" ht="15.75" customHeight="1" x14ac:dyDescent="0.2"/>
    <row r="222" spans="1:23" ht="15.75" customHeight="1" x14ac:dyDescent="0.2"/>
    <row r="223" spans="1:23" ht="15.75" customHeight="1" x14ac:dyDescent="0.2"/>
    <row r="224" spans="1:23"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H1"/>
  </mergeCells>
  <hyperlinks>
    <hyperlink ref="I7" r:id="rId1"/>
    <hyperlink ref="I8" r:id="rId2"/>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election sqref="A1:F1"/>
    </sheetView>
  </sheetViews>
  <sheetFormatPr baseColWidth="10" defaultColWidth="11.28515625" defaultRowHeight="15" customHeight="1" x14ac:dyDescent="0.2"/>
  <cols>
    <col min="1" max="1" width="15.42578125" customWidth="1"/>
    <col min="2" max="2" width="19.7109375" customWidth="1"/>
    <col min="3" max="3" width="10.42578125" customWidth="1"/>
    <col min="4" max="4" width="8.5703125" customWidth="1"/>
    <col min="5" max="5" width="9" customWidth="1"/>
    <col min="6" max="6" width="10.140625" customWidth="1"/>
    <col min="7" max="26" width="11.28515625" customWidth="1"/>
  </cols>
  <sheetData>
    <row r="1" spans="1:6" ht="112.5" customHeight="1" x14ac:dyDescent="0.2">
      <c r="A1" s="557" t="s">
        <v>65</v>
      </c>
      <c r="B1" s="558"/>
      <c r="C1" s="558"/>
      <c r="D1" s="558"/>
      <c r="E1" s="558"/>
      <c r="F1" s="558"/>
    </row>
    <row r="2" spans="1:6" ht="15.75" customHeight="1" x14ac:dyDescent="0.2">
      <c r="A2" s="7" t="s">
        <v>66</v>
      </c>
      <c r="B2" s="8" t="s">
        <v>67</v>
      </c>
      <c r="C2" s="8" t="s">
        <v>68</v>
      </c>
      <c r="D2" s="9" t="s">
        <v>69</v>
      </c>
      <c r="E2" s="9" t="s">
        <v>70</v>
      </c>
      <c r="F2" s="9" t="s">
        <v>71</v>
      </c>
    </row>
    <row r="3" spans="1:6" ht="15.75" customHeight="1" x14ac:dyDescent="0.2">
      <c r="A3" s="10" t="s">
        <v>72</v>
      </c>
      <c r="B3" s="11" t="s">
        <v>73</v>
      </c>
      <c r="C3" s="12">
        <v>68.990989869117797</v>
      </c>
      <c r="D3" s="13">
        <v>11555.167167993</v>
      </c>
      <c r="E3" s="13">
        <v>16749</v>
      </c>
      <c r="F3" s="13">
        <v>84250</v>
      </c>
    </row>
    <row r="4" spans="1:6" ht="15.75" customHeight="1" x14ac:dyDescent="0.2">
      <c r="A4" s="559" t="s">
        <v>74</v>
      </c>
      <c r="B4" s="11" t="s">
        <v>75</v>
      </c>
      <c r="C4" s="14">
        <v>18.100000000000001</v>
      </c>
      <c r="D4" s="13">
        <v>4607</v>
      </c>
      <c r="E4" s="13">
        <v>7322</v>
      </c>
      <c r="F4" s="13">
        <v>120454</v>
      </c>
    </row>
    <row r="5" spans="1:6" ht="15.75" customHeight="1" x14ac:dyDescent="0.2">
      <c r="A5" s="560"/>
      <c r="B5" s="11" t="s">
        <v>76</v>
      </c>
      <c r="C5" s="14">
        <v>7.6</v>
      </c>
      <c r="D5" s="13">
        <v>4155</v>
      </c>
      <c r="E5" s="13">
        <v>5924</v>
      </c>
      <c r="F5" s="13">
        <v>46735</v>
      </c>
    </row>
    <row r="6" spans="1:6" ht="15.75" customHeight="1" x14ac:dyDescent="0.2">
      <c r="A6" s="561" t="s">
        <v>77</v>
      </c>
      <c r="B6" s="15" t="s">
        <v>78</v>
      </c>
      <c r="C6" s="14">
        <v>180.5</v>
      </c>
      <c r="D6" s="13">
        <v>232114</v>
      </c>
      <c r="E6" s="13">
        <v>248269</v>
      </c>
      <c r="F6" s="13">
        <v>3264638</v>
      </c>
    </row>
    <row r="7" spans="1:6" ht="15.75" customHeight="1" x14ac:dyDescent="0.2">
      <c r="A7" s="562"/>
      <c r="B7" s="15" t="s">
        <v>79</v>
      </c>
      <c r="C7" s="14">
        <v>150.1</v>
      </c>
      <c r="D7" s="13">
        <v>245430</v>
      </c>
      <c r="E7" s="13">
        <v>274296</v>
      </c>
      <c r="F7" s="13">
        <v>3314542</v>
      </c>
    </row>
    <row r="8" spans="1:6" ht="15.75" customHeight="1" x14ac:dyDescent="0.2">
      <c r="A8" s="562"/>
      <c r="B8" s="15" t="s">
        <v>80</v>
      </c>
      <c r="C8" s="14">
        <v>420.3</v>
      </c>
      <c r="D8" s="13">
        <v>110486</v>
      </c>
      <c r="E8" s="13">
        <v>230520</v>
      </c>
      <c r="F8" s="13">
        <v>2820524</v>
      </c>
    </row>
    <row r="9" spans="1:6" ht="15.75" customHeight="1" x14ac:dyDescent="0.2">
      <c r="A9" s="16" t="s">
        <v>81</v>
      </c>
      <c r="B9" s="11" t="s">
        <v>82</v>
      </c>
      <c r="C9" s="12">
        <v>138.48715228447099</v>
      </c>
      <c r="D9" s="17">
        <v>15235290</v>
      </c>
      <c r="E9" s="17">
        <v>44714178</v>
      </c>
      <c r="F9" s="17">
        <v>197460800</v>
      </c>
    </row>
    <row r="10" spans="1:6" ht="15.75" customHeight="1" x14ac:dyDescent="0.2">
      <c r="A10" s="18" t="s">
        <v>83</v>
      </c>
      <c r="B10" s="11" t="s">
        <v>84</v>
      </c>
      <c r="C10" s="12">
        <v>19.45</v>
      </c>
      <c r="D10" s="13">
        <v>13045360</v>
      </c>
      <c r="E10" s="13">
        <v>44211767</v>
      </c>
      <c r="F10" s="17">
        <v>197432890</v>
      </c>
    </row>
    <row r="11" spans="1:6" ht="15.75" customHeight="1" x14ac:dyDescent="0.2">
      <c r="A11" s="559" t="s">
        <v>85</v>
      </c>
      <c r="B11" s="11" t="s">
        <v>86</v>
      </c>
      <c r="C11" s="12">
        <v>48.9297677077193</v>
      </c>
      <c r="D11" s="17">
        <v>13431220</v>
      </c>
      <c r="E11" s="17">
        <v>98550489</v>
      </c>
      <c r="F11" s="17">
        <v>197483074</v>
      </c>
    </row>
    <row r="12" spans="1:6" ht="15.75" customHeight="1" x14ac:dyDescent="0.2">
      <c r="A12" s="560"/>
      <c r="B12" s="11" t="s">
        <v>87</v>
      </c>
      <c r="C12" s="12">
        <v>36.631587812978502</v>
      </c>
      <c r="D12" s="17">
        <v>5118403</v>
      </c>
      <c r="E12" s="17">
        <v>46790447</v>
      </c>
      <c r="F12" s="17">
        <v>197526683</v>
      </c>
    </row>
    <row r="13" spans="1:6" ht="15.75" customHeight="1" x14ac:dyDescent="0.2">
      <c r="A13" s="18" t="s">
        <v>88</v>
      </c>
      <c r="B13" s="11" t="s">
        <v>89</v>
      </c>
      <c r="C13" s="11" t="s">
        <v>89</v>
      </c>
      <c r="D13" s="11" t="s">
        <v>89</v>
      </c>
      <c r="E13" s="11" t="s">
        <v>89</v>
      </c>
      <c r="F13" s="11" t="s">
        <v>89</v>
      </c>
    </row>
    <row r="14" spans="1:6" ht="15.75" customHeight="1" x14ac:dyDescent="0.2">
      <c r="A14" s="16" t="s">
        <v>90</v>
      </c>
      <c r="B14" s="11" t="s">
        <v>91</v>
      </c>
      <c r="C14" s="14">
        <v>50.23</v>
      </c>
      <c r="D14" s="13">
        <v>74539.713457611695</v>
      </c>
      <c r="E14" s="14" t="s">
        <v>89</v>
      </c>
      <c r="F14" s="14" t="s">
        <v>89</v>
      </c>
    </row>
    <row r="15" spans="1:6" ht="15.75" customHeight="1" x14ac:dyDescent="0.2">
      <c r="A15" s="19" t="s">
        <v>92</v>
      </c>
      <c r="B15" s="20" t="s">
        <v>93</v>
      </c>
      <c r="C15" s="21">
        <v>154.9</v>
      </c>
      <c r="D15" s="563" t="s">
        <v>89</v>
      </c>
      <c r="E15" s="558"/>
      <c r="F15" s="558"/>
    </row>
    <row r="16" spans="1:6" ht="15.75" customHeight="1" x14ac:dyDescent="0.2">
      <c r="A16" s="23" t="s">
        <v>94</v>
      </c>
      <c r="B16" s="11"/>
      <c r="C16" s="14"/>
      <c r="D16" s="14"/>
      <c r="E16" s="14"/>
      <c r="F16" s="14"/>
    </row>
    <row r="17" spans="1:6" ht="15.75" customHeight="1" x14ac:dyDescent="0.2">
      <c r="A17" s="15" t="s">
        <v>95</v>
      </c>
      <c r="B17" s="14"/>
      <c r="C17" s="14"/>
      <c r="D17" s="14"/>
      <c r="E17" s="14"/>
      <c r="F17" s="14"/>
    </row>
    <row r="18" spans="1:6" ht="15.75" customHeight="1" x14ac:dyDescent="0.2"/>
    <row r="19" spans="1:6" ht="15.75" customHeight="1" x14ac:dyDescent="0.2"/>
    <row r="20" spans="1:6" ht="15.75" customHeight="1" x14ac:dyDescent="0.2"/>
    <row r="21" spans="1:6" ht="15.75" customHeight="1" x14ac:dyDescent="0.2"/>
    <row r="22" spans="1:6" ht="15.75" customHeight="1" x14ac:dyDescent="0.2"/>
    <row r="23" spans="1:6" ht="15.75" customHeight="1" x14ac:dyDescent="0.2"/>
    <row r="24" spans="1:6" ht="15.75" customHeight="1" x14ac:dyDescent="0.2"/>
    <row r="25" spans="1:6" ht="15.75" customHeight="1" x14ac:dyDescent="0.2"/>
    <row r="26" spans="1:6" ht="15.75" customHeight="1" x14ac:dyDescent="0.2"/>
    <row r="27" spans="1:6" ht="15.75" customHeight="1" x14ac:dyDescent="0.2"/>
    <row r="28" spans="1:6" ht="15.75" customHeight="1" x14ac:dyDescent="0.2"/>
    <row r="29" spans="1:6" ht="15.75" customHeight="1" x14ac:dyDescent="0.2"/>
    <row r="30" spans="1:6" ht="15.75" customHeight="1" x14ac:dyDescent="0.2"/>
    <row r="31" spans="1:6" ht="15.75" customHeight="1" x14ac:dyDescent="0.2"/>
    <row r="32" spans="1:6"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F1"/>
    <mergeCell ref="A4:A5"/>
    <mergeCell ref="A6:A8"/>
    <mergeCell ref="A11:A12"/>
    <mergeCell ref="D15:F15"/>
  </mergeCell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E1000"/>
  <sheetViews>
    <sheetView workbookViewId="0">
      <selection sqref="A1:C1"/>
    </sheetView>
  </sheetViews>
  <sheetFormatPr baseColWidth="10" defaultColWidth="11.28515625" defaultRowHeight="15" customHeight="1" x14ac:dyDescent="0.2"/>
  <cols>
    <col min="1" max="1" width="41.85546875" customWidth="1"/>
    <col min="2" max="2" width="21.7109375" customWidth="1"/>
    <col min="3" max="3" width="28.28515625" customWidth="1"/>
    <col min="4" max="4" width="27.5703125" customWidth="1"/>
    <col min="5" max="26" width="11.28515625" customWidth="1"/>
  </cols>
  <sheetData>
    <row r="1" spans="1:5" ht="138" customHeight="1" x14ac:dyDescent="0.2">
      <c r="A1" s="572" t="s">
        <v>1432</v>
      </c>
      <c r="B1" s="573"/>
      <c r="C1" s="573"/>
      <c r="D1" s="47"/>
    </row>
    <row r="2" spans="1:5" ht="16" x14ac:dyDescent="0.2">
      <c r="A2" s="304" t="s">
        <v>256</v>
      </c>
      <c r="B2" s="100" t="s">
        <v>1433</v>
      </c>
      <c r="C2" s="100" t="s">
        <v>1434</v>
      </c>
    </row>
    <row r="3" spans="1:5" ht="16" x14ac:dyDescent="0.2">
      <c r="A3" s="305" t="s">
        <v>1435</v>
      </c>
      <c r="B3" s="306"/>
      <c r="C3" s="306"/>
    </row>
    <row r="4" spans="1:5" ht="16" x14ac:dyDescent="0.2">
      <c r="A4" s="49" t="s">
        <v>1052</v>
      </c>
      <c r="B4" s="42" t="s">
        <v>1436</v>
      </c>
      <c r="C4" s="42" t="s">
        <v>1437</v>
      </c>
      <c r="D4" s="42"/>
      <c r="E4" s="42"/>
    </row>
    <row r="5" spans="1:5" ht="16" x14ac:dyDescent="0.2">
      <c r="A5" s="49" t="s">
        <v>761</v>
      </c>
      <c r="B5" s="42" t="s">
        <v>1438</v>
      </c>
      <c r="C5" s="42" t="s">
        <v>1439</v>
      </c>
      <c r="D5" s="42"/>
      <c r="E5" s="42"/>
    </row>
    <row r="6" spans="1:5" ht="16" x14ac:dyDescent="0.2">
      <c r="A6" s="49" t="s">
        <v>1440</v>
      </c>
      <c r="B6" s="42" t="s">
        <v>1441</v>
      </c>
      <c r="C6" s="42" t="s">
        <v>102</v>
      </c>
      <c r="D6" s="42"/>
      <c r="E6" s="42"/>
    </row>
    <row r="7" spans="1:5" ht="16" x14ac:dyDescent="0.2">
      <c r="A7" s="49" t="s">
        <v>1442</v>
      </c>
      <c r="B7" s="541">
        <f>1232118738+16853</f>
        <v>1232135591</v>
      </c>
      <c r="C7" s="541">
        <f>1057995280+16855</f>
        <v>1058012135</v>
      </c>
      <c r="D7" s="36"/>
      <c r="E7" s="86"/>
    </row>
    <row r="8" spans="1:5" ht="16" x14ac:dyDescent="0.2">
      <c r="A8" s="49" t="s">
        <v>1443</v>
      </c>
      <c r="B8" s="542">
        <v>35</v>
      </c>
      <c r="C8" s="542">
        <v>39</v>
      </c>
      <c r="D8" s="86"/>
      <c r="E8" s="86"/>
    </row>
    <row r="9" spans="1:5" ht="16" x14ac:dyDescent="0.2">
      <c r="A9" s="49" t="s">
        <v>1444</v>
      </c>
      <c r="B9" s="541">
        <v>1021462940</v>
      </c>
      <c r="C9" s="541">
        <v>1050068131</v>
      </c>
      <c r="D9" s="36"/>
      <c r="E9" s="36"/>
    </row>
    <row r="10" spans="1:5" ht="16" x14ac:dyDescent="0.2">
      <c r="A10" s="49" t="s">
        <v>1445</v>
      </c>
      <c r="B10" s="541">
        <v>37059</v>
      </c>
      <c r="C10" s="541">
        <v>95</v>
      </c>
      <c r="D10" s="36"/>
      <c r="E10" s="36"/>
    </row>
    <row r="11" spans="1:5" ht="16" x14ac:dyDescent="0.2">
      <c r="A11" s="49" t="s">
        <v>1446</v>
      </c>
      <c r="B11" s="541">
        <v>210638945</v>
      </c>
      <c r="C11" s="541">
        <v>15097736</v>
      </c>
      <c r="D11" s="36"/>
      <c r="E11" s="36"/>
    </row>
    <row r="12" spans="1:5" ht="16" x14ac:dyDescent="0.2">
      <c r="A12" s="49" t="s">
        <v>1447</v>
      </c>
      <c r="B12" s="541">
        <v>5545</v>
      </c>
      <c r="C12" s="541" t="s">
        <v>1448</v>
      </c>
      <c r="D12" s="36"/>
      <c r="E12" s="36"/>
    </row>
    <row r="13" spans="1:5" ht="16" x14ac:dyDescent="0.2">
      <c r="A13" s="49" t="s">
        <v>1449</v>
      </c>
      <c r="B13" s="541">
        <v>68510994</v>
      </c>
      <c r="C13" s="541">
        <v>49446282</v>
      </c>
      <c r="D13" s="36"/>
      <c r="E13" s="36"/>
    </row>
    <row r="14" spans="1:5" ht="16" x14ac:dyDescent="0.2">
      <c r="A14" s="49" t="s">
        <v>1450</v>
      </c>
      <c r="B14" s="541">
        <v>14381</v>
      </c>
      <c r="C14" s="542" t="s">
        <v>898</v>
      </c>
      <c r="D14" s="36"/>
      <c r="E14" s="86"/>
    </row>
    <row r="15" spans="1:5" ht="16" x14ac:dyDescent="0.2">
      <c r="A15" s="80" t="s">
        <v>1451</v>
      </c>
      <c r="B15" s="39" t="s">
        <v>1452</v>
      </c>
      <c r="C15" s="81">
        <v>312</v>
      </c>
      <c r="D15" s="39"/>
      <c r="E15" s="81"/>
    </row>
    <row r="16" spans="1:5" ht="16" x14ac:dyDescent="0.2">
      <c r="A16" s="49" t="s">
        <v>1453</v>
      </c>
      <c r="B16" s="307">
        <v>29.464600000000001</v>
      </c>
      <c r="C16" s="308">
        <v>41.539200000000001</v>
      </c>
      <c r="D16" s="307"/>
      <c r="E16" s="308"/>
    </row>
    <row r="17" spans="1:5" ht="16" x14ac:dyDescent="0.2">
      <c r="A17" s="49" t="s">
        <v>1454</v>
      </c>
      <c r="B17" s="307">
        <v>84.261399999999995</v>
      </c>
      <c r="C17" s="308" t="s">
        <v>1455</v>
      </c>
      <c r="D17" s="307"/>
      <c r="E17" s="308"/>
    </row>
    <row r="18" spans="1:5" ht="16" x14ac:dyDescent="0.2">
      <c r="A18" s="67" t="s">
        <v>1456</v>
      </c>
      <c r="B18" s="307">
        <v>12.311500000000001</v>
      </c>
      <c r="C18" s="308">
        <v>1.72587</v>
      </c>
      <c r="D18" s="307"/>
      <c r="E18" s="308"/>
    </row>
    <row r="19" spans="1:5" ht="16" x14ac:dyDescent="0.2">
      <c r="A19" s="305" t="s">
        <v>1457</v>
      </c>
      <c r="B19" s="273"/>
      <c r="C19" s="273"/>
    </row>
    <row r="20" spans="1:5" ht="16" x14ac:dyDescent="0.2">
      <c r="A20" s="49" t="s">
        <v>1052</v>
      </c>
      <c r="B20" s="42" t="s">
        <v>1458</v>
      </c>
      <c r="C20" s="42" t="s">
        <v>1459</v>
      </c>
    </row>
    <row r="21" spans="1:5" ht="15.75" customHeight="1" x14ac:dyDescent="0.2">
      <c r="A21" s="49" t="s">
        <v>761</v>
      </c>
      <c r="B21" s="42" t="s">
        <v>1460</v>
      </c>
      <c r="C21" s="42" t="s">
        <v>1461</v>
      </c>
    </row>
    <row r="22" spans="1:5" ht="15.75" customHeight="1" x14ac:dyDescent="0.2">
      <c r="A22" s="49" t="s">
        <v>1440</v>
      </c>
      <c r="B22" s="42" t="s">
        <v>1441</v>
      </c>
      <c r="C22" s="42" t="s">
        <v>102</v>
      </c>
    </row>
    <row r="23" spans="1:5" ht="15.75" customHeight="1" x14ac:dyDescent="0.2">
      <c r="A23" s="49" t="s">
        <v>1442</v>
      </c>
      <c r="B23" s="36">
        <v>1996811212</v>
      </c>
      <c r="C23" s="86"/>
    </row>
    <row r="24" spans="1:5" ht="15.75" customHeight="1" x14ac:dyDescent="0.2">
      <c r="A24" s="49" t="s">
        <v>1443</v>
      </c>
      <c r="B24" s="86">
        <v>20</v>
      </c>
      <c r="C24" s="86">
        <v>31</v>
      </c>
    </row>
    <row r="25" spans="1:5" ht="15.75" customHeight="1" x14ac:dyDescent="0.2">
      <c r="A25" s="49" t="s">
        <v>1444</v>
      </c>
      <c r="B25" s="36">
        <v>437097043</v>
      </c>
      <c r="C25" s="36">
        <v>1826413870</v>
      </c>
      <c r="D25" s="295"/>
    </row>
    <row r="26" spans="1:5" ht="15.75" customHeight="1" x14ac:dyDescent="0.2">
      <c r="A26" s="49" t="s">
        <v>1445</v>
      </c>
      <c r="B26" s="36">
        <v>201502</v>
      </c>
      <c r="C26" s="36">
        <v>290</v>
      </c>
    </row>
    <row r="27" spans="1:5" ht="15.75" customHeight="1" x14ac:dyDescent="0.2">
      <c r="A27" s="49" t="s">
        <v>1446</v>
      </c>
      <c r="B27" s="36">
        <f>1996811212-B25-17019</f>
        <v>1559697150</v>
      </c>
      <c r="C27" s="36">
        <f>1859264908-C25</f>
        <v>32851038</v>
      </c>
    </row>
    <row r="28" spans="1:5" ht="15.75" customHeight="1" x14ac:dyDescent="0.2">
      <c r="A28" s="49" t="s">
        <v>1447</v>
      </c>
      <c r="B28" s="36">
        <v>110738</v>
      </c>
      <c r="C28" s="36" t="s">
        <v>1462</v>
      </c>
    </row>
    <row r="29" spans="1:5" ht="15.75" customHeight="1" x14ac:dyDescent="0.2">
      <c r="A29" s="49" t="s">
        <v>1449</v>
      </c>
      <c r="B29" s="36">
        <v>1845776004</v>
      </c>
      <c r="C29" s="36">
        <v>176330847</v>
      </c>
    </row>
    <row r="30" spans="1:5" ht="15.75" customHeight="1" x14ac:dyDescent="0.2">
      <c r="A30" s="49" t="s">
        <v>1450</v>
      </c>
      <c r="B30" s="36">
        <v>64141</v>
      </c>
      <c r="C30" s="86" t="s">
        <v>898</v>
      </c>
    </row>
    <row r="31" spans="1:5" ht="15.75" customHeight="1" x14ac:dyDescent="0.2">
      <c r="A31" s="80" t="s">
        <v>1451</v>
      </c>
      <c r="B31" s="39" t="s">
        <v>1463</v>
      </c>
      <c r="C31" s="81">
        <v>515</v>
      </c>
    </row>
    <row r="32" spans="1:5" ht="15.75" customHeight="1" x14ac:dyDescent="0.2">
      <c r="A32" s="49" t="s">
        <v>1453</v>
      </c>
      <c r="B32" s="308">
        <v>27.520800000000001</v>
      </c>
      <c r="C32" s="308">
        <v>40.402500000000003</v>
      </c>
    </row>
    <row r="33" spans="1:4" ht="15.75" customHeight="1" x14ac:dyDescent="0.2">
      <c r="A33" s="49" t="s">
        <v>1454</v>
      </c>
      <c r="B33" s="308">
        <v>84.995099999999994</v>
      </c>
      <c r="C33" s="308" t="s">
        <v>1464</v>
      </c>
    </row>
    <row r="34" spans="1:4" ht="15.75" customHeight="1" x14ac:dyDescent="0.2">
      <c r="A34" s="67" t="s">
        <v>1456</v>
      </c>
      <c r="B34" s="308">
        <v>6.12629</v>
      </c>
      <c r="C34" s="308">
        <v>0.49230800000000002</v>
      </c>
    </row>
    <row r="35" spans="1:4" ht="15.75" customHeight="1" x14ac:dyDescent="0.2">
      <c r="A35" s="29" t="s">
        <v>1465</v>
      </c>
      <c r="B35" s="309"/>
      <c r="C35" s="309"/>
    </row>
    <row r="36" spans="1:4" ht="15.75" customHeight="1" x14ac:dyDescent="0.2">
      <c r="A36" s="49" t="s">
        <v>1052</v>
      </c>
      <c r="B36" s="42" t="s">
        <v>1466</v>
      </c>
      <c r="C36" s="42" t="s">
        <v>1466</v>
      </c>
    </row>
    <row r="37" spans="1:4" ht="15.75" customHeight="1" x14ac:dyDescent="0.2">
      <c r="A37" s="49" t="s">
        <v>761</v>
      </c>
      <c r="B37" s="42" t="s">
        <v>1467</v>
      </c>
      <c r="C37" s="42" t="s">
        <v>1468</v>
      </c>
    </row>
    <row r="38" spans="1:4" ht="15.75" customHeight="1" x14ac:dyDescent="0.2">
      <c r="A38" s="49" t="s">
        <v>1440</v>
      </c>
      <c r="B38" s="42" t="s">
        <v>1367</v>
      </c>
      <c r="C38" s="42" t="s">
        <v>102</v>
      </c>
    </row>
    <row r="39" spans="1:4" ht="15.75" customHeight="1" x14ac:dyDescent="0.2">
      <c r="A39" s="49" t="s">
        <v>1442</v>
      </c>
      <c r="B39" s="36">
        <v>1105676412</v>
      </c>
      <c r="C39" s="86"/>
    </row>
    <row r="40" spans="1:4" ht="15.75" customHeight="1" x14ac:dyDescent="0.2">
      <c r="A40" s="49" t="s">
        <v>1443</v>
      </c>
      <c r="B40" s="86" t="s">
        <v>898</v>
      </c>
      <c r="C40" s="86">
        <v>33</v>
      </c>
    </row>
    <row r="41" spans="1:4" ht="15.75" customHeight="1" x14ac:dyDescent="0.2">
      <c r="A41" s="49" t="s">
        <v>1444</v>
      </c>
      <c r="B41" s="36" t="s">
        <v>898</v>
      </c>
      <c r="C41" s="36">
        <v>1050099696</v>
      </c>
      <c r="D41" s="295"/>
    </row>
    <row r="42" spans="1:4" ht="15.75" customHeight="1" x14ac:dyDescent="0.2">
      <c r="A42" s="49" t="s">
        <v>1445</v>
      </c>
      <c r="B42" s="36">
        <v>54736</v>
      </c>
      <c r="C42" s="36">
        <v>159</v>
      </c>
    </row>
    <row r="43" spans="1:4" ht="15.75" customHeight="1" x14ac:dyDescent="0.2">
      <c r="A43" s="49" t="s">
        <v>1446</v>
      </c>
      <c r="B43" s="36">
        <v>1105676412</v>
      </c>
      <c r="C43" s="36">
        <f>1059687259-C41</f>
        <v>9587563</v>
      </c>
    </row>
    <row r="44" spans="1:4" ht="15.75" customHeight="1" x14ac:dyDescent="0.2">
      <c r="A44" s="49" t="s">
        <v>1447</v>
      </c>
      <c r="B44" s="36">
        <v>11605</v>
      </c>
      <c r="C44" s="36">
        <v>33</v>
      </c>
    </row>
    <row r="45" spans="1:4" ht="15.75" customHeight="1" x14ac:dyDescent="0.2">
      <c r="A45" s="49" t="s">
        <v>1469</v>
      </c>
      <c r="B45" s="36">
        <v>1060492864</v>
      </c>
      <c r="C45" s="36">
        <v>42043083</v>
      </c>
    </row>
    <row r="46" spans="1:4" ht="15.75" customHeight="1" x14ac:dyDescent="0.2">
      <c r="A46" s="49" t="s">
        <v>1450</v>
      </c>
      <c r="B46" s="36">
        <v>7861</v>
      </c>
      <c r="C46" s="86" t="s">
        <v>898</v>
      </c>
    </row>
    <row r="47" spans="1:4" ht="15.75" customHeight="1" x14ac:dyDescent="0.2">
      <c r="A47" s="80" t="s">
        <v>1451</v>
      </c>
      <c r="B47" s="39" t="s">
        <v>1470</v>
      </c>
      <c r="C47" s="81">
        <v>429</v>
      </c>
    </row>
    <row r="48" spans="1:4" ht="15.75" customHeight="1" x14ac:dyDescent="0.2">
      <c r="A48" s="49" t="s">
        <v>1453</v>
      </c>
      <c r="B48" s="307">
        <v>37.721600000000002</v>
      </c>
      <c r="C48" s="307">
        <v>38.6023</v>
      </c>
    </row>
    <row r="49" spans="1:4" ht="15.75" customHeight="1" x14ac:dyDescent="0.2">
      <c r="A49" s="49" t="s">
        <v>1454</v>
      </c>
      <c r="B49" s="307">
        <v>88.729500000000002</v>
      </c>
      <c r="C49" s="307" t="s">
        <v>1471</v>
      </c>
    </row>
    <row r="50" spans="1:4" ht="15.75" customHeight="1" x14ac:dyDescent="0.2">
      <c r="A50" s="67" t="s">
        <v>1456</v>
      </c>
      <c r="B50" s="307">
        <v>5.0598599999999996</v>
      </c>
      <c r="C50" s="307">
        <v>0.48772900000000002</v>
      </c>
    </row>
    <row r="51" spans="1:4" ht="15.75" customHeight="1" x14ac:dyDescent="0.2">
      <c r="A51" s="29" t="s">
        <v>1472</v>
      </c>
      <c r="B51" s="309"/>
      <c r="C51" s="309"/>
    </row>
    <row r="52" spans="1:4" ht="15.75" customHeight="1" x14ac:dyDescent="0.2">
      <c r="A52" s="49" t="s">
        <v>1052</v>
      </c>
      <c r="B52" s="42" t="s">
        <v>1473</v>
      </c>
      <c r="C52" s="42" t="s">
        <v>1474</v>
      </c>
      <c r="D52" s="310"/>
    </row>
    <row r="53" spans="1:4" ht="15.75" customHeight="1" x14ac:dyDescent="0.2">
      <c r="A53" s="49" t="s">
        <v>761</v>
      </c>
      <c r="B53" s="42" t="s">
        <v>1475</v>
      </c>
      <c r="C53" s="42" t="s">
        <v>897</v>
      </c>
    </row>
    <row r="54" spans="1:4" ht="15.75" customHeight="1" x14ac:dyDescent="0.2">
      <c r="A54" s="49" t="s">
        <v>1440</v>
      </c>
      <c r="B54" s="42" t="s">
        <v>1367</v>
      </c>
      <c r="C54" s="42" t="s">
        <v>102</v>
      </c>
    </row>
    <row r="55" spans="1:4" ht="15.75" customHeight="1" x14ac:dyDescent="0.2">
      <c r="A55" s="49" t="s">
        <v>1442</v>
      </c>
      <c r="B55" s="36">
        <v>524844595</v>
      </c>
      <c r="C55" s="86"/>
    </row>
    <row r="56" spans="1:4" ht="15.75" customHeight="1" x14ac:dyDescent="0.2">
      <c r="A56" s="49" t="s">
        <v>1443</v>
      </c>
      <c r="B56" s="86" t="s">
        <v>898</v>
      </c>
      <c r="C56" s="86">
        <v>23</v>
      </c>
    </row>
    <row r="57" spans="1:4" ht="15.75" customHeight="1" x14ac:dyDescent="0.2">
      <c r="A57" s="49" t="s">
        <v>1444</v>
      </c>
      <c r="B57" s="36" t="s">
        <v>898</v>
      </c>
      <c r="C57" s="36">
        <v>554231468</v>
      </c>
    </row>
    <row r="58" spans="1:4" ht="15.75" customHeight="1" x14ac:dyDescent="0.2">
      <c r="A58" s="49" t="s">
        <v>1445</v>
      </c>
      <c r="B58" s="36">
        <v>23072</v>
      </c>
      <c r="C58" s="36">
        <v>27</v>
      </c>
    </row>
    <row r="59" spans="1:4" ht="15.75" customHeight="1" x14ac:dyDescent="0.2">
      <c r="A59" s="49" t="s">
        <v>1446</v>
      </c>
      <c r="B59" s="36">
        <v>524844595</v>
      </c>
      <c r="C59" s="36">
        <f>555641398-C57</f>
        <v>1409930</v>
      </c>
    </row>
    <row r="60" spans="1:4" ht="15.75" customHeight="1" x14ac:dyDescent="0.2">
      <c r="A60" s="49" t="s">
        <v>1447</v>
      </c>
      <c r="B60" s="36">
        <v>21855</v>
      </c>
      <c r="C60" s="36">
        <v>23</v>
      </c>
    </row>
    <row r="61" spans="1:4" ht="15.75" customHeight="1" x14ac:dyDescent="0.2">
      <c r="A61" s="49" t="s">
        <v>1469</v>
      </c>
      <c r="B61" s="36">
        <v>522383945</v>
      </c>
      <c r="C61" s="36">
        <v>49284372</v>
      </c>
    </row>
    <row r="62" spans="1:4" ht="15.75" customHeight="1" x14ac:dyDescent="0.2">
      <c r="A62" s="49" t="s">
        <v>1476</v>
      </c>
      <c r="B62" s="36">
        <v>26835</v>
      </c>
      <c r="C62" s="86" t="s">
        <v>898</v>
      </c>
    </row>
    <row r="63" spans="1:4" ht="15.75" customHeight="1" x14ac:dyDescent="0.2">
      <c r="A63" s="311" t="s">
        <v>1477</v>
      </c>
      <c r="B63" s="312">
        <v>29147</v>
      </c>
      <c r="C63" s="313">
        <v>266</v>
      </c>
    </row>
    <row r="64" spans="1:4" ht="15.75" customHeight="1" x14ac:dyDescent="0.2">
      <c r="A64" s="49" t="s">
        <v>1453</v>
      </c>
      <c r="B64" s="307">
        <v>46.633899999999997</v>
      </c>
      <c r="C64" s="86">
        <v>37.1</v>
      </c>
    </row>
    <row r="65" spans="1:3" ht="15.75" customHeight="1" x14ac:dyDescent="0.2">
      <c r="A65" s="49" t="s">
        <v>1454</v>
      </c>
      <c r="B65" s="307">
        <v>93.639099999999999</v>
      </c>
      <c r="C65" s="86" t="s">
        <v>1478</v>
      </c>
    </row>
    <row r="66" spans="1:3" ht="15.75" customHeight="1" x14ac:dyDescent="0.2">
      <c r="A66" s="67" t="s">
        <v>1456</v>
      </c>
      <c r="B66" s="314">
        <v>0.35858699999999999</v>
      </c>
      <c r="C66" s="315">
        <v>1.2052799999999999</v>
      </c>
    </row>
    <row r="67" spans="1:3" ht="15.75" customHeight="1" x14ac:dyDescent="0.2">
      <c r="A67" s="638" t="s">
        <v>1479</v>
      </c>
      <c r="B67" s="573"/>
      <c r="C67" s="573"/>
    </row>
    <row r="68" spans="1:3" ht="15.75" customHeight="1" x14ac:dyDescent="0.2">
      <c r="A68" s="14"/>
      <c r="B68" s="14"/>
      <c r="C68" s="14"/>
    </row>
    <row r="69" spans="1:3" ht="15.75" customHeight="1" x14ac:dyDescent="0.2">
      <c r="A69" s="14"/>
      <c r="B69" s="14"/>
      <c r="C69" s="14"/>
    </row>
    <row r="70" spans="1:3" ht="15.75" customHeight="1" x14ac:dyDescent="0.2">
      <c r="A70" s="14"/>
      <c r="B70" s="14"/>
      <c r="C70" s="14"/>
    </row>
    <row r="71" spans="1:3" ht="15.75" customHeight="1" x14ac:dyDescent="0.2">
      <c r="A71" s="14"/>
      <c r="B71" s="14"/>
      <c r="C71" s="14"/>
    </row>
    <row r="72" spans="1:3" ht="15.75" customHeight="1" x14ac:dyDescent="0.2">
      <c r="A72" s="14"/>
      <c r="B72" s="14"/>
      <c r="C72" s="14"/>
    </row>
    <row r="73" spans="1:3" ht="15.75" customHeight="1" x14ac:dyDescent="0.2">
      <c r="A73" s="14"/>
      <c r="B73" s="14"/>
      <c r="C73" s="14"/>
    </row>
    <row r="74" spans="1:3" ht="15.75" customHeight="1" x14ac:dyDescent="0.2">
      <c r="A74" s="14"/>
      <c r="B74" s="14"/>
      <c r="C74" s="14"/>
    </row>
    <row r="75" spans="1:3" ht="15.75" customHeight="1" x14ac:dyDescent="0.2">
      <c r="A75" s="14"/>
      <c r="B75" s="14"/>
      <c r="C75" s="14"/>
    </row>
    <row r="76" spans="1:3" ht="15.75" customHeight="1" x14ac:dyDescent="0.2">
      <c r="A76" s="14"/>
      <c r="B76" s="14"/>
      <c r="C76" s="14"/>
    </row>
    <row r="77" spans="1:3" ht="15.75" customHeight="1" x14ac:dyDescent="0.2">
      <c r="A77" s="14"/>
      <c r="B77" s="14"/>
      <c r="C77" s="14"/>
    </row>
    <row r="78" spans="1:3" ht="15.75" customHeight="1" x14ac:dyDescent="0.2">
      <c r="A78" s="14"/>
      <c r="B78" s="14"/>
      <c r="C78" s="14"/>
    </row>
    <row r="79" spans="1:3" ht="15.75" customHeight="1" x14ac:dyDescent="0.2">
      <c r="A79" s="14"/>
      <c r="B79" s="14"/>
      <c r="C79" s="14"/>
    </row>
    <row r="80" spans="1:3" ht="15.75" customHeight="1" x14ac:dyDescent="0.2">
      <c r="A80" s="14"/>
      <c r="B80" s="14"/>
      <c r="C80" s="14"/>
    </row>
    <row r="81" spans="1:3" ht="15.75" customHeight="1" x14ac:dyDescent="0.2">
      <c r="A81" s="14"/>
      <c r="B81" s="14"/>
      <c r="C81" s="14"/>
    </row>
    <row r="82" spans="1:3" ht="15.75" customHeight="1" x14ac:dyDescent="0.2">
      <c r="A82" s="14"/>
      <c r="B82" s="14"/>
      <c r="C82" s="14"/>
    </row>
    <row r="83" spans="1:3" ht="15.75" customHeight="1" x14ac:dyDescent="0.2">
      <c r="A83" s="14"/>
      <c r="B83" s="14"/>
      <c r="C83" s="14"/>
    </row>
    <row r="84" spans="1:3" ht="15.75" customHeight="1" x14ac:dyDescent="0.2">
      <c r="A84" s="14"/>
      <c r="B84" s="14"/>
      <c r="C84" s="14"/>
    </row>
    <row r="85" spans="1:3" ht="15.75" customHeight="1" x14ac:dyDescent="0.2">
      <c r="A85" s="14"/>
      <c r="B85" s="14"/>
      <c r="C85" s="14"/>
    </row>
    <row r="86" spans="1:3" ht="15.75" customHeight="1" x14ac:dyDescent="0.2">
      <c r="A86" s="14"/>
      <c r="B86" s="14"/>
      <c r="C86" s="14"/>
    </row>
    <row r="87" spans="1:3" ht="15.75" customHeight="1" x14ac:dyDescent="0.2">
      <c r="A87" s="14"/>
      <c r="B87" s="14"/>
      <c r="C87" s="14"/>
    </row>
    <row r="88" spans="1:3" ht="15.75" customHeight="1" x14ac:dyDescent="0.2">
      <c r="A88" s="14"/>
      <c r="B88" s="14"/>
      <c r="C88" s="14"/>
    </row>
    <row r="89" spans="1:3" ht="15.75" customHeight="1" x14ac:dyDescent="0.2">
      <c r="A89" s="14"/>
      <c r="B89" s="14"/>
      <c r="C89" s="14"/>
    </row>
    <row r="90" spans="1:3" ht="15.75" customHeight="1" x14ac:dyDescent="0.2">
      <c r="A90" s="14"/>
      <c r="B90" s="14"/>
      <c r="C90" s="14"/>
    </row>
    <row r="91" spans="1:3" ht="15.75" customHeight="1" x14ac:dyDescent="0.2">
      <c r="A91" s="14"/>
      <c r="B91" s="14"/>
      <c r="C91" s="14"/>
    </row>
    <row r="92" spans="1:3" ht="15.75" customHeight="1" x14ac:dyDescent="0.2">
      <c r="A92" s="14"/>
      <c r="B92" s="14"/>
      <c r="C92" s="14"/>
    </row>
    <row r="93" spans="1:3" ht="15.75" customHeight="1" x14ac:dyDescent="0.2">
      <c r="A93" s="14"/>
      <c r="B93" s="14"/>
      <c r="C93" s="14"/>
    </row>
    <row r="94" spans="1:3" ht="15.75" customHeight="1" x14ac:dyDescent="0.2">
      <c r="A94" s="14"/>
      <c r="B94" s="14"/>
      <c r="C94" s="14"/>
    </row>
    <row r="95" spans="1:3" ht="15.75" customHeight="1" x14ac:dyDescent="0.2">
      <c r="A95" s="14"/>
      <c r="B95" s="14"/>
      <c r="C95" s="14"/>
    </row>
    <row r="96" spans="1:3" ht="15.75" customHeight="1" x14ac:dyDescent="0.2">
      <c r="A96" s="14"/>
      <c r="B96" s="14"/>
      <c r="C96" s="14"/>
    </row>
    <row r="97" spans="1:3" ht="15.75" customHeight="1" x14ac:dyDescent="0.2">
      <c r="A97" s="14"/>
      <c r="B97" s="14"/>
      <c r="C97" s="14"/>
    </row>
    <row r="98" spans="1:3" ht="15.75" customHeight="1" x14ac:dyDescent="0.2">
      <c r="A98" s="14"/>
      <c r="B98" s="14"/>
      <c r="C98" s="14"/>
    </row>
    <row r="99" spans="1:3" ht="15.75" customHeight="1" x14ac:dyDescent="0.2">
      <c r="A99" s="14"/>
      <c r="B99" s="14"/>
      <c r="C99" s="14"/>
    </row>
    <row r="100" spans="1:3" ht="15.75" customHeight="1" x14ac:dyDescent="0.2">
      <c r="A100" s="14"/>
      <c r="B100" s="14"/>
      <c r="C100" s="14"/>
    </row>
    <row r="101" spans="1:3" ht="15.75" customHeight="1" x14ac:dyDescent="0.2">
      <c r="A101" s="14"/>
      <c r="B101" s="14"/>
      <c r="C101" s="14"/>
    </row>
    <row r="102" spans="1:3" ht="15.75" customHeight="1" x14ac:dyDescent="0.2">
      <c r="A102" s="14"/>
      <c r="B102" s="14"/>
      <c r="C102" s="14"/>
    </row>
    <row r="103" spans="1:3" ht="15.75" customHeight="1" x14ac:dyDescent="0.2">
      <c r="A103" s="14"/>
      <c r="B103" s="14"/>
      <c r="C103" s="14"/>
    </row>
    <row r="104" spans="1:3" ht="15.75" customHeight="1" x14ac:dyDescent="0.2">
      <c r="A104" s="14"/>
      <c r="B104" s="14"/>
      <c r="C104" s="14"/>
    </row>
    <row r="105" spans="1:3" ht="15.75" customHeight="1" x14ac:dyDescent="0.2">
      <c r="A105" s="14"/>
      <c r="B105" s="14"/>
      <c r="C105" s="14"/>
    </row>
    <row r="106" spans="1:3" ht="15.75" customHeight="1" x14ac:dyDescent="0.2">
      <c r="A106" s="14"/>
      <c r="B106" s="14"/>
      <c r="C106" s="14"/>
    </row>
    <row r="107" spans="1:3" ht="15.75" customHeight="1" x14ac:dyDescent="0.2">
      <c r="A107" s="14"/>
      <c r="B107" s="14"/>
      <c r="C107" s="14"/>
    </row>
    <row r="108" spans="1:3" ht="15.75" customHeight="1" x14ac:dyDescent="0.2">
      <c r="A108" s="14"/>
      <c r="B108" s="14"/>
      <c r="C108" s="14"/>
    </row>
    <row r="109" spans="1:3" ht="15.75" customHeight="1" x14ac:dyDescent="0.2">
      <c r="A109" s="14"/>
      <c r="B109" s="14"/>
      <c r="C109" s="14"/>
    </row>
    <row r="110" spans="1:3" ht="15.75" customHeight="1" x14ac:dyDescent="0.2">
      <c r="A110" s="14"/>
      <c r="B110" s="14"/>
      <c r="C110" s="14"/>
    </row>
    <row r="111" spans="1:3" ht="15.75" customHeight="1" x14ac:dyDescent="0.2">
      <c r="A111" s="14"/>
      <c r="B111" s="14"/>
      <c r="C111" s="14"/>
    </row>
    <row r="112" spans="1:3" ht="15.75" customHeight="1" x14ac:dyDescent="0.2">
      <c r="A112" s="14"/>
      <c r="B112" s="14"/>
      <c r="C112" s="14"/>
    </row>
    <row r="113" spans="1:3" ht="15.75" customHeight="1" x14ac:dyDescent="0.2">
      <c r="A113" s="14"/>
      <c r="B113" s="14"/>
      <c r="C113" s="14"/>
    </row>
    <row r="114" spans="1:3" ht="15.75" customHeight="1" x14ac:dyDescent="0.2">
      <c r="A114" s="14"/>
      <c r="B114" s="14"/>
      <c r="C114" s="14"/>
    </row>
    <row r="115" spans="1:3" ht="15.75" customHeight="1" x14ac:dyDescent="0.2">
      <c r="A115" s="14"/>
      <c r="B115" s="14"/>
      <c r="C115" s="14"/>
    </row>
    <row r="116" spans="1:3" ht="15.75" customHeight="1" x14ac:dyDescent="0.2">
      <c r="A116" s="14"/>
      <c r="B116" s="14"/>
      <c r="C116" s="14"/>
    </row>
    <row r="117" spans="1:3" ht="15.75" customHeight="1" x14ac:dyDescent="0.2">
      <c r="A117" s="14"/>
      <c r="B117" s="14"/>
      <c r="C117" s="14"/>
    </row>
    <row r="118" spans="1:3" ht="15.75" customHeight="1" x14ac:dyDescent="0.2">
      <c r="A118" s="14"/>
      <c r="B118" s="14"/>
      <c r="C118" s="14"/>
    </row>
    <row r="119" spans="1:3" ht="15.75" customHeight="1" x14ac:dyDescent="0.2">
      <c r="A119" s="14"/>
      <c r="B119" s="14"/>
      <c r="C119" s="14"/>
    </row>
    <row r="120" spans="1:3" ht="15.75" customHeight="1" x14ac:dyDescent="0.2">
      <c r="A120" s="14"/>
      <c r="B120" s="14"/>
      <c r="C120" s="14"/>
    </row>
    <row r="121" spans="1:3" ht="15.75" customHeight="1" x14ac:dyDescent="0.2">
      <c r="A121" s="14"/>
      <c r="B121" s="14"/>
      <c r="C121" s="14"/>
    </row>
    <row r="122" spans="1:3" ht="15.75" customHeight="1" x14ac:dyDescent="0.2">
      <c r="A122" s="14"/>
      <c r="B122" s="14"/>
      <c r="C122" s="14"/>
    </row>
    <row r="123" spans="1:3" ht="15.75" customHeight="1" x14ac:dyDescent="0.2">
      <c r="A123" s="14"/>
      <c r="B123" s="14"/>
      <c r="C123" s="14"/>
    </row>
    <row r="124" spans="1:3" ht="15.75" customHeight="1" x14ac:dyDescent="0.2">
      <c r="A124" s="14"/>
      <c r="B124" s="14"/>
      <c r="C124" s="14"/>
    </row>
    <row r="125" spans="1:3" ht="15.75" customHeight="1" x14ac:dyDescent="0.2">
      <c r="A125" s="14"/>
      <c r="B125" s="14"/>
      <c r="C125" s="14"/>
    </row>
    <row r="126" spans="1:3" ht="15.75" customHeight="1" x14ac:dyDescent="0.2">
      <c r="A126" s="14"/>
      <c r="B126" s="14"/>
      <c r="C126" s="14"/>
    </row>
    <row r="127" spans="1:3" ht="15.75" customHeight="1" x14ac:dyDescent="0.2">
      <c r="A127" s="14"/>
      <c r="B127" s="14"/>
      <c r="C127" s="14"/>
    </row>
    <row r="128" spans="1:3" ht="15.75" customHeight="1" x14ac:dyDescent="0.2">
      <c r="A128" s="14"/>
      <c r="B128" s="14"/>
      <c r="C128" s="14"/>
    </row>
    <row r="129" spans="1:3" ht="15.75" customHeight="1" x14ac:dyDescent="0.2">
      <c r="A129" s="14"/>
      <c r="B129" s="14"/>
      <c r="C129" s="14"/>
    </row>
    <row r="130" spans="1:3" ht="15.75" customHeight="1" x14ac:dyDescent="0.2">
      <c r="A130" s="14"/>
      <c r="B130" s="14"/>
      <c r="C130" s="14"/>
    </row>
    <row r="131" spans="1:3" ht="15.75" customHeight="1" x14ac:dyDescent="0.2">
      <c r="A131" s="14"/>
      <c r="B131" s="14"/>
      <c r="C131" s="14"/>
    </row>
    <row r="132" spans="1:3" ht="15.75" customHeight="1" x14ac:dyDescent="0.2">
      <c r="A132" s="14"/>
      <c r="B132" s="14"/>
      <c r="C132" s="14"/>
    </row>
    <row r="133" spans="1:3" ht="15.75" customHeight="1" x14ac:dyDescent="0.2">
      <c r="A133" s="14"/>
      <c r="B133" s="14"/>
      <c r="C133" s="14"/>
    </row>
    <row r="134" spans="1:3" ht="15.75" customHeight="1" x14ac:dyDescent="0.2">
      <c r="A134" s="14"/>
      <c r="B134" s="14"/>
      <c r="C134" s="14"/>
    </row>
    <row r="135" spans="1:3" ht="15.75" customHeight="1" x14ac:dyDescent="0.2">
      <c r="A135" s="14"/>
      <c r="B135" s="14"/>
      <c r="C135" s="14"/>
    </row>
    <row r="136" spans="1:3" ht="15.75" customHeight="1" x14ac:dyDescent="0.2">
      <c r="A136" s="14"/>
      <c r="B136" s="14"/>
      <c r="C136" s="14"/>
    </row>
    <row r="137" spans="1:3" ht="15.75" customHeight="1" x14ac:dyDescent="0.2">
      <c r="A137" s="14"/>
      <c r="B137" s="14"/>
      <c r="C137" s="14"/>
    </row>
    <row r="138" spans="1:3" ht="15.75" customHeight="1" x14ac:dyDescent="0.2">
      <c r="A138" s="14"/>
      <c r="B138" s="14"/>
      <c r="C138" s="14"/>
    </row>
    <row r="139" spans="1:3" ht="15.75" customHeight="1" x14ac:dyDescent="0.2">
      <c r="A139" s="14"/>
      <c r="B139" s="14"/>
      <c r="C139" s="14"/>
    </row>
    <row r="140" spans="1:3" ht="15.75" customHeight="1" x14ac:dyDescent="0.2">
      <c r="A140" s="14"/>
      <c r="B140" s="14"/>
      <c r="C140" s="14"/>
    </row>
    <row r="141" spans="1:3" ht="15.75" customHeight="1" x14ac:dyDescent="0.2">
      <c r="A141" s="14"/>
      <c r="B141" s="14"/>
      <c r="C141" s="14"/>
    </row>
    <row r="142" spans="1:3" ht="15.75" customHeight="1" x14ac:dyDescent="0.2">
      <c r="A142" s="14"/>
      <c r="B142" s="14"/>
      <c r="C142" s="14"/>
    </row>
    <row r="143" spans="1:3" ht="15.75" customHeight="1" x14ac:dyDescent="0.2">
      <c r="A143" s="14"/>
      <c r="B143" s="14"/>
      <c r="C143" s="14"/>
    </row>
    <row r="144" spans="1:3" ht="15.75" customHeight="1" x14ac:dyDescent="0.2">
      <c r="A144" s="14"/>
      <c r="B144" s="14"/>
      <c r="C144" s="14"/>
    </row>
    <row r="145" spans="1:3" ht="15.75" customHeight="1" x14ac:dyDescent="0.2">
      <c r="A145" s="14"/>
      <c r="B145" s="14"/>
      <c r="C145" s="14"/>
    </row>
    <row r="146" spans="1:3" ht="15.75" customHeight="1" x14ac:dyDescent="0.2">
      <c r="A146" s="14"/>
      <c r="B146" s="14"/>
      <c r="C146" s="14"/>
    </row>
    <row r="147" spans="1:3" ht="15.75" customHeight="1" x14ac:dyDescent="0.2">
      <c r="A147" s="14"/>
      <c r="B147" s="14"/>
      <c r="C147" s="14"/>
    </row>
    <row r="148" spans="1:3" ht="15.75" customHeight="1" x14ac:dyDescent="0.2">
      <c r="A148" s="14"/>
      <c r="B148" s="14"/>
      <c r="C148" s="14"/>
    </row>
    <row r="149" spans="1:3" ht="15.75" customHeight="1" x14ac:dyDescent="0.2">
      <c r="A149" s="14"/>
      <c r="B149" s="14"/>
      <c r="C149" s="14"/>
    </row>
    <row r="150" spans="1:3" ht="15.75" customHeight="1" x14ac:dyDescent="0.2">
      <c r="A150" s="14"/>
      <c r="B150" s="14"/>
      <c r="C150" s="14"/>
    </row>
    <row r="151" spans="1:3" ht="15.75" customHeight="1" x14ac:dyDescent="0.2">
      <c r="A151" s="14"/>
      <c r="B151" s="14"/>
      <c r="C151" s="14"/>
    </row>
    <row r="152" spans="1:3" ht="15.75" customHeight="1" x14ac:dyDescent="0.2">
      <c r="A152" s="14"/>
      <c r="B152" s="14"/>
      <c r="C152" s="14"/>
    </row>
    <row r="153" spans="1:3" ht="15.75" customHeight="1" x14ac:dyDescent="0.2">
      <c r="A153" s="14"/>
      <c r="B153" s="14"/>
      <c r="C153" s="14"/>
    </row>
    <row r="154" spans="1:3" ht="15.75" customHeight="1" x14ac:dyDescent="0.2">
      <c r="A154" s="14"/>
      <c r="B154" s="14"/>
      <c r="C154" s="14"/>
    </row>
    <row r="155" spans="1:3" ht="15.75" customHeight="1" x14ac:dyDescent="0.2">
      <c r="A155" s="14"/>
      <c r="B155" s="14"/>
      <c r="C155" s="14"/>
    </row>
    <row r="156" spans="1:3" ht="15.75" customHeight="1" x14ac:dyDescent="0.2">
      <c r="A156" s="14"/>
      <c r="B156" s="14"/>
      <c r="C156" s="14"/>
    </row>
    <row r="157" spans="1:3" ht="15.75" customHeight="1" x14ac:dyDescent="0.2">
      <c r="A157" s="14"/>
      <c r="B157" s="14"/>
      <c r="C157" s="14"/>
    </row>
    <row r="158" spans="1:3" ht="15.75" customHeight="1" x14ac:dyDescent="0.2">
      <c r="A158" s="14"/>
      <c r="B158" s="14"/>
      <c r="C158" s="14"/>
    </row>
    <row r="159" spans="1:3" ht="15.75" customHeight="1" x14ac:dyDescent="0.2">
      <c r="A159" s="14"/>
      <c r="B159" s="14"/>
      <c r="C159" s="14"/>
    </row>
    <row r="160" spans="1:3" ht="15.75" customHeight="1" x14ac:dyDescent="0.2">
      <c r="A160" s="14"/>
      <c r="B160" s="14"/>
      <c r="C160" s="14"/>
    </row>
    <row r="161" spans="1:3" ht="15.75" customHeight="1" x14ac:dyDescent="0.2">
      <c r="A161" s="14"/>
      <c r="B161" s="14"/>
      <c r="C161" s="14"/>
    </row>
    <row r="162" spans="1:3" ht="15.75" customHeight="1" x14ac:dyDescent="0.2">
      <c r="A162" s="14"/>
      <c r="B162" s="14"/>
      <c r="C162" s="14"/>
    </row>
    <row r="163" spans="1:3" ht="15.75" customHeight="1" x14ac:dyDescent="0.2">
      <c r="A163" s="14"/>
      <c r="B163" s="14"/>
      <c r="C163" s="14"/>
    </row>
    <row r="164" spans="1:3" ht="15.75" customHeight="1" x14ac:dyDescent="0.2">
      <c r="A164" s="14"/>
      <c r="B164" s="14"/>
      <c r="C164" s="14"/>
    </row>
    <row r="165" spans="1:3" ht="15.75" customHeight="1" x14ac:dyDescent="0.2">
      <c r="A165" s="14"/>
      <c r="B165" s="14"/>
      <c r="C165" s="14"/>
    </row>
    <row r="166" spans="1:3" ht="15.75" customHeight="1" x14ac:dyDescent="0.2">
      <c r="A166" s="14"/>
      <c r="B166" s="14"/>
      <c r="C166" s="14"/>
    </row>
    <row r="167" spans="1:3" ht="15.75" customHeight="1" x14ac:dyDescent="0.2">
      <c r="A167" s="14"/>
      <c r="B167" s="14"/>
      <c r="C167" s="14"/>
    </row>
    <row r="168" spans="1:3" ht="15.75" customHeight="1" x14ac:dyDescent="0.2">
      <c r="A168" s="14"/>
      <c r="B168" s="14"/>
      <c r="C168" s="14"/>
    </row>
    <row r="169" spans="1:3" ht="15.75" customHeight="1" x14ac:dyDescent="0.2">
      <c r="A169" s="14"/>
      <c r="B169" s="14"/>
      <c r="C169" s="14"/>
    </row>
    <row r="170" spans="1:3" ht="15.75" customHeight="1" x14ac:dyDescent="0.2">
      <c r="A170" s="14"/>
      <c r="B170" s="14"/>
      <c r="C170" s="14"/>
    </row>
    <row r="171" spans="1:3" ht="15.75" customHeight="1" x14ac:dyDescent="0.2">
      <c r="A171" s="14"/>
      <c r="B171" s="14"/>
      <c r="C171" s="14"/>
    </row>
    <row r="172" spans="1:3" ht="15.75" customHeight="1" x14ac:dyDescent="0.2">
      <c r="A172" s="14"/>
      <c r="B172" s="14"/>
      <c r="C172" s="14"/>
    </row>
    <row r="173" spans="1:3" ht="15.75" customHeight="1" x14ac:dyDescent="0.2">
      <c r="A173" s="14"/>
      <c r="B173" s="14"/>
      <c r="C173" s="14"/>
    </row>
    <row r="174" spans="1:3" ht="15.75" customHeight="1" x14ac:dyDescent="0.2">
      <c r="A174" s="14"/>
      <c r="B174" s="14"/>
      <c r="C174" s="14"/>
    </row>
    <row r="175" spans="1:3" ht="15.75" customHeight="1" x14ac:dyDescent="0.2">
      <c r="A175" s="14"/>
      <c r="B175" s="14"/>
      <c r="C175" s="14"/>
    </row>
    <row r="176" spans="1:3" ht="15.75" customHeight="1" x14ac:dyDescent="0.2">
      <c r="A176" s="14"/>
      <c r="B176" s="14"/>
      <c r="C176" s="14"/>
    </row>
    <row r="177" spans="1:3" ht="15.75" customHeight="1" x14ac:dyDescent="0.2">
      <c r="A177" s="14"/>
      <c r="B177" s="14"/>
      <c r="C177" s="14"/>
    </row>
    <row r="178" spans="1:3" ht="15.75" customHeight="1" x14ac:dyDescent="0.2">
      <c r="A178" s="14"/>
      <c r="B178" s="14"/>
      <c r="C178" s="14"/>
    </row>
    <row r="179" spans="1:3" ht="15.75" customHeight="1" x14ac:dyDescent="0.2">
      <c r="A179" s="14"/>
      <c r="B179" s="14"/>
      <c r="C179" s="14"/>
    </row>
    <row r="180" spans="1:3" ht="15.75" customHeight="1" x14ac:dyDescent="0.2">
      <c r="A180" s="14"/>
      <c r="B180" s="14"/>
      <c r="C180" s="14"/>
    </row>
    <row r="181" spans="1:3" ht="15.75" customHeight="1" x14ac:dyDescent="0.2">
      <c r="A181" s="14"/>
      <c r="B181" s="14"/>
      <c r="C181" s="14"/>
    </row>
    <row r="182" spans="1:3" ht="15.75" customHeight="1" x14ac:dyDescent="0.2">
      <c r="A182" s="14"/>
      <c r="B182" s="14"/>
      <c r="C182" s="14"/>
    </row>
    <row r="183" spans="1:3" ht="15.75" customHeight="1" x14ac:dyDescent="0.2">
      <c r="A183" s="14"/>
      <c r="B183" s="14"/>
      <c r="C183" s="14"/>
    </row>
    <row r="184" spans="1:3" ht="15.75" customHeight="1" x14ac:dyDescent="0.2">
      <c r="A184" s="14"/>
      <c r="B184" s="14"/>
      <c r="C184" s="14"/>
    </row>
    <row r="185" spans="1:3" ht="15.75" customHeight="1" x14ac:dyDescent="0.2">
      <c r="A185" s="14"/>
      <c r="B185" s="14"/>
      <c r="C185" s="14"/>
    </row>
    <row r="186" spans="1:3" ht="15.75" customHeight="1" x14ac:dyDescent="0.2">
      <c r="A186" s="14"/>
      <c r="B186" s="14"/>
      <c r="C186" s="14"/>
    </row>
    <row r="187" spans="1:3" ht="15.75" customHeight="1" x14ac:dyDescent="0.2">
      <c r="A187" s="14"/>
      <c r="B187" s="14"/>
      <c r="C187" s="14"/>
    </row>
    <row r="188" spans="1:3" ht="15.75" customHeight="1" x14ac:dyDescent="0.2">
      <c r="A188" s="14"/>
      <c r="B188" s="14"/>
      <c r="C188" s="14"/>
    </row>
    <row r="189" spans="1:3" ht="15.75" customHeight="1" x14ac:dyDescent="0.2">
      <c r="A189" s="14"/>
      <c r="B189" s="14"/>
      <c r="C189" s="14"/>
    </row>
    <row r="190" spans="1:3" ht="15.75" customHeight="1" x14ac:dyDescent="0.2">
      <c r="A190" s="14"/>
      <c r="B190" s="14"/>
      <c r="C190" s="14"/>
    </row>
    <row r="191" spans="1:3" ht="15.75" customHeight="1" x14ac:dyDescent="0.2">
      <c r="A191" s="14"/>
      <c r="B191" s="14"/>
      <c r="C191" s="14"/>
    </row>
    <row r="192" spans="1:3" ht="15.75" customHeight="1" x14ac:dyDescent="0.2">
      <c r="A192" s="14"/>
      <c r="B192" s="14"/>
      <c r="C192" s="14"/>
    </row>
    <row r="193" spans="1:3" ht="15.75" customHeight="1" x14ac:dyDescent="0.2">
      <c r="A193" s="14"/>
      <c r="B193" s="14"/>
      <c r="C193" s="14"/>
    </row>
    <row r="194" spans="1:3" ht="15.75" customHeight="1" x14ac:dyDescent="0.2">
      <c r="A194" s="14"/>
      <c r="B194" s="14"/>
      <c r="C194" s="14"/>
    </row>
    <row r="195" spans="1:3" ht="15.75" customHeight="1" x14ac:dyDescent="0.2">
      <c r="A195" s="14"/>
      <c r="B195" s="14"/>
      <c r="C195" s="14"/>
    </row>
    <row r="196" spans="1:3" ht="15.75" customHeight="1" x14ac:dyDescent="0.2">
      <c r="A196" s="14"/>
      <c r="B196" s="14"/>
      <c r="C196" s="14"/>
    </row>
    <row r="197" spans="1:3" ht="15.75" customHeight="1" x14ac:dyDescent="0.2">
      <c r="A197" s="14"/>
      <c r="B197" s="14"/>
      <c r="C197" s="14"/>
    </row>
    <row r="198" spans="1:3" ht="15.75" customHeight="1" x14ac:dyDescent="0.2">
      <c r="A198" s="14"/>
      <c r="B198" s="14"/>
      <c r="C198" s="14"/>
    </row>
    <row r="199" spans="1:3" ht="15.75" customHeight="1" x14ac:dyDescent="0.2">
      <c r="A199" s="14"/>
      <c r="B199" s="14"/>
      <c r="C199" s="14"/>
    </row>
    <row r="200" spans="1:3" ht="15.75" customHeight="1" x14ac:dyDescent="0.2">
      <c r="A200" s="14"/>
      <c r="B200" s="14"/>
      <c r="C200" s="14"/>
    </row>
    <row r="201" spans="1:3" ht="15.75" customHeight="1" x14ac:dyDescent="0.2">
      <c r="A201" s="14"/>
      <c r="B201" s="14"/>
      <c r="C201" s="14"/>
    </row>
    <row r="202" spans="1:3" ht="15.75" customHeight="1" x14ac:dyDescent="0.2">
      <c r="A202" s="14"/>
      <c r="B202" s="14"/>
      <c r="C202" s="14"/>
    </row>
    <row r="203" spans="1:3" ht="15.75" customHeight="1" x14ac:dyDescent="0.2">
      <c r="A203" s="14"/>
      <c r="B203" s="14"/>
      <c r="C203" s="14"/>
    </row>
    <row r="204" spans="1:3" ht="15.75" customHeight="1" x14ac:dyDescent="0.2">
      <c r="A204" s="14"/>
      <c r="B204" s="14"/>
      <c r="C204" s="14"/>
    </row>
    <row r="205" spans="1:3" ht="15.75" customHeight="1" x14ac:dyDescent="0.2">
      <c r="A205" s="14"/>
      <c r="B205" s="14"/>
      <c r="C205" s="14"/>
    </row>
    <row r="206" spans="1:3" ht="15.75" customHeight="1" x14ac:dyDescent="0.2">
      <c r="A206" s="14"/>
      <c r="B206" s="14"/>
      <c r="C206" s="14"/>
    </row>
    <row r="207" spans="1:3" ht="15.75" customHeight="1" x14ac:dyDescent="0.2">
      <c r="A207" s="14"/>
      <c r="B207" s="14"/>
      <c r="C207" s="14"/>
    </row>
    <row r="208" spans="1:3" ht="15.75" customHeight="1" x14ac:dyDescent="0.2">
      <c r="A208" s="14"/>
      <c r="B208" s="14"/>
      <c r="C208" s="14"/>
    </row>
    <row r="209" spans="1:3" ht="15.75" customHeight="1" x14ac:dyDescent="0.2">
      <c r="A209" s="14"/>
      <c r="B209" s="14"/>
      <c r="C209" s="14"/>
    </row>
    <row r="210" spans="1:3" ht="15.75" customHeight="1" x14ac:dyDescent="0.2">
      <c r="A210" s="14"/>
      <c r="B210" s="14"/>
      <c r="C210" s="14"/>
    </row>
    <row r="211" spans="1:3" ht="15.75" customHeight="1" x14ac:dyDescent="0.2">
      <c r="A211" s="14"/>
      <c r="B211" s="14"/>
      <c r="C211" s="14"/>
    </row>
    <row r="212" spans="1:3" ht="15.75" customHeight="1" x14ac:dyDescent="0.2">
      <c r="A212" s="14"/>
      <c r="B212" s="14"/>
      <c r="C212" s="14"/>
    </row>
    <row r="213" spans="1:3" ht="15.75" customHeight="1" x14ac:dyDescent="0.2">
      <c r="A213" s="14"/>
      <c r="B213" s="14"/>
      <c r="C213" s="14"/>
    </row>
    <row r="214" spans="1:3" ht="15.75" customHeight="1" x14ac:dyDescent="0.2">
      <c r="A214" s="14"/>
      <c r="B214" s="14"/>
      <c r="C214" s="14"/>
    </row>
    <row r="215" spans="1:3" ht="15.75" customHeight="1" x14ac:dyDescent="0.2">
      <c r="A215" s="14"/>
      <c r="B215" s="14"/>
      <c r="C215" s="14"/>
    </row>
    <row r="216" spans="1:3" ht="15.75" customHeight="1" x14ac:dyDescent="0.2">
      <c r="A216" s="14"/>
      <c r="B216" s="14"/>
      <c r="C216" s="14"/>
    </row>
    <row r="217" spans="1:3" ht="15.75" customHeight="1" x14ac:dyDescent="0.2">
      <c r="A217" s="14"/>
      <c r="B217" s="14"/>
      <c r="C217" s="14"/>
    </row>
    <row r="218" spans="1:3" ht="15.75" customHeight="1" x14ac:dyDescent="0.2">
      <c r="A218" s="14"/>
      <c r="B218" s="14"/>
      <c r="C218" s="14"/>
    </row>
    <row r="219" spans="1:3" ht="15.75" customHeight="1" x14ac:dyDescent="0.2">
      <c r="A219" s="14"/>
      <c r="B219" s="14"/>
      <c r="C219" s="14"/>
    </row>
    <row r="220" spans="1:3" ht="15.75" customHeight="1" x14ac:dyDescent="0.2">
      <c r="A220" s="14"/>
      <c r="B220" s="14"/>
      <c r="C220" s="14"/>
    </row>
    <row r="221" spans="1:3" ht="15.75" customHeight="1" x14ac:dyDescent="0.2">
      <c r="A221" s="14"/>
      <c r="B221" s="14"/>
      <c r="C221" s="14"/>
    </row>
    <row r="222" spans="1:3" ht="15.75" customHeight="1" x14ac:dyDescent="0.2">
      <c r="A222" s="14"/>
      <c r="B222" s="14"/>
      <c r="C222" s="14"/>
    </row>
    <row r="223" spans="1:3" ht="15.75" customHeight="1" x14ac:dyDescent="0.2">
      <c r="A223" s="14"/>
      <c r="B223" s="14"/>
      <c r="C223" s="14"/>
    </row>
    <row r="224" spans="1:3" ht="15.75" customHeight="1" x14ac:dyDescent="0.2">
      <c r="A224" s="14"/>
      <c r="B224" s="14"/>
      <c r="C224" s="14"/>
    </row>
    <row r="225" spans="1:3" ht="15.75" customHeight="1" x14ac:dyDescent="0.2">
      <c r="A225" s="14"/>
      <c r="B225" s="14"/>
      <c r="C225" s="14"/>
    </row>
    <row r="226" spans="1:3" ht="15.75" customHeight="1" x14ac:dyDescent="0.2">
      <c r="A226" s="14"/>
      <c r="B226" s="14"/>
      <c r="C226" s="14"/>
    </row>
    <row r="227" spans="1:3" ht="15.75" customHeight="1" x14ac:dyDescent="0.2">
      <c r="A227" s="14"/>
      <c r="B227" s="14"/>
      <c r="C227" s="14"/>
    </row>
    <row r="228" spans="1:3" ht="15.75" customHeight="1" x14ac:dyDescent="0.2">
      <c r="A228" s="14"/>
      <c r="B228" s="14"/>
      <c r="C228" s="14"/>
    </row>
    <row r="229" spans="1:3" ht="15.75" customHeight="1" x14ac:dyDescent="0.2">
      <c r="A229" s="14"/>
      <c r="B229" s="14"/>
      <c r="C229" s="14"/>
    </row>
    <row r="230" spans="1:3" ht="15.75" customHeight="1" x14ac:dyDescent="0.2">
      <c r="A230" s="14"/>
      <c r="B230" s="14"/>
      <c r="C230" s="14"/>
    </row>
    <row r="231" spans="1:3" ht="15.75" customHeight="1" x14ac:dyDescent="0.2">
      <c r="A231" s="14"/>
      <c r="B231" s="14"/>
      <c r="C231" s="14"/>
    </row>
    <row r="232" spans="1:3" ht="15.75" customHeight="1" x14ac:dyDescent="0.2">
      <c r="A232" s="14"/>
      <c r="B232" s="14"/>
      <c r="C232" s="14"/>
    </row>
    <row r="233" spans="1:3" ht="15.75" customHeight="1" x14ac:dyDescent="0.2">
      <c r="A233" s="14"/>
      <c r="B233" s="14"/>
      <c r="C233" s="14"/>
    </row>
    <row r="234" spans="1:3" ht="15.75" customHeight="1" x14ac:dyDescent="0.2">
      <c r="A234" s="14"/>
      <c r="B234" s="14"/>
      <c r="C234" s="14"/>
    </row>
    <row r="235" spans="1:3" ht="15.75" customHeight="1" x14ac:dyDescent="0.2">
      <c r="A235" s="14"/>
      <c r="B235" s="14"/>
      <c r="C235" s="14"/>
    </row>
    <row r="236" spans="1:3" ht="15.75" customHeight="1" x14ac:dyDescent="0.2">
      <c r="A236" s="14"/>
      <c r="B236" s="14"/>
      <c r="C236" s="14"/>
    </row>
    <row r="237" spans="1:3" ht="15.75" customHeight="1" x14ac:dyDescent="0.2">
      <c r="A237" s="14"/>
      <c r="B237" s="14"/>
      <c r="C237" s="14"/>
    </row>
    <row r="238" spans="1:3" ht="15.75" customHeight="1" x14ac:dyDescent="0.2">
      <c r="A238" s="14"/>
      <c r="B238" s="14"/>
      <c r="C238" s="14"/>
    </row>
    <row r="239" spans="1:3" ht="15.75" customHeight="1" x14ac:dyDescent="0.2">
      <c r="A239" s="14"/>
      <c r="B239" s="14"/>
      <c r="C239" s="14"/>
    </row>
    <row r="240" spans="1:3" ht="15.75" customHeight="1" x14ac:dyDescent="0.2">
      <c r="A240" s="14"/>
      <c r="B240" s="14"/>
      <c r="C240" s="14"/>
    </row>
    <row r="241" spans="1:3" ht="15.75" customHeight="1" x14ac:dyDescent="0.2">
      <c r="A241" s="14"/>
      <c r="B241" s="14"/>
      <c r="C241" s="14"/>
    </row>
    <row r="242" spans="1:3" ht="15.75" customHeight="1" x14ac:dyDescent="0.2">
      <c r="A242" s="14"/>
      <c r="B242" s="14"/>
      <c r="C242" s="14"/>
    </row>
    <row r="243" spans="1:3" ht="15.75" customHeight="1" x14ac:dyDescent="0.2">
      <c r="A243" s="14"/>
      <c r="B243" s="14"/>
      <c r="C243" s="14"/>
    </row>
    <row r="244" spans="1:3" ht="15.75" customHeight="1" x14ac:dyDescent="0.2">
      <c r="A244" s="14"/>
      <c r="B244" s="14"/>
      <c r="C244" s="14"/>
    </row>
    <row r="245" spans="1:3" ht="15.75" customHeight="1" x14ac:dyDescent="0.2">
      <c r="A245" s="14"/>
      <c r="B245" s="14"/>
      <c r="C245" s="14"/>
    </row>
    <row r="246" spans="1:3" ht="15.75" customHeight="1" x14ac:dyDescent="0.2">
      <c r="A246" s="14"/>
      <c r="B246" s="14"/>
      <c r="C246" s="14"/>
    </row>
    <row r="247" spans="1:3" ht="15.75" customHeight="1" x14ac:dyDescent="0.2">
      <c r="A247" s="14"/>
      <c r="B247" s="14"/>
      <c r="C247" s="14"/>
    </row>
    <row r="248" spans="1:3" ht="15.75" customHeight="1" x14ac:dyDescent="0.2">
      <c r="A248" s="14"/>
      <c r="B248" s="14"/>
      <c r="C248" s="14"/>
    </row>
    <row r="249" spans="1:3" ht="15.75" customHeight="1" x14ac:dyDescent="0.2">
      <c r="A249" s="14"/>
      <c r="B249" s="14"/>
      <c r="C249" s="14"/>
    </row>
    <row r="250" spans="1:3" ht="15.75" customHeight="1" x14ac:dyDescent="0.2">
      <c r="A250" s="14"/>
      <c r="B250" s="14"/>
      <c r="C250" s="14"/>
    </row>
    <row r="251" spans="1:3" ht="15.75" customHeight="1" x14ac:dyDescent="0.2">
      <c r="A251" s="14"/>
      <c r="B251" s="14"/>
      <c r="C251" s="14"/>
    </row>
    <row r="252" spans="1:3" ht="15.75" customHeight="1" x14ac:dyDescent="0.2">
      <c r="A252" s="14"/>
      <c r="B252" s="14"/>
      <c r="C252" s="14"/>
    </row>
    <row r="253" spans="1:3" ht="15.75" customHeight="1" x14ac:dyDescent="0.2">
      <c r="A253" s="14"/>
      <c r="B253" s="14"/>
      <c r="C253" s="14"/>
    </row>
    <row r="254" spans="1:3" ht="15.75" customHeight="1" x14ac:dyDescent="0.2">
      <c r="A254" s="14"/>
      <c r="B254" s="14"/>
      <c r="C254" s="14"/>
    </row>
    <row r="255" spans="1:3" ht="15.75" customHeight="1" x14ac:dyDescent="0.2">
      <c r="A255" s="14"/>
      <c r="B255" s="14"/>
      <c r="C255" s="14"/>
    </row>
    <row r="256" spans="1:3" ht="15.75" customHeight="1" x14ac:dyDescent="0.2">
      <c r="A256" s="14"/>
      <c r="B256" s="14"/>
      <c r="C256" s="14"/>
    </row>
    <row r="257" spans="1:3" ht="15.75" customHeight="1" x14ac:dyDescent="0.2">
      <c r="A257" s="14"/>
      <c r="B257" s="14"/>
      <c r="C257" s="14"/>
    </row>
    <row r="258" spans="1:3" ht="15.75" customHeight="1" x14ac:dyDescent="0.2">
      <c r="A258" s="14"/>
      <c r="B258" s="14"/>
      <c r="C258" s="14"/>
    </row>
    <row r="259" spans="1:3" ht="15.75" customHeight="1" x14ac:dyDescent="0.2">
      <c r="A259" s="14"/>
      <c r="B259" s="14"/>
      <c r="C259" s="14"/>
    </row>
    <row r="260" spans="1:3" ht="15.75" customHeight="1" x14ac:dyDescent="0.2">
      <c r="A260" s="14"/>
      <c r="B260" s="14"/>
      <c r="C260" s="14"/>
    </row>
    <row r="261" spans="1:3" ht="15.75" customHeight="1" x14ac:dyDescent="0.2">
      <c r="A261" s="14"/>
      <c r="B261" s="14"/>
      <c r="C261" s="14"/>
    </row>
    <row r="262" spans="1:3" ht="15.75" customHeight="1" x14ac:dyDescent="0.2">
      <c r="A262" s="14"/>
      <c r="B262" s="14"/>
      <c r="C262" s="14"/>
    </row>
    <row r="263" spans="1:3" ht="15.75" customHeight="1" x14ac:dyDescent="0.2">
      <c r="A263" s="14"/>
      <c r="B263" s="14"/>
      <c r="C263" s="14"/>
    </row>
    <row r="264" spans="1:3" ht="15.75" customHeight="1" x14ac:dyDescent="0.2">
      <c r="A264" s="14"/>
      <c r="B264" s="14"/>
      <c r="C264" s="14"/>
    </row>
    <row r="265" spans="1:3" ht="15.75" customHeight="1" x14ac:dyDescent="0.2">
      <c r="A265" s="14"/>
      <c r="B265" s="14"/>
      <c r="C265" s="14"/>
    </row>
    <row r="266" spans="1:3" ht="15.75" customHeight="1" x14ac:dyDescent="0.2">
      <c r="A266" s="14"/>
      <c r="B266" s="14"/>
      <c r="C266" s="14"/>
    </row>
    <row r="267" spans="1:3" ht="15.75" customHeight="1" x14ac:dyDescent="0.2">
      <c r="A267" s="14"/>
      <c r="B267" s="14"/>
      <c r="C267" s="14"/>
    </row>
    <row r="268" spans="1:3" ht="15.75" customHeight="1" x14ac:dyDescent="0.2"/>
    <row r="269" spans="1:3" ht="15.75" customHeight="1" x14ac:dyDescent="0.2"/>
    <row r="270" spans="1:3" ht="15.75" customHeight="1" x14ac:dyDescent="0.2"/>
    <row r="271" spans="1:3" ht="15.75" customHeight="1" x14ac:dyDescent="0.2"/>
    <row r="272" spans="1:3"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C1"/>
    <mergeCell ref="A67:C67"/>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M1000"/>
  <sheetViews>
    <sheetView workbookViewId="0">
      <selection activeCell="I29" sqref="I29"/>
    </sheetView>
  </sheetViews>
  <sheetFormatPr baseColWidth="10" defaultColWidth="11.28515625" defaultRowHeight="15" customHeight="1" x14ac:dyDescent="0.2"/>
  <cols>
    <col min="1" max="1" width="26.85546875" customWidth="1"/>
    <col min="2" max="2" width="21.28515625" customWidth="1"/>
    <col min="3" max="3" width="14.140625" customWidth="1"/>
    <col min="4" max="4" width="14" customWidth="1"/>
    <col min="5" max="5" width="11.7109375" customWidth="1"/>
    <col min="6" max="6" width="10.28515625" customWidth="1"/>
    <col min="7" max="7" width="12.7109375" customWidth="1"/>
    <col min="8" max="8" width="13.28515625" customWidth="1"/>
    <col min="9" max="9" width="17" customWidth="1"/>
    <col min="10" max="10" width="11.42578125" customWidth="1"/>
    <col min="11" max="11" width="10.28515625" customWidth="1"/>
    <col min="12" max="12" width="9.28515625" customWidth="1"/>
    <col min="13" max="13" width="9.7109375" customWidth="1"/>
    <col min="14" max="26" width="11.28515625" customWidth="1"/>
  </cols>
  <sheetData>
    <row r="1" spans="1:13" ht="16" x14ac:dyDescent="0.2">
      <c r="A1" s="46" t="s">
        <v>1480</v>
      </c>
    </row>
    <row r="2" spans="1:13" ht="16" x14ac:dyDescent="0.2">
      <c r="A2" s="78"/>
      <c r="B2" s="78"/>
      <c r="C2" s="78"/>
      <c r="D2" s="78"/>
      <c r="E2" s="639" t="s">
        <v>1481</v>
      </c>
      <c r="F2" s="573"/>
      <c r="G2" s="573"/>
      <c r="H2" s="573"/>
      <c r="I2" s="640" t="s">
        <v>1482</v>
      </c>
      <c r="J2" s="573"/>
      <c r="K2" s="573"/>
      <c r="L2" s="573"/>
      <c r="M2" s="573"/>
    </row>
    <row r="3" spans="1:13" ht="16" x14ac:dyDescent="0.2">
      <c r="A3" s="78" t="s">
        <v>737</v>
      </c>
      <c r="B3" s="78" t="s">
        <v>759</v>
      </c>
      <c r="C3" s="78" t="s">
        <v>235</v>
      </c>
      <c r="D3" s="78" t="s">
        <v>1052</v>
      </c>
      <c r="E3" s="78" t="s">
        <v>1483</v>
      </c>
      <c r="F3" s="78" t="s">
        <v>1484</v>
      </c>
      <c r="G3" s="78" t="s">
        <v>1485</v>
      </c>
      <c r="H3" s="78" t="s">
        <v>1486</v>
      </c>
      <c r="I3" s="78" t="s">
        <v>1487</v>
      </c>
      <c r="J3" s="78" t="s">
        <v>1483</v>
      </c>
      <c r="K3" s="78" t="s">
        <v>1484</v>
      </c>
      <c r="L3" s="78" t="s">
        <v>1488</v>
      </c>
      <c r="M3" s="78" t="s">
        <v>1489</v>
      </c>
    </row>
    <row r="4" spans="1:13" ht="16" x14ac:dyDescent="0.2">
      <c r="A4" s="316" t="s">
        <v>801</v>
      </c>
      <c r="B4" s="317" t="s">
        <v>1490</v>
      </c>
      <c r="C4" s="317" t="s">
        <v>1491</v>
      </c>
      <c r="D4" s="317" t="s">
        <v>1290</v>
      </c>
      <c r="E4" s="85">
        <v>19131</v>
      </c>
      <c r="F4" s="85">
        <v>629</v>
      </c>
      <c r="G4" s="85">
        <v>533</v>
      </c>
      <c r="H4" s="85">
        <v>2517</v>
      </c>
      <c r="I4" s="141">
        <v>101</v>
      </c>
      <c r="J4" s="141">
        <v>19760</v>
      </c>
      <c r="K4" s="141">
        <v>3494</v>
      </c>
      <c r="L4" s="141">
        <v>5875</v>
      </c>
      <c r="M4" s="318" t="s">
        <v>1492</v>
      </c>
    </row>
    <row r="5" spans="1:13" ht="16" x14ac:dyDescent="0.2">
      <c r="A5" s="316" t="s">
        <v>811</v>
      </c>
      <c r="B5" s="317" t="s">
        <v>1493</v>
      </c>
      <c r="C5" s="317" t="s">
        <v>1494</v>
      </c>
      <c r="D5" s="317" t="s">
        <v>1291</v>
      </c>
      <c r="E5" s="85">
        <v>17418</v>
      </c>
      <c r="F5" s="85">
        <v>207</v>
      </c>
      <c r="G5" s="85">
        <v>1445</v>
      </c>
      <c r="H5" s="85">
        <v>7198</v>
      </c>
      <c r="I5" s="141">
        <v>104</v>
      </c>
      <c r="J5" s="141">
        <v>18187</v>
      </c>
      <c r="K5" s="141">
        <v>885</v>
      </c>
      <c r="L5" s="141">
        <v>11739</v>
      </c>
      <c r="M5" s="318" t="s">
        <v>1495</v>
      </c>
    </row>
    <row r="6" spans="1:13" ht="16" x14ac:dyDescent="0.2">
      <c r="A6" s="316" t="s">
        <v>776</v>
      </c>
      <c r="B6" s="317" t="s">
        <v>1496</v>
      </c>
      <c r="C6" s="317" t="s">
        <v>1497</v>
      </c>
      <c r="D6" s="317" t="s">
        <v>1286</v>
      </c>
      <c r="E6" s="85">
        <v>19843</v>
      </c>
      <c r="F6" s="85">
        <v>628</v>
      </c>
      <c r="G6" s="85">
        <v>1858</v>
      </c>
      <c r="H6" s="85">
        <v>2823</v>
      </c>
      <c r="I6" s="141">
        <v>100</v>
      </c>
      <c r="J6" s="141">
        <v>19080</v>
      </c>
      <c r="K6" s="141">
        <v>5799</v>
      </c>
      <c r="L6" s="141">
        <v>2323</v>
      </c>
      <c r="M6" s="318" t="s">
        <v>1498</v>
      </c>
    </row>
    <row r="7" spans="1:13" ht="16" x14ac:dyDescent="0.2">
      <c r="A7" s="316" t="s">
        <v>790</v>
      </c>
      <c r="B7" s="317" t="s">
        <v>1499</v>
      </c>
      <c r="C7" s="317" t="s">
        <v>1500</v>
      </c>
      <c r="D7" s="317" t="s">
        <v>1064</v>
      </c>
      <c r="E7" s="85">
        <v>19533</v>
      </c>
      <c r="F7" s="85">
        <v>628</v>
      </c>
      <c r="G7" s="85">
        <v>263</v>
      </c>
      <c r="H7" s="85">
        <v>1733</v>
      </c>
      <c r="I7" s="141">
        <v>100</v>
      </c>
      <c r="J7" s="141">
        <v>19651</v>
      </c>
      <c r="K7" s="141">
        <v>3856</v>
      </c>
      <c r="L7" s="141">
        <v>3499</v>
      </c>
      <c r="M7" s="318" t="s">
        <v>1501</v>
      </c>
    </row>
    <row r="8" spans="1:13" ht="16" x14ac:dyDescent="0.2">
      <c r="A8" s="316" t="s">
        <v>853</v>
      </c>
      <c r="B8" s="317" t="s">
        <v>854</v>
      </c>
      <c r="C8" s="317" t="s">
        <v>1468</v>
      </c>
      <c r="D8" s="317" t="s">
        <v>1089</v>
      </c>
      <c r="E8" s="319"/>
      <c r="F8" s="320"/>
      <c r="G8" s="320"/>
      <c r="H8" s="320"/>
      <c r="I8" s="141">
        <v>101</v>
      </c>
      <c r="J8" s="141">
        <v>14711</v>
      </c>
      <c r="K8" s="141">
        <v>163</v>
      </c>
      <c r="L8" s="141">
        <v>1339</v>
      </c>
      <c r="M8" s="318" t="s">
        <v>1502</v>
      </c>
    </row>
    <row r="9" spans="1:13" ht="16" x14ac:dyDescent="0.2">
      <c r="A9" s="316" t="s">
        <v>843</v>
      </c>
      <c r="B9" s="317" t="s">
        <v>1503</v>
      </c>
      <c r="C9" s="317" t="s">
        <v>1504</v>
      </c>
      <c r="D9" s="317" t="s">
        <v>1505</v>
      </c>
      <c r="E9" s="85">
        <v>16037</v>
      </c>
      <c r="F9" s="85">
        <v>112</v>
      </c>
      <c r="G9" s="85">
        <v>3580</v>
      </c>
      <c r="H9" s="85">
        <v>455</v>
      </c>
      <c r="I9" s="141">
        <v>100</v>
      </c>
      <c r="J9" s="141">
        <v>16060</v>
      </c>
      <c r="K9" s="141">
        <v>165</v>
      </c>
      <c r="L9" s="141">
        <v>3131</v>
      </c>
      <c r="M9" s="318" t="s">
        <v>1506</v>
      </c>
    </row>
    <row r="10" spans="1:13" ht="16" x14ac:dyDescent="0.2">
      <c r="A10" s="316"/>
      <c r="B10" s="317"/>
      <c r="C10" s="317" t="s">
        <v>1507</v>
      </c>
      <c r="D10" s="317" t="s">
        <v>1086</v>
      </c>
      <c r="E10" s="319"/>
      <c r="F10" s="320"/>
      <c r="G10" s="320"/>
      <c r="H10" s="320"/>
      <c r="I10" s="141">
        <v>101</v>
      </c>
      <c r="J10" s="141">
        <v>16053</v>
      </c>
      <c r="K10" s="141">
        <v>165</v>
      </c>
      <c r="L10" s="141">
        <v>3130</v>
      </c>
      <c r="M10" s="318" t="s">
        <v>1508</v>
      </c>
    </row>
    <row r="11" spans="1:13" ht="16" x14ac:dyDescent="0.2">
      <c r="A11" s="316" t="s">
        <v>821</v>
      </c>
      <c r="B11" s="317" t="s">
        <v>1509</v>
      </c>
      <c r="C11" s="317" t="s">
        <v>1439</v>
      </c>
      <c r="D11" s="317" t="s">
        <v>1294</v>
      </c>
      <c r="E11" s="85">
        <v>16619</v>
      </c>
      <c r="F11" s="85">
        <v>132</v>
      </c>
      <c r="G11" s="85">
        <v>4759</v>
      </c>
      <c r="H11" s="85">
        <v>634</v>
      </c>
      <c r="I11" s="141">
        <v>104</v>
      </c>
      <c r="J11" s="141">
        <v>17425</v>
      </c>
      <c r="K11" s="141">
        <v>231</v>
      </c>
      <c r="L11" s="141">
        <v>4489</v>
      </c>
      <c r="M11" s="318" t="s">
        <v>1510</v>
      </c>
    </row>
    <row r="12" spans="1:13" ht="16" x14ac:dyDescent="0.2">
      <c r="A12" s="316"/>
      <c r="B12" s="317" t="s">
        <v>1511</v>
      </c>
      <c r="C12" s="317" t="s">
        <v>1512</v>
      </c>
      <c r="D12" s="317" t="s">
        <v>1513</v>
      </c>
      <c r="E12" s="85">
        <v>15681</v>
      </c>
      <c r="F12" s="85">
        <v>123</v>
      </c>
      <c r="G12" s="85">
        <v>5222</v>
      </c>
      <c r="H12" s="85">
        <v>881</v>
      </c>
      <c r="I12" s="320"/>
      <c r="J12" s="320"/>
      <c r="K12" s="320"/>
      <c r="L12" s="320"/>
      <c r="M12" s="318"/>
    </row>
    <row r="13" spans="1:13" ht="16" x14ac:dyDescent="0.2">
      <c r="A13" s="316"/>
      <c r="B13" s="317" t="s">
        <v>1511</v>
      </c>
      <c r="C13" s="317" t="s">
        <v>1514</v>
      </c>
      <c r="D13" s="317" t="s">
        <v>1515</v>
      </c>
      <c r="E13" s="319"/>
      <c r="F13" s="320"/>
      <c r="G13" s="320"/>
      <c r="H13" s="320"/>
      <c r="I13" s="141">
        <v>105</v>
      </c>
      <c r="J13" s="141">
        <v>16184</v>
      </c>
      <c r="K13" s="141">
        <v>494</v>
      </c>
      <c r="L13" s="141">
        <v>4826</v>
      </c>
      <c r="M13" s="318" t="s">
        <v>1516</v>
      </c>
    </row>
    <row r="14" spans="1:13" ht="16" x14ac:dyDescent="0.2">
      <c r="A14" s="316" t="s">
        <v>864</v>
      </c>
      <c r="B14" s="317" t="s">
        <v>1405</v>
      </c>
      <c r="C14" s="317" t="s">
        <v>1517</v>
      </c>
      <c r="D14" s="317" t="s">
        <v>1092</v>
      </c>
      <c r="E14" s="85">
        <v>19807</v>
      </c>
      <c r="F14" s="85">
        <v>170</v>
      </c>
      <c r="G14" s="85">
        <v>274</v>
      </c>
      <c r="H14" s="85">
        <v>1011</v>
      </c>
      <c r="I14" s="141">
        <v>100</v>
      </c>
      <c r="J14" s="141">
        <v>20161</v>
      </c>
      <c r="K14" s="141">
        <v>1311</v>
      </c>
      <c r="L14" s="141">
        <v>4825</v>
      </c>
      <c r="M14" s="318" t="s">
        <v>1518</v>
      </c>
    </row>
    <row r="15" spans="1:13" ht="16" x14ac:dyDescent="0.2">
      <c r="A15" s="316" t="s">
        <v>874</v>
      </c>
      <c r="B15" s="317" t="s">
        <v>1519</v>
      </c>
      <c r="C15" s="317" t="s">
        <v>1094</v>
      </c>
      <c r="D15" s="317" t="s">
        <v>1097</v>
      </c>
      <c r="E15" s="319"/>
      <c r="F15" s="320"/>
      <c r="G15" s="320"/>
      <c r="H15" s="320"/>
      <c r="I15" s="141">
        <v>100</v>
      </c>
      <c r="J15" s="141">
        <v>21541</v>
      </c>
      <c r="K15" s="141">
        <v>620</v>
      </c>
      <c r="L15" s="141">
        <v>5883</v>
      </c>
      <c r="M15" s="318" t="s">
        <v>1520</v>
      </c>
    </row>
    <row r="16" spans="1:13" ht="16" x14ac:dyDescent="0.2">
      <c r="A16" s="316" t="s">
        <v>1521</v>
      </c>
      <c r="B16" s="317" t="s">
        <v>1522</v>
      </c>
      <c r="C16" s="317" t="s">
        <v>931</v>
      </c>
      <c r="D16" s="317" t="s">
        <v>1117</v>
      </c>
      <c r="E16" s="85">
        <v>23190</v>
      </c>
      <c r="F16" s="85">
        <v>663</v>
      </c>
      <c r="G16" s="85">
        <v>1810</v>
      </c>
      <c r="H16" s="85">
        <v>1156</v>
      </c>
      <c r="I16" s="141">
        <v>100</v>
      </c>
      <c r="J16" s="141">
        <v>22983</v>
      </c>
      <c r="K16" s="141">
        <v>1424</v>
      </c>
      <c r="L16" s="141">
        <v>3877</v>
      </c>
      <c r="M16" s="318" t="s">
        <v>1523</v>
      </c>
    </row>
    <row r="17" spans="1:13" ht="16" x14ac:dyDescent="0.2">
      <c r="A17" s="316" t="s">
        <v>894</v>
      </c>
      <c r="B17" s="317" t="s">
        <v>1524</v>
      </c>
      <c r="C17" s="317" t="s">
        <v>1525</v>
      </c>
      <c r="D17" s="317" t="s">
        <v>1526</v>
      </c>
      <c r="E17" s="85">
        <v>24643</v>
      </c>
      <c r="F17" s="85">
        <v>30</v>
      </c>
      <c r="G17" s="85">
        <v>2</v>
      </c>
      <c r="H17" s="85">
        <v>473</v>
      </c>
      <c r="I17" s="141">
        <v>100</v>
      </c>
      <c r="J17" s="141">
        <v>23964</v>
      </c>
      <c r="K17" s="141">
        <v>529</v>
      </c>
      <c r="L17" s="141">
        <v>2636</v>
      </c>
      <c r="M17" s="318" t="s">
        <v>1527</v>
      </c>
    </row>
    <row r="18" spans="1:13" ht="16" x14ac:dyDescent="0.2">
      <c r="A18" s="316"/>
      <c r="B18" s="317"/>
      <c r="C18" s="317" t="s">
        <v>897</v>
      </c>
      <c r="D18" s="317" t="s">
        <v>1105</v>
      </c>
      <c r="E18" s="85">
        <v>23246</v>
      </c>
      <c r="F18" s="85">
        <v>187</v>
      </c>
      <c r="G18" s="85">
        <v>412</v>
      </c>
      <c r="H18" s="85">
        <v>672</v>
      </c>
      <c r="I18" s="141">
        <v>101</v>
      </c>
      <c r="J18" s="141">
        <v>23833</v>
      </c>
      <c r="K18" s="141">
        <v>411</v>
      </c>
      <c r="L18" s="141">
        <v>2496</v>
      </c>
      <c r="M18" s="318" t="s">
        <v>1528</v>
      </c>
    </row>
    <row r="19" spans="1:13" ht="16" x14ac:dyDescent="0.2">
      <c r="A19" s="316" t="s">
        <v>900</v>
      </c>
      <c r="B19" s="317" t="s">
        <v>1529</v>
      </c>
      <c r="C19" s="317" t="s">
        <v>643</v>
      </c>
      <c r="D19" s="317" t="s">
        <v>1108</v>
      </c>
      <c r="E19" s="85">
        <v>24596</v>
      </c>
      <c r="F19" s="85">
        <v>327</v>
      </c>
      <c r="G19" s="85">
        <v>675</v>
      </c>
      <c r="H19" s="85">
        <v>757</v>
      </c>
      <c r="I19" s="141">
        <v>100</v>
      </c>
      <c r="J19" s="141">
        <v>25253</v>
      </c>
      <c r="K19" s="141">
        <v>995</v>
      </c>
      <c r="L19" s="141">
        <v>2788</v>
      </c>
      <c r="M19" s="318" t="s">
        <v>1530</v>
      </c>
    </row>
    <row r="20" spans="1:13" ht="16" x14ac:dyDescent="0.2">
      <c r="A20" s="316" t="s">
        <v>908</v>
      </c>
      <c r="B20" s="317" t="s">
        <v>1531</v>
      </c>
      <c r="C20" s="317" t="s">
        <v>911</v>
      </c>
      <c r="D20" s="317" t="s">
        <v>1111</v>
      </c>
      <c r="E20" s="85">
        <v>27018</v>
      </c>
      <c r="F20" s="85">
        <v>44</v>
      </c>
      <c r="G20" s="85">
        <v>3</v>
      </c>
      <c r="H20" s="85">
        <v>893</v>
      </c>
      <c r="I20" s="141">
        <v>101</v>
      </c>
      <c r="J20" s="141">
        <v>26057</v>
      </c>
      <c r="K20" s="141">
        <v>982</v>
      </c>
      <c r="L20" s="141">
        <v>4138</v>
      </c>
      <c r="M20" s="318" t="s">
        <v>1532</v>
      </c>
    </row>
    <row r="21" spans="1:13" ht="15.75" customHeight="1" x14ac:dyDescent="0.2">
      <c r="A21" s="316" t="s">
        <v>886</v>
      </c>
      <c r="B21" s="317" t="s">
        <v>1533</v>
      </c>
      <c r="C21" s="317" t="s">
        <v>1534</v>
      </c>
      <c r="D21" s="317" t="s">
        <v>1535</v>
      </c>
      <c r="E21" s="85">
        <v>23333</v>
      </c>
      <c r="F21" s="85">
        <v>36</v>
      </c>
      <c r="G21" s="85">
        <v>2</v>
      </c>
      <c r="H21" s="85">
        <v>870</v>
      </c>
      <c r="I21" s="141">
        <v>101</v>
      </c>
      <c r="J21" s="141">
        <v>22233</v>
      </c>
      <c r="K21" s="141">
        <v>387</v>
      </c>
      <c r="L21" s="141">
        <v>2160</v>
      </c>
      <c r="M21" s="318" t="s">
        <v>1536</v>
      </c>
    </row>
    <row r="22" spans="1:13" ht="15.75" customHeight="1" x14ac:dyDescent="0.2">
      <c r="A22" s="316"/>
      <c r="B22" s="317"/>
      <c r="C22" s="317" t="s">
        <v>1100</v>
      </c>
      <c r="D22" s="317" t="s">
        <v>1102</v>
      </c>
      <c r="E22" s="85">
        <v>22310</v>
      </c>
      <c r="F22" s="85">
        <v>210</v>
      </c>
      <c r="G22" s="85">
        <v>346</v>
      </c>
      <c r="H22" s="85">
        <v>469</v>
      </c>
      <c r="I22" s="141">
        <v>101</v>
      </c>
      <c r="J22" s="141">
        <v>22254</v>
      </c>
      <c r="K22" s="141">
        <v>359</v>
      </c>
      <c r="L22" s="141">
        <v>2194</v>
      </c>
      <c r="M22" s="318" t="s">
        <v>1536</v>
      </c>
    </row>
    <row r="23" spans="1:13" ht="15.75" customHeight="1" x14ac:dyDescent="0.2">
      <c r="A23" s="316" t="s">
        <v>1537</v>
      </c>
      <c r="B23" s="317" t="s">
        <v>1538</v>
      </c>
      <c r="C23" s="317" t="s">
        <v>922</v>
      </c>
      <c r="D23" s="317" t="s">
        <v>1114</v>
      </c>
      <c r="E23" s="85">
        <v>21662</v>
      </c>
      <c r="F23" s="85">
        <v>278</v>
      </c>
      <c r="G23" s="85">
        <v>1724</v>
      </c>
      <c r="H23" s="85">
        <v>1068</v>
      </c>
      <c r="I23" s="141">
        <v>100</v>
      </c>
      <c r="J23" s="141">
        <v>21272</v>
      </c>
      <c r="K23" s="141">
        <v>703</v>
      </c>
      <c r="L23" s="141">
        <v>3560</v>
      </c>
      <c r="M23" s="318" t="s">
        <v>1539</v>
      </c>
    </row>
    <row r="24" spans="1:13" ht="15.75" customHeight="1" x14ac:dyDescent="0.2">
      <c r="A24" s="316" t="s">
        <v>939</v>
      </c>
      <c r="B24" s="317" t="s">
        <v>1540</v>
      </c>
      <c r="C24" s="317" t="s">
        <v>1541</v>
      </c>
      <c r="D24" s="317" t="s">
        <v>1542</v>
      </c>
      <c r="E24" s="319"/>
      <c r="F24" s="320"/>
      <c r="G24" s="320"/>
      <c r="H24" s="320"/>
      <c r="I24" s="141">
        <v>100</v>
      </c>
      <c r="J24" s="141">
        <v>18475</v>
      </c>
      <c r="K24" s="141">
        <v>939</v>
      </c>
      <c r="L24" s="141">
        <v>6529</v>
      </c>
      <c r="M24" s="318" t="s">
        <v>1543</v>
      </c>
    </row>
    <row r="25" spans="1:13" ht="15.75" customHeight="1" x14ac:dyDescent="0.2">
      <c r="D25" s="659" t="s">
        <v>1710</v>
      </c>
      <c r="E25" s="141">
        <f>MIN(E4:E24)</f>
        <v>15681</v>
      </c>
      <c r="I25" s="659" t="s">
        <v>1710</v>
      </c>
      <c r="J25" s="141">
        <f>MIN(J4:J24)</f>
        <v>14711</v>
      </c>
    </row>
    <row r="26" spans="1:13" ht="15.75" customHeight="1" x14ac:dyDescent="0.2">
      <c r="D26" s="659" t="s">
        <v>71</v>
      </c>
      <c r="E26" s="141">
        <f>MAX(E4:E24)</f>
        <v>27018</v>
      </c>
      <c r="I26" s="659" t="s">
        <v>71</v>
      </c>
      <c r="J26" s="141">
        <f>MAX(J4:J24)</f>
        <v>26057</v>
      </c>
    </row>
    <row r="27" spans="1:13" ht="15.75" customHeight="1" x14ac:dyDescent="0.2"/>
    <row r="28" spans="1:13" ht="15.75" customHeight="1" x14ac:dyDescent="0.2"/>
    <row r="29" spans="1:13" ht="15.75" customHeight="1" x14ac:dyDescent="0.2"/>
    <row r="30" spans="1:13" ht="15.75" customHeight="1" x14ac:dyDescent="0.2"/>
    <row r="31" spans="1:13" ht="15.75" customHeight="1" x14ac:dyDescent="0.2"/>
    <row r="32" spans="1: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E2:H2"/>
    <mergeCell ref="I2:M2"/>
  </mergeCells>
  <hyperlinks>
    <hyperlink ref="M4" r:id="rId1"/>
    <hyperlink ref="M5" r:id="rId2"/>
    <hyperlink ref="M6" r:id="rId3"/>
    <hyperlink ref="M7" r:id="rId4"/>
    <hyperlink ref="M8" r:id="rId5"/>
    <hyperlink ref="M9" r:id="rId6"/>
    <hyperlink ref="M10" r:id="rId7"/>
    <hyperlink ref="M11" r:id="rId8"/>
    <hyperlink ref="M13" r:id="rId9"/>
    <hyperlink ref="M14" r:id="rId10"/>
    <hyperlink ref="M15" r:id="rId11"/>
    <hyperlink ref="M16" r:id="rId12"/>
    <hyperlink ref="M17" r:id="rId13"/>
    <hyperlink ref="M18" r:id="rId14"/>
    <hyperlink ref="M19" r:id="rId15"/>
    <hyperlink ref="M20" r:id="rId16"/>
    <hyperlink ref="M21" r:id="rId17"/>
    <hyperlink ref="M22" r:id="rId18"/>
    <hyperlink ref="M23" r:id="rId19"/>
    <hyperlink ref="M24" r:id="rId20"/>
  </hyperlink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X1000"/>
  <sheetViews>
    <sheetView workbookViewId="0">
      <selection sqref="A1:D1"/>
    </sheetView>
  </sheetViews>
  <sheetFormatPr baseColWidth="10" defaultColWidth="11.28515625" defaultRowHeight="15" customHeight="1" x14ac:dyDescent="0.2"/>
  <cols>
    <col min="1" max="1" width="6.7109375" customWidth="1"/>
    <col min="2" max="2" width="12.28515625" customWidth="1"/>
    <col min="3" max="3" width="42.7109375" customWidth="1"/>
    <col min="4" max="4" width="45.140625" customWidth="1"/>
    <col min="5" max="5" width="26.7109375" customWidth="1"/>
    <col min="6" max="6" width="31.7109375" customWidth="1"/>
    <col min="7" max="7" width="19" customWidth="1"/>
    <col min="8" max="8" width="28.28515625" customWidth="1"/>
    <col min="9" max="9" width="31.7109375" customWidth="1"/>
    <col min="10" max="10" width="8.5703125" customWidth="1"/>
    <col min="11" max="26" width="11.28515625" customWidth="1"/>
  </cols>
  <sheetData>
    <row r="1" spans="1:24" ht="30.75" customHeight="1" x14ac:dyDescent="0.2">
      <c r="A1" s="578" t="s">
        <v>1544</v>
      </c>
      <c r="B1" s="558"/>
      <c r="C1" s="558"/>
      <c r="D1" s="558"/>
      <c r="H1" s="14"/>
      <c r="I1" s="14"/>
      <c r="J1" s="14"/>
      <c r="K1" s="14"/>
      <c r="L1" s="14"/>
      <c r="M1" s="14"/>
      <c r="N1" s="14"/>
      <c r="O1" s="14"/>
      <c r="P1" s="14"/>
      <c r="Q1" s="14"/>
      <c r="R1" s="14"/>
      <c r="S1" s="14"/>
      <c r="T1" s="14"/>
      <c r="U1" s="14"/>
      <c r="V1" s="14"/>
      <c r="W1" s="14"/>
      <c r="X1" s="14"/>
    </row>
    <row r="2" spans="1:24" ht="16" x14ac:dyDescent="0.2">
      <c r="A2" s="321" t="s">
        <v>256</v>
      </c>
      <c r="B2" s="321" t="s">
        <v>1545</v>
      </c>
      <c r="C2" s="143" t="s">
        <v>1433</v>
      </c>
      <c r="D2" s="143" t="s">
        <v>1434</v>
      </c>
      <c r="E2" s="14"/>
      <c r="F2" s="14"/>
      <c r="G2" s="14"/>
      <c r="H2" s="14"/>
      <c r="I2" s="14"/>
      <c r="J2" s="14"/>
      <c r="K2" s="14"/>
      <c r="L2" s="14"/>
      <c r="M2" s="14"/>
      <c r="N2" s="14"/>
      <c r="O2" s="14"/>
      <c r="P2" s="14"/>
      <c r="Q2" s="14"/>
      <c r="R2" s="14"/>
      <c r="S2" s="14"/>
      <c r="T2" s="14"/>
      <c r="U2" s="14"/>
      <c r="V2" s="14"/>
      <c r="W2" s="14"/>
      <c r="X2" s="14"/>
    </row>
    <row r="3" spans="1:24" ht="27.75" customHeight="1" x14ac:dyDescent="0.2">
      <c r="A3" s="322" t="s">
        <v>1546</v>
      </c>
      <c r="B3" s="323" t="s">
        <v>1052</v>
      </c>
      <c r="C3" s="324" t="s">
        <v>1547</v>
      </c>
      <c r="D3" s="322" t="s">
        <v>1548</v>
      </c>
      <c r="E3" s="33"/>
      <c r="F3" s="101"/>
      <c r="G3" s="14"/>
      <c r="H3" s="14"/>
      <c r="I3" s="14"/>
      <c r="J3" s="14"/>
      <c r="K3" s="14"/>
      <c r="L3" s="14"/>
      <c r="M3" s="14"/>
      <c r="N3" s="14"/>
      <c r="O3" s="14"/>
      <c r="P3" s="14"/>
      <c r="Q3" s="14"/>
      <c r="R3" s="14"/>
      <c r="S3" s="14"/>
      <c r="T3" s="14"/>
      <c r="U3" s="14"/>
      <c r="V3" s="14"/>
      <c r="W3" s="14"/>
      <c r="X3" s="14"/>
    </row>
    <row r="4" spans="1:24" ht="27.75" customHeight="1" x14ac:dyDescent="0.2">
      <c r="A4" s="575" t="s">
        <v>1549</v>
      </c>
      <c r="B4" s="32" t="s">
        <v>1550</v>
      </c>
      <c r="C4" s="325" t="s">
        <v>1551</v>
      </c>
      <c r="D4" s="326" t="s">
        <v>1552</v>
      </c>
      <c r="E4" s="33"/>
      <c r="F4" s="101"/>
      <c r="G4" s="14"/>
      <c r="H4" s="14"/>
      <c r="I4" s="14"/>
      <c r="J4" s="14"/>
      <c r="K4" s="14"/>
      <c r="L4" s="14"/>
      <c r="M4" s="14"/>
      <c r="N4" s="14"/>
      <c r="O4" s="14"/>
      <c r="P4" s="14"/>
      <c r="Q4" s="14"/>
      <c r="R4" s="14"/>
      <c r="S4" s="14"/>
      <c r="T4" s="14"/>
      <c r="U4" s="14"/>
      <c r="V4" s="14"/>
      <c r="W4" s="14"/>
      <c r="X4" s="14"/>
    </row>
    <row r="5" spans="1:24" ht="16" x14ac:dyDescent="0.2">
      <c r="A5" s="573"/>
      <c r="B5" s="32" t="s">
        <v>1553</v>
      </c>
      <c r="C5" s="33" t="s">
        <v>1554</v>
      </c>
      <c r="D5" s="33" t="s">
        <v>1555</v>
      </c>
      <c r="E5" s="14"/>
      <c r="F5" s="14"/>
      <c r="G5" s="14"/>
      <c r="H5" s="14"/>
      <c r="I5" s="14"/>
      <c r="J5" s="14"/>
      <c r="K5" s="14"/>
      <c r="L5" s="14"/>
      <c r="M5" s="14"/>
      <c r="N5" s="14"/>
      <c r="O5" s="14"/>
      <c r="P5" s="14"/>
      <c r="Q5" s="14"/>
      <c r="R5" s="14"/>
      <c r="S5" s="14"/>
      <c r="T5" s="14"/>
      <c r="U5" s="14"/>
      <c r="V5" s="14"/>
      <c r="W5" s="14"/>
      <c r="X5" s="14"/>
    </row>
    <row r="6" spans="1:24" ht="16" x14ac:dyDescent="0.2">
      <c r="A6" s="573"/>
      <c r="B6" s="32" t="s">
        <v>1556</v>
      </c>
      <c r="C6" s="325"/>
      <c r="D6" s="327" t="s">
        <v>1557</v>
      </c>
      <c r="E6" s="14"/>
      <c r="F6" s="14"/>
      <c r="G6" s="14"/>
      <c r="H6" s="14"/>
      <c r="I6" s="14"/>
      <c r="J6" s="14"/>
      <c r="K6" s="14"/>
      <c r="L6" s="14"/>
      <c r="M6" s="14"/>
      <c r="N6" s="14"/>
      <c r="O6" s="14"/>
      <c r="P6" s="14"/>
      <c r="Q6" s="14"/>
      <c r="R6" s="14"/>
      <c r="S6" s="14"/>
      <c r="T6" s="14"/>
      <c r="U6" s="14"/>
      <c r="V6" s="14"/>
      <c r="W6" s="14"/>
      <c r="X6" s="14"/>
    </row>
    <row r="7" spans="1:24" ht="26" x14ac:dyDescent="0.2">
      <c r="A7" s="558"/>
      <c r="B7" s="133" t="s">
        <v>1558</v>
      </c>
      <c r="C7" s="132" t="s">
        <v>898</v>
      </c>
      <c r="D7" s="22" t="s">
        <v>1559</v>
      </c>
      <c r="E7" s="14"/>
      <c r="F7" s="14"/>
      <c r="G7" s="14"/>
      <c r="H7" s="14"/>
      <c r="I7" s="14"/>
      <c r="J7" s="14"/>
      <c r="K7" s="14"/>
      <c r="L7" s="14"/>
      <c r="M7" s="14"/>
      <c r="N7" s="14"/>
      <c r="O7" s="14"/>
      <c r="P7" s="14"/>
      <c r="Q7" s="14"/>
      <c r="R7" s="14"/>
      <c r="S7" s="14"/>
      <c r="T7" s="14"/>
      <c r="U7" s="14"/>
      <c r="V7" s="14"/>
      <c r="W7" s="14"/>
      <c r="X7" s="14"/>
    </row>
    <row r="8" spans="1:24" ht="16" x14ac:dyDescent="0.2">
      <c r="A8" s="574" t="s">
        <v>1560</v>
      </c>
      <c r="B8" s="32" t="s">
        <v>1550</v>
      </c>
      <c r="C8" s="325" t="s">
        <v>1561</v>
      </c>
      <c r="D8" s="326" t="s">
        <v>1562</v>
      </c>
      <c r="E8" s="14"/>
      <c r="F8" s="14"/>
      <c r="G8" s="14"/>
      <c r="H8" s="14"/>
      <c r="I8" s="14"/>
      <c r="J8" s="14"/>
      <c r="K8" s="14"/>
      <c r="L8" s="14"/>
      <c r="M8" s="14"/>
      <c r="N8" s="14"/>
      <c r="O8" s="14"/>
      <c r="P8" s="14"/>
      <c r="Q8" s="14"/>
      <c r="R8" s="14"/>
      <c r="S8" s="14"/>
      <c r="T8" s="14"/>
      <c r="U8" s="14"/>
      <c r="V8" s="14"/>
      <c r="W8" s="14"/>
      <c r="X8" s="14"/>
    </row>
    <row r="9" spans="1:24" ht="16" x14ac:dyDescent="0.2">
      <c r="A9" s="573"/>
      <c r="B9" s="32" t="s">
        <v>1553</v>
      </c>
      <c r="C9" s="33" t="s">
        <v>1563</v>
      </c>
      <c r="D9" s="33" t="s">
        <v>1564</v>
      </c>
      <c r="E9" s="14"/>
      <c r="F9" s="14"/>
      <c r="G9" s="14"/>
      <c r="H9" s="14"/>
      <c r="I9" s="14"/>
      <c r="J9" s="14"/>
      <c r="K9" s="14"/>
      <c r="L9" s="14"/>
      <c r="M9" s="14"/>
      <c r="N9" s="14"/>
      <c r="O9" s="14"/>
      <c r="P9" s="14"/>
      <c r="Q9" s="14"/>
      <c r="R9" s="14"/>
      <c r="S9" s="14"/>
      <c r="T9" s="14"/>
      <c r="U9" s="14"/>
      <c r="V9" s="14"/>
      <c r="W9" s="14"/>
      <c r="X9" s="14"/>
    </row>
    <row r="10" spans="1:24" ht="16" x14ac:dyDescent="0.2">
      <c r="A10" s="573"/>
      <c r="B10" s="32" t="s">
        <v>1565</v>
      </c>
      <c r="C10" s="325"/>
      <c r="D10" s="326" t="s">
        <v>1566</v>
      </c>
      <c r="E10" s="14"/>
      <c r="F10" s="14"/>
      <c r="G10" s="14"/>
      <c r="H10" s="14"/>
      <c r="I10" s="14"/>
      <c r="J10" s="14"/>
      <c r="K10" s="14"/>
      <c r="L10" s="14"/>
      <c r="M10" s="14"/>
      <c r="N10" s="14"/>
      <c r="O10" s="14"/>
      <c r="P10" s="14"/>
      <c r="Q10" s="14"/>
      <c r="R10" s="14"/>
      <c r="S10" s="14"/>
      <c r="T10" s="14"/>
      <c r="U10" s="14"/>
      <c r="V10" s="14"/>
      <c r="W10" s="14"/>
      <c r="X10" s="14"/>
    </row>
    <row r="11" spans="1:24" ht="26" x14ac:dyDescent="0.2">
      <c r="A11" s="573"/>
      <c r="B11" s="133" t="s">
        <v>1558</v>
      </c>
      <c r="C11" s="101" t="s">
        <v>898</v>
      </c>
      <c r="D11" s="326" t="s">
        <v>1567</v>
      </c>
      <c r="E11" s="14"/>
      <c r="F11" s="14"/>
      <c r="G11" s="14"/>
      <c r="H11" s="14"/>
      <c r="I11" s="14"/>
      <c r="J11" s="14"/>
      <c r="K11" s="14"/>
      <c r="L11" s="14"/>
      <c r="M11" s="14"/>
      <c r="N11" s="14"/>
      <c r="O11" s="14"/>
      <c r="P11" s="14"/>
      <c r="Q11" s="14"/>
      <c r="R11" s="14"/>
      <c r="S11" s="14"/>
      <c r="T11" s="14"/>
      <c r="U11" s="14"/>
      <c r="V11" s="14"/>
      <c r="W11" s="14"/>
      <c r="X11" s="14"/>
    </row>
    <row r="12" spans="1:24" ht="16" x14ac:dyDescent="0.2">
      <c r="A12" s="323" t="s">
        <v>1493</v>
      </c>
      <c r="B12" s="323" t="s">
        <v>1052</v>
      </c>
      <c r="C12" s="328" t="s">
        <v>1568</v>
      </c>
      <c r="D12" s="328" t="s">
        <v>1569</v>
      </c>
      <c r="E12" s="14"/>
      <c r="F12" s="14"/>
      <c r="G12" s="14"/>
      <c r="H12" s="14"/>
      <c r="I12" s="14"/>
      <c r="J12" s="14"/>
      <c r="K12" s="14"/>
      <c r="L12" s="14"/>
      <c r="M12" s="14"/>
      <c r="N12" s="14"/>
      <c r="O12" s="14"/>
      <c r="P12" s="14"/>
      <c r="Q12" s="14"/>
      <c r="R12" s="14"/>
      <c r="S12" s="14"/>
      <c r="T12" s="14"/>
      <c r="U12" s="14"/>
      <c r="V12" s="14"/>
      <c r="W12" s="14"/>
      <c r="X12" s="14"/>
    </row>
    <row r="13" spans="1:24" ht="26" x14ac:dyDescent="0.2">
      <c r="A13" s="574" t="s">
        <v>1570</v>
      </c>
      <c r="B13" s="32" t="s">
        <v>1550</v>
      </c>
      <c r="C13" s="329" t="s">
        <v>1571</v>
      </c>
      <c r="D13" s="330" t="s">
        <v>1572</v>
      </c>
      <c r="E13" s="14"/>
      <c r="F13" s="14"/>
      <c r="G13" s="14"/>
      <c r="H13" s="14"/>
      <c r="I13" s="14"/>
      <c r="J13" s="14"/>
      <c r="K13" s="14"/>
      <c r="L13" s="14"/>
      <c r="M13" s="14"/>
      <c r="N13" s="14"/>
      <c r="O13" s="14"/>
      <c r="P13" s="14"/>
      <c r="Q13" s="14"/>
      <c r="R13" s="14"/>
      <c r="S13" s="14"/>
      <c r="T13" s="14"/>
      <c r="U13" s="14"/>
      <c r="V13" s="14"/>
      <c r="W13" s="14"/>
      <c r="X13" s="14"/>
    </row>
    <row r="14" spans="1:24" ht="16" x14ac:dyDescent="0.2">
      <c r="A14" s="573"/>
      <c r="B14" s="32" t="s">
        <v>1553</v>
      </c>
      <c r="C14" s="33" t="s">
        <v>1573</v>
      </c>
      <c r="D14" s="33" t="s">
        <v>1574</v>
      </c>
      <c r="E14" s="14"/>
      <c r="F14" s="14"/>
      <c r="G14" s="14"/>
      <c r="H14" s="14"/>
      <c r="I14" s="14"/>
      <c r="J14" s="14"/>
      <c r="K14" s="14"/>
      <c r="L14" s="14"/>
      <c r="M14" s="14"/>
      <c r="N14" s="14"/>
      <c r="O14" s="14"/>
      <c r="P14" s="14"/>
      <c r="Q14" s="14"/>
      <c r="R14" s="14"/>
      <c r="S14" s="14"/>
      <c r="T14" s="14"/>
      <c r="U14" s="14"/>
      <c r="V14" s="14"/>
      <c r="W14" s="14"/>
      <c r="X14" s="14"/>
    </row>
    <row r="15" spans="1:24" ht="16" x14ac:dyDescent="0.2">
      <c r="A15" s="573"/>
      <c r="B15" s="32" t="s">
        <v>1565</v>
      </c>
      <c r="C15" s="325"/>
      <c r="D15" s="326" t="s">
        <v>1575</v>
      </c>
      <c r="E15" s="14"/>
      <c r="F15" s="14"/>
      <c r="G15" s="14"/>
      <c r="H15" s="14"/>
      <c r="I15" s="14"/>
      <c r="J15" s="14"/>
      <c r="K15" s="14"/>
      <c r="L15" s="14"/>
      <c r="M15" s="14"/>
      <c r="N15" s="14"/>
      <c r="O15" s="14"/>
      <c r="P15" s="14"/>
      <c r="Q15" s="14"/>
      <c r="R15" s="14"/>
      <c r="S15" s="14"/>
      <c r="T15" s="14"/>
      <c r="U15" s="14"/>
      <c r="V15" s="14"/>
      <c r="W15" s="14"/>
      <c r="X15" s="14"/>
    </row>
    <row r="16" spans="1:24" ht="26" x14ac:dyDescent="0.2">
      <c r="A16" s="558"/>
      <c r="B16" s="133" t="s">
        <v>1558</v>
      </c>
      <c r="C16" s="132" t="s">
        <v>898</v>
      </c>
      <c r="D16" s="331" t="s">
        <v>1576</v>
      </c>
      <c r="E16" s="14"/>
      <c r="F16" s="14"/>
      <c r="G16" s="14"/>
      <c r="H16" s="14"/>
      <c r="I16" s="14"/>
      <c r="J16" s="14"/>
      <c r="K16" s="14"/>
      <c r="L16" s="14"/>
      <c r="M16" s="14"/>
      <c r="N16" s="14"/>
      <c r="O16" s="14"/>
      <c r="P16" s="14"/>
      <c r="Q16" s="14"/>
      <c r="R16" s="14"/>
      <c r="S16" s="14"/>
      <c r="T16" s="14"/>
      <c r="U16" s="14"/>
      <c r="V16" s="14"/>
      <c r="W16" s="14"/>
      <c r="X16" s="14"/>
    </row>
    <row r="17" spans="1:24" ht="27.75" customHeight="1" x14ac:dyDescent="0.2">
      <c r="A17" s="332" t="s">
        <v>1524</v>
      </c>
      <c r="B17" s="333" t="s">
        <v>1052</v>
      </c>
      <c r="C17" s="334" t="s">
        <v>1577</v>
      </c>
      <c r="D17" s="334" t="s">
        <v>1578</v>
      </c>
      <c r="E17" s="14"/>
      <c r="F17" s="14"/>
      <c r="G17" s="14"/>
      <c r="H17" s="14"/>
      <c r="I17" s="14"/>
      <c r="J17" s="14"/>
      <c r="K17" s="14"/>
      <c r="L17" s="14"/>
      <c r="M17" s="14"/>
      <c r="N17" s="14"/>
      <c r="O17" s="14"/>
      <c r="P17" s="14"/>
      <c r="Q17" s="14"/>
      <c r="R17" s="14"/>
      <c r="S17" s="14"/>
      <c r="T17" s="14"/>
      <c r="U17" s="14"/>
      <c r="V17" s="14"/>
      <c r="W17" s="14"/>
      <c r="X17" s="14"/>
    </row>
    <row r="18" spans="1:24" ht="16" x14ac:dyDescent="0.2">
      <c r="A18" s="574" t="s">
        <v>1579</v>
      </c>
      <c r="B18" s="32" t="s">
        <v>1550</v>
      </c>
      <c r="C18" s="325" t="s">
        <v>1580</v>
      </c>
      <c r="D18" s="326" t="s">
        <v>1581</v>
      </c>
      <c r="E18" s="14"/>
      <c r="F18" s="14"/>
      <c r="G18" s="14"/>
      <c r="H18" s="14"/>
      <c r="I18" s="14"/>
      <c r="J18" s="14"/>
      <c r="K18" s="14"/>
      <c r="L18" s="14"/>
      <c r="M18" s="14"/>
      <c r="N18" s="14"/>
      <c r="O18" s="14"/>
      <c r="P18" s="14"/>
      <c r="Q18" s="14"/>
      <c r="R18" s="14"/>
      <c r="S18" s="14"/>
      <c r="T18" s="14"/>
      <c r="U18" s="14"/>
      <c r="V18" s="14"/>
      <c r="W18" s="14"/>
      <c r="X18" s="14"/>
    </row>
    <row r="19" spans="1:24" ht="16" x14ac:dyDescent="0.2">
      <c r="A19" s="573"/>
      <c r="B19" s="32" t="s">
        <v>1553</v>
      </c>
      <c r="C19" s="33" t="s">
        <v>898</v>
      </c>
      <c r="D19" s="33" t="s">
        <v>1582</v>
      </c>
      <c r="E19" s="14"/>
      <c r="F19" s="14"/>
      <c r="G19" s="14"/>
      <c r="H19" s="14"/>
      <c r="I19" s="14"/>
      <c r="J19" s="14"/>
      <c r="K19" s="14"/>
      <c r="L19" s="14"/>
      <c r="M19" s="14"/>
      <c r="N19" s="14"/>
      <c r="O19" s="14"/>
      <c r="P19" s="14"/>
      <c r="Q19" s="14"/>
      <c r="R19" s="14"/>
      <c r="S19" s="14"/>
      <c r="T19" s="14"/>
      <c r="U19" s="14"/>
      <c r="V19" s="14"/>
      <c r="W19" s="14"/>
      <c r="X19" s="14"/>
    </row>
    <row r="20" spans="1:24" ht="16" x14ac:dyDescent="0.2">
      <c r="A20" s="573"/>
      <c r="B20" s="32" t="s">
        <v>1565</v>
      </c>
      <c r="C20" s="14"/>
      <c r="D20" s="42" t="s">
        <v>1583</v>
      </c>
      <c r="E20" s="14"/>
      <c r="F20" s="14"/>
      <c r="G20" s="14"/>
      <c r="H20" s="14"/>
      <c r="I20" s="14"/>
      <c r="J20" s="14"/>
      <c r="K20" s="14"/>
      <c r="L20" s="14"/>
      <c r="M20" s="14"/>
      <c r="N20" s="14"/>
      <c r="O20" s="14"/>
      <c r="P20" s="14"/>
      <c r="Q20" s="14"/>
      <c r="R20" s="14"/>
      <c r="S20" s="14"/>
      <c r="T20" s="14"/>
      <c r="U20" s="14"/>
      <c r="V20" s="14"/>
      <c r="W20" s="14"/>
      <c r="X20" s="14"/>
    </row>
    <row r="21" spans="1:24" ht="15.75" customHeight="1" x14ac:dyDescent="0.2">
      <c r="A21" s="558"/>
      <c r="B21" s="133" t="s">
        <v>1558</v>
      </c>
      <c r="C21" s="335" t="s">
        <v>898</v>
      </c>
      <c r="D21" s="335" t="s">
        <v>1584</v>
      </c>
      <c r="E21" s="14"/>
      <c r="F21" s="14"/>
      <c r="G21" s="14"/>
      <c r="H21" s="14"/>
      <c r="I21" s="14"/>
      <c r="J21" s="14"/>
      <c r="K21" s="14"/>
      <c r="L21" s="14"/>
      <c r="M21" s="14"/>
      <c r="N21" s="14"/>
      <c r="O21" s="14"/>
      <c r="P21" s="14"/>
      <c r="Q21" s="14"/>
      <c r="R21" s="14"/>
      <c r="S21" s="14"/>
      <c r="T21" s="14"/>
      <c r="U21" s="14"/>
      <c r="V21" s="14"/>
      <c r="W21" s="14"/>
      <c r="X21" s="14"/>
    </row>
    <row r="22" spans="1:24" ht="15.75" customHeight="1"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row>
    <row r="23" spans="1:24" ht="15.75" customHeight="1"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row>
    <row r="24" spans="1:24" ht="15.75" customHeight="1"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row>
    <row r="25" spans="1:24" ht="15.75"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row>
    <row r="26" spans="1:24" ht="15.75" customHeight="1"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row>
    <row r="27" spans="1:24" ht="15.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row>
    <row r="28" spans="1:24" ht="15.7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row>
    <row r="29" spans="1:24" ht="15.7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row>
    <row r="30" spans="1:24" ht="15.7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row>
    <row r="31" spans="1:24" ht="15.7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row>
    <row r="32" spans="1:24" ht="15.75"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row>
    <row r="33" spans="1:24" ht="15.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row>
    <row r="34" spans="1:24" ht="15.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row>
    <row r="35" spans="1:24" ht="15.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row>
    <row r="36" spans="1:24" ht="15.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row>
    <row r="37" spans="1:24" ht="15.75"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row>
    <row r="38" spans="1:24" ht="15.75"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row>
    <row r="39" spans="1:24" ht="15.7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row>
    <row r="40" spans="1:24" ht="15.7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row>
    <row r="41" spans="1:24" ht="15.7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row>
    <row r="42" spans="1:24" ht="15.7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row>
    <row r="43" spans="1:24" ht="15.75"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row>
    <row r="44" spans="1:24" ht="15.75"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row>
    <row r="45" spans="1:24" ht="15.75" customHeight="1"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row>
    <row r="46" spans="1:24" ht="15.75" customHeight="1"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row>
    <row r="47" spans="1:24" ht="15.7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row>
    <row r="48" spans="1:24" ht="15.7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row>
    <row r="49" spans="1:24" ht="15.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row>
    <row r="50" spans="1:24" ht="15.75" customHeight="1"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row>
    <row r="51" spans="1:24" ht="15.7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row>
    <row r="52" spans="1:24" ht="15.75" customHeight="1"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row>
    <row r="53" spans="1:24" ht="15.7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row>
    <row r="54" spans="1:24" ht="15.75" customHeight="1"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row>
    <row r="55" spans="1:24" ht="15.75" customHeight="1"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row>
    <row r="56" spans="1:24" ht="15.75"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row>
    <row r="57" spans="1:24" ht="15.7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row>
    <row r="58" spans="1:24" ht="15.7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row>
    <row r="59" spans="1:24" ht="15.75" customHeight="1"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row>
    <row r="60" spans="1:24" ht="15.75"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row>
    <row r="61" spans="1:24" ht="15.75" customHeight="1"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row>
    <row r="62" spans="1:24" ht="15.75" customHeight="1"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row>
    <row r="63" spans="1:24" ht="15.75" customHeight="1"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row>
    <row r="64" spans="1:24" ht="15.75" customHeight="1"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row>
    <row r="65" spans="1:24" ht="15.75" customHeight="1"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row>
    <row r="66" spans="1:24" ht="15.75" customHeight="1"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row>
    <row r="67" spans="1:24" ht="15.75" customHeight="1"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row>
    <row r="68" spans="1:24" ht="15.75" customHeight="1"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row>
    <row r="69" spans="1:24" ht="15.75" customHeight="1"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row>
    <row r="70" spans="1:24" ht="15.75" customHeigh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row>
    <row r="71" spans="1:24" ht="15.75" customHeight="1"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row>
    <row r="72" spans="1:24" ht="15.75" customHeight="1"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row>
    <row r="73" spans="1:24" ht="15.75" customHeight="1"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row>
    <row r="74" spans="1:24" ht="15.75" customHeight="1"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row>
    <row r="75" spans="1:24" ht="15.7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row>
    <row r="76" spans="1:24" ht="15.7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row>
    <row r="77" spans="1:24" ht="15.7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row>
    <row r="78" spans="1:24" ht="15.7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row>
    <row r="79" spans="1:24" ht="15.7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row>
    <row r="80" spans="1:24" ht="15.7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row>
    <row r="81" spans="1:24" ht="15.7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row>
    <row r="82" spans="1:24" ht="15.7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row>
    <row r="83" spans="1:24" ht="15.7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row>
    <row r="84" spans="1:24" ht="15.7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row>
    <row r="85" spans="1:24" ht="15.7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row>
    <row r="86" spans="1:24" ht="15.7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row>
    <row r="87" spans="1:24" ht="15.7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row>
    <row r="88" spans="1:24" ht="15.7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row>
    <row r="89" spans="1:24" ht="15.7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row>
    <row r="90" spans="1:24" ht="15.7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row>
    <row r="91" spans="1:24" ht="15.7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row>
    <row r="92" spans="1:24" ht="15.7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row>
    <row r="93" spans="1:24" ht="15.7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row>
    <row r="94" spans="1:24" ht="15.7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row>
    <row r="95" spans="1:24" ht="15.7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row>
    <row r="96" spans="1:24" ht="15.7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row>
    <row r="97" spans="1:24" ht="15.7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row>
    <row r="98" spans="1:24" ht="15.7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row>
    <row r="99" spans="1:24" ht="15.7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row>
    <row r="100" spans="1:24" ht="15.7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row>
    <row r="101" spans="1:24" ht="15.7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row>
    <row r="102" spans="1:24" ht="15.7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row>
    <row r="103" spans="1:24" ht="15.7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row>
    <row r="104" spans="1:24" ht="15.7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row>
    <row r="105" spans="1:24" ht="15.7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row>
    <row r="106" spans="1:24" ht="15.7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row>
    <row r="107" spans="1:24" ht="15.7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row>
    <row r="108" spans="1:24" ht="15.7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row>
    <row r="109" spans="1:24" ht="15.7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row>
    <row r="110" spans="1:24" ht="15.7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row>
    <row r="111" spans="1:24" ht="15.7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row>
    <row r="112" spans="1:24" ht="15.7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row>
    <row r="113" spans="1:24" ht="15.7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row>
    <row r="114" spans="1:24" ht="15.7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row>
    <row r="115" spans="1:24" ht="15.7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row>
    <row r="116" spans="1:24" ht="15.7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row>
    <row r="117" spans="1:24" ht="15.7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row>
    <row r="118" spans="1:24" ht="15.7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row>
    <row r="119" spans="1:24" ht="15.7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row>
    <row r="120" spans="1:24" ht="15.7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row>
    <row r="121" spans="1:24" ht="15.7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row>
    <row r="122" spans="1:24" ht="15.7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row>
    <row r="123" spans="1:24" ht="15.7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row>
    <row r="124" spans="1:24" ht="15.7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row>
    <row r="125" spans="1:24" ht="15.7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row>
    <row r="126" spans="1:24" ht="15.7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row>
    <row r="127" spans="1:24" ht="15.7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row>
    <row r="128" spans="1:24" ht="15.7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row>
    <row r="129" spans="1:24" ht="15.7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row>
    <row r="130" spans="1:24" ht="15.7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row>
    <row r="131" spans="1:24" ht="15.7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row>
    <row r="132" spans="1:24" ht="15.7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row>
    <row r="133" spans="1:24" ht="15.7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row>
    <row r="134" spans="1:24" ht="15.7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row>
    <row r="135" spans="1:24" ht="15.7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row>
    <row r="136" spans="1:24" ht="15.7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row>
    <row r="137" spans="1:24" ht="15.7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row>
    <row r="138" spans="1:24" ht="15.7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row>
    <row r="139" spans="1:24" ht="15.7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row>
    <row r="140" spans="1:24" ht="15.7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row>
    <row r="141" spans="1:24" ht="15.7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row>
    <row r="142" spans="1:24" ht="15.7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row>
    <row r="143" spans="1:24" ht="15.7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row>
    <row r="144" spans="1:24" ht="15.7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row>
    <row r="145" spans="1:24" ht="15.7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row>
    <row r="146" spans="1:24" ht="15.7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row>
    <row r="147" spans="1:24" ht="15.7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row>
    <row r="148" spans="1:24" ht="15.7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row>
    <row r="149" spans="1:24" ht="15.7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row>
    <row r="150" spans="1:24" ht="15.7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row>
    <row r="151" spans="1:24" ht="15.7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row>
    <row r="152" spans="1:24" ht="15.7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row>
    <row r="153" spans="1:24" ht="15.7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row>
    <row r="154" spans="1:24" ht="15.7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row>
    <row r="155" spans="1:24" ht="15.7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row>
    <row r="156" spans="1:24" ht="15.7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row>
    <row r="157" spans="1:24" ht="15.7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row>
    <row r="158" spans="1:24" ht="15.7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row>
    <row r="159" spans="1:24" ht="15.7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row>
    <row r="160" spans="1:24" ht="15.7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row>
    <row r="161" spans="1:24" ht="15.7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row>
    <row r="162" spans="1:24" ht="15.7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row>
    <row r="163" spans="1:24" ht="15.7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row>
    <row r="164" spans="1:24" ht="15.7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row>
    <row r="165" spans="1:24" ht="15.7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row>
    <row r="166" spans="1:24" ht="15.7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row>
    <row r="167" spans="1:24" ht="15.7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row>
    <row r="168" spans="1:24" ht="15.7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row>
    <row r="169" spans="1:24" ht="15.7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row>
    <row r="170" spans="1:24" ht="15.7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row>
    <row r="171" spans="1:24" ht="15.7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row>
    <row r="172" spans="1:24" ht="15.7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row>
    <row r="173" spans="1:24" ht="15.7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row>
    <row r="174" spans="1:24" ht="15.7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row>
    <row r="175" spans="1:24" ht="15.7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row>
    <row r="176" spans="1:24" ht="15.7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row>
    <row r="177" spans="1:24" ht="15.7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row>
    <row r="178" spans="1:24" ht="15.7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row>
    <row r="179" spans="1:24" ht="15.7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row>
    <row r="180" spans="1:24" ht="15.7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row>
    <row r="181" spans="1:24" ht="15.7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row>
    <row r="182" spans="1:24" ht="15.7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row>
    <row r="183" spans="1:24" ht="15.7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row>
    <row r="184" spans="1:24" ht="15.7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row>
    <row r="185" spans="1:24" ht="15.7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row>
    <row r="186" spans="1:24" ht="15.7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row>
    <row r="187" spans="1:24" ht="15.7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row>
    <row r="188" spans="1:24" ht="15.7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row>
    <row r="189" spans="1:24" ht="15.7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row>
    <row r="190" spans="1:24" ht="15.7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row>
    <row r="191" spans="1:24" ht="15.7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row>
    <row r="192" spans="1:24" ht="15.7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row>
    <row r="193" spans="1:24" ht="15.7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row>
    <row r="194" spans="1:24" ht="15.7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row>
    <row r="195" spans="1:24" ht="15.7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row>
    <row r="196" spans="1:24" ht="15.7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row>
    <row r="197" spans="1:24" ht="15.7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row>
    <row r="198" spans="1:24" ht="15.7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row>
    <row r="199" spans="1:24" ht="15.7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row>
    <row r="200" spans="1:24" ht="15.7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row>
    <row r="201" spans="1:24" ht="15.7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row>
    <row r="202" spans="1:24" ht="15.7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row>
    <row r="203" spans="1:24" ht="15.7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row>
    <row r="204" spans="1:24" ht="15.7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row>
    <row r="205" spans="1:24" ht="15.7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row>
    <row r="206" spans="1:24" ht="15.7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row>
    <row r="207" spans="1:24" ht="15.7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row>
    <row r="208" spans="1:24" ht="15.7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row>
    <row r="209" spans="1:24" ht="15.7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row>
    <row r="210" spans="1:24" ht="15.7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row>
    <row r="211" spans="1:24" ht="15.7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row>
    <row r="212" spans="1:24" ht="15.7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row>
    <row r="213" spans="1:24" ht="15.7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row>
    <row r="214" spans="1:24" ht="15.7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row>
    <row r="215" spans="1:24" ht="15.7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row>
    <row r="216" spans="1:24" ht="15.7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row>
    <row r="217" spans="1:24" ht="15.7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row>
    <row r="218" spans="1:24" ht="15.7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row>
    <row r="219" spans="1:24" ht="15.7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row>
    <row r="220" spans="1:24" ht="15.7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row>
    <row r="221" spans="1:24" ht="15.7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row>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D1"/>
    <mergeCell ref="A4:A7"/>
    <mergeCell ref="A8:A11"/>
    <mergeCell ref="A13:A16"/>
    <mergeCell ref="A18:A21"/>
  </mergeCells>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AB1000"/>
  <sheetViews>
    <sheetView topLeftCell="I1" workbookViewId="0">
      <selection sqref="A1:Y1"/>
    </sheetView>
  </sheetViews>
  <sheetFormatPr baseColWidth="10" defaultColWidth="11.28515625" defaultRowHeight="15" customHeight="1" x14ac:dyDescent="0.2"/>
  <cols>
    <col min="1" max="1" width="10.28515625" customWidth="1"/>
    <col min="2" max="2" width="3.7109375" customWidth="1"/>
    <col min="3" max="3" width="7.7109375" customWidth="1"/>
    <col min="4" max="4" width="6.85546875" customWidth="1"/>
    <col min="5" max="5" width="5.7109375" customWidth="1"/>
    <col min="6" max="6" width="8.28515625" customWidth="1"/>
    <col min="7" max="7" width="9.85546875" customWidth="1"/>
    <col min="8" max="8" width="9" customWidth="1"/>
    <col min="9" max="9" width="6.85546875" customWidth="1"/>
    <col min="10" max="10" width="7.85546875" customWidth="1"/>
    <col min="11" max="11" width="7.28515625" customWidth="1"/>
    <col min="12" max="12" width="7.5703125" customWidth="1"/>
    <col min="13" max="13" width="8.28515625" customWidth="1"/>
    <col min="14" max="14" width="7.28515625" customWidth="1"/>
    <col min="15" max="16" width="7.42578125" customWidth="1"/>
    <col min="17" max="17" width="7.28515625" customWidth="1"/>
    <col min="18" max="18" width="8.28515625" customWidth="1"/>
    <col min="19" max="19" width="7.85546875" customWidth="1"/>
    <col min="20" max="20" width="6.42578125" customWidth="1"/>
    <col min="21" max="21" width="7" customWidth="1"/>
    <col min="22" max="22" width="7.28515625" customWidth="1"/>
    <col min="23" max="23" width="8" customWidth="1"/>
    <col min="24" max="24" width="7" customWidth="1"/>
    <col min="25" max="25" width="8.140625" customWidth="1"/>
    <col min="26" max="28" width="11.28515625" customWidth="1"/>
  </cols>
  <sheetData>
    <row r="1" spans="1:28" ht="27.75" customHeight="1" x14ac:dyDescent="0.2">
      <c r="A1" s="642" t="s">
        <v>1585</v>
      </c>
      <c r="B1" s="573"/>
      <c r="C1" s="573"/>
      <c r="D1" s="573"/>
      <c r="E1" s="573"/>
      <c r="F1" s="573"/>
      <c r="G1" s="573"/>
      <c r="H1" s="573"/>
      <c r="I1" s="573"/>
      <c r="J1" s="573"/>
      <c r="K1" s="573"/>
      <c r="L1" s="573"/>
      <c r="M1" s="573"/>
      <c r="N1" s="573"/>
      <c r="O1" s="573"/>
      <c r="P1" s="573"/>
      <c r="Q1" s="573"/>
      <c r="R1" s="573"/>
      <c r="S1" s="573"/>
      <c r="T1" s="573"/>
      <c r="U1" s="573"/>
      <c r="V1" s="573"/>
      <c r="W1" s="573"/>
      <c r="X1" s="573"/>
      <c r="Y1" s="573"/>
      <c r="Z1" s="336"/>
      <c r="AA1" s="336"/>
      <c r="AB1" s="336"/>
    </row>
    <row r="2" spans="1:28" ht="16" x14ac:dyDescent="0.2">
      <c r="A2" s="643" t="s">
        <v>1586</v>
      </c>
      <c r="B2" s="644" t="s">
        <v>1587</v>
      </c>
      <c r="C2" s="645" t="s">
        <v>1588</v>
      </c>
      <c r="D2" s="646"/>
      <c r="E2" s="646"/>
      <c r="F2" s="646"/>
      <c r="G2" s="646"/>
      <c r="H2" s="646"/>
      <c r="I2" s="647"/>
      <c r="J2" s="645" t="s">
        <v>774</v>
      </c>
      <c r="K2" s="646"/>
      <c r="L2" s="646"/>
      <c r="M2" s="647"/>
      <c r="N2" s="337" t="s">
        <v>1589</v>
      </c>
      <c r="O2" s="648" t="s">
        <v>819</v>
      </c>
      <c r="P2" s="646"/>
      <c r="Q2" s="647"/>
      <c r="R2" s="337" t="s">
        <v>1590</v>
      </c>
      <c r="S2" s="648" t="s">
        <v>1591</v>
      </c>
      <c r="T2" s="646"/>
      <c r="U2" s="646"/>
      <c r="V2" s="646"/>
      <c r="W2" s="646"/>
      <c r="X2" s="647"/>
      <c r="Y2" s="337" t="s">
        <v>1592</v>
      </c>
      <c r="Z2" s="336"/>
      <c r="AA2" s="336"/>
      <c r="AB2" s="336"/>
    </row>
    <row r="3" spans="1:28" ht="16" x14ac:dyDescent="0.2">
      <c r="A3" s="581"/>
      <c r="B3" s="560"/>
      <c r="C3" s="338" t="s">
        <v>774</v>
      </c>
      <c r="D3" s="338" t="s">
        <v>1589</v>
      </c>
      <c r="E3" s="338" t="s">
        <v>819</v>
      </c>
      <c r="F3" s="338" t="s">
        <v>1590</v>
      </c>
      <c r="G3" s="338" t="s">
        <v>1591</v>
      </c>
      <c r="H3" s="338" t="s">
        <v>1593</v>
      </c>
      <c r="I3" s="339" t="s">
        <v>1592</v>
      </c>
      <c r="J3" s="340" t="s">
        <v>325</v>
      </c>
      <c r="K3" s="340" t="s">
        <v>291</v>
      </c>
      <c r="L3" s="340" t="s">
        <v>264</v>
      </c>
      <c r="M3" s="341" t="s">
        <v>360</v>
      </c>
      <c r="N3" s="342" t="s">
        <v>574</v>
      </c>
      <c r="O3" s="343" t="s">
        <v>538</v>
      </c>
      <c r="P3" s="344" t="s">
        <v>403</v>
      </c>
      <c r="Q3" s="345" t="s">
        <v>526</v>
      </c>
      <c r="R3" s="346" t="s">
        <v>595</v>
      </c>
      <c r="S3" s="347" t="s">
        <v>674</v>
      </c>
      <c r="T3" s="348" t="s">
        <v>651</v>
      </c>
      <c r="U3" s="348" t="s">
        <v>643</v>
      </c>
      <c r="V3" s="348" t="s">
        <v>650</v>
      </c>
      <c r="W3" s="348" t="s">
        <v>614</v>
      </c>
      <c r="X3" s="349" t="s">
        <v>639</v>
      </c>
      <c r="Y3" s="350" t="s">
        <v>676</v>
      </c>
      <c r="Z3" s="336"/>
      <c r="AA3" s="336"/>
    </row>
    <row r="4" spans="1:28" ht="16" x14ac:dyDescent="0.2">
      <c r="A4" s="641" t="s">
        <v>1594</v>
      </c>
      <c r="B4" s="351">
        <v>1</v>
      </c>
      <c r="C4" s="352">
        <f t="shared" ref="C4:C26" si="0">AVERAGE(J4:M4)</f>
        <v>6</v>
      </c>
      <c r="D4" s="353">
        <f t="shared" ref="D4:D26" si="1">N4</f>
        <v>9</v>
      </c>
      <c r="E4" s="354">
        <f t="shared" ref="E4:E26" si="2">AVERAGE(O4:Q4)</f>
        <v>9.6666666666666661</v>
      </c>
      <c r="F4" s="355">
        <f t="shared" ref="F4:F26" si="3">R4</f>
        <v>10</v>
      </c>
      <c r="G4" s="356">
        <f t="shared" ref="G4:G26" si="4">AVERAGE(S4:X4)</f>
        <v>16</v>
      </c>
      <c r="H4" s="357">
        <f t="shared" ref="H4:H26" si="5">AVERAGE(J4:R4,Y4)</f>
        <v>8.3000000000000007</v>
      </c>
      <c r="I4" s="358">
        <v>11</v>
      </c>
      <c r="J4" s="359">
        <v>5</v>
      </c>
      <c r="K4" s="359">
        <v>4</v>
      </c>
      <c r="L4" s="359">
        <v>6</v>
      </c>
      <c r="M4" s="360">
        <v>9</v>
      </c>
      <c r="N4" s="353">
        <v>9</v>
      </c>
      <c r="O4" s="361">
        <v>11</v>
      </c>
      <c r="P4" s="362">
        <v>9</v>
      </c>
      <c r="Q4" s="363">
        <v>9</v>
      </c>
      <c r="R4" s="355">
        <v>10</v>
      </c>
      <c r="S4" s="364">
        <v>16</v>
      </c>
      <c r="T4" s="365">
        <v>15</v>
      </c>
      <c r="U4" s="365">
        <v>17</v>
      </c>
      <c r="V4" s="365">
        <v>17</v>
      </c>
      <c r="W4" s="365">
        <v>16</v>
      </c>
      <c r="X4" s="366">
        <v>15</v>
      </c>
      <c r="Y4" s="367">
        <v>11</v>
      </c>
      <c r="Z4" s="336"/>
      <c r="AA4" s="336"/>
    </row>
    <row r="5" spans="1:28" ht="16" x14ac:dyDescent="0.2">
      <c r="A5" s="573"/>
      <c r="B5" s="351">
        <v>2</v>
      </c>
      <c r="C5" s="352">
        <f t="shared" si="0"/>
        <v>6.5</v>
      </c>
      <c r="D5" s="353">
        <f t="shared" si="1"/>
        <v>6</v>
      </c>
      <c r="E5" s="354">
        <f t="shared" si="2"/>
        <v>7</v>
      </c>
      <c r="F5" s="355">
        <f t="shared" si="3"/>
        <v>7</v>
      </c>
      <c r="G5" s="356">
        <f t="shared" si="4"/>
        <v>14.333333333333334</v>
      </c>
      <c r="H5" s="357">
        <f t="shared" si="5"/>
        <v>7.3</v>
      </c>
      <c r="I5" s="358">
        <v>13</v>
      </c>
      <c r="J5" s="359">
        <v>3</v>
      </c>
      <c r="K5" s="359">
        <v>8</v>
      </c>
      <c r="L5" s="359">
        <v>4</v>
      </c>
      <c r="M5" s="360">
        <v>11</v>
      </c>
      <c r="N5" s="353">
        <v>6</v>
      </c>
      <c r="O5" s="361">
        <v>7</v>
      </c>
      <c r="P5" s="362">
        <v>7</v>
      </c>
      <c r="Q5" s="363">
        <v>7</v>
      </c>
      <c r="R5" s="355">
        <v>7</v>
      </c>
      <c r="S5" s="364">
        <v>16</v>
      </c>
      <c r="T5" s="365">
        <v>12</v>
      </c>
      <c r="U5" s="365">
        <v>15</v>
      </c>
      <c r="V5" s="365">
        <v>15</v>
      </c>
      <c r="W5" s="365">
        <v>14</v>
      </c>
      <c r="X5" s="366">
        <v>14</v>
      </c>
      <c r="Y5" s="367">
        <v>13</v>
      </c>
      <c r="Z5" s="336"/>
      <c r="AA5" s="336"/>
    </row>
    <row r="6" spans="1:28" ht="16" x14ac:dyDescent="0.2">
      <c r="A6" s="573"/>
      <c r="B6" s="351">
        <v>3</v>
      </c>
      <c r="C6" s="352">
        <f t="shared" si="0"/>
        <v>5.5</v>
      </c>
      <c r="D6" s="353">
        <f t="shared" si="1"/>
        <v>8</v>
      </c>
      <c r="E6" s="354">
        <f t="shared" si="2"/>
        <v>7</v>
      </c>
      <c r="F6" s="355">
        <f t="shared" si="3"/>
        <v>8</v>
      </c>
      <c r="G6" s="356">
        <f t="shared" si="4"/>
        <v>14.5</v>
      </c>
      <c r="H6" s="357">
        <f t="shared" si="5"/>
        <v>6.8</v>
      </c>
      <c r="I6" s="358">
        <v>9</v>
      </c>
      <c r="J6" s="359">
        <v>3</v>
      </c>
      <c r="K6" s="359">
        <v>4</v>
      </c>
      <c r="L6" s="359">
        <v>3</v>
      </c>
      <c r="M6" s="360">
        <v>12</v>
      </c>
      <c r="N6" s="353">
        <v>8</v>
      </c>
      <c r="O6" s="361">
        <v>7</v>
      </c>
      <c r="P6" s="362">
        <v>7</v>
      </c>
      <c r="Q6" s="363">
        <v>7</v>
      </c>
      <c r="R6" s="355">
        <v>8</v>
      </c>
      <c r="S6" s="364">
        <v>15</v>
      </c>
      <c r="T6" s="365">
        <v>14</v>
      </c>
      <c r="U6" s="365">
        <v>15</v>
      </c>
      <c r="V6" s="365">
        <v>15</v>
      </c>
      <c r="W6" s="365">
        <v>15</v>
      </c>
      <c r="X6" s="366">
        <v>13</v>
      </c>
      <c r="Y6" s="367">
        <v>9</v>
      </c>
      <c r="Z6" s="336"/>
      <c r="AA6" s="336"/>
    </row>
    <row r="7" spans="1:28" ht="16" x14ac:dyDescent="0.2">
      <c r="A7" s="573"/>
      <c r="B7" s="351">
        <v>4</v>
      </c>
      <c r="C7" s="352">
        <f t="shared" si="0"/>
        <v>4.5</v>
      </c>
      <c r="D7" s="353">
        <f t="shared" si="1"/>
        <v>3</v>
      </c>
      <c r="E7" s="354">
        <f t="shared" si="2"/>
        <v>2.6666666666666665</v>
      </c>
      <c r="F7" s="355">
        <f t="shared" si="3"/>
        <v>5</v>
      </c>
      <c r="G7" s="356">
        <f t="shared" si="4"/>
        <v>10.333333333333334</v>
      </c>
      <c r="H7" s="357">
        <f t="shared" si="5"/>
        <v>4</v>
      </c>
      <c r="I7" s="358">
        <v>6</v>
      </c>
      <c r="J7" s="359">
        <v>3</v>
      </c>
      <c r="K7" s="359">
        <v>5</v>
      </c>
      <c r="L7" s="359">
        <v>4</v>
      </c>
      <c r="M7" s="360">
        <v>6</v>
      </c>
      <c r="N7" s="353">
        <v>3</v>
      </c>
      <c r="O7" s="361">
        <v>3</v>
      </c>
      <c r="P7" s="362">
        <v>2</v>
      </c>
      <c r="Q7" s="363">
        <v>3</v>
      </c>
      <c r="R7" s="355">
        <v>5</v>
      </c>
      <c r="S7" s="364">
        <v>10</v>
      </c>
      <c r="T7" s="365">
        <v>9</v>
      </c>
      <c r="U7" s="365">
        <v>12</v>
      </c>
      <c r="V7" s="365">
        <v>13</v>
      </c>
      <c r="W7" s="365">
        <v>9</v>
      </c>
      <c r="X7" s="366">
        <v>9</v>
      </c>
      <c r="Y7" s="367">
        <v>6</v>
      </c>
      <c r="Z7" s="336"/>
      <c r="AA7" s="336"/>
    </row>
    <row r="8" spans="1:28" ht="16" x14ac:dyDescent="0.2">
      <c r="A8" s="573"/>
      <c r="B8" s="351">
        <v>5</v>
      </c>
      <c r="C8" s="352">
        <f t="shared" si="0"/>
        <v>4.5</v>
      </c>
      <c r="D8" s="353">
        <f t="shared" si="1"/>
        <v>4</v>
      </c>
      <c r="E8" s="354">
        <f t="shared" si="2"/>
        <v>4</v>
      </c>
      <c r="F8" s="355">
        <f t="shared" si="3"/>
        <v>5</v>
      </c>
      <c r="G8" s="356">
        <f t="shared" si="4"/>
        <v>11.666666666666666</v>
      </c>
      <c r="H8" s="357">
        <f t="shared" si="5"/>
        <v>4.5</v>
      </c>
      <c r="I8" s="358">
        <v>6</v>
      </c>
      <c r="J8" s="359">
        <v>2</v>
      </c>
      <c r="K8" s="359">
        <v>4</v>
      </c>
      <c r="L8" s="359">
        <v>3</v>
      </c>
      <c r="M8" s="360">
        <v>9</v>
      </c>
      <c r="N8" s="353">
        <v>4</v>
      </c>
      <c r="O8" s="361">
        <v>4</v>
      </c>
      <c r="P8" s="362">
        <v>4</v>
      </c>
      <c r="Q8" s="363">
        <v>4</v>
      </c>
      <c r="R8" s="355">
        <v>5</v>
      </c>
      <c r="S8" s="364">
        <v>10</v>
      </c>
      <c r="T8" s="365">
        <v>11</v>
      </c>
      <c r="U8" s="365">
        <v>13</v>
      </c>
      <c r="V8" s="365">
        <v>13</v>
      </c>
      <c r="W8" s="365">
        <v>12</v>
      </c>
      <c r="X8" s="366">
        <v>11</v>
      </c>
      <c r="Y8" s="367">
        <v>6</v>
      </c>
      <c r="Z8" s="336"/>
      <c r="AA8" s="336"/>
    </row>
    <row r="9" spans="1:28" ht="16" x14ac:dyDescent="0.2">
      <c r="A9" s="573"/>
      <c r="B9" s="351">
        <v>6</v>
      </c>
      <c r="C9" s="352">
        <f t="shared" si="0"/>
        <v>5</v>
      </c>
      <c r="D9" s="353">
        <f t="shared" si="1"/>
        <v>3</v>
      </c>
      <c r="E9" s="354">
        <f t="shared" si="2"/>
        <v>3.6666666666666665</v>
      </c>
      <c r="F9" s="355">
        <f t="shared" si="3"/>
        <v>6</v>
      </c>
      <c r="G9" s="356">
        <f t="shared" si="4"/>
        <v>13.166666666666666</v>
      </c>
      <c r="H9" s="357">
        <f t="shared" si="5"/>
        <v>5</v>
      </c>
      <c r="I9" s="358">
        <v>10</v>
      </c>
      <c r="J9" s="359">
        <v>2</v>
      </c>
      <c r="K9" s="359">
        <v>4</v>
      </c>
      <c r="L9" s="359">
        <v>5</v>
      </c>
      <c r="M9" s="360">
        <v>9</v>
      </c>
      <c r="N9" s="353">
        <v>3</v>
      </c>
      <c r="O9" s="361">
        <v>3</v>
      </c>
      <c r="P9" s="362">
        <v>4</v>
      </c>
      <c r="Q9" s="363">
        <v>4</v>
      </c>
      <c r="R9" s="355">
        <v>6</v>
      </c>
      <c r="S9" s="364">
        <v>13</v>
      </c>
      <c r="T9" s="365">
        <v>12</v>
      </c>
      <c r="U9" s="365">
        <v>13</v>
      </c>
      <c r="V9" s="365">
        <v>15</v>
      </c>
      <c r="W9" s="365">
        <v>13</v>
      </c>
      <c r="X9" s="366">
        <v>13</v>
      </c>
      <c r="Y9" s="367">
        <v>10</v>
      </c>
      <c r="Z9" s="336"/>
      <c r="AA9" s="336"/>
    </row>
    <row r="10" spans="1:28" ht="16" x14ac:dyDescent="0.2">
      <c r="A10" s="573"/>
      <c r="B10" s="351">
        <v>7</v>
      </c>
      <c r="C10" s="352">
        <f t="shared" si="0"/>
        <v>3.5</v>
      </c>
      <c r="D10" s="353">
        <f t="shared" si="1"/>
        <v>4</v>
      </c>
      <c r="E10" s="354">
        <f t="shared" si="2"/>
        <v>4</v>
      </c>
      <c r="F10" s="355">
        <f t="shared" si="3"/>
        <v>6</v>
      </c>
      <c r="G10" s="356">
        <f t="shared" si="4"/>
        <v>12</v>
      </c>
      <c r="H10" s="357">
        <f t="shared" si="5"/>
        <v>4.2</v>
      </c>
      <c r="I10" s="358">
        <v>6</v>
      </c>
      <c r="J10" s="359">
        <v>2</v>
      </c>
      <c r="K10" s="359">
        <v>4</v>
      </c>
      <c r="L10" s="359">
        <v>3</v>
      </c>
      <c r="M10" s="360">
        <v>5</v>
      </c>
      <c r="N10" s="353">
        <v>4</v>
      </c>
      <c r="O10" s="361">
        <v>4</v>
      </c>
      <c r="P10" s="362">
        <v>4</v>
      </c>
      <c r="Q10" s="363">
        <v>4</v>
      </c>
      <c r="R10" s="355">
        <v>6</v>
      </c>
      <c r="S10" s="364">
        <v>11</v>
      </c>
      <c r="T10" s="365">
        <v>12</v>
      </c>
      <c r="U10" s="365">
        <v>12</v>
      </c>
      <c r="V10" s="365">
        <v>13</v>
      </c>
      <c r="W10" s="365">
        <v>12</v>
      </c>
      <c r="X10" s="366">
        <v>12</v>
      </c>
      <c r="Y10" s="367">
        <v>6</v>
      </c>
      <c r="Z10" s="336"/>
      <c r="AA10" s="336"/>
    </row>
    <row r="11" spans="1:28" ht="16" x14ac:dyDescent="0.2">
      <c r="A11" s="573"/>
      <c r="B11" s="351">
        <v>8</v>
      </c>
      <c r="C11" s="352">
        <f t="shared" si="0"/>
        <v>4.75</v>
      </c>
      <c r="D11" s="353">
        <f t="shared" si="1"/>
        <v>4</v>
      </c>
      <c r="E11" s="354">
        <f t="shared" si="2"/>
        <v>5.666666666666667</v>
      </c>
      <c r="F11" s="355">
        <f t="shared" si="3"/>
        <v>5</v>
      </c>
      <c r="G11" s="356">
        <f t="shared" si="4"/>
        <v>13</v>
      </c>
      <c r="H11" s="357">
        <f t="shared" si="5"/>
        <v>5.3</v>
      </c>
      <c r="I11" s="358">
        <v>8</v>
      </c>
      <c r="J11" s="359">
        <v>3</v>
      </c>
      <c r="K11" s="359">
        <v>5</v>
      </c>
      <c r="L11" s="359">
        <v>4</v>
      </c>
      <c r="M11" s="360">
        <v>7</v>
      </c>
      <c r="N11" s="353">
        <v>4</v>
      </c>
      <c r="O11" s="361">
        <v>6</v>
      </c>
      <c r="P11" s="362">
        <v>5</v>
      </c>
      <c r="Q11" s="363">
        <v>6</v>
      </c>
      <c r="R11" s="355">
        <v>5</v>
      </c>
      <c r="S11" s="364">
        <v>13</v>
      </c>
      <c r="T11" s="365">
        <v>12</v>
      </c>
      <c r="U11" s="365">
        <v>16</v>
      </c>
      <c r="V11" s="365">
        <v>13</v>
      </c>
      <c r="W11" s="365">
        <v>12</v>
      </c>
      <c r="X11" s="366">
        <v>12</v>
      </c>
      <c r="Y11" s="367">
        <v>8</v>
      </c>
      <c r="Z11" s="336"/>
      <c r="AA11" s="336"/>
    </row>
    <row r="12" spans="1:28" ht="16" x14ac:dyDescent="0.2">
      <c r="A12" s="573"/>
      <c r="B12" s="351">
        <v>9</v>
      </c>
      <c r="C12" s="352">
        <f t="shared" si="0"/>
        <v>3.25</v>
      </c>
      <c r="D12" s="353">
        <f t="shared" si="1"/>
        <v>4</v>
      </c>
      <c r="E12" s="354">
        <f t="shared" si="2"/>
        <v>5</v>
      </c>
      <c r="F12" s="355">
        <f t="shared" si="3"/>
        <v>6</v>
      </c>
      <c r="G12" s="356">
        <f t="shared" si="4"/>
        <v>11.333333333333334</v>
      </c>
      <c r="H12" s="357">
        <f t="shared" si="5"/>
        <v>4.5</v>
      </c>
      <c r="I12" s="358">
        <v>7</v>
      </c>
      <c r="J12" s="359">
        <v>2</v>
      </c>
      <c r="K12" s="359">
        <v>1</v>
      </c>
      <c r="L12" s="359">
        <v>2</v>
      </c>
      <c r="M12" s="360">
        <v>8</v>
      </c>
      <c r="N12" s="353">
        <v>4</v>
      </c>
      <c r="O12" s="361">
        <v>5</v>
      </c>
      <c r="P12" s="362">
        <v>5</v>
      </c>
      <c r="Q12" s="363">
        <v>5</v>
      </c>
      <c r="R12" s="355">
        <v>6</v>
      </c>
      <c r="S12" s="364">
        <v>12</v>
      </c>
      <c r="T12" s="365">
        <v>9</v>
      </c>
      <c r="U12" s="365">
        <v>15</v>
      </c>
      <c r="V12" s="365">
        <v>11</v>
      </c>
      <c r="W12" s="365">
        <v>10</v>
      </c>
      <c r="X12" s="366">
        <v>11</v>
      </c>
      <c r="Y12" s="367">
        <v>7</v>
      </c>
      <c r="Z12" s="336"/>
      <c r="AA12" s="336"/>
    </row>
    <row r="13" spans="1:28" ht="16" x14ac:dyDescent="0.2">
      <c r="A13" s="573"/>
      <c r="B13" s="351">
        <v>10</v>
      </c>
      <c r="C13" s="352">
        <f t="shared" si="0"/>
        <v>3.25</v>
      </c>
      <c r="D13" s="353">
        <f t="shared" si="1"/>
        <v>3</v>
      </c>
      <c r="E13" s="354">
        <f t="shared" si="2"/>
        <v>3</v>
      </c>
      <c r="F13" s="355">
        <f t="shared" si="3"/>
        <v>6</v>
      </c>
      <c r="G13" s="356">
        <f t="shared" si="4"/>
        <v>8.5</v>
      </c>
      <c r="H13" s="357">
        <f t="shared" si="5"/>
        <v>3.6</v>
      </c>
      <c r="I13" s="358">
        <v>5</v>
      </c>
      <c r="J13" s="359">
        <v>3</v>
      </c>
      <c r="K13" s="359">
        <v>4</v>
      </c>
      <c r="L13" s="359">
        <v>2</v>
      </c>
      <c r="M13" s="360">
        <v>4</v>
      </c>
      <c r="N13" s="353">
        <v>3</v>
      </c>
      <c r="O13" s="361">
        <v>3</v>
      </c>
      <c r="P13" s="362">
        <v>3</v>
      </c>
      <c r="Q13" s="363">
        <v>3</v>
      </c>
      <c r="R13" s="355">
        <v>6</v>
      </c>
      <c r="S13" s="364">
        <v>7</v>
      </c>
      <c r="T13" s="365">
        <v>9</v>
      </c>
      <c r="U13" s="365">
        <v>8</v>
      </c>
      <c r="V13" s="365">
        <v>11</v>
      </c>
      <c r="W13" s="365">
        <v>8</v>
      </c>
      <c r="X13" s="366">
        <v>8</v>
      </c>
      <c r="Y13" s="367">
        <v>5</v>
      </c>
      <c r="Z13" s="336"/>
      <c r="AA13" s="336"/>
    </row>
    <row r="14" spans="1:28" ht="16" x14ac:dyDescent="0.2">
      <c r="A14" s="573"/>
      <c r="B14" s="351">
        <v>11</v>
      </c>
      <c r="C14" s="352">
        <f t="shared" si="0"/>
        <v>4.5</v>
      </c>
      <c r="D14" s="353">
        <f t="shared" si="1"/>
        <v>3</v>
      </c>
      <c r="E14" s="354">
        <f t="shared" si="2"/>
        <v>5.333333333333333</v>
      </c>
      <c r="F14" s="355">
        <f t="shared" si="3"/>
        <v>6</v>
      </c>
      <c r="G14" s="356">
        <f t="shared" si="4"/>
        <v>9.6666666666666661</v>
      </c>
      <c r="H14" s="357">
        <f t="shared" si="5"/>
        <v>4.9000000000000004</v>
      </c>
      <c r="I14" s="358">
        <v>6</v>
      </c>
      <c r="J14" s="359">
        <v>3</v>
      </c>
      <c r="K14" s="359">
        <v>6</v>
      </c>
      <c r="L14" s="359">
        <v>4</v>
      </c>
      <c r="M14" s="360">
        <v>5</v>
      </c>
      <c r="N14" s="353">
        <v>3</v>
      </c>
      <c r="O14" s="361">
        <v>6</v>
      </c>
      <c r="P14" s="362">
        <v>5</v>
      </c>
      <c r="Q14" s="363">
        <v>5</v>
      </c>
      <c r="R14" s="355">
        <v>6</v>
      </c>
      <c r="S14" s="364">
        <v>10</v>
      </c>
      <c r="T14" s="365">
        <v>9</v>
      </c>
      <c r="U14" s="365">
        <v>11</v>
      </c>
      <c r="V14" s="365">
        <v>9</v>
      </c>
      <c r="W14" s="365">
        <v>10</v>
      </c>
      <c r="X14" s="366">
        <v>9</v>
      </c>
      <c r="Y14" s="367">
        <v>6</v>
      </c>
      <c r="Z14" s="336"/>
      <c r="AA14" s="336"/>
    </row>
    <row r="15" spans="1:28" ht="16" x14ac:dyDescent="0.2">
      <c r="A15" s="573"/>
      <c r="B15" s="351">
        <v>12</v>
      </c>
      <c r="C15" s="352">
        <f t="shared" si="0"/>
        <v>3.75</v>
      </c>
      <c r="D15" s="353">
        <f t="shared" si="1"/>
        <v>3</v>
      </c>
      <c r="E15" s="354">
        <f t="shared" si="2"/>
        <v>3.3333333333333335</v>
      </c>
      <c r="F15" s="355">
        <f t="shared" si="3"/>
        <v>12</v>
      </c>
      <c r="G15" s="356">
        <f t="shared" si="4"/>
        <v>10.166666666666666</v>
      </c>
      <c r="H15" s="357">
        <f t="shared" si="5"/>
        <v>4.7</v>
      </c>
      <c r="I15" s="358">
        <v>7</v>
      </c>
      <c r="J15" s="359">
        <v>2</v>
      </c>
      <c r="K15" s="359">
        <v>3</v>
      </c>
      <c r="L15" s="359">
        <v>4</v>
      </c>
      <c r="M15" s="360">
        <v>6</v>
      </c>
      <c r="N15" s="353">
        <v>3</v>
      </c>
      <c r="O15" s="361">
        <v>3</v>
      </c>
      <c r="P15" s="362">
        <v>4</v>
      </c>
      <c r="Q15" s="363">
        <v>3</v>
      </c>
      <c r="R15" s="355">
        <v>12</v>
      </c>
      <c r="S15" s="364">
        <v>10</v>
      </c>
      <c r="T15" s="365">
        <v>9</v>
      </c>
      <c r="U15" s="365">
        <v>10</v>
      </c>
      <c r="V15" s="365">
        <v>12</v>
      </c>
      <c r="W15" s="365">
        <v>10</v>
      </c>
      <c r="X15" s="366">
        <v>10</v>
      </c>
      <c r="Y15" s="367">
        <v>7</v>
      </c>
      <c r="Z15" s="336"/>
      <c r="AA15" s="336"/>
    </row>
    <row r="16" spans="1:28" ht="16" x14ac:dyDescent="0.2">
      <c r="A16" s="573"/>
      <c r="B16" s="351">
        <v>13</v>
      </c>
      <c r="C16" s="352">
        <f t="shared" si="0"/>
        <v>1.75</v>
      </c>
      <c r="D16" s="353">
        <f t="shared" si="1"/>
        <v>1</v>
      </c>
      <c r="E16" s="354">
        <f t="shared" si="2"/>
        <v>1</v>
      </c>
      <c r="F16" s="355">
        <f t="shared" si="3"/>
        <v>2</v>
      </c>
      <c r="G16" s="356">
        <f t="shared" si="4"/>
        <v>8.3333333333333339</v>
      </c>
      <c r="H16" s="357">
        <f t="shared" si="5"/>
        <v>1.5</v>
      </c>
      <c r="I16" s="358">
        <v>2</v>
      </c>
      <c r="J16" s="359">
        <v>1</v>
      </c>
      <c r="K16" s="359">
        <v>1</v>
      </c>
      <c r="L16" s="359">
        <v>2</v>
      </c>
      <c r="M16" s="360">
        <v>3</v>
      </c>
      <c r="N16" s="353">
        <v>1</v>
      </c>
      <c r="O16" s="361">
        <v>1</v>
      </c>
      <c r="P16" s="362">
        <v>1</v>
      </c>
      <c r="Q16" s="363">
        <v>1</v>
      </c>
      <c r="R16" s="355">
        <v>2</v>
      </c>
      <c r="S16" s="364">
        <v>9</v>
      </c>
      <c r="T16" s="365">
        <v>8</v>
      </c>
      <c r="U16" s="365">
        <v>8</v>
      </c>
      <c r="V16" s="365">
        <v>9</v>
      </c>
      <c r="W16" s="365">
        <v>8</v>
      </c>
      <c r="X16" s="366">
        <v>8</v>
      </c>
      <c r="Y16" s="367">
        <v>2</v>
      </c>
      <c r="Z16" s="336"/>
      <c r="AA16" s="336"/>
    </row>
    <row r="17" spans="1:28" ht="16" x14ac:dyDescent="0.2">
      <c r="A17" s="573"/>
      <c r="B17" s="351">
        <v>14</v>
      </c>
      <c r="C17" s="352">
        <f t="shared" si="0"/>
        <v>4</v>
      </c>
      <c r="D17" s="353">
        <f t="shared" si="1"/>
        <v>3</v>
      </c>
      <c r="E17" s="354">
        <f t="shared" si="2"/>
        <v>3.3333333333333335</v>
      </c>
      <c r="F17" s="355">
        <f t="shared" si="3"/>
        <v>5</v>
      </c>
      <c r="G17" s="356">
        <f t="shared" si="4"/>
        <v>6.5</v>
      </c>
      <c r="H17" s="357">
        <f t="shared" si="5"/>
        <v>3.9</v>
      </c>
      <c r="I17" s="358">
        <v>5</v>
      </c>
      <c r="J17" s="359">
        <v>4</v>
      </c>
      <c r="K17" s="359">
        <v>4</v>
      </c>
      <c r="L17" s="359">
        <v>4</v>
      </c>
      <c r="M17" s="360">
        <v>4</v>
      </c>
      <c r="N17" s="353">
        <v>3</v>
      </c>
      <c r="O17" s="361">
        <v>4</v>
      </c>
      <c r="P17" s="362">
        <v>3</v>
      </c>
      <c r="Q17" s="363">
        <v>3</v>
      </c>
      <c r="R17" s="355">
        <v>5</v>
      </c>
      <c r="S17" s="364">
        <v>7</v>
      </c>
      <c r="T17" s="365">
        <v>7</v>
      </c>
      <c r="U17" s="365">
        <v>6</v>
      </c>
      <c r="V17" s="365">
        <v>6</v>
      </c>
      <c r="W17" s="365">
        <v>6</v>
      </c>
      <c r="X17" s="366">
        <v>7</v>
      </c>
      <c r="Y17" s="367">
        <v>5</v>
      </c>
      <c r="Z17" s="336"/>
      <c r="AA17" s="336"/>
    </row>
    <row r="18" spans="1:28" ht="16" x14ac:dyDescent="0.2">
      <c r="A18" s="573"/>
      <c r="B18" s="351">
        <v>15</v>
      </c>
      <c r="C18" s="352">
        <f t="shared" si="0"/>
        <v>2.75</v>
      </c>
      <c r="D18" s="353">
        <f t="shared" si="1"/>
        <v>3</v>
      </c>
      <c r="E18" s="354">
        <f t="shared" si="2"/>
        <v>4</v>
      </c>
      <c r="F18" s="355">
        <f t="shared" si="3"/>
        <v>5</v>
      </c>
      <c r="G18" s="356">
        <f t="shared" si="4"/>
        <v>7.333333333333333</v>
      </c>
      <c r="H18" s="357">
        <f t="shared" si="5"/>
        <v>3.8</v>
      </c>
      <c r="I18" s="358">
        <v>7</v>
      </c>
      <c r="J18" s="359">
        <v>2</v>
      </c>
      <c r="K18" s="359">
        <v>2</v>
      </c>
      <c r="L18" s="359">
        <v>2</v>
      </c>
      <c r="M18" s="360">
        <v>5</v>
      </c>
      <c r="N18" s="353">
        <v>3</v>
      </c>
      <c r="O18" s="361">
        <v>5</v>
      </c>
      <c r="P18" s="362">
        <v>4</v>
      </c>
      <c r="Q18" s="363">
        <v>3</v>
      </c>
      <c r="R18" s="355">
        <v>5</v>
      </c>
      <c r="S18" s="364">
        <v>7</v>
      </c>
      <c r="T18" s="365">
        <v>6</v>
      </c>
      <c r="U18" s="365">
        <v>9</v>
      </c>
      <c r="V18" s="365">
        <v>7</v>
      </c>
      <c r="W18" s="365">
        <v>8</v>
      </c>
      <c r="X18" s="366">
        <v>7</v>
      </c>
      <c r="Y18" s="367">
        <v>7</v>
      </c>
      <c r="Z18" s="336"/>
      <c r="AA18" s="336"/>
    </row>
    <row r="19" spans="1:28" ht="16" x14ac:dyDescent="0.2">
      <c r="A19" s="573"/>
      <c r="B19" s="351">
        <v>16</v>
      </c>
      <c r="C19" s="352">
        <f t="shared" si="0"/>
        <v>2.75</v>
      </c>
      <c r="D19" s="353">
        <f t="shared" si="1"/>
        <v>4</v>
      </c>
      <c r="E19" s="354">
        <f t="shared" si="2"/>
        <v>3</v>
      </c>
      <c r="F19" s="355">
        <f t="shared" si="3"/>
        <v>4</v>
      </c>
      <c r="G19" s="356">
        <f t="shared" si="4"/>
        <v>9.5</v>
      </c>
      <c r="H19" s="357">
        <f t="shared" si="5"/>
        <v>3.4</v>
      </c>
      <c r="I19" s="358">
        <v>6</v>
      </c>
      <c r="J19" s="359">
        <v>2</v>
      </c>
      <c r="K19" s="359">
        <v>2</v>
      </c>
      <c r="L19" s="359">
        <v>2</v>
      </c>
      <c r="M19" s="360">
        <v>5</v>
      </c>
      <c r="N19" s="353">
        <v>4</v>
      </c>
      <c r="O19" s="361">
        <v>2</v>
      </c>
      <c r="P19" s="362">
        <v>4</v>
      </c>
      <c r="Q19" s="363">
        <v>3</v>
      </c>
      <c r="R19" s="355">
        <v>4</v>
      </c>
      <c r="S19" s="364">
        <v>10</v>
      </c>
      <c r="T19" s="365">
        <v>8</v>
      </c>
      <c r="U19" s="365">
        <v>11</v>
      </c>
      <c r="V19" s="365">
        <v>11</v>
      </c>
      <c r="W19" s="365">
        <v>8</v>
      </c>
      <c r="X19" s="366">
        <v>9</v>
      </c>
      <c r="Y19" s="367">
        <v>6</v>
      </c>
      <c r="Z19" s="336"/>
      <c r="AA19" s="336"/>
    </row>
    <row r="20" spans="1:28" ht="16" x14ac:dyDescent="0.2">
      <c r="A20" s="573"/>
      <c r="B20" s="351">
        <v>17</v>
      </c>
      <c r="C20" s="352">
        <f t="shared" si="0"/>
        <v>2.5</v>
      </c>
      <c r="D20" s="353">
        <f t="shared" si="1"/>
        <v>4</v>
      </c>
      <c r="E20" s="354">
        <f t="shared" si="2"/>
        <v>5</v>
      </c>
      <c r="F20" s="355">
        <f t="shared" si="3"/>
        <v>5</v>
      </c>
      <c r="G20" s="356">
        <f t="shared" si="4"/>
        <v>6.5</v>
      </c>
      <c r="H20" s="357">
        <f t="shared" si="5"/>
        <v>4.0999999999999996</v>
      </c>
      <c r="I20" s="358">
        <v>7</v>
      </c>
      <c r="J20" s="359">
        <v>1</v>
      </c>
      <c r="K20" s="359">
        <v>2</v>
      </c>
      <c r="L20" s="359">
        <v>1</v>
      </c>
      <c r="M20" s="360">
        <v>6</v>
      </c>
      <c r="N20" s="353">
        <v>4</v>
      </c>
      <c r="O20" s="361">
        <v>6</v>
      </c>
      <c r="P20" s="362">
        <v>5</v>
      </c>
      <c r="Q20" s="363">
        <v>4</v>
      </c>
      <c r="R20" s="355">
        <v>5</v>
      </c>
      <c r="S20" s="364">
        <v>6</v>
      </c>
      <c r="T20" s="365">
        <v>6</v>
      </c>
      <c r="U20" s="365">
        <v>6</v>
      </c>
      <c r="V20" s="365">
        <v>8</v>
      </c>
      <c r="W20" s="365">
        <v>6</v>
      </c>
      <c r="X20" s="366">
        <v>7</v>
      </c>
      <c r="Y20" s="367">
        <v>7</v>
      </c>
      <c r="Z20" s="336"/>
      <c r="AA20" s="336"/>
    </row>
    <row r="21" spans="1:28" ht="15.75" customHeight="1" x14ac:dyDescent="0.2">
      <c r="A21" s="573"/>
      <c r="B21" s="351">
        <v>18</v>
      </c>
      <c r="C21" s="352">
        <f t="shared" si="0"/>
        <v>3.25</v>
      </c>
      <c r="D21" s="353">
        <f t="shared" si="1"/>
        <v>3</v>
      </c>
      <c r="E21" s="354">
        <f t="shared" si="2"/>
        <v>3</v>
      </c>
      <c r="F21" s="355">
        <f t="shared" si="3"/>
        <v>5</v>
      </c>
      <c r="G21" s="356">
        <f t="shared" si="4"/>
        <v>7</v>
      </c>
      <c r="H21" s="357">
        <f t="shared" si="5"/>
        <v>3.5</v>
      </c>
      <c r="I21" s="358">
        <v>5</v>
      </c>
      <c r="J21" s="359">
        <v>3</v>
      </c>
      <c r="K21" s="359">
        <v>2</v>
      </c>
      <c r="L21" s="359">
        <v>2</v>
      </c>
      <c r="M21" s="360">
        <v>6</v>
      </c>
      <c r="N21" s="353">
        <v>3</v>
      </c>
      <c r="O21" s="361">
        <v>4</v>
      </c>
      <c r="P21" s="362">
        <v>3</v>
      </c>
      <c r="Q21" s="363">
        <v>2</v>
      </c>
      <c r="R21" s="355">
        <v>5</v>
      </c>
      <c r="S21" s="364">
        <v>8</v>
      </c>
      <c r="T21" s="365">
        <v>6</v>
      </c>
      <c r="U21" s="365">
        <v>7</v>
      </c>
      <c r="V21" s="365">
        <v>7</v>
      </c>
      <c r="W21" s="365">
        <v>7</v>
      </c>
      <c r="X21" s="366">
        <v>7</v>
      </c>
      <c r="Y21" s="367">
        <v>5</v>
      </c>
      <c r="Z21" s="336"/>
      <c r="AA21" s="336"/>
    </row>
    <row r="22" spans="1:28" ht="15.75" customHeight="1" x14ac:dyDescent="0.2">
      <c r="A22" s="573"/>
      <c r="B22" s="351">
        <v>19</v>
      </c>
      <c r="C22" s="352">
        <f t="shared" si="0"/>
        <v>2.5</v>
      </c>
      <c r="D22" s="353">
        <f t="shared" si="1"/>
        <v>2</v>
      </c>
      <c r="E22" s="354">
        <f t="shared" si="2"/>
        <v>2</v>
      </c>
      <c r="F22" s="355">
        <f t="shared" si="3"/>
        <v>2</v>
      </c>
      <c r="G22" s="356">
        <f t="shared" si="4"/>
        <v>2.1666666666666665</v>
      </c>
      <c r="H22" s="357">
        <f t="shared" si="5"/>
        <v>2.2000000000000002</v>
      </c>
      <c r="I22" s="358">
        <v>2</v>
      </c>
      <c r="J22" s="359">
        <v>2</v>
      </c>
      <c r="K22" s="359">
        <v>2</v>
      </c>
      <c r="L22" s="359">
        <v>3</v>
      </c>
      <c r="M22" s="360">
        <v>3</v>
      </c>
      <c r="N22" s="353">
        <v>2</v>
      </c>
      <c r="O22" s="361">
        <v>2</v>
      </c>
      <c r="P22" s="362">
        <v>2</v>
      </c>
      <c r="Q22" s="363">
        <v>2</v>
      </c>
      <c r="R22" s="355">
        <v>2</v>
      </c>
      <c r="S22" s="364">
        <v>2</v>
      </c>
      <c r="T22" s="365">
        <v>3</v>
      </c>
      <c r="U22" s="365">
        <v>2</v>
      </c>
      <c r="V22" s="365">
        <v>2</v>
      </c>
      <c r="W22" s="365">
        <v>2</v>
      </c>
      <c r="X22" s="366">
        <v>2</v>
      </c>
      <c r="Y22" s="367">
        <v>2</v>
      </c>
      <c r="Z22" s="336"/>
      <c r="AA22" s="336"/>
    </row>
    <row r="23" spans="1:28" ht="15.75" customHeight="1" x14ac:dyDescent="0.2">
      <c r="A23" s="573"/>
      <c r="B23" s="351">
        <v>20</v>
      </c>
      <c r="C23" s="352">
        <f t="shared" si="0"/>
        <v>3.75</v>
      </c>
      <c r="D23" s="353">
        <f t="shared" si="1"/>
        <v>7</v>
      </c>
      <c r="E23" s="354">
        <f t="shared" si="2"/>
        <v>5.333333333333333</v>
      </c>
      <c r="F23" s="355">
        <f t="shared" si="3"/>
        <v>7</v>
      </c>
      <c r="G23" s="356">
        <f t="shared" si="4"/>
        <v>9.1666666666666661</v>
      </c>
      <c r="H23" s="357">
        <f t="shared" si="5"/>
        <v>5.0999999999999996</v>
      </c>
      <c r="I23" s="358">
        <v>6</v>
      </c>
      <c r="J23" s="359">
        <v>2</v>
      </c>
      <c r="K23" s="359">
        <v>2</v>
      </c>
      <c r="L23" s="359">
        <v>2</v>
      </c>
      <c r="M23" s="360">
        <v>9</v>
      </c>
      <c r="N23" s="353">
        <v>7</v>
      </c>
      <c r="O23" s="361">
        <v>5</v>
      </c>
      <c r="P23" s="362">
        <v>5</v>
      </c>
      <c r="Q23" s="363">
        <v>6</v>
      </c>
      <c r="R23" s="355">
        <v>7</v>
      </c>
      <c r="S23" s="364">
        <v>10</v>
      </c>
      <c r="T23" s="365">
        <v>7</v>
      </c>
      <c r="U23" s="365">
        <v>9</v>
      </c>
      <c r="V23" s="365">
        <v>12</v>
      </c>
      <c r="W23" s="365">
        <v>9</v>
      </c>
      <c r="X23" s="366">
        <v>8</v>
      </c>
      <c r="Y23" s="367">
        <v>6</v>
      </c>
      <c r="Z23" s="336"/>
      <c r="AA23" s="336"/>
    </row>
    <row r="24" spans="1:28" ht="15.75" customHeight="1" x14ac:dyDescent="0.2">
      <c r="A24" s="573"/>
      <c r="B24" s="351">
        <v>21</v>
      </c>
      <c r="C24" s="352">
        <f t="shared" si="0"/>
        <v>2.25</v>
      </c>
      <c r="D24" s="353">
        <f t="shared" si="1"/>
        <v>2</v>
      </c>
      <c r="E24" s="354">
        <f t="shared" si="2"/>
        <v>2</v>
      </c>
      <c r="F24" s="355">
        <f t="shared" si="3"/>
        <v>4</v>
      </c>
      <c r="G24" s="356">
        <f t="shared" si="4"/>
        <v>6.166666666666667</v>
      </c>
      <c r="H24" s="357">
        <f t="shared" si="5"/>
        <v>2.2999999999999998</v>
      </c>
      <c r="I24" s="358">
        <v>2</v>
      </c>
      <c r="J24" s="359">
        <v>2</v>
      </c>
      <c r="K24" s="359">
        <v>2</v>
      </c>
      <c r="L24" s="359">
        <v>2</v>
      </c>
      <c r="M24" s="360">
        <v>3</v>
      </c>
      <c r="N24" s="353">
        <v>2</v>
      </c>
      <c r="O24" s="361">
        <v>2</v>
      </c>
      <c r="P24" s="362">
        <v>2</v>
      </c>
      <c r="Q24" s="363">
        <v>2</v>
      </c>
      <c r="R24" s="355">
        <v>4</v>
      </c>
      <c r="S24" s="364">
        <v>6</v>
      </c>
      <c r="T24" s="365">
        <v>6</v>
      </c>
      <c r="U24" s="365">
        <v>7</v>
      </c>
      <c r="V24" s="365">
        <v>6</v>
      </c>
      <c r="W24" s="365">
        <v>6</v>
      </c>
      <c r="X24" s="366">
        <v>6</v>
      </c>
      <c r="Y24" s="367">
        <v>2</v>
      </c>
      <c r="Z24" s="336"/>
      <c r="AA24" s="336"/>
    </row>
    <row r="25" spans="1:28" ht="15.75" customHeight="1" x14ac:dyDescent="0.2">
      <c r="A25" s="573"/>
      <c r="B25" s="351">
        <v>22</v>
      </c>
      <c r="C25" s="352">
        <f t="shared" si="0"/>
        <v>2</v>
      </c>
      <c r="D25" s="353">
        <f t="shared" si="1"/>
        <v>2</v>
      </c>
      <c r="E25" s="354">
        <f t="shared" si="2"/>
        <v>2</v>
      </c>
      <c r="F25" s="355">
        <f t="shared" si="3"/>
        <v>4</v>
      </c>
      <c r="G25" s="356">
        <f t="shared" si="4"/>
        <v>5.833333333333333</v>
      </c>
      <c r="H25" s="357">
        <f t="shared" si="5"/>
        <v>2.4</v>
      </c>
      <c r="I25" s="358">
        <v>4</v>
      </c>
      <c r="J25" s="359">
        <v>2</v>
      </c>
      <c r="K25" s="359">
        <v>2</v>
      </c>
      <c r="L25" s="359">
        <v>2</v>
      </c>
      <c r="M25" s="360">
        <v>2</v>
      </c>
      <c r="N25" s="353">
        <v>2</v>
      </c>
      <c r="O25" s="361">
        <v>2</v>
      </c>
      <c r="P25" s="362">
        <v>2</v>
      </c>
      <c r="Q25" s="363">
        <v>2</v>
      </c>
      <c r="R25" s="355">
        <v>4</v>
      </c>
      <c r="S25" s="364">
        <v>5</v>
      </c>
      <c r="T25" s="365">
        <v>5</v>
      </c>
      <c r="U25" s="365">
        <v>6</v>
      </c>
      <c r="V25" s="365">
        <v>7</v>
      </c>
      <c r="W25" s="365">
        <v>6</v>
      </c>
      <c r="X25" s="366">
        <v>6</v>
      </c>
      <c r="Y25" s="367">
        <v>4</v>
      </c>
      <c r="Z25" s="336"/>
      <c r="AA25" s="336"/>
    </row>
    <row r="26" spans="1:28" ht="15.75" customHeight="1" x14ac:dyDescent="0.2">
      <c r="A26" s="573"/>
      <c r="B26" s="351" t="s">
        <v>274</v>
      </c>
      <c r="C26" s="352">
        <f t="shared" si="0"/>
        <v>2.25</v>
      </c>
      <c r="D26" s="353">
        <f t="shared" si="1"/>
        <v>3</v>
      </c>
      <c r="E26" s="354">
        <f t="shared" si="2"/>
        <v>3</v>
      </c>
      <c r="F26" s="355">
        <f t="shared" si="3"/>
        <v>4</v>
      </c>
      <c r="G26" s="356">
        <f t="shared" si="4"/>
        <v>7.833333333333333</v>
      </c>
      <c r="H26" s="357">
        <f t="shared" si="5"/>
        <v>2.8</v>
      </c>
      <c r="I26" s="358">
        <v>3</v>
      </c>
      <c r="J26" s="359">
        <v>2</v>
      </c>
      <c r="K26" s="359">
        <v>2</v>
      </c>
      <c r="L26" s="359">
        <v>2</v>
      </c>
      <c r="M26" s="360">
        <v>3</v>
      </c>
      <c r="N26" s="353">
        <v>3</v>
      </c>
      <c r="O26" s="361">
        <v>3</v>
      </c>
      <c r="P26" s="362">
        <v>3</v>
      </c>
      <c r="Q26" s="363">
        <v>3</v>
      </c>
      <c r="R26" s="355">
        <v>4</v>
      </c>
      <c r="S26" s="364">
        <v>7</v>
      </c>
      <c r="T26" s="365">
        <v>7</v>
      </c>
      <c r="U26" s="365">
        <v>7</v>
      </c>
      <c r="V26" s="365">
        <v>9</v>
      </c>
      <c r="W26" s="365">
        <v>9</v>
      </c>
      <c r="X26" s="366">
        <v>8</v>
      </c>
      <c r="Y26" s="367">
        <v>3</v>
      </c>
      <c r="Z26" s="336"/>
      <c r="AA26" s="336"/>
    </row>
    <row r="27" spans="1:28" ht="15.75" customHeight="1" x14ac:dyDescent="0.2">
      <c r="A27" s="573"/>
      <c r="B27" s="368" t="s">
        <v>1162</v>
      </c>
      <c r="C27" s="369">
        <f t="shared" ref="C27:Y27" si="6">AVERAGE(C4:C26)</f>
        <v>3.6847826086956523</v>
      </c>
      <c r="D27" s="370">
        <f t="shared" si="6"/>
        <v>3.8260869565217392</v>
      </c>
      <c r="E27" s="371">
        <f t="shared" si="6"/>
        <v>4.0869565217391308</v>
      </c>
      <c r="F27" s="372">
        <f t="shared" si="6"/>
        <v>5.6086956521739131</v>
      </c>
      <c r="G27" s="373">
        <f t="shared" si="6"/>
        <v>9.6086956521739122</v>
      </c>
      <c r="H27" s="374">
        <f t="shared" si="6"/>
        <v>4.2652173913043478</v>
      </c>
      <c r="I27" s="375">
        <f t="shared" si="6"/>
        <v>6.2173913043478262</v>
      </c>
      <c r="J27" s="352">
        <f t="shared" si="6"/>
        <v>2.4347826086956523</v>
      </c>
      <c r="K27" s="352">
        <f t="shared" si="6"/>
        <v>3.2608695652173911</v>
      </c>
      <c r="L27" s="352">
        <f t="shared" si="6"/>
        <v>2.9565217391304346</v>
      </c>
      <c r="M27" s="376">
        <f t="shared" si="6"/>
        <v>6.0869565217391308</v>
      </c>
      <c r="N27" s="377">
        <f t="shared" si="6"/>
        <v>3.8260869565217392</v>
      </c>
      <c r="O27" s="378">
        <f t="shared" si="6"/>
        <v>4.2608695652173916</v>
      </c>
      <c r="P27" s="379">
        <f t="shared" si="6"/>
        <v>4.0434782608695654</v>
      </c>
      <c r="Q27" s="380">
        <f t="shared" si="6"/>
        <v>3.9565217391304346</v>
      </c>
      <c r="R27" s="381">
        <f t="shared" si="6"/>
        <v>5.6086956521739131</v>
      </c>
      <c r="S27" s="382">
        <f t="shared" si="6"/>
        <v>9.5652173913043477</v>
      </c>
      <c r="T27" s="356">
        <f t="shared" si="6"/>
        <v>8.7826086956521738</v>
      </c>
      <c r="U27" s="356">
        <f t="shared" si="6"/>
        <v>10.217391304347826</v>
      </c>
      <c r="V27" s="356">
        <f t="shared" si="6"/>
        <v>10.478260869565217</v>
      </c>
      <c r="W27" s="356">
        <f t="shared" si="6"/>
        <v>9.3913043478260878</v>
      </c>
      <c r="X27" s="383">
        <f t="shared" si="6"/>
        <v>9.2173913043478262</v>
      </c>
      <c r="Y27" s="384">
        <f t="shared" si="6"/>
        <v>6.2173913043478262</v>
      </c>
      <c r="Z27" s="336"/>
      <c r="AA27" s="336"/>
    </row>
    <row r="28" spans="1:28" ht="15.75" customHeight="1" x14ac:dyDescent="0.2">
      <c r="A28" s="573"/>
      <c r="B28" s="385" t="s">
        <v>1595</v>
      </c>
      <c r="C28" s="369">
        <f t="shared" ref="C28:Y28" si="7">STDEV(C4:C26)</f>
        <v>1.303878374017013</v>
      </c>
      <c r="D28" s="386">
        <f t="shared" si="7"/>
        <v>1.9459088531640256</v>
      </c>
      <c r="E28" s="387">
        <f t="shared" si="7"/>
        <v>1.9776973430866505</v>
      </c>
      <c r="F28" s="372">
        <f t="shared" si="7"/>
        <v>2.2307587464762384</v>
      </c>
      <c r="G28" s="373">
        <f t="shared" si="7"/>
        <v>3.3305324200706781</v>
      </c>
      <c r="H28" s="388">
        <f t="shared" si="7"/>
        <v>1.6313989244182046</v>
      </c>
      <c r="I28" s="375">
        <f t="shared" si="7"/>
        <v>2.7790862091886908</v>
      </c>
      <c r="J28" s="352">
        <f t="shared" si="7"/>
        <v>0.89575194194708607</v>
      </c>
      <c r="K28" s="352">
        <f t="shared" si="7"/>
        <v>1.7113894223527009</v>
      </c>
      <c r="L28" s="352">
        <f t="shared" si="7"/>
        <v>1.2239377906638147</v>
      </c>
      <c r="M28" s="376">
        <f t="shared" si="7"/>
        <v>2.7454597806405077</v>
      </c>
      <c r="N28" s="377">
        <f t="shared" si="7"/>
        <v>1.9459088531640256</v>
      </c>
      <c r="O28" s="378">
        <f t="shared" si="7"/>
        <v>2.2404827260770839</v>
      </c>
      <c r="P28" s="379">
        <f t="shared" si="7"/>
        <v>1.8703004345331848</v>
      </c>
      <c r="Q28" s="380">
        <f t="shared" si="7"/>
        <v>1.9651107040193392</v>
      </c>
      <c r="R28" s="381">
        <f t="shared" si="7"/>
        <v>2.2307587464762384</v>
      </c>
      <c r="S28" s="382">
        <f t="shared" si="7"/>
        <v>3.5525418167396419</v>
      </c>
      <c r="T28" s="356">
        <f t="shared" si="7"/>
        <v>3.029499234634037</v>
      </c>
      <c r="U28" s="356">
        <f t="shared" si="7"/>
        <v>3.9075279530103577</v>
      </c>
      <c r="V28" s="356">
        <f t="shared" si="7"/>
        <v>3.666427109194395</v>
      </c>
      <c r="W28" s="356">
        <f t="shared" si="7"/>
        <v>3.3403746446766145</v>
      </c>
      <c r="X28" s="383">
        <f t="shared" si="7"/>
        <v>3.0593600302132469</v>
      </c>
      <c r="Y28" s="384">
        <f t="shared" si="7"/>
        <v>2.7790862091886908</v>
      </c>
      <c r="Z28" s="336"/>
      <c r="AA28" s="336"/>
      <c r="AB28" s="336"/>
    </row>
    <row r="29" spans="1:28" ht="15.75" customHeight="1" x14ac:dyDescent="0.2">
      <c r="A29" s="338" t="s">
        <v>1586</v>
      </c>
      <c r="B29" s="389" t="s">
        <v>1587</v>
      </c>
      <c r="C29" s="338" t="s">
        <v>774</v>
      </c>
      <c r="D29" s="338" t="s">
        <v>1589</v>
      </c>
      <c r="E29" s="338" t="s">
        <v>819</v>
      </c>
      <c r="F29" s="338" t="s">
        <v>1590</v>
      </c>
      <c r="G29" s="338" t="s">
        <v>1591</v>
      </c>
      <c r="H29" s="339" t="s">
        <v>1593</v>
      </c>
      <c r="I29" s="390" t="s">
        <v>1596</v>
      </c>
      <c r="J29" s="390" t="s">
        <v>325</v>
      </c>
      <c r="K29" s="390" t="s">
        <v>291</v>
      </c>
      <c r="L29" s="390" t="s">
        <v>264</v>
      </c>
      <c r="M29" s="391" t="s">
        <v>360</v>
      </c>
      <c r="N29" s="392" t="s">
        <v>574</v>
      </c>
      <c r="O29" s="393" t="s">
        <v>538</v>
      </c>
      <c r="P29" s="394" t="s">
        <v>403</v>
      </c>
      <c r="Q29" s="395" t="s">
        <v>526</v>
      </c>
      <c r="R29" s="396" t="s">
        <v>595</v>
      </c>
      <c r="S29" s="397" t="s">
        <v>674</v>
      </c>
      <c r="T29" s="398" t="s">
        <v>651</v>
      </c>
      <c r="U29" s="398" t="s">
        <v>643</v>
      </c>
      <c r="V29" s="398" t="s">
        <v>650</v>
      </c>
      <c r="W29" s="398" t="s">
        <v>614</v>
      </c>
      <c r="X29" s="399" t="s">
        <v>639</v>
      </c>
      <c r="Y29" s="400" t="s">
        <v>676</v>
      </c>
      <c r="Z29" s="336"/>
      <c r="AA29" s="336"/>
      <c r="AB29" s="336"/>
    </row>
    <row r="30" spans="1:28" ht="15.75" customHeight="1" x14ac:dyDescent="0.2">
      <c r="A30" s="641" t="s">
        <v>1597</v>
      </c>
      <c r="B30" s="351">
        <v>1</v>
      </c>
      <c r="C30" s="352">
        <f t="shared" ref="C30:C70" si="8">AVERAGE(I30:M30)</f>
        <v>8.6</v>
      </c>
      <c r="D30" s="353">
        <f t="shared" ref="D30:D70" si="9">N30</f>
        <v>4</v>
      </c>
      <c r="E30" s="354">
        <f t="shared" ref="E30:E70" si="10">AVERAGE(O30:Q30)</f>
        <v>4</v>
      </c>
      <c r="F30" s="355">
        <f t="shared" ref="F30:F70" si="11">R30</f>
        <v>3</v>
      </c>
      <c r="G30" s="356">
        <f t="shared" ref="G30:G70" si="12">AVERAGE(S30:X30)</f>
        <v>11.333333333333334</v>
      </c>
      <c r="H30" s="401">
        <f>AVERAGE(J30:R30)</f>
        <v>6</v>
      </c>
      <c r="I30" s="359">
        <v>8</v>
      </c>
      <c r="J30" s="359">
        <v>8</v>
      </c>
      <c r="K30" s="359">
        <v>10</v>
      </c>
      <c r="L30" s="359">
        <v>7</v>
      </c>
      <c r="M30" s="360">
        <v>10</v>
      </c>
      <c r="N30" s="353">
        <v>4</v>
      </c>
      <c r="O30" s="361">
        <v>4</v>
      </c>
      <c r="P30" s="362">
        <v>5</v>
      </c>
      <c r="Q30" s="363">
        <v>3</v>
      </c>
      <c r="R30" s="355">
        <v>3</v>
      </c>
      <c r="S30" s="364">
        <v>10</v>
      </c>
      <c r="T30" s="365">
        <v>10</v>
      </c>
      <c r="U30" s="365">
        <v>13</v>
      </c>
      <c r="V30" s="365">
        <v>15</v>
      </c>
      <c r="W30" s="365">
        <v>10</v>
      </c>
      <c r="X30" s="366">
        <v>10</v>
      </c>
      <c r="Y30" s="402" t="s">
        <v>898</v>
      </c>
      <c r="Z30" s="336"/>
      <c r="AA30" s="336"/>
      <c r="AB30" s="336"/>
    </row>
    <row r="31" spans="1:28" ht="15.75" customHeight="1" x14ac:dyDescent="0.2">
      <c r="A31" s="573"/>
      <c r="B31" s="351">
        <v>2</v>
      </c>
      <c r="C31" s="352">
        <f t="shared" si="8"/>
        <v>8.8000000000000007</v>
      </c>
      <c r="D31" s="353">
        <f t="shared" si="9"/>
        <v>3</v>
      </c>
      <c r="E31" s="354">
        <f t="shared" si="10"/>
        <v>3</v>
      </c>
      <c r="F31" s="355">
        <f t="shared" si="11"/>
        <v>4</v>
      </c>
      <c r="G31" s="356">
        <f t="shared" si="12"/>
        <v>5.666666666666667</v>
      </c>
      <c r="H31" s="401">
        <v>6</v>
      </c>
      <c r="I31" s="359">
        <v>9</v>
      </c>
      <c r="J31" s="359">
        <v>7</v>
      </c>
      <c r="K31" s="359">
        <v>13</v>
      </c>
      <c r="L31" s="359">
        <v>9</v>
      </c>
      <c r="M31" s="360">
        <v>6</v>
      </c>
      <c r="N31" s="353">
        <v>3</v>
      </c>
      <c r="O31" s="361">
        <v>3</v>
      </c>
      <c r="P31" s="362">
        <v>3</v>
      </c>
      <c r="Q31" s="363">
        <v>3</v>
      </c>
      <c r="R31" s="355">
        <v>4</v>
      </c>
      <c r="S31" s="364">
        <v>7</v>
      </c>
      <c r="T31" s="365">
        <v>5</v>
      </c>
      <c r="U31" s="365">
        <v>5</v>
      </c>
      <c r="V31" s="365">
        <v>6</v>
      </c>
      <c r="W31" s="365">
        <v>5</v>
      </c>
      <c r="X31" s="366">
        <v>6</v>
      </c>
      <c r="Y31" s="402" t="s">
        <v>898</v>
      </c>
      <c r="Z31" s="336"/>
      <c r="AA31" s="336"/>
      <c r="AB31" s="336"/>
    </row>
    <row r="32" spans="1:28" ht="15.75" customHeight="1" x14ac:dyDescent="0.2">
      <c r="A32" s="573"/>
      <c r="B32" s="351">
        <v>3</v>
      </c>
      <c r="C32" s="352">
        <f t="shared" si="8"/>
        <v>4.8</v>
      </c>
      <c r="D32" s="353">
        <f t="shared" si="9"/>
        <v>3</v>
      </c>
      <c r="E32" s="354">
        <f t="shared" si="10"/>
        <v>2.3333333333333335</v>
      </c>
      <c r="F32" s="355">
        <f t="shared" si="11"/>
        <v>3</v>
      </c>
      <c r="G32" s="356">
        <f t="shared" si="12"/>
        <v>8.6666666666666661</v>
      </c>
      <c r="H32" s="401">
        <v>3.7</v>
      </c>
      <c r="I32" s="359">
        <v>4</v>
      </c>
      <c r="J32" s="359">
        <v>3</v>
      </c>
      <c r="K32" s="359">
        <v>5</v>
      </c>
      <c r="L32" s="359">
        <v>4</v>
      </c>
      <c r="M32" s="360">
        <v>8</v>
      </c>
      <c r="N32" s="353">
        <v>3</v>
      </c>
      <c r="O32" s="361">
        <v>2</v>
      </c>
      <c r="P32" s="362">
        <v>3</v>
      </c>
      <c r="Q32" s="363">
        <v>2</v>
      </c>
      <c r="R32" s="355">
        <v>3</v>
      </c>
      <c r="S32" s="364">
        <v>8</v>
      </c>
      <c r="T32" s="365">
        <v>7</v>
      </c>
      <c r="U32" s="365">
        <v>13</v>
      </c>
      <c r="V32" s="365">
        <v>8</v>
      </c>
      <c r="W32" s="365">
        <v>8</v>
      </c>
      <c r="X32" s="366">
        <v>8</v>
      </c>
      <c r="Y32" s="402" t="s">
        <v>898</v>
      </c>
      <c r="Z32" s="336"/>
      <c r="AA32" s="336"/>
      <c r="AB32" s="336"/>
    </row>
    <row r="33" spans="1:28" ht="15.75" customHeight="1" x14ac:dyDescent="0.2">
      <c r="A33" s="573"/>
      <c r="B33" s="351">
        <v>4</v>
      </c>
      <c r="C33" s="352">
        <f t="shared" si="8"/>
        <v>4.5999999999999996</v>
      </c>
      <c r="D33" s="353">
        <f t="shared" si="9"/>
        <v>1</v>
      </c>
      <c r="E33" s="354">
        <f t="shared" si="10"/>
        <v>1</v>
      </c>
      <c r="F33" s="355">
        <f t="shared" si="11"/>
        <v>3</v>
      </c>
      <c r="G33" s="356">
        <f t="shared" si="12"/>
        <v>6.666666666666667</v>
      </c>
      <c r="H33" s="401">
        <v>3</v>
      </c>
      <c r="I33" s="359">
        <v>4</v>
      </c>
      <c r="J33" s="359">
        <v>5</v>
      </c>
      <c r="K33" s="359">
        <v>5</v>
      </c>
      <c r="L33" s="359">
        <v>3</v>
      </c>
      <c r="M33" s="360">
        <v>6</v>
      </c>
      <c r="N33" s="353">
        <v>1</v>
      </c>
      <c r="O33" s="361">
        <v>1</v>
      </c>
      <c r="P33" s="362">
        <v>1</v>
      </c>
      <c r="Q33" s="363">
        <v>1</v>
      </c>
      <c r="R33" s="355">
        <v>3</v>
      </c>
      <c r="S33" s="364">
        <v>8</v>
      </c>
      <c r="T33" s="365">
        <v>6</v>
      </c>
      <c r="U33" s="365">
        <v>7</v>
      </c>
      <c r="V33" s="365">
        <v>7</v>
      </c>
      <c r="W33" s="365">
        <v>6</v>
      </c>
      <c r="X33" s="366">
        <v>6</v>
      </c>
      <c r="Y33" s="402" t="s">
        <v>898</v>
      </c>
      <c r="Z33" s="336"/>
      <c r="AA33" s="336"/>
      <c r="AB33" s="336"/>
    </row>
    <row r="34" spans="1:28" ht="15.75" customHeight="1" x14ac:dyDescent="0.2">
      <c r="A34" s="573"/>
      <c r="B34" s="351">
        <v>5</v>
      </c>
      <c r="C34" s="352">
        <f t="shared" si="8"/>
        <v>6.8</v>
      </c>
      <c r="D34" s="353">
        <f t="shared" si="9"/>
        <v>4</v>
      </c>
      <c r="E34" s="354">
        <f t="shared" si="10"/>
        <v>3.3333333333333335</v>
      </c>
      <c r="F34" s="355">
        <f t="shared" si="11"/>
        <v>3</v>
      </c>
      <c r="G34" s="356">
        <f t="shared" si="12"/>
        <v>7.333333333333333</v>
      </c>
      <c r="H34" s="401">
        <v>5.0999999999999996</v>
      </c>
      <c r="I34" s="359">
        <v>6</v>
      </c>
      <c r="J34" s="359">
        <v>8</v>
      </c>
      <c r="K34" s="359">
        <v>7</v>
      </c>
      <c r="L34" s="359">
        <v>6</v>
      </c>
      <c r="M34" s="360">
        <v>7</v>
      </c>
      <c r="N34" s="353">
        <v>4</v>
      </c>
      <c r="O34" s="361">
        <v>3</v>
      </c>
      <c r="P34" s="362">
        <v>3</v>
      </c>
      <c r="Q34" s="363">
        <v>4</v>
      </c>
      <c r="R34" s="355">
        <v>3</v>
      </c>
      <c r="S34" s="364">
        <v>8</v>
      </c>
      <c r="T34" s="365">
        <v>6</v>
      </c>
      <c r="U34" s="365">
        <v>8</v>
      </c>
      <c r="V34" s="365">
        <v>8</v>
      </c>
      <c r="W34" s="365">
        <v>7</v>
      </c>
      <c r="X34" s="366">
        <v>7</v>
      </c>
      <c r="Y34" s="402" t="s">
        <v>898</v>
      </c>
      <c r="Z34" s="336"/>
      <c r="AA34" s="336"/>
      <c r="AB34" s="336"/>
    </row>
    <row r="35" spans="1:28" ht="15.75" customHeight="1" x14ac:dyDescent="0.2">
      <c r="A35" s="573"/>
      <c r="B35" s="351">
        <v>6</v>
      </c>
      <c r="C35" s="352">
        <f t="shared" si="8"/>
        <v>5.2</v>
      </c>
      <c r="D35" s="353">
        <f t="shared" si="9"/>
        <v>1</v>
      </c>
      <c r="E35" s="354">
        <f t="shared" si="10"/>
        <v>1.3333333333333333</v>
      </c>
      <c r="F35" s="355">
        <f t="shared" si="11"/>
        <v>2</v>
      </c>
      <c r="G35" s="356">
        <f t="shared" si="12"/>
        <v>8.1666666666666661</v>
      </c>
      <c r="H35" s="401">
        <v>3.3</v>
      </c>
      <c r="I35" s="359">
        <v>5</v>
      </c>
      <c r="J35" s="359">
        <v>4</v>
      </c>
      <c r="K35" s="359">
        <v>5</v>
      </c>
      <c r="L35" s="359">
        <v>6</v>
      </c>
      <c r="M35" s="360">
        <v>6</v>
      </c>
      <c r="N35" s="353">
        <v>1</v>
      </c>
      <c r="O35" s="361">
        <v>1</v>
      </c>
      <c r="P35" s="362">
        <v>2</v>
      </c>
      <c r="Q35" s="363">
        <v>1</v>
      </c>
      <c r="R35" s="355">
        <v>2</v>
      </c>
      <c r="S35" s="364">
        <v>8</v>
      </c>
      <c r="T35" s="365">
        <v>8</v>
      </c>
      <c r="U35" s="365">
        <v>8</v>
      </c>
      <c r="V35" s="365">
        <v>9</v>
      </c>
      <c r="W35" s="365">
        <v>9</v>
      </c>
      <c r="X35" s="366">
        <v>7</v>
      </c>
      <c r="Y35" s="402" t="s">
        <v>898</v>
      </c>
      <c r="Z35" s="336"/>
      <c r="AA35" s="336"/>
      <c r="AB35" s="336"/>
    </row>
    <row r="36" spans="1:28" ht="15.75" customHeight="1" x14ac:dyDescent="0.2">
      <c r="A36" s="573"/>
      <c r="B36" s="351">
        <v>7</v>
      </c>
      <c r="C36" s="352">
        <f t="shared" si="8"/>
        <v>2.8</v>
      </c>
      <c r="D36" s="353">
        <f t="shared" si="9"/>
        <v>2</v>
      </c>
      <c r="E36" s="354">
        <f t="shared" si="10"/>
        <v>2</v>
      </c>
      <c r="F36" s="355">
        <f t="shared" si="11"/>
        <v>1</v>
      </c>
      <c r="G36" s="356">
        <f t="shared" si="12"/>
        <v>5.833333333333333</v>
      </c>
      <c r="H36" s="401">
        <v>2.2999999999999998</v>
      </c>
      <c r="I36" s="359">
        <v>2</v>
      </c>
      <c r="J36" s="359">
        <v>2</v>
      </c>
      <c r="K36" s="359">
        <v>4</v>
      </c>
      <c r="L36" s="359">
        <v>2</v>
      </c>
      <c r="M36" s="360">
        <v>4</v>
      </c>
      <c r="N36" s="353">
        <v>2</v>
      </c>
      <c r="O36" s="361">
        <v>2</v>
      </c>
      <c r="P36" s="362">
        <v>2</v>
      </c>
      <c r="Q36" s="363">
        <v>2</v>
      </c>
      <c r="R36" s="355">
        <v>1</v>
      </c>
      <c r="S36" s="364">
        <v>5</v>
      </c>
      <c r="T36" s="365">
        <v>5</v>
      </c>
      <c r="U36" s="365">
        <v>7</v>
      </c>
      <c r="V36" s="365">
        <v>8</v>
      </c>
      <c r="W36" s="365">
        <v>5</v>
      </c>
      <c r="X36" s="366">
        <v>5</v>
      </c>
      <c r="Y36" s="402" t="s">
        <v>898</v>
      </c>
      <c r="Z36" s="336"/>
      <c r="AA36" s="336"/>
      <c r="AB36" s="336"/>
    </row>
    <row r="37" spans="1:28" ht="15.75" customHeight="1" x14ac:dyDescent="0.2">
      <c r="A37" s="573"/>
      <c r="B37" s="351">
        <v>8</v>
      </c>
      <c r="C37" s="352">
        <f t="shared" si="8"/>
        <v>5.6</v>
      </c>
      <c r="D37" s="353">
        <f t="shared" si="9"/>
        <v>3</v>
      </c>
      <c r="E37" s="354">
        <f t="shared" si="10"/>
        <v>2</v>
      </c>
      <c r="F37" s="355">
        <f t="shared" si="11"/>
        <v>3</v>
      </c>
      <c r="G37" s="356">
        <f t="shared" si="12"/>
        <v>8.5</v>
      </c>
      <c r="H37" s="401">
        <v>4</v>
      </c>
      <c r="I37" s="359">
        <v>6</v>
      </c>
      <c r="J37" s="359">
        <v>5</v>
      </c>
      <c r="K37" s="359">
        <v>6</v>
      </c>
      <c r="L37" s="359">
        <v>6</v>
      </c>
      <c r="M37" s="360">
        <v>5</v>
      </c>
      <c r="N37" s="353">
        <v>3</v>
      </c>
      <c r="O37" s="361">
        <v>2</v>
      </c>
      <c r="P37" s="362">
        <v>2</v>
      </c>
      <c r="Q37" s="363">
        <v>2</v>
      </c>
      <c r="R37" s="355">
        <v>3</v>
      </c>
      <c r="S37" s="364">
        <v>10</v>
      </c>
      <c r="T37" s="365">
        <v>7</v>
      </c>
      <c r="U37" s="365">
        <v>7</v>
      </c>
      <c r="V37" s="365">
        <v>11</v>
      </c>
      <c r="W37" s="365">
        <v>8</v>
      </c>
      <c r="X37" s="366">
        <v>8</v>
      </c>
      <c r="Y37" s="402" t="s">
        <v>898</v>
      </c>
      <c r="Z37" s="336"/>
      <c r="AA37" s="336"/>
      <c r="AB37" s="336"/>
    </row>
    <row r="38" spans="1:28" ht="15.75" customHeight="1" x14ac:dyDescent="0.2">
      <c r="A38" s="573"/>
      <c r="B38" s="351">
        <v>9</v>
      </c>
      <c r="C38" s="352">
        <f t="shared" si="8"/>
        <v>2.4</v>
      </c>
      <c r="D38" s="353">
        <f t="shared" si="9"/>
        <v>2</v>
      </c>
      <c r="E38" s="354">
        <f t="shared" si="10"/>
        <v>2.3333333333333335</v>
      </c>
      <c r="F38" s="355">
        <f t="shared" si="11"/>
        <v>3</v>
      </c>
      <c r="G38" s="356">
        <f t="shared" si="12"/>
        <v>4.5</v>
      </c>
      <c r="H38" s="401">
        <v>2.4</v>
      </c>
      <c r="I38" s="359">
        <v>3</v>
      </c>
      <c r="J38" s="359">
        <v>2</v>
      </c>
      <c r="K38" s="359">
        <v>2</v>
      </c>
      <c r="L38" s="359">
        <v>1</v>
      </c>
      <c r="M38" s="360">
        <v>4</v>
      </c>
      <c r="N38" s="353">
        <v>2</v>
      </c>
      <c r="O38" s="361">
        <v>2</v>
      </c>
      <c r="P38" s="362">
        <v>3</v>
      </c>
      <c r="Q38" s="363">
        <v>2</v>
      </c>
      <c r="R38" s="355">
        <v>3</v>
      </c>
      <c r="S38" s="364">
        <v>5</v>
      </c>
      <c r="T38" s="365">
        <v>5</v>
      </c>
      <c r="U38" s="365">
        <v>4</v>
      </c>
      <c r="V38" s="365">
        <v>3</v>
      </c>
      <c r="W38" s="365">
        <v>5</v>
      </c>
      <c r="X38" s="366">
        <v>5</v>
      </c>
      <c r="Y38" s="402" t="s">
        <v>898</v>
      </c>
      <c r="Z38" s="336"/>
      <c r="AA38" s="336"/>
      <c r="AB38" s="336"/>
    </row>
    <row r="39" spans="1:28" ht="15.75" customHeight="1" x14ac:dyDescent="0.2">
      <c r="A39" s="573"/>
      <c r="B39" s="351">
        <v>10</v>
      </c>
      <c r="C39" s="352">
        <f t="shared" si="8"/>
        <v>4.5999999999999996</v>
      </c>
      <c r="D39" s="353">
        <f t="shared" si="9"/>
        <v>3</v>
      </c>
      <c r="E39" s="354">
        <f t="shared" si="10"/>
        <v>3.6666666666666665</v>
      </c>
      <c r="F39" s="355">
        <f t="shared" si="11"/>
        <v>4</v>
      </c>
      <c r="G39" s="356">
        <f t="shared" si="12"/>
        <v>6</v>
      </c>
      <c r="H39" s="401">
        <v>4.0999999999999996</v>
      </c>
      <c r="I39" s="359">
        <v>3</v>
      </c>
      <c r="J39" s="359">
        <v>5</v>
      </c>
      <c r="K39" s="359">
        <v>5</v>
      </c>
      <c r="L39" s="359">
        <v>5</v>
      </c>
      <c r="M39" s="360">
        <v>5</v>
      </c>
      <c r="N39" s="353">
        <v>3</v>
      </c>
      <c r="O39" s="361">
        <v>4</v>
      </c>
      <c r="P39" s="362">
        <v>4</v>
      </c>
      <c r="Q39" s="363">
        <v>3</v>
      </c>
      <c r="R39" s="355">
        <v>4</v>
      </c>
      <c r="S39" s="364">
        <v>6</v>
      </c>
      <c r="T39" s="365">
        <v>6</v>
      </c>
      <c r="U39" s="365">
        <v>8</v>
      </c>
      <c r="V39" s="365">
        <v>6</v>
      </c>
      <c r="W39" s="365">
        <v>6</v>
      </c>
      <c r="X39" s="366">
        <v>4</v>
      </c>
      <c r="Y39" s="402" t="s">
        <v>898</v>
      </c>
      <c r="Z39" s="336"/>
      <c r="AA39" s="336"/>
      <c r="AB39" s="336"/>
    </row>
    <row r="40" spans="1:28" ht="15.75" customHeight="1" x14ac:dyDescent="0.2">
      <c r="A40" s="573"/>
      <c r="B40" s="351">
        <v>11</v>
      </c>
      <c r="C40" s="352">
        <f t="shared" si="8"/>
        <v>1.6</v>
      </c>
      <c r="D40" s="353">
        <f t="shared" si="9"/>
        <v>1</v>
      </c>
      <c r="E40" s="354">
        <f t="shared" si="10"/>
        <v>1</v>
      </c>
      <c r="F40" s="355">
        <f t="shared" si="11"/>
        <v>2</v>
      </c>
      <c r="G40" s="356">
        <f t="shared" si="12"/>
        <v>3.1666666666666665</v>
      </c>
      <c r="H40" s="401">
        <v>1.4</v>
      </c>
      <c r="I40" s="359">
        <v>1</v>
      </c>
      <c r="J40" s="359">
        <v>1</v>
      </c>
      <c r="K40" s="359">
        <v>3</v>
      </c>
      <c r="L40" s="359">
        <v>1</v>
      </c>
      <c r="M40" s="360">
        <v>2</v>
      </c>
      <c r="N40" s="353">
        <v>1</v>
      </c>
      <c r="O40" s="361">
        <v>1</v>
      </c>
      <c r="P40" s="362">
        <v>1</v>
      </c>
      <c r="Q40" s="363">
        <v>1</v>
      </c>
      <c r="R40" s="355">
        <v>2</v>
      </c>
      <c r="S40" s="364">
        <v>3</v>
      </c>
      <c r="T40" s="365">
        <v>3</v>
      </c>
      <c r="U40" s="365">
        <v>2</v>
      </c>
      <c r="V40" s="365">
        <v>5</v>
      </c>
      <c r="W40" s="365">
        <v>3</v>
      </c>
      <c r="X40" s="366">
        <v>3</v>
      </c>
      <c r="Y40" s="402" t="s">
        <v>898</v>
      </c>
      <c r="Z40" s="336"/>
      <c r="AA40" s="336"/>
      <c r="AB40" s="336"/>
    </row>
    <row r="41" spans="1:28" ht="15.75" customHeight="1" x14ac:dyDescent="0.2">
      <c r="A41" s="573"/>
      <c r="B41" s="351">
        <v>12</v>
      </c>
      <c r="C41" s="352">
        <f t="shared" si="8"/>
        <v>2.6</v>
      </c>
      <c r="D41" s="353">
        <f t="shared" si="9"/>
        <v>2</v>
      </c>
      <c r="E41" s="354">
        <f t="shared" si="10"/>
        <v>2</v>
      </c>
      <c r="F41" s="355">
        <f t="shared" si="11"/>
        <v>3</v>
      </c>
      <c r="G41" s="356">
        <f t="shared" si="12"/>
        <v>4</v>
      </c>
      <c r="H41" s="401">
        <v>2.4</v>
      </c>
      <c r="I41" s="359">
        <v>3</v>
      </c>
      <c r="J41" s="359">
        <v>3</v>
      </c>
      <c r="K41" s="359">
        <v>3</v>
      </c>
      <c r="L41" s="359">
        <v>2</v>
      </c>
      <c r="M41" s="360">
        <v>2</v>
      </c>
      <c r="N41" s="353">
        <v>2</v>
      </c>
      <c r="O41" s="361">
        <v>2</v>
      </c>
      <c r="P41" s="362">
        <v>2</v>
      </c>
      <c r="Q41" s="363">
        <v>2</v>
      </c>
      <c r="R41" s="355">
        <v>3</v>
      </c>
      <c r="S41" s="364">
        <v>4</v>
      </c>
      <c r="T41" s="365">
        <v>4</v>
      </c>
      <c r="U41" s="365">
        <v>4</v>
      </c>
      <c r="V41" s="365">
        <v>4</v>
      </c>
      <c r="W41" s="365">
        <v>4</v>
      </c>
      <c r="X41" s="366">
        <v>4</v>
      </c>
      <c r="Y41" s="402" t="s">
        <v>898</v>
      </c>
      <c r="Z41" s="336"/>
      <c r="AA41" s="336"/>
      <c r="AB41" s="336"/>
    </row>
    <row r="42" spans="1:28" ht="15.75" customHeight="1" x14ac:dyDescent="0.2">
      <c r="A42" s="573"/>
      <c r="B42" s="351">
        <v>13</v>
      </c>
      <c r="C42" s="352">
        <f t="shared" si="8"/>
        <v>4.5999999999999996</v>
      </c>
      <c r="D42" s="353">
        <f t="shared" si="9"/>
        <v>2</v>
      </c>
      <c r="E42" s="354">
        <f t="shared" si="10"/>
        <v>3.3333333333333335</v>
      </c>
      <c r="F42" s="355">
        <f t="shared" si="11"/>
        <v>5</v>
      </c>
      <c r="G42" s="356">
        <f t="shared" si="12"/>
        <v>4.833333333333333</v>
      </c>
      <c r="H42" s="401">
        <v>4</v>
      </c>
      <c r="I42" s="359">
        <v>4</v>
      </c>
      <c r="J42" s="359">
        <v>4</v>
      </c>
      <c r="K42" s="359">
        <v>5</v>
      </c>
      <c r="L42" s="359">
        <v>5</v>
      </c>
      <c r="M42" s="360">
        <v>5</v>
      </c>
      <c r="N42" s="353">
        <v>2</v>
      </c>
      <c r="O42" s="361">
        <v>4</v>
      </c>
      <c r="P42" s="362">
        <v>3</v>
      </c>
      <c r="Q42" s="363">
        <v>3</v>
      </c>
      <c r="R42" s="355">
        <v>5</v>
      </c>
      <c r="S42" s="364">
        <v>5</v>
      </c>
      <c r="T42" s="365">
        <v>6</v>
      </c>
      <c r="U42" s="365">
        <v>5</v>
      </c>
      <c r="V42" s="365">
        <v>5</v>
      </c>
      <c r="W42" s="365">
        <v>4</v>
      </c>
      <c r="X42" s="366">
        <v>4</v>
      </c>
      <c r="Y42" s="402" t="s">
        <v>898</v>
      </c>
      <c r="Z42" s="336"/>
      <c r="AA42" s="336"/>
      <c r="AB42" s="336"/>
    </row>
    <row r="43" spans="1:28" ht="15.75" customHeight="1" x14ac:dyDescent="0.2">
      <c r="A43" s="573"/>
      <c r="B43" s="351">
        <v>14</v>
      </c>
      <c r="C43" s="352">
        <f t="shared" si="8"/>
        <v>6.8</v>
      </c>
      <c r="D43" s="353">
        <f t="shared" si="9"/>
        <v>3</v>
      </c>
      <c r="E43" s="354">
        <f t="shared" si="10"/>
        <v>3</v>
      </c>
      <c r="F43" s="355">
        <f t="shared" si="11"/>
        <v>5</v>
      </c>
      <c r="G43" s="356">
        <f t="shared" si="12"/>
        <v>10.833333333333334</v>
      </c>
      <c r="H43" s="401">
        <v>5.0999999999999996</v>
      </c>
      <c r="I43" s="359">
        <v>6</v>
      </c>
      <c r="J43" s="359">
        <v>6</v>
      </c>
      <c r="K43" s="359">
        <v>6</v>
      </c>
      <c r="L43" s="359">
        <v>7</v>
      </c>
      <c r="M43" s="360">
        <v>9</v>
      </c>
      <c r="N43" s="353">
        <v>3</v>
      </c>
      <c r="O43" s="361">
        <v>3</v>
      </c>
      <c r="P43" s="362">
        <v>3</v>
      </c>
      <c r="Q43" s="363">
        <v>3</v>
      </c>
      <c r="R43" s="355">
        <v>5</v>
      </c>
      <c r="S43" s="364">
        <v>10</v>
      </c>
      <c r="T43" s="365">
        <v>10</v>
      </c>
      <c r="U43" s="365">
        <v>12</v>
      </c>
      <c r="V43" s="365">
        <v>13</v>
      </c>
      <c r="W43" s="365">
        <v>11</v>
      </c>
      <c r="X43" s="366">
        <v>9</v>
      </c>
      <c r="Y43" s="402" t="s">
        <v>898</v>
      </c>
      <c r="Z43" s="336"/>
      <c r="AA43" s="336"/>
      <c r="AB43" s="336"/>
    </row>
    <row r="44" spans="1:28" ht="15.75" customHeight="1" x14ac:dyDescent="0.2">
      <c r="A44" s="573"/>
      <c r="B44" s="351">
        <v>15</v>
      </c>
      <c r="C44" s="352">
        <f t="shared" si="8"/>
        <v>1.4</v>
      </c>
      <c r="D44" s="353">
        <f t="shared" si="9"/>
        <v>1</v>
      </c>
      <c r="E44" s="354">
        <f t="shared" si="10"/>
        <v>1</v>
      </c>
      <c r="F44" s="355">
        <f t="shared" si="11"/>
        <v>4</v>
      </c>
      <c r="G44" s="356">
        <f t="shared" si="12"/>
        <v>4.333333333333333</v>
      </c>
      <c r="H44" s="401">
        <v>1.5</v>
      </c>
      <c r="I44" s="359">
        <v>2</v>
      </c>
      <c r="J44" s="359">
        <v>1</v>
      </c>
      <c r="K44" s="359">
        <v>1</v>
      </c>
      <c r="L44" s="359">
        <v>1</v>
      </c>
      <c r="M44" s="360">
        <v>2</v>
      </c>
      <c r="N44" s="353">
        <v>1</v>
      </c>
      <c r="O44" s="361">
        <v>1</v>
      </c>
      <c r="P44" s="362">
        <v>1</v>
      </c>
      <c r="Q44" s="363">
        <v>1</v>
      </c>
      <c r="R44" s="355">
        <v>4</v>
      </c>
      <c r="S44" s="364">
        <v>4</v>
      </c>
      <c r="T44" s="365">
        <v>5</v>
      </c>
      <c r="U44" s="365">
        <v>4</v>
      </c>
      <c r="V44" s="365">
        <v>5</v>
      </c>
      <c r="W44" s="365">
        <v>4</v>
      </c>
      <c r="X44" s="366">
        <v>4</v>
      </c>
      <c r="Y44" s="402" t="s">
        <v>898</v>
      </c>
      <c r="Z44" s="336"/>
      <c r="AA44" s="336"/>
      <c r="AB44" s="336"/>
    </row>
    <row r="45" spans="1:28" ht="15.75" customHeight="1" x14ac:dyDescent="0.2">
      <c r="A45" s="573"/>
      <c r="B45" s="351">
        <v>16</v>
      </c>
      <c r="C45" s="352">
        <f t="shared" si="8"/>
        <v>2.2000000000000002</v>
      </c>
      <c r="D45" s="353">
        <f t="shared" si="9"/>
        <v>2</v>
      </c>
      <c r="E45" s="354">
        <f t="shared" si="10"/>
        <v>2.6666666666666665</v>
      </c>
      <c r="F45" s="355">
        <f t="shared" si="11"/>
        <v>1</v>
      </c>
      <c r="G45" s="356">
        <f t="shared" si="12"/>
        <v>4.166666666666667</v>
      </c>
      <c r="H45" s="401">
        <v>2.2000000000000002</v>
      </c>
      <c r="I45" s="359">
        <v>2</v>
      </c>
      <c r="J45" s="359">
        <v>2</v>
      </c>
      <c r="K45" s="359">
        <v>2</v>
      </c>
      <c r="L45" s="359">
        <v>2</v>
      </c>
      <c r="M45" s="360">
        <v>3</v>
      </c>
      <c r="N45" s="353">
        <v>2</v>
      </c>
      <c r="O45" s="361">
        <v>2</v>
      </c>
      <c r="P45" s="362">
        <v>4</v>
      </c>
      <c r="Q45" s="363">
        <v>2</v>
      </c>
      <c r="R45" s="355">
        <v>1</v>
      </c>
      <c r="S45" s="364">
        <v>4</v>
      </c>
      <c r="T45" s="365">
        <v>4</v>
      </c>
      <c r="U45" s="365">
        <v>4</v>
      </c>
      <c r="V45" s="365">
        <v>5</v>
      </c>
      <c r="W45" s="365">
        <v>4</v>
      </c>
      <c r="X45" s="366">
        <v>4</v>
      </c>
      <c r="Y45" s="402" t="s">
        <v>898</v>
      </c>
      <c r="Z45" s="336"/>
      <c r="AA45" s="336"/>
      <c r="AB45" s="336"/>
    </row>
    <row r="46" spans="1:28" ht="15.75" customHeight="1" x14ac:dyDescent="0.2">
      <c r="A46" s="573"/>
      <c r="B46" s="351">
        <v>17</v>
      </c>
      <c r="C46" s="352">
        <f t="shared" si="8"/>
        <v>1.8</v>
      </c>
      <c r="D46" s="353">
        <f t="shared" si="9"/>
        <v>2</v>
      </c>
      <c r="E46" s="354">
        <f t="shared" si="10"/>
        <v>1.6666666666666667</v>
      </c>
      <c r="F46" s="355">
        <f t="shared" si="11"/>
        <v>4</v>
      </c>
      <c r="G46" s="356">
        <f t="shared" si="12"/>
        <v>3.3333333333333335</v>
      </c>
      <c r="H46" s="401">
        <v>2</v>
      </c>
      <c r="I46" s="359">
        <v>3</v>
      </c>
      <c r="J46" s="359">
        <v>1</v>
      </c>
      <c r="K46" s="359">
        <v>1</v>
      </c>
      <c r="L46" s="359">
        <v>1</v>
      </c>
      <c r="M46" s="360">
        <v>3</v>
      </c>
      <c r="N46" s="353">
        <v>2</v>
      </c>
      <c r="O46" s="361">
        <v>1</v>
      </c>
      <c r="P46" s="362">
        <v>1</v>
      </c>
      <c r="Q46" s="363">
        <v>3</v>
      </c>
      <c r="R46" s="355">
        <v>4</v>
      </c>
      <c r="S46" s="364">
        <v>3</v>
      </c>
      <c r="T46" s="365">
        <v>2</v>
      </c>
      <c r="U46" s="365">
        <v>5</v>
      </c>
      <c r="V46" s="365">
        <v>5</v>
      </c>
      <c r="W46" s="365">
        <v>2</v>
      </c>
      <c r="X46" s="366">
        <v>3</v>
      </c>
      <c r="Y46" s="402" t="s">
        <v>898</v>
      </c>
      <c r="Z46" s="336"/>
      <c r="AA46" s="336"/>
      <c r="AB46" s="336"/>
    </row>
    <row r="47" spans="1:28" ht="15.75" customHeight="1" x14ac:dyDescent="0.2">
      <c r="A47" s="573"/>
      <c r="B47" s="351">
        <v>18</v>
      </c>
      <c r="C47" s="352">
        <f t="shared" si="8"/>
        <v>4.5999999999999996</v>
      </c>
      <c r="D47" s="353">
        <f t="shared" si="9"/>
        <v>3</v>
      </c>
      <c r="E47" s="354">
        <f t="shared" si="10"/>
        <v>3</v>
      </c>
      <c r="F47" s="355">
        <f t="shared" si="11"/>
        <v>4</v>
      </c>
      <c r="G47" s="356">
        <f t="shared" si="12"/>
        <v>3.1666666666666665</v>
      </c>
      <c r="H47" s="401">
        <v>3.9</v>
      </c>
      <c r="I47" s="359">
        <v>4</v>
      </c>
      <c r="J47" s="359">
        <v>4</v>
      </c>
      <c r="K47" s="359">
        <v>6</v>
      </c>
      <c r="L47" s="359">
        <v>5</v>
      </c>
      <c r="M47" s="360">
        <v>4</v>
      </c>
      <c r="N47" s="353">
        <v>3</v>
      </c>
      <c r="O47" s="361">
        <v>3</v>
      </c>
      <c r="P47" s="362">
        <v>3</v>
      </c>
      <c r="Q47" s="363">
        <v>3</v>
      </c>
      <c r="R47" s="355">
        <v>4</v>
      </c>
      <c r="S47" s="364">
        <v>3</v>
      </c>
      <c r="T47" s="365">
        <v>3</v>
      </c>
      <c r="U47" s="365">
        <v>3</v>
      </c>
      <c r="V47" s="365">
        <v>3</v>
      </c>
      <c r="W47" s="365">
        <v>4</v>
      </c>
      <c r="X47" s="366">
        <v>3</v>
      </c>
      <c r="Y47" s="402" t="s">
        <v>898</v>
      </c>
      <c r="Z47" s="336"/>
      <c r="AA47" s="336"/>
      <c r="AB47" s="336"/>
    </row>
    <row r="48" spans="1:28" ht="15.75" customHeight="1" x14ac:dyDescent="0.2">
      <c r="A48" s="573"/>
      <c r="B48" s="351">
        <v>19</v>
      </c>
      <c r="C48" s="352">
        <f t="shared" si="8"/>
        <v>5.6</v>
      </c>
      <c r="D48" s="353">
        <f t="shared" si="9"/>
        <v>3</v>
      </c>
      <c r="E48" s="354">
        <f t="shared" si="10"/>
        <v>3</v>
      </c>
      <c r="F48" s="355">
        <f t="shared" si="11"/>
        <v>7</v>
      </c>
      <c r="G48" s="356">
        <f t="shared" si="12"/>
        <v>5.5</v>
      </c>
      <c r="H48" s="401">
        <v>4.7</v>
      </c>
      <c r="I48" s="359">
        <v>6</v>
      </c>
      <c r="J48" s="359">
        <v>4</v>
      </c>
      <c r="K48" s="359">
        <v>6</v>
      </c>
      <c r="L48" s="359">
        <v>5</v>
      </c>
      <c r="M48" s="360">
        <v>7</v>
      </c>
      <c r="N48" s="353">
        <v>3</v>
      </c>
      <c r="O48" s="361">
        <v>3</v>
      </c>
      <c r="P48" s="362">
        <v>3</v>
      </c>
      <c r="Q48" s="363">
        <v>3</v>
      </c>
      <c r="R48" s="355">
        <v>7</v>
      </c>
      <c r="S48" s="364">
        <v>4</v>
      </c>
      <c r="T48" s="365">
        <v>5</v>
      </c>
      <c r="U48" s="365">
        <v>8</v>
      </c>
      <c r="V48" s="365">
        <v>6</v>
      </c>
      <c r="W48" s="365">
        <v>5</v>
      </c>
      <c r="X48" s="366">
        <v>5</v>
      </c>
      <c r="Y48" s="402" t="s">
        <v>898</v>
      </c>
      <c r="Z48" s="336"/>
      <c r="AA48" s="336"/>
      <c r="AB48" s="336"/>
    </row>
    <row r="49" spans="1:28" ht="15.75" customHeight="1" x14ac:dyDescent="0.2">
      <c r="A49" s="573"/>
      <c r="B49" s="351">
        <v>20</v>
      </c>
      <c r="C49" s="352">
        <f t="shared" si="8"/>
        <v>2.8</v>
      </c>
      <c r="D49" s="353">
        <f t="shared" si="9"/>
        <v>3</v>
      </c>
      <c r="E49" s="354">
        <f t="shared" si="10"/>
        <v>3</v>
      </c>
      <c r="F49" s="355">
        <f t="shared" si="11"/>
        <v>2</v>
      </c>
      <c r="G49" s="356">
        <f t="shared" si="12"/>
        <v>4.333333333333333</v>
      </c>
      <c r="H49" s="401">
        <v>2.8</v>
      </c>
      <c r="I49" s="359">
        <v>4</v>
      </c>
      <c r="J49" s="359">
        <v>2</v>
      </c>
      <c r="K49" s="359">
        <v>4</v>
      </c>
      <c r="L49" s="359">
        <v>2</v>
      </c>
      <c r="M49" s="360">
        <v>2</v>
      </c>
      <c r="N49" s="353">
        <v>3</v>
      </c>
      <c r="O49" s="361">
        <v>2</v>
      </c>
      <c r="P49" s="362">
        <v>4</v>
      </c>
      <c r="Q49" s="363">
        <v>3</v>
      </c>
      <c r="R49" s="355">
        <v>2</v>
      </c>
      <c r="S49" s="364">
        <v>4</v>
      </c>
      <c r="T49" s="365">
        <v>4</v>
      </c>
      <c r="U49" s="365">
        <v>6</v>
      </c>
      <c r="V49" s="365">
        <v>4</v>
      </c>
      <c r="W49" s="365">
        <v>4</v>
      </c>
      <c r="X49" s="366">
        <v>4</v>
      </c>
      <c r="Y49" s="402" t="s">
        <v>898</v>
      </c>
      <c r="Z49" s="336"/>
      <c r="AA49" s="336"/>
      <c r="AB49" s="336"/>
    </row>
    <row r="50" spans="1:28" ht="15.75" customHeight="1" x14ac:dyDescent="0.2">
      <c r="A50" s="573"/>
      <c r="B50" s="351">
        <v>21</v>
      </c>
      <c r="C50" s="352">
        <f t="shared" si="8"/>
        <v>4.8</v>
      </c>
      <c r="D50" s="353">
        <f t="shared" si="9"/>
        <v>2</v>
      </c>
      <c r="E50" s="354">
        <f t="shared" si="10"/>
        <v>2</v>
      </c>
      <c r="F50" s="355">
        <f t="shared" si="11"/>
        <v>5</v>
      </c>
      <c r="G50" s="356">
        <f t="shared" si="12"/>
        <v>3.5</v>
      </c>
      <c r="H50" s="401">
        <v>3.7</v>
      </c>
      <c r="I50" s="359">
        <v>5</v>
      </c>
      <c r="J50" s="359">
        <v>3</v>
      </c>
      <c r="K50" s="359">
        <v>5</v>
      </c>
      <c r="L50" s="359">
        <v>4</v>
      </c>
      <c r="M50" s="360">
        <v>7</v>
      </c>
      <c r="N50" s="353">
        <v>2</v>
      </c>
      <c r="O50" s="361">
        <v>2</v>
      </c>
      <c r="P50" s="362">
        <v>2</v>
      </c>
      <c r="Q50" s="363">
        <v>2</v>
      </c>
      <c r="R50" s="355">
        <v>5</v>
      </c>
      <c r="S50" s="364">
        <v>2</v>
      </c>
      <c r="T50" s="365">
        <v>4</v>
      </c>
      <c r="U50" s="365">
        <v>4</v>
      </c>
      <c r="V50" s="365">
        <v>5</v>
      </c>
      <c r="W50" s="365">
        <v>3</v>
      </c>
      <c r="X50" s="366">
        <v>3</v>
      </c>
      <c r="Y50" s="402" t="s">
        <v>898</v>
      </c>
      <c r="Z50" s="336"/>
      <c r="AA50" s="336"/>
      <c r="AB50" s="336"/>
    </row>
    <row r="51" spans="1:28" ht="15.75" customHeight="1" x14ac:dyDescent="0.2">
      <c r="A51" s="573"/>
      <c r="B51" s="351">
        <v>22</v>
      </c>
      <c r="C51" s="352">
        <f t="shared" si="8"/>
        <v>4.5999999999999996</v>
      </c>
      <c r="D51" s="353">
        <f t="shared" si="9"/>
        <v>3</v>
      </c>
      <c r="E51" s="354">
        <f t="shared" si="10"/>
        <v>3.6666666666666665</v>
      </c>
      <c r="F51" s="355">
        <f t="shared" si="11"/>
        <v>3</v>
      </c>
      <c r="G51" s="356">
        <f t="shared" si="12"/>
        <v>6.5</v>
      </c>
      <c r="H51" s="401">
        <v>4</v>
      </c>
      <c r="I51" s="359">
        <v>5</v>
      </c>
      <c r="J51" s="359">
        <v>3</v>
      </c>
      <c r="K51" s="359">
        <v>5</v>
      </c>
      <c r="L51" s="359">
        <v>5</v>
      </c>
      <c r="M51" s="360">
        <v>5</v>
      </c>
      <c r="N51" s="353">
        <v>3</v>
      </c>
      <c r="O51" s="361">
        <v>5</v>
      </c>
      <c r="P51" s="362">
        <v>3</v>
      </c>
      <c r="Q51" s="363">
        <v>3</v>
      </c>
      <c r="R51" s="355">
        <v>3</v>
      </c>
      <c r="S51" s="364">
        <v>7</v>
      </c>
      <c r="T51" s="365">
        <v>7</v>
      </c>
      <c r="U51" s="365">
        <v>7</v>
      </c>
      <c r="V51" s="365">
        <v>6</v>
      </c>
      <c r="W51" s="365">
        <v>6</v>
      </c>
      <c r="X51" s="366">
        <v>6</v>
      </c>
      <c r="Y51" s="402" t="s">
        <v>898</v>
      </c>
      <c r="Z51" s="336"/>
      <c r="AA51" s="336"/>
      <c r="AB51" s="336"/>
    </row>
    <row r="52" spans="1:28" ht="15.75" customHeight="1" x14ac:dyDescent="0.2">
      <c r="A52" s="573"/>
      <c r="B52" s="351">
        <v>23</v>
      </c>
      <c r="C52" s="352">
        <f t="shared" si="8"/>
        <v>5.6</v>
      </c>
      <c r="D52" s="353">
        <f t="shared" si="9"/>
        <v>5</v>
      </c>
      <c r="E52" s="354">
        <f t="shared" si="10"/>
        <v>5.333333333333333</v>
      </c>
      <c r="F52" s="355">
        <f t="shared" si="11"/>
        <v>6</v>
      </c>
      <c r="G52" s="356">
        <f t="shared" si="12"/>
        <v>7.166666666666667</v>
      </c>
      <c r="H52" s="401">
        <v>5.5</v>
      </c>
      <c r="I52" s="359">
        <v>5</v>
      </c>
      <c r="J52" s="359">
        <v>5</v>
      </c>
      <c r="K52" s="359">
        <v>5</v>
      </c>
      <c r="L52" s="359">
        <v>5</v>
      </c>
      <c r="M52" s="360">
        <v>8</v>
      </c>
      <c r="N52" s="353">
        <v>5</v>
      </c>
      <c r="O52" s="361">
        <v>6</v>
      </c>
      <c r="P52" s="362">
        <v>5</v>
      </c>
      <c r="Q52" s="363">
        <v>5</v>
      </c>
      <c r="R52" s="355">
        <v>6</v>
      </c>
      <c r="S52" s="364">
        <v>7</v>
      </c>
      <c r="T52" s="365">
        <v>6</v>
      </c>
      <c r="U52" s="365">
        <v>8</v>
      </c>
      <c r="V52" s="365">
        <v>8</v>
      </c>
      <c r="W52" s="365">
        <v>7</v>
      </c>
      <c r="X52" s="366">
        <v>7</v>
      </c>
      <c r="Y52" s="402" t="s">
        <v>898</v>
      </c>
      <c r="Z52" s="336"/>
      <c r="AA52" s="336"/>
      <c r="AB52" s="336"/>
    </row>
    <row r="53" spans="1:28" ht="15.75" customHeight="1" x14ac:dyDescent="0.2">
      <c r="A53" s="573"/>
      <c r="B53" s="351">
        <v>24</v>
      </c>
      <c r="C53" s="352">
        <f t="shared" si="8"/>
        <v>3</v>
      </c>
      <c r="D53" s="353">
        <f t="shared" si="9"/>
        <v>2</v>
      </c>
      <c r="E53" s="354">
        <f t="shared" si="10"/>
        <v>2</v>
      </c>
      <c r="F53" s="355">
        <f t="shared" si="11"/>
        <v>2</v>
      </c>
      <c r="G53" s="356">
        <f t="shared" si="12"/>
        <v>3.5</v>
      </c>
      <c r="H53" s="401">
        <v>2.5</v>
      </c>
      <c r="I53" s="359">
        <v>3</v>
      </c>
      <c r="J53" s="359">
        <v>4</v>
      </c>
      <c r="K53" s="359">
        <v>3</v>
      </c>
      <c r="L53" s="359">
        <v>3</v>
      </c>
      <c r="M53" s="360">
        <v>2</v>
      </c>
      <c r="N53" s="353">
        <v>2</v>
      </c>
      <c r="O53" s="361">
        <v>2</v>
      </c>
      <c r="P53" s="362">
        <v>2</v>
      </c>
      <c r="Q53" s="363">
        <v>2</v>
      </c>
      <c r="R53" s="355">
        <v>2</v>
      </c>
      <c r="S53" s="364">
        <v>4</v>
      </c>
      <c r="T53" s="365">
        <v>3</v>
      </c>
      <c r="U53" s="365">
        <v>3</v>
      </c>
      <c r="V53" s="365">
        <v>5</v>
      </c>
      <c r="W53" s="365">
        <v>3</v>
      </c>
      <c r="X53" s="366">
        <v>3</v>
      </c>
      <c r="Y53" s="402" t="s">
        <v>898</v>
      </c>
      <c r="Z53" s="336"/>
      <c r="AA53" s="336"/>
      <c r="AB53" s="336"/>
    </row>
    <row r="54" spans="1:28" ht="15.75" customHeight="1" x14ac:dyDescent="0.2">
      <c r="A54" s="573"/>
      <c r="B54" s="351">
        <v>25</v>
      </c>
      <c r="C54" s="352">
        <f t="shared" si="8"/>
        <v>2.6</v>
      </c>
      <c r="D54" s="353">
        <f t="shared" si="9"/>
        <v>2</v>
      </c>
      <c r="E54" s="354">
        <f t="shared" si="10"/>
        <v>2.3333333333333335</v>
      </c>
      <c r="F54" s="355">
        <f t="shared" si="11"/>
        <v>3</v>
      </c>
      <c r="G54" s="356">
        <f t="shared" si="12"/>
        <v>5.333333333333333</v>
      </c>
      <c r="H54" s="401">
        <v>2.5</v>
      </c>
      <c r="I54" s="359">
        <v>3</v>
      </c>
      <c r="J54" s="359">
        <v>2</v>
      </c>
      <c r="K54" s="359">
        <v>2</v>
      </c>
      <c r="L54" s="359">
        <v>3</v>
      </c>
      <c r="M54" s="360">
        <v>3</v>
      </c>
      <c r="N54" s="353">
        <v>2</v>
      </c>
      <c r="O54" s="361">
        <v>3</v>
      </c>
      <c r="P54" s="362">
        <v>2</v>
      </c>
      <c r="Q54" s="363">
        <v>2</v>
      </c>
      <c r="R54" s="355">
        <v>3</v>
      </c>
      <c r="S54" s="364">
        <v>7</v>
      </c>
      <c r="T54" s="365">
        <v>5</v>
      </c>
      <c r="U54" s="365">
        <v>5</v>
      </c>
      <c r="V54" s="365">
        <v>5</v>
      </c>
      <c r="W54" s="365">
        <v>5</v>
      </c>
      <c r="X54" s="366">
        <v>5</v>
      </c>
      <c r="Y54" s="402" t="s">
        <v>898</v>
      </c>
      <c r="Z54" s="336"/>
      <c r="AA54" s="336"/>
      <c r="AB54" s="336"/>
    </row>
    <row r="55" spans="1:28" ht="15.75" customHeight="1" x14ac:dyDescent="0.2">
      <c r="A55" s="573"/>
      <c r="B55" s="351">
        <v>26</v>
      </c>
      <c r="C55" s="352">
        <f t="shared" si="8"/>
        <v>1.4</v>
      </c>
      <c r="D55" s="353">
        <f t="shared" si="9"/>
        <v>1</v>
      </c>
      <c r="E55" s="354">
        <f t="shared" si="10"/>
        <v>1</v>
      </c>
      <c r="F55" s="355">
        <f t="shared" si="11"/>
        <v>1</v>
      </c>
      <c r="G55" s="356">
        <f t="shared" si="12"/>
        <v>3</v>
      </c>
      <c r="H55" s="401">
        <v>1.2</v>
      </c>
      <c r="I55" s="359">
        <v>1</v>
      </c>
      <c r="J55" s="359">
        <v>1</v>
      </c>
      <c r="K55" s="359">
        <v>1</v>
      </c>
      <c r="L55" s="359">
        <v>1</v>
      </c>
      <c r="M55" s="360">
        <v>3</v>
      </c>
      <c r="N55" s="353">
        <v>1</v>
      </c>
      <c r="O55" s="361">
        <v>1</v>
      </c>
      <c r="P55" s="362">
        <v>1</v>
      </c>
      <c r="Q55" s="363">
        <v>1</v>
      </c>
      <c r="R55" s="355">
        <v>1</v>
      </c>
      <c r="S55" s="364">
        <v>3</v>
      </c>
      <c r="T55" s="365">
        <v>3</v>
      </c>
      <c r="U55" s="365">
        <v>3</v>
      </c>
      <c r="V55" s="365">
        <v>3</v>
      </c>
      <c r="W55" s="365">
        <v>3</v>
      </c>
      <c r="X55" s="366">
        <v>3</v>
      </c>
      <c r="Y55" s="402" t="s">
        <v>898</v>
      </c>
      <c r="Z55" s="336"/>
      <c r="AA55" s="336"/>
      <c r="AB55" s="336"/>
    </row>
    <row r="56" spans="1:28" ht="15.75" customHeight="1" x14ac:dyDescent="0.2">
      <c r="A56" s="573"/>
      <c r="B56" s="351">
        <v>27</v>
      </c>
      <c r="C56" s="352">
        <f t="shared" si="8"/>
        <v>3</v>
      </c>
      <c r="D56" s="353">
        <f t="shared" si="9"/>
        <v>3</v>
      </c>
      <c r="E56" s="354">
        <f t="shared" si="10"/>
        <v>3</v>
      </c>
      <c r="F56" s="355">
        <f t="shared" si="11"/>
        <v>2</v>
      </c>
      <c r="G56" s="356">
        <f t="shared" si="12"/>
        <v>4.5</v>
      </c>
      <c r="H56" s="401">
        <v>2.9</v>
      </c>
      <c r="I56" s="359">
        <v>3</v>
      </c>
      <c r="J56" s="359">
        <v>3</v>
      </c>
      <c r="K56" s="359">
        <v>3</v>
      </c>
      <c r="L56" s="359">
        <v>3</v>
      </c>
      <c r="M56" s="360">
        <v>3</v>
      </c>
      <c r="N56" s="353">
        <v>3</v>
      </c>
      <c r="O56" s="361">
        <v>3</v>
      </c>
      <c r="P56" s="362">
        <v>3</v>
      </c>
      <c r="Q56" s="363">
        <v>3</v>
      </c>
      <c r="R56" s="355">
        <v>2</v>
      </c>
      <c r="S56" s="364">
        <v>4</v>
      </c>
      <c r="T56" s="365">
        <v>4</v>
      </c>
      <c r="U56" s="365">
        <v>4</v>
      </c>
      <c r="V56" s="365">
        <v>4</v>
      </c>
      <c r="W56" s="365">
        <v>5</v>
      </c>
      <c r="X56" s="366">
        <v>6</v>
      </c>
      <c r="Y56" s="402" t="s">
        <v>898</v>
      </c>
      <c r="Z56" s="336"/>
      <c r="AA56" s="336"/>
      <c r="AB56" s="336"/>
    </row>
    <row r="57" spans="1:28" ht="15.75" customHeight="1" x14ac:dyDescent="0.2">
      <c r="A57" s="573"/>
      <c r="B57" s="351">
        <v>28</v>
      </c>
      <c r="C57" s="352">
        <f t="shared" si="8"/>
        <v>4.4000000000000004</v>
      </c>
      <c r="D57" s="353">
        <f t="shared" si="9"/>
        <v>4</v>
      </c>
      <c r="E57" s="354">
        <f t="shared" si="10"/>
        <v>4.333333333333333</v>
      </c>
      <c r="F57" s="355">
        <f t="shared" si="11"/>
        <v>5</v>
      </c>
      <c r="G57" s="356">
        <f t="shared" si="12"/>
        <v>8.3333333333333339</v>
      </c>
      <c r="H57" s="401">
        <v>4.4000000000000004</v>
      </c>
      <c r="I57" s="359">
        <v>4</v>
      </c>
      <c r="J57" s="359">
        <v>5</v>
      </c>
      <c r="K57" s="359">
        <v>5</v>
      </c>
      <c r="L57" s="359">
        <v>3</v>
      </c>
      <c r="M57" s="360">
        <v>5</v>
      </c>
      <c r="N57" s="353">
        <v>4</v>
      </c>
      <c r="O57" s="361">
        <v>4</v>
      </c>
      <c r="P57" s="362">
        <v>4</v>
      </c>
      <c r="Q57" s="363">
        <v>5</v>
      </c>
      <c r="R57" s="355">
        <v>5</v>
      </c>
      <c r="S57" s="364">
        <v>8</v>
      </c>
      <c r="T57" s="365">
        <v>8</v>
      </c>
      <c r="U57" s="365">
        <v>8</v>
      </c>
      <c r="V57" s="365">
        <v>9</v>
      </c>
      <c r="W57" s="365">
        <v>8</v>
      </c>
      <c r="X57" s="366">
        <v>9</v>
      </c>
      <c r="Y57" s="402" t="s">
        <v>898</v>
      </c>
      <c r="Z57" s="336"/>
      <c r="AA57" s="336"/>
      <c r="AB57" s="336"/>
    </row>
    <row r="58" spans="1:28" ht="15.75" customHeight="1" x14ac:dyDescent="0.2">
      <c r="A58" s="573"/>
      <c r="B58" s="351">
        <v>29</v>
      </c>
      <c r="C58" s="352">
        <f t="shared" si="8"/>
        <v>1.4</v>
      </c>
      <c r="D58" s="353">
        <f t="shared" si="9"/>
        <v>1</v>
      </c>
      <c r="E58" s="354">
        <f t="shared" si="10"/>
        <v>1</v>
      </c>
      <c r="F58" s="355">
        <f t="shared" si="11"/>
        <v>1</v>
      </c>
      <c r="G58" s="356">
        <f t="shared" si="12"/>
        <v>1.1666666666666667</v>
      </c>
      <c r="H58" s="401">
        <v>1.2</v>
      </c>
      <c r="I58" s="359">
        <v>1</v>
      </c>
      <c r="J58" s="359">
        <v>1</v>
      </c>
      <c r="K58" s="359">
        <v>1</v>
      </c>
      <c r="L58" s="359">
        <v>2</v>
      </c>
      <c r="M58" s="360">
        <v>2</v>
      </c>
      <c r="N58" s="353">
        <v>1</v>
      </c>
      <c r="O58" s="361">
        <v>1</v>
      </c>
      <c r="P58" s="362">
        <v>1</v>
      </c>
      <c r="Q58" s="363">
        <v>1</v>
      </c>
      <c r="R58" s="355">
        <v>1</v>
      </c>
      <c r="S58" s="364">
        <v>1</v>
      </c>
      <c r="T58" s="365">
        <v>2</v>
      </c>
      <c r="U58" s="365">
        <v>1</v>
      </c>
      <c r="V58" s="365">
        <v>1</v>
      </c>
      <c r="W58" s="365">
        <v>1</v>
      </c>
      <c r="X58" s="366">
        <v>1</v>
      </c>
      <c r="Y58" s="402" t="s">
        <v>898</v>
      </c>
      <c r="Z58" s="336"/>
      <c r="AA58" s="336"/>
      <c r="AB58" s="336"/>
    </row>
    <row r="59" spans="1:28" ht="15.75" customHeight="1" x14ac:dyDescent="0.2">
      <c r="A59" s="573"/>
      <c r="B59" s="351">
        <v>30</v>
      </c>
      <c r="C59" s="352">
        <f t="shared" si="8"/>
        <v>2</v>
      </c>
      <c r="D59" s="353">
        <f t="shared" si="9"/>
        <v>2</v>
      </c>
      <c r="E59" s="354">
        <f t="shared" si="10"/>
        <v>2</v>
      </c>
      <c r="F59" s="355">
        <f t="shared" si="11"/>
        <v>2</v>
      </c>
      <c r="G59" s="356">
        <f t="shared" si="12"/>
        <v>2</v>
      </c>
      <c r="H59" s="401">
        <v>2</v>
      </c>
      <c r="I59" s="359">
        <v>2</v>
      </c>
      <c r="J59" s="359">
        <v>2</v>
      </c>
      <c r="K59" s="359">
        <v>2</v>
      </c>
      <c r="L59" s="359">
        <v>2</v>
      </c>
      <c r="M59" s="360">
        <v>2</v>
      </c>
      <c r="N59" s="353">
        <v>2</v>
      </c>
      <c r="O59" s="361">
        <v>2</v>
      </c>
      <c r="P59" s="362">
        <v>2</v>
      </c>
      <c r="Q59" s="363">
        <v>2</v>
      </c>
      <c r="R59" s="355">
        <v>2</v>
      </c>
      <c r="S59" s="364">
        <v>2</v>
      </c>
      <c r="T59" s="365">
        <v>2</v>
      </c>
      <c r="U59" s="365">
        <v>2</v>
      </c>
      <c r="V59" s="365">
        <v>2</v>
      </c>
      <c r="W59" s="365">
        <v>2</v>
      </c>
      <c r="X59" s="366">
        <v>2</v>
      </c>
      <c r="Y59" s="402" t="s">
        <v>898</v>
      </c>
      <c r="Z59" s="336"/>
      <c r="AA59" s="336"/>
      <c r="AB59" s="336"/>
    </row>
    <row r="60" spans="1:28" ht="15.75" customHeight="1" x14ac:dyDescent="0.2">
      <c r="A60" s="573"/>
      <c r="B60" s="351">
        <v>31</v>
      </c>
      <c r="C60" s="352">
        <f t="shared" si="8"/>
        <v>2.4</v>
      </c>
      <c r="D60" s="353">
        <f t="shared" si="9"/>
        <v>2</v>
      </c>
      <c r="E60" s="354">
        <f t="shared" si="10"/>
        <v>2.3333333333333335</v>
      </c>
      <c r="F60" s="355">
        <f t="shared" si="11"/>
        <v>3</v>
      </c>
      <c r="G60" s="356">
        <f t="shared" si="12"/>
        <v>2.5</v>
      </c>
      <c r="H60" s="401">
        <v>2.4</v>
      </c>
      <c r="I60" s="359">
        <v>3</v>
      </c>
      <c r="J60" s="359">
        <v>2</v>
      </c>
      <c r="K60" s="359">
        <v>2</v>
      </c>
      <c r="L60" s="359">
        <v>3</v>
      </c>
      <c r="M60" s="360">
        <v>2</v>
      </c>
      <c r="N60" s="353">
        <v>2</v>
      </c>
      <c r="O60" s="361">
        <v>2</v>
      </c>
      <c r="P60" s="362">
        <v>3</v>
      </c>
      <c r="Q60" s="363">
        <v>2</v>
      </c>
      <c r="R60" s="355">
        <v>3</v>
      </c>
      <c r="S60" s="364">
        <v>2</v>
      </c>
      <c r="T60" s="365">
        <v>3</v>
      </c>
      <c r="U60" s="365">
        <v>2</v>
      </c>
      <c r="V60" s="365">
        <v>4</v>
      </c>
      <c r="W60" s="365">
        <v>2</v>
      </c>
      <c r="X60" s="366">
        <v>2</v>
      </c>
      <c r="Y60" s="402" t="s">
        <v>898</v>
      </c>
      <c r="Z60" s="336"/>
      <c r="AA60" s="336"/>
      <c r="AB60" s="336"/>
    </row>
    <row r="61" spans="1:28" ht="15.75" customHeight="1" x14ac:dyDescent="0.2">
      <c r="A61" s="573"/>
      <c r="B61" s="351">
        <v>32</v>
      </c>
      <c r="C61" s="352">
        <f t="shared" si="8"/>
        <v>1.6</v>
      </c>
      <c r="D61" s="353">
        <f t="shared" si="9"/>
        <v>1</v>
      </c>
      <c r="E61" s="354">
        <f t="shared" si="10"/>
        <v>1</v>
      </c>
      <c r="F61" s="355">
        <f t="shared" si="11"/>
        <v>1</v>
      </c>
      <c r="G61" s="356">
        <f t="shared" si="12"/>
        <v>5</v>
      </c>
      <c r="H61" s="401">
        <v>1.3</v>
      </c>
      <c r="I61" s="359">
        <v>1</v>
      </c>
      <c r="J61" s="359">
        <v>2</v>
      </c>
      <c r="K61" s="359">
        <v>1</v>
      </c>
      <c r="L61" s="359">
        <v>1</v>
      </c>
      <c r="M61" s="360">
        <v>3</v>
      </c>
      <c r="N61" s="353">
        <v>1</v>
      </c>
      <c r="O61" s="361">
        <v>1</v>
      </c>
      <c r="P61" s="362">
        <v>1</v>
      </c>
      <c r="Q61" s="363">
        <v>1</v>
      </c>
      <c r="R61" s="355">
        <v>1</v>
      </c>
      <c r="S61" s="364">
        <v>5</v>
      </c>
      <c r="T61" s="365">
        <v>4</v>
      </c>
      <c r="U61" s="365">
        <v>8</v>
      </c>
      <c r="V61" s="365">
        <v>4</v>
      </c>
      <c r="W61" s="365">
        <v>4</v>
      </c>
      <c r="X61" s="366">
        <v>5</v>
      </c>
      <c r="Y61" s="402" t="s">
        <v>898</v>
      </c>
      <c r="Z61" s="336"/>
      <c r="AA61" s="336"/>
      <c r="AB61" s="336"/>
    </row>
    <row r="62" spans="1:28" ht="15.75" customHeight="1" x14ac:dyDescent="0.2">
      <c r="A62" s="573"/>
      <c r="B62" s="351">
        <v>33</v>
      </c>
      <c r="C62" s="352">
        <f t="shared" si="8"/>
        <v>1.6</v>
      </c>
      <c r="D62" s="353">
        <f t="shared" si="9"/>
        <v>1</v>
      </c>
      <c r="E62" s="354">
        <f t="shared" si="10"/>
        <v>1</v>
      </c>
      <c r="F62" s="355">
        <f t="shared" si="11"/>
        <v>1</v>
      </c>
      <c r="G62" s="356">
        <f t="shared" si="12"/>
        <v>5.166666666666667</v>
      </c>
      <c r="H62" s="401">
        <v>1.3</v>
      </c>
      <c r="I62" s="359">
        <v>1</v>
      </c>
      <c r="J62" s="359">
        <v>1</v>
      </c>
      <c r="K62" s="359">
        <v>3</v>
      </c>
      <c r="L62" s="359">
        <v>2</v>
      </c>
      <c r="M62" s="360">
        <v>1</v>
      </c>
      <c r="N62" s="353">
        <v>1</v>
      </c>
      <c r="O62" s="361">
        <v>1</v>
      </c>
      <c r="P62" s="362">
        <v>1</v>
      </c>
      <c r="Q62" s="363">
        <v>1</v>
      </c>
      <c r="R62" s="355">
        <v>1</v>
      </c>
      <c r="S62" s="364">
        <v>6</v>
      </c>
      <c r="T62" s="365">
        <v>5</v>
      </c>
      <c r="U62" s="365">
        <v>5</v>
      </c>
      <c r="V62" s="365">
        <v>5</v>
      </c>
      <c r="W62" s="365">
        <v>5</v>
      </c>
      <c r="X62" s="366">
        <v>5</v>
      </c>
      <c r="Y62" s="402" t="s">
        <v>898</v>
      </c>
      <c r="Z62" s="336"/>
      <c r="AA62" s="336"/>
      <c r="AB62" s="336"/>
    </row>
    <row r="63" spans="1:28" ht="15.75" customHeight="1" x14ac:dyDescent="0.2">
      <c r="A63" s="573"/>
      <c r="B63" s="351">
        <v>34</v>
      </c>
      <c r="C63" s="352">
        <f t="shared" si="8"/>
        <v>1.6</v>
      </c>
      <c r="D63" s="353">
        <f t="shared" si="9"/>
        <v>1</v>
      </c>
      <c r="E63" s="354">
        <f t="shared" si="10"/>
        <v>1</v>
      </c>
      <c r="F63" s="355">
        <f t="shared" si="11"/>
        <v>2</v>
      </c>
      <c r="G63" s="356">
        <f t="shared" si="12"/>
        <v>2.6666666666666665</v>
      </c>
      <c r="H63" s="401">
        <v>1.4</v>
      </c>
      <c r="I63" s="359">
        <v>1</v>
      </c>
      <c r="J63" s="359">
        <v>1</v>
      </c>
      <c r="K63" s="359">
        <v>2</v>
      </c>
      <c r="L63" s="359">
        <v>2</v>
      </c>
      <c r="M63" s="360">
        <v>2</v>
      </c>
      <c r="N63" s="353">
        <v>1</v>
      </c>
      <c r="O63" s="361">
        <v>1</v>
      </c>
      <c r="P63" s="362">
        <v>1</v>
      </c>
      <c r="Q63" s="363">
        <v>1</v>
      </c>
      <c r="R63" s="355">
        <v>2</v>
      </c>
      <c r="S63" s="364">
        <v>3</v>
      </c>
      <c r="T63" s="365">
        <v>2</v>
      </c>
      <c r="U63" s="365">
        <v>5</v>
      </c>
      <c r="V63" s="365">
        <v>2</v>
      </c>
      <c r="W63" s="365">
        <v>2</v>
      </c>
      <c r="X63" s="366">
        <v>2</v>
      </c>
      <c r="Y63" s="402" t="s">
        <v>898</v>
      </c>
      <c r="Z63" s="336"/>
      <c r="AA63" s="336"/>
      <c r="AB63" s="336"/>
    </row>
    <row r="64" spans="1:28" ht="15.75" customHeight="1" x14ac:dyDescent="0.2">
      <c r="A64" s="573"/>
      <c r="B64" s="351">
        <v>37</v>
      </c>
      <c r="C64" s="352">
        <f t="shared" si="8"/>
        <v>1.6</v>
      </c>
      <c r="D64" s="353">
        <f t="shared" si="9"/>
        <v>1</v>
      </c>
      <c r="E64" s="354">
        <f t="shared" si="10"/>
        <v>1</v>
      </c>
      <c r="F64" s="355">
        <f t="shared" si="11"/>
        <v>2</v>
      </c>
      <c r="G64" s="356">
        <f t="shared" si="12"/>
        <v>3.1666666666666665</v>
      </c>
      <c r="H64" s="401">
        <v>1.4</v>
      </c>
      <c r="I64" s="359">
        <v>1</v>
      </c>
      <c r="J64" s="359">
        <v>2</v>
      </c>
      <c r="K64" s="359">
        <v>2</v>
      </c>
      <c r="L64" s="359">
        <v>1</v>
      </c>
      <c r="M64" s="360">
        <v>2</v>
      </c>
      <c r="N64" s="353">
        <v>1</v>
      </c>
      <c r="O64" s="361">
        <v>1</v>
      </c>
      <c r="P64" s="362">
        <v>1</v>
      </c>
      <c r="Q64" s="363">
        <v>1</v>
      </c>
      <c r="R64" s="355">
        <v>2</v>
      </c>
      <c r="S64" s="364">
        <v>3</v>
      </c>
      <c r="T64" s="365">
        <v>3</v>
      </c>
      <c r="U64" s="365">
        <v>3</v>
      </c>
      <c r="V64" s="365">
        <v>4</v>
      </c>
      <c r="W64" s="365">
        <v>3</v>
      </c>
      <c r="X64" s="366">
        <v>3</v>
      </c>
      <c r="Y64" s="402" t="s">
        <v>898</v>
      </c>
      <c r="Z64" s="336"/>
      <c r="AA64" s="336"/>
      <c r="AB64" s="336"/>
    </row>
    <row r="65" spans="1:28" ht="15.75" customHeight="1" x14ac:dyDescent="0.2">
      <c r="A65" s="573"/>
      <c r="B65" s="351">
        <v>38</v>
      </c>
      <c r="C65" s="352">
        <f t="shared" si="8"/>
        <v>1.4</v>
      </c>
      <c r="D65" s="353">
        <f t="shared" si="9"/>
        <v>1</v>
      </c>
      <c r="E65" s="354">
        <f t="shared" si="10"/>
        <v>1</v>
      </c>
      <c r="F65" s="355">
        <f t="shared" si="11"/>
        <v>1</v>
      </c>
      <c r="G65" s="356">
        <f t="shared" si="12"/>
        <v>2.1666666666666665</v>
      </c>
      <c r="H65" s="401">
        <v>1.2</v>
      </c>
      <c r="I65" s="359">
        <v>2</v>
      </c>
      <c r="J65" s="359">
        <v>1</v>
      </c>
      <c r="K65" s="359">
        <v>1</v>
      </c>
      <c r="L65" s="359">
        <v>1</v>
      </c>
      <c r="M65" s="360">
        <v>2</v>
      </c>
      <c r="N65" s="353">
        <v>1</v>
      </c>
      <c r="O65" s="361">
        <v>1</v>
      </c>
      <c r="P65" s="362">
        <v>1</v>
      </c>
      <c r="Q65" s="363">
        <v>1</v>
      </c>
      <c r="R65" s="355">
        <v>1</v>
      </c>
      <c r="S65" s="364">
        <v>2</v>
      </c>
      <c r="T65" s="365">
        <v>2</v>
      </c>
      <c r="U65" s="365">
        <v>2</v>
      </c>
      <c r="V65" s="365">
        <v>3</v>
      </c>
      <c r="W65" s="365">
        <v>2</v>
      </c>
      <c r="X65" s="366">
        <v>2</v>
      </c>
      <c r="Y65" s="402" t="s">
        <v>898</v>
      </c>
      <c r="Z65" s="336"/>
      <c r="AA65" s="336"/>
      <c r="AB65" s="336"/>
    </row>
    <row r="66" spans="1:28" ht="15.75" customHeight="1" x14ac:dyDescent="0.2">
      <c r="A66" s="573"/>
      <c r="B66" s="351">
        <v>39</v>
      </c>
      <c r="C66" s="352">
        <f t="shared" si="8"/>
        <v>2.6</v>
      </c>
      <c r="D66" s="353">
        <f t="shared" si="9"/>
        <v>2</v>
      </c>
      <c r="E66" s="354">
        <f t="shared" si="10"/>
        <v>2.3333333333333335</v>
      </c>
      <c r="F66" s="355">
        <f t="shared" si="11"/>
        <v>2</v>
      </c>
      <c r="G66" s="356">
        <f t="shared" si="12"/>
        <v>4.333333333333333</v>
      </c>
      <c r="H66" s="401">
        <v>2.4</v>
      </c>
      <c r="I66" s="359">
        <v>2</v>
      </c>
      <c r="J66" s="359">
        <v>2</v>
      </c>
      <c r="K66" s="359">
        <v>3</v>
      </c>
      <c r="L66" s="359">
        <v>3</v>
      </c>
      <c r="M66" s="360">
        <v>3</v>
      </c>
      <c r="N66" s="353">
        <v>2</v>
      </c>
      <c r="O66" s="361">
        <v>2</v>
      </c>
      <c r="P66" s="362">
        <v>3</v>
      </c>
      <c r="Q66" s="363">
        <v>2</v>
      </c>
      <c r="R66" s="355">
        <v>2</v>
      </c>
      <c r="S66" s="364">
        <v>4</v>
      </c>
      <c r="T66" s="365">
        <v>5</v>
      </c>
      <c r="U66" s="365">
        <v>5</v>
      </c>
      <c r="V66" s="365">
        <v>4</v>
      </c>
      <c r="W66" s="365">
        <v>4</v>
      </c>
      <c r="X66" s="366">
        <v>4</v>
      </c>
      <c r="Y66" s="402" t="s">
        <v>898</v>
      </c>
      <c r="Z66" s="336"/>
      <c r="AA66" s="336"/>
      <c r="AB66" s="336"/>
    </row>
    <row r="67" spans="1:28" ht="15.75" customHeight="1" x14ac:dyDescent="0.2">
      <c r="A67" s="573"/>
      <c r="B67" s="351">
        <v>41</v>
      </c>
      <c r="C67" s="352">
        <f t="shared" si="8"/>
        <v>2</v>
      </c>
      <c r="D67" s="353">
        <f t="shared" si="9"/>
        <v>2</v>
      </c>
      <c r="E67" s="354">
        <f t="shared" si="10"/>
        <v>2</v>
      </c>
      <c r="F67" s="355">
        <f t="shared" si="11"/>
        <v>2</v>
      </c>
      <c r="G67" s="356">
        <f t="shared" si="12"/>
        <v>1.8333333333333333</v>
      </c>
      <c r="H67" s="401">
        <v>2</v>
      </c>
      <c r="I67" s="359">
        <v>2</v>
      </c>
      <c r="J67" s="359">
        <v>2</v>
      </c>
      <c r="K67" s="359">
        <v>2</v>
      </c>
      <c r="L67" s="359">
        <v>2</v>
      </c>
      <c r="M67" s="360">
        <v>2</v>
      </c>
      <c r="N67" s="353">
        <v>2</v>
      </c>
      <c r="O67" s="361">
        <v>2</v>
      </c>
      <c r="P67" s="362">
        <v>2</v>
      </c>
      <c r="Q67" s="363">
        <v>2</v>
      </c>
      <c r="R67" s="355">
        <v>2</v>
      </c>
      <c r="S67" s="364">
        <v>1</v>
      </c>
      <c r="T67" s="365">
        <v>2</v>
      </c>
      <c r="U67" s="365">
        <v>2</v>
      </c>
      <c r="V67" s="365">
        <v>2</v>
      </c>
      <c r="W67" s="365">
        <v>2</v>
      </c>
      <c r="X67" s="366">
        <v>2</v>
      </c>
      <c r="Y67" s="402" t="s">
        <v>898</v>
      </c>
      <c r="Z67" s="336"/>
      <c r="AA67" s="336"/>
      <c r="AB67" s="336"/>
    </row>
    <row r="68" spans="1:28" ht="15.75" customHeight="1" x14ac:dyDescent="0.2">
      <c r="A68" s="573"/>
      <c r="B68" s="351">
        <v>43</v>
      </c>
      <c r="C68" s="352">
        <f t="shared" si="8"/>
        <v>2</v>
      </c>
      <c r="D68" s="353">
        <f t="shared" si="9"/>
        <v>2</v>
      </c>
      <c r="E68" s="354">
        <f t="shared" si="10"/>
        <v>2</v>
      </c>
      <c r="F68" s="355">
        <f t="shared" si="11"/>
        <v>2</v>
      </c>
      <c r="G68" s="356">
        <f t="shared" si="12"/>
        <v>2</v>
      </c>
      <c r="H68" s="401">
        <v>2</v>
      </c>
      <c r="I68" s="359">
        <v>2</v>
      </c>
      <c r="J68" s="359">
        <v>2</v>
      </c>
      <c r="K68" s="359">
        <v>2</v>
      </c>
      <c r="L68" s="359">
        <v>2</v>
      </c>
      <c r="M68" s="360">
        <v>2</v>
      </c>
      <c r="N68" s="353">
        <v>2</v>
      </c>
      <c r="O68" s="361">
        <v>2</v>
      </c>
      <c r="P68" s="362">
        <v>2</v>
      </c>
      <c r="Q68" s="363">
        <v>2</v>
      </c>
      <c r="R68" s="355">
        <v>2</v>
      </c>
      <c r="S68" s="364">
        <v>2</v>
      </c>
      <c r="T68" s="365">
        <v>2</v>
      </c>
      <c r="U68" s="365">
        <v>2</v>
      </c>
      <c r="V68" s="365">
        <v>2</v>
      </c>
      <c r="W68" s="365">
        <v>2</v>
      </c>
      <c r="X68" s="366">
        <v>2</v>
      </c>
      <c r="Y68" s="402" t="s">
        <v>898</v>
      </c>
      <c r="Z68" s="336"/>
      <c r="AA68" s="336"/>
      <c r="AB68" s="336"/>
    </row>
    <row r="69" spans="1:28" ht="15.75" customHeight="1" x14ac:dyDescent="0.2">
      <c r="A69" s="573"/>
      <c r="B69" s="351">
        <v>44</v>
      </c>
      <c r="C69" s="352">
        <f t="shared" si="8"/>
        <v>1.6</v>
      </c>
      <c r="D69" s="353">
        <f t="shared" si="9"/>
        <v>1</v>
      </c>
      <c r="E69" s="354">
        <f t="shared" si="10"/>
        <v>1</v>
      </c>
      <c r="F69" s="355">
        <f t="shared" si="11"/>
        <v>1</v>
      </c>
      <c r="G69" s="356">
        <f t="shared" si="12"/>
        <v>2.3333333333333335</v>
      </c>
      <c r="H69" s="401">
        <v>1.3</v>
      </c>
      <c r="I69" s="359">
        <v>2</v>
      </c>
      <c r="J69" s="359">
        <v>1</v>
      </c>
      <c r="K69" s="359">
        <v>2</v>
      </c>
      <c r="L69" s="359">
        <v>2</v>
      </c>
      <c r="M69" s="360">
        <v>1</v>
      </c>
      <c r="N69" s="353">
        <v>1</v>
      </c>
      <c r="O69" s="361">
        <v>1</v>
      </c>
      <c r="P69" s="362">
        <v>1</v>
      </c>
      <c r="Q69" s="363">
        <v>1</v>
      </c>
      <c r="R69" s="355">
        <v>1</v>
      </c>
      <c r="S69" s="364">
        <v>2</v>
      </c>
      <c r="T69" s="365">
        <v>2</v>
      </c>
      <c r="U69" s="365">
        <v>2</v>
      </c>
      <c r="V69" s="365">
        <v>3</v>
      </c>
      <c r="W69" s="365">
        <v>3</v>
      </c>
      <c r="X69" s="366">
        <v>2</v>
      </c>
      <c r="Y69" s="402" t="s">
        <v>898</v>
      </c>
      <c r="Z69" s="336"/>
      <c r="AA69" s="336"/>
      <c r="AB69" s="336"/>
    </row>
    <row r="70" spans="1:28" ht="15.75" customHeight="1" x14ac:dyDescent="0.2">
      <c r="A70" s="573"/>
      <c r="B70" s="351">
        <v>46</v>
      </c>
      <c r="C70" s="352">
        <f t="shared" si="8"/>
        <v>2</v>
      </c>
      <c r="D70" s="353">
        <f t="shared" si="9"/>
        <v>2</v>
      </c>
      <c r="E70" s="354">
        <f t="shared" si="10"/>
        <v>2</v>
      </c>
      <c r="F70" s="355">
        <f t="shared" si="11"/>
        <v>2</v>
      </c>
      <c r="G70" s="356">
        <f t="shared" si="12"/>
        <v>2</v>
      </c>
      <c r="H70" s="401">
        <v>2</v>
      </c>
      <c r="I70" s="359">
        <v>2</v>
      </c>
      <c r="J70" s="359">
        <v>2</v>
      </c>
      <c r="K70" s="359">
        <v>2</v>
      </c>
      <c r="L70" s="359">
        <v>2</v>
      </c>
      <c r="M70" s="360">
        <v>2</v>
      </c>
      <c r="N70" s="353">
        <v>2</v>
      </c>
      <c r="O70" s="361">
        <v>2</v>
      </c>
      <c r="P70" s="362">
        <v>2</v>
      </c>
      <c r="Q70" s="363">
        <v>2</v>
      </c>
      <c r="R70" s="355">
        <v>2</v>
      </c>
      <c r="S70" s="364">
        <v>2</v>
      </c>
      <c r="T70" s="365">
        <v>2</v>
      </c>
      <c r="U70" s="365">
        <v>2</v>
      </c>
      <c r="V70" s="365">
        <v>2</v>
      </c>
      <c r="W70" s="365">
        <v>2</v>
      </c>
      <c r="X70" s="366">
        <v>2</v>
      </c>
      <c r="Y70" s="402" t="s">
        <v>898</v>
      </c>
      <c r="Z70" s="336"/>
      <c r="AA70" s="336"/>
      <c r="AB70" s="336"/>
    </row>
    <row r="71" spans="1:28" ht="15.75" customHeight="1" x14ac:dyDescent="0.2">
      <c r="A71" s="573"/>
      <c r="B71" s="368" t="s">
        <v>1162</v>
      </c>
      <c r="C71" s="369">
        <f t="shared" ref="C71:X71" si="13">AVERAGE(C30:C70)</f>
        <v>3.4487804878048776</v>
      </c>
      <c r="D71" s="370">
        <f t="shared" si="13"/>
        <v>2.1707317073170733</v>
      </c>
      <c r="E71" s="371">
        <f t="shared" si="13"/>
        <v>2.24390243902439</v>
      </c>
      <c r="F71" s="372">
        <f t="shared" si="13"/>
        <v>2.8048780487804876</v>
      </c>
      <c r="G71" s="373">
        <f t="shared" si="13"/>
        <v>4.8414634146341458</v>
      </c>
      <c r="H71" s="403">
        <f t="shared" si="13"/>
        <v>2.8902439024390252</v>
      </c>
      <c r="I71" s="352">
        <f t="shared" si="13"/>
        <v>3.3170731707317072</v>
      </c>
      <c r="J71" s="352">
        <f t="shared" si="13"/>
        <v>3.024390243902439</v>
      </c>
      <c r="K71" s="352">
        <f t="shared" si="13"/>
        <v>3.7317073170731709</v>
      </c>
      <c r="L71" s="352">
        <f t="shared" si="13"/>
        <v>3.2195121951219514</v>
      </c>
      <c r="M71" s="376">
        <f t="shared" si="13"/>
        <v>3.9512195121951219</v>
      </c>
      <c r="N71" s="377">
        <f t="shared" si="13"/>
        <v>2.1707317073170733</v>
      </c>
      <c r="O71" s="378">
        <f t="shared" si="13"/>
        <v>2.2195121951219514</v>
      </c>
      <c r="P71" s="379">
        <f t="shared" si="13"/>
        <v>2.3414634146341462</v>
      </c>
      <c r="Q71" s="380">
        <f t="shared" si="13"/>
        <v>2.1707317073170733</v>
      </c>
      <c r="R71" s="381">
        <f t="shared" si="13"/>
        <v>2.8048780487804876</v>
      </c>
      <c r="S71" s="382">
        <f t="shared" si="13"/>
        <v>4.7804878048780486</v>
      </c>
      <c r="T71" s="356">
        <f t="shared" si="13"/>
        <v>4.5609756097560972</v>
      </c>
      <c r="U71" s="356">
        <f t="shared" si="13"/>
        <v>5.2682926829268295</v>
      </c>
      <c r="V71" s="356">
        <f t="shared" si="13"/>
        <v>5.3414634146341466</v>
      </c>
      <c r="W71" s="356">
        <f t="shared" si="13"/>
        <v>4.5853658536585362</v>
      </c>
      <c r="X71" s="383">
        <f t="shared" si="13"/>
        <v>4.5121951219512191</v>
      </c>
      <c r="Y71" s="404"/>
      <c r="Z71" s="336"/>
      <c r="AA71" s="336"/>
      <c r="AB71" s="336"/>
    </row>
    <row r="72" spans="1:28" ht="15.75" customHeight="1" x14ac:dyDescent="0.2">
      <c r="A72" s="558"/>
      <c r="B72" s="405" t="s">
        <v>1595</v>
      </c>
      <c r="C72" s="406">
        <f t="shared" ref="C72:X72" si="14">STDEV(C30:C70)</f>
        <v>2.0083727182995079</v>
      </c>
      <c r="D72" s="407">
        <f t="shared" si="14"/>
        <v>1.0223120615641355</v>
      </c>
      <c r="E72" s="408">
        <f t="shared" si="14"/>
        <v>1.0698504315087511</v>
      </c>
      <c r="F72" s="409">
        <f t="shared" si="14"/>
        <v>1.4869349715963027</v>
      </c>
      <c r="G72" s="410">
        <f t="shared" si="14"/>
        <v>2.4551395127569178</v>
      </c>
      <c r="H72" s="411">
        <f t="shared" si="14"/>
        <v>1.413825462716096</v>
      </c>
      <c r="I72" s="412">
        <f t="shared" si="14"/>
        <v>1.9549811302189581</v>
      </c>
      <c r="J72" s="412">
        <f t="shared" si="14"/>
        <v>1.9298679343163458</v>
      </c>
      <c r="K72" s="412">
        <f t="shared" si="14"/>
        <v>2.5102230004912154</v>
      </c>
      <c r="L72" s="412">
        <f t="shared" si="14"/>
        <v>2.0188139478658158</v>
      </c>
      <c r="M72" s="413">
        <f t="shared" si="14"/>
        <v>2.3340010658973052</v>
      </c>
      <c r="N72" s="414">
        <f t="shared" si="14"/>
        <v>1.0223120615641355</v>
      </c>
      <c r="O72" s="415">
        <f t="shared" si="14"/>
        <v>1.2147467868233122</v>
      </c>
      <c r="P72" s="416">
        <f t="shared" si="14"/>
        <v>1.1534677303150049</v>
      </c>
      <c r="Q72" s="417">
        <f t="shared" si="14"/>
        <v>1.0464807457471506</v>
      </c>
      <c r="R72" s="418">
        <f t="shared" si="14"/>
        <v>1.4869349715963027</v>
      </c>
      <c r="S72" s="419">
        <f t="shared" si="14"/>
        <v>2.5642951772558402</v>
      </c>
      <c r="T72" s="420">
        <f t="shared" si="14"/>
        <v>2.168510784937498</v>
      </c>
      <c r="U72" s="420">
        <f t="shared" si="14"/>
        <v>3.0168227512061625</v>
      </c>
      <c r="V72" s="420">
        <f t="shared" si="14"/>
        <v>2.9967462029471315</v>
      </c>
      <c r="W72" s="420">
        <f t="shared" si="14"/>
        <v>2.387211864876027</v>
      </c>
      <c r="X72" s="421">
        <f t="shared" si="14"/>
        <v>2.2596675775378134</v>
      </c>
      <c r="Y72" s="422"/>
      <c r="Z72" s="336"/>
      <c r="AA72" s="336"/>
      <c r="AB72" s="336"/>
    </row>
    <row r="73" spans="1:28" ht="15.75" customHeight="1" x14ac:dyDescent="0.2">
      <c r="A73" s="336"/>
      <c r="B73" s="336"/>
      <c r="C73" s="336"/>
      <c r="D73" s="336"/>
      <c r="E73" s="336"/>
      <c r="F73" s="336"/>
      <c r="G73" s="336"/>
      <c r="H73" s="336"/>
      <c r="I73" s="336"/>
      <c r="J73" s="336"/>
      <c r="K73" s="336"/>
      <c r="L73" s="336"/>
      <c r="M73" s="336"/>
      <c r="N73" s="336"/>
      <c r="O73" s="336"/>
      <c r="P73" s="336"/>
      <c r="Q73" s="336"/>
      <c r="R73" s="336"/>
      <c r="S73" s="336"/>
      <c r="T73" s="336"/>
      <c r="U73" s="336"/>
      <c r="V73" s="336"/>
      <c r="W73" s="336"/>
      <c r="X73" s="336"/>
      <c r="Y73" s="336"/>
      <c r="Z73" s="336"/>
      <c r="AA73" s="336"/>
      <c r="AB73" s="336"/>
    </row>
    <row r="74" spans="1:28" ht="15.75" customHeight="1" x14ac:dyDescent="0.2">
      <c r="A74" s="336"/>
      <c r="B74" s="336"/>
      <c r="C74" s="336"/>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336"/>
    </row>
    <row r="75" spans="1:28" ht="15.75" customHeight="1" x14ac:dyDescent="0.2">
      <c r="A75" s="336"/>
      <c r="B75" s="336"/>
      <c r="C75" s="336"/>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336"/>
    </row>
    <row r="76" spans="1:28" ht="15.75" customHeight="1" x14ac:dyDescent="0.2">
      <c r="A76" s="336"/>
      <c r="B76" s="336"/>
      <c r="C76" s="336"/>
      <c r="D76" s="336"/>
      <c r="E76" s="336"/>
      <c r="F76" s="336"/>
      <c r="G76" s="336"/>
      <c r="H76" s="336"/>
      <c r="I76" s="336"/>
      <c r="J76" s="336"/>
      <c r="K76" s="336"/>
      <c r="L76" s="336"/>
      <c r="M76" s="336"/>
      <c r="N76" s="336"/>
      <c r="O76" s="336"/>
      <c r="P76" s="336"/>
      <c r="Q76" s="336"/>
      <c r="R76" s="336"/>
      <c r="S76" s="336"/>
      <c r="T76" s="336"/>
      <c r="U76" s="336"/>
      <c r="V76" s="336"/>
      <c r="W76" s="336"/>
      <c r="X76" s="336"/>
      <c r="Y76" s="336"/>
      <c r="Z76" s="336"/>
      <c r="AA76" s="336"/>
      <c r="AB76" s="336"/>
    </row>
    <row r="77" spans="1:28" ht="15.75" customHeight="1" x14ac:dyDescent="0.2">
      <c r="A77" s="336"/>
      <c r="B77" s="336"/>
      <c r="C77" s="336"/>
      <c r="D77" s="336"/>
      <c r="E77" s="336"/>
      <c r="F77" s="336"/>
      <c r="G77" s="336"/>
      <c r="H77" s="336"/>
      <c r="I77" s="336"/>
      <c r="J77" s="336"/>
      <c r="K77" s="336"/>
      <c r="L77" s="336"/>
      <c r="M77" s="336"/>
      <c r="N77" s="336"/>
      <c r="O77" s="336"/>
      <c r="P77" s="336"/>
      <c r="Q77" s="336"/>
      <c r="R77" s="336"/>
      <c r="S77" s="336"/>
      <c r="T77" s="336"/>
      <c r="U77" s="336"/>
      <c r="V77" s="336"/>
      <c r="W77" s="336"/>
      <c r="X77" s="336"/>
      <c r="Y77" s="336"/>
      <c r="Z77" s="336"/>
      <c r="AA77" s="336"/>
      <c r="AB77" s="336"/>
    </row>
    <row r="78" spans="1:28" ht="15.75" customHeight="1" x14ac:dyDescent="0.2">
      <c r="A78" s="336"/>
      <c r="B78" s="336"/>
      <c r="C78" s="336"/>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336"/>
    </row>
    <row r="79" spans="1:28" ht="15.75" customHeight="1" x14ac:dyDescent="0.2">
      <c r="A79" s="336"/>
      <c r="B79" s="336"/>
      <c r="C79" s="336"/>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336"/>
    </row>
    <row r="80" spans="1:28" ht="15.75" customHeight="1" x14ac:dyDescent="0.2">
      <c r="A80" s="336"/>
      <c r="B80" s="336"/>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row>
    <row r="81" spans="1:28" ht="15.75" customHeight="1" x14ac:dyDescent="0.2">
      <c r="A81" s="336"/>
      <c r="B81" s="336"/>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6"/>
      <c r="AB81" s="336"/>
    </row>
    <row r="82" spans="1:28" ht="15.75" customHeight="1" x14ac:dyDescent="0.2">
      <c r="A82" s="336"/>
      <c r="B82" s="336"/>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6"/>
      <c r="AB82" s="336"/>
    </row>
    <row r="83" spans="1:28" ht="15.75" customHeight="1" x14ac:dyDescent="0.2">
      <c r="A83" s="336"/>
      <c r="B83" s="336"/>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6"/>
      <c r="AB83" s="336"/>
    </row>
    <row r="84" spans="1:28" ht="15.75" customHeight="1" x14ac:dyDescent="0.2">
      <c r="A84" s="336"/>
      <c r="B84" s="336"/>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6"/>
      <c r="AB84" s="336"/>
    </row>
    <row r="85" spans="1:28" ht="15.75" customHeight="1" x14ac:dyDescent="0.2">
      <c r="A85" s="336"/>
      <c r="B85" s="336"/>
      <c r="C85" s="336"/>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row>
    <row r="86" spans="1:28" ht="15.75" customHeight="1" x14ac:dyDescent="0.2">
      <c r="A86" s="336"/>
      <c r="B86" s="336"/>
      <c r="C86" s="336"/>
      <c r="D86" s="336"/>
      <c r="E86" s="336"/>
      <c r="F86" s="336"/>
      <c r="G86" s="336"/>
      <c r="H86" s="336"/>
      <c r="I86" s="336"/>
      <c r="J86" s="336"/>
      <c r="K86" s="336"/>
      <c r="L86" s="336"/>
      <c r="M86" s="336"/>
      <c r="N86" s="336"/>
      <c r="O86" s="336"/>
      <c r="P86" s="336"/>
      <c r="Q86" s="336"/>
      <c r="R86" s="336"/>
      <c r="S86" s="336"/>
      <c r="T86" s="336"/>
      <c r="U86" s="336"/>
      <c r="V86" s="336"/>
      <c r="W86" s="336"/>
      <c r="X86" s="336"/>
      <c r="Y86" s="336"/>
      <c r="Z86" s="336"/>
      <c r="AA86" s="336"/>
      <c r="AB86" s="336"/>
    </row>
    <row r="87" spans="1:28" ht="15.75" customHeight="1" x14ac:dyDescent="0.2">
      <c r="A87" s="336"/>
      <c r="B87" s="336"/>
      <c r="C87" s="336"/>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row>
    <row r="88" spans="1:28" ht="15.75" customHeight="1" x14ac:dyDescent="0.2">
      <c r="A88" s="336"/>
      <c r="B88" s="336"/>
      <c r="C88" s="336"/>
      <c r="D88" s="336"/>
      <c r="E88" s="336"/>
      <c r="F88" s="336"/>
      <c r="G88" s="336"/>
      <c r="H88" s="336"/>
      <c r="I88" s="336"/>
      <c r="J88" s="336"/>
      <c r="K88" s="336"/>
      <c r="L88" s="336"/>
      <c r="M88" s="336"/>
      <c r="N88" s="336"/>
      <c r="O88" s="336"/>
      <c r="P88" s="336"/>
      <c r="Q88" s="336"/>
      <c r="R88" s="336"/>
      <c r="S88" s="336"/>
      <c r="T88" s="336"/>
      <c r="U88" s="336"/>
      <c r="V88" s="336"/>
      <c r="W88" s="336"/>
      <c r="X88" s="336"/>
      <c r="Y88" s="336"/>
      <c r="Z88" s="336"/>
      <c r="AA88" s="336"/>
      <c r="AB88" s="336"/>
    </row>
    <row r="89" spans="1:28" ht="15.75" customHeight="1" x14ac:dyDescent="0.2">
      <c r="A89" s="336"/>
      <c r="B89" s="336"/>
      <c r="C89" s="336"/>
      <c r="D89" s="336"/>
      <c r="E89" s="336"/>
      <c r="F89" s="336"/>
      <c r="G89" s="336"/>
      <c r="H89" s="336"/>
      <c r="I89" s="336"/>
      <c r="J89" s="336"/>
      <c r="K89" s="336"/>
      <c r="L89" s="336"/>
      <c r="M89" s="336"/>
      <c r="N89" s="336"/>
      <c r="O89" s="336"/>
      <c r="P89" s="336"/>
      <c r="Q89" s="336"/>
      <c r="R89" s="336"/>
      <c r="S89" s="336"/>
      <c r="T89" s="336"/>
      <c r="U89" s="336"/>
      <c r="V89" s="336"/>
      <c r="W89" s="336"/>
      <c r="X89" s="336"/>
      <c r="Y89" s="336"/>
      <c r="Z89" s="336"/>
      <c r="AA89" s="336"/>
      <c r="AB89" s="336"/>
    </row>
    <row r="90" spans="1:28" ht="15.75" customHeight="1" x14ac:dyDescent="0.2">
      <c r="A90" s="336"/>
      <c r="B90" s="336"/>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336"/>
      <c r="AB90" s="336"/>
    </row>
    <row r="91" spans="1:28" ht="15.75" customHeight="1" x14ac:dyDescent="0.2">
      <c r="A91" s="336"/>
      <c r="B91" s="336"/>
      <c r="C91" s="336"/>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row>
    <row r="92" spans="1:28" ht="15.75" customHeight="1" x14ac:dyDescent="0.2">
      <c r="A92" s="336"/>
      <c r="B92" s="336"/>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336"/>
      <c r="AB92" s="336"/>
    </row>
    <row r="93" spans="1:28" ht="15.75" customHeight="1" x14ac:dyDescent="0.2">
      <c r="A93" s="336"/>
      <c r="B93" s="336"/>
      <c r="C93" s="336"/>
      <c r="D93" s="336"/>
      <c r="E93" s="336"/>
      <c r="F93" s="336"/>
      <c r="G93" s="336"/>
      <c r="H93" s="336"/>
      <c r="I93" s="336"/>
      <c r="J93" s="336"/>
      <c r="K93" s="336"/>
      <c r="L93" s="336"/>
      <c r="M93" s="336"/>
      <c r="N93" s="336"/>
      <c r="O93" s="336"/>
      <c r="P93" s="336"/>
      <c r="Q93" s="336"/>
      <c r="R93" s="336"/>
      <c r="S93" s="336"/>
      <c r="T93" s="336"/>
      <c r="U93" s="336"/>
      <c r="V93" s="336"/>
      <c r="W93" s="336"/>
      <c r="X93" s="336"/>
      <c r="Y93" s="336"/>
      <c r="Z93" s="336"/>
      <c r="AA93" s="336"/>
      <c r="AB93" s="336"/>
    </row>
    <row r="94" spans="1:28" ht="15.75" customHeight="1" x14ac:dyDescent="0.2">
      <c r="A94" s="336"/>
      <c r="B94" s="336"/>
      <c r="C94" s="336"/>
      <c r="D94" s="336"/>
      <c r="E94" s="336"/>
      <c r="F94" s="336"/>
      <c r="G94" s="336"/>
      <c r="H94" s="336"/>
      <c r="I94" s="336"/>
      <c r="J94" s="336"/>
      <c r="K94" s="336"/>
      <c r="L94" s="336"/>
      <c r="M94" s="336"/>
      <c r="N94" s="336"/>
      <c r="O94" s="336"/>
      <c r="P94" s="336"/>
      <c r="Q94" s="336"/>
      <c r="R94" s="336"/>
      <c r="S94" s="336"/>
      <c r="T94" s="336"/>
      <c r="U94" s="336"/>
      <c r="V94" s="336"/>
      <c r="W94" s="336"/>
      <c r="X94" s="336"/>
      <c r="Y94" s="336"/>
      <c r="Z94" s="336"/>
      <c r="AA94" s="336"/>
      <c r="AB94" s="336"/>
    </row>
    <row r="95" spans="1:28" ht="15.75" customHeight="1" x14ac:dyDescent="0.2">
      <c r="A95" s="336"/>
      <c r="B95" s="336"/>
      <c r="C95" s="336"/>
      <c r="D95" s="336"/>
      <c r="E95" s="336"/>
      <c r="F95" s="336"/>
      <c r="G95" s="336"/>
      <c r="H95" s="336"/>
      <c r="I95" s="336"/>
      <c r="J95" s="336"/>
      <c r="K95" s="336"/>
      <c r="L95" s="336"/>
      <c r="M95" s="336"/>
      <c r="N95" s="336"/>
      <c r="O95" s="336"/>
      <c r="P95" s="336"/>
      <c r="Q95" s="336"/>
      <c r="R95" s="336"/>
      <c r="S95" s="336"/>
      <c r="T95" s="336"/>
      <c r="U95" s="336"/>
      <c r="V95" s="336"/>
      <c r="W95" s="336"/>
      <c r="X95" s="336"/>
      <c r="Y95" s="336"/>
      <c r="Z95" s="336"/>
      <c r="AA95" s="336"/>
      <c r="AB95" s="336"/>
    </row>
    <row r="96" spans="1:28" ht="15.75" customHeight="1" x14ac:dyDescent="0.2">
      <c r="A96" s="336"/>
      <c r="B96" s="336"/>
      <c r="C96" s="336"/>
      <c r="D96" s="336"/>
      <c r="E96" s="336"/>
      <c r="F96" s="336"/>
      <c r="G96" s="336"/>
      <c r="H96" s="336"/>
      <c r="I96" s="336"/>
      <c r="J96" s="336"/>
      <c r="K96" s="336"/>
      <c r="L96" s="336"/>
      <c r="M96" s="336"/>
      <c r="N96" s="336"/>
      <c r="O96" s="336"/>
      <c r="P96" s="336"/>
      <c r="Q96" s="336"/>
      <c r="R96" s="336"/>
      <c r="S96" s="336"/>
      <c r="T96" s="336"/>
      <c r="U96" s="336"/>
      <c r="V96" s="336"/>
      <c r="W96" s="336"/>
      <c r="X96" s="336"/>
      <c r="Y96" s="336"/>
      <c r="Z96" s="336"/>
      <c r="AA96" s="336"/>
      <c r="AB96" s="336"/>
    </row>
    <row r="97" spans="1:28" ht="15.75" customHeight="1" x14ac:dyDescent="0.2">
      <c r="A97" s="336"/>
      <c r="B97" s="336"/>
      <c r="C97" s="336"/>
      <c r="D97" s="336"/>
      <c r="E97" s="336"/>
      <c r="F97" s="336"/>
      <c r="G97" s="336"/>
      <c r="H97" s="336"/>
      <c r="I97" s="336"/>
      <c r="J97" s="336"/>
      <c r="K97" s="336"/>
      <c r="L97" s="336"/>
      <c r="M97" s="336"/>
      <c r="N97" s="336"/>
      <c r="O97" s="336"/>
      <c r="P97" s="336"/>
      <c r="Q97" s="336"/>
      <c r="R97" s="336"/>
      <c r="S97" s="336"/>
      <c r="T97" s="336"/>
      <c r="U97" s="336"/>
      <c r="V97" s="336"/>
      <c r="W97" s="336"/>
      <c r="X97" s="336"/>
      <c r="Y97" s="336"/>
      <c r="Z97" s="336"/>
      <c r="AA97" s="336"/>
      <c r="AB97" s="336"/>
    </row>
    <row r="98" spans="1:28" ht="15.75" customHeight="1" x14ac:dyDescent="0.2">
      <c r="A98" s="336"/>
      <c r="B98" s="336"/>
      <c r="C98" s="336"/>
      <c r="D98" s="336"/>
      <c r="E98" s="336"/>
      <c r="F98" s="336"/>
      <c r="G98" s="336"/>
      <c r="H98" s="336"/>
      <c r="I98" s="336"/>
      <c r="J98" s="336"/>
      <c r="K98" s="336"/>
      <c r="L98" s="336"/>
      <c r="M98" s="336"/>
      <c r="N98" s="336"/>
      <c r="O98" s="336"/>
      <c r="P98" s="336"/>
      <c r="Q98" s="336"/>
      <c r="R98" s="336"/>
      <c r="S98" s="336"/>
      <c r="T98" s="336"/>
      <c r="U98" s="336"/>
      <c r="V98" s="336"/>
      <c r="W98" s="336"/>
      <c r="X98" s="336"/>
      <c r="Y98" s="336"/>
      <c r="Z98" s="336"/>
      <c r="AA98" s="336"/>
      <c r="AB98" s="336"/>
    </row>
    <row r="99" spans="1:28" ht="15.75" customHeight="1" x14ac:dyDescent="0.2">
      <c r="A99" s="336"/>
      <c r="B99" s="336"/>
      <c r="C99" s="336"/>
      <c r="D99" s="336"/>
      <c r="E99" s="336"/>
      <c r="F99" s="336"/>
      <c r="G99" s="336"/>
      <c r="H99" s="336"/>
      <c r="I99" s="336"/>
      <c r="J99" s="336"/>
      <c r="K99" s="336"/>
      <c r="L99" s="336"/>
      <c r="M99" s="336"/>
      <c r="N99" s="336"/>
      <c r="O99" s="336"/>
      <c r="P99" s="336"/>
      <c r="Q99" s="336"/>
      <c r="R99" s="336"/>
      <c r="S99" s="336"/>
      <c r="T99" s="336"/>
      <c r="U99" s="336"/>
      <c r="V99" s="336"/>
      <c r="W99" s="336"/>
      <c r="X99" s="336"/>
      <c r="Y99" s="336"/>
      <c r="Z99" s="336"/>
      <c r="AA99" s="336"/>
      <c r="AB99" s="336"/>
    </row>
    <row r="100" spans="1:28" ht="15.75" customHeight="1" x14ac:dyDescent="0.2">
      <c r="A100" s="336"/>
      <c r="B100" s="336"/>
      <c r="C100" s="336"/>
      <c r="D100" s="336"/>
      <c r="E100" s="336"/>
      <c r="F100" s="336"/>
      <c r="G100" s="336"/>
      <c r="H100" s="336"/>
      <c r="I100" s="336"/>
      <c r="J100" s="336"/>
      <c r="K100" s="336"/>
      <c r="L100" s="336"/>
      <c r="M100" s="336"/>
      <c r="N100" s="336"/>
      <c r="O100" s="336"/>
      <c r="P100" s="336"/>
      <c r="Q100" s="336"/>
      <c r="R100" s="336"/>
      <c r="S100" s="336"/>
      <c r="T100" s="336"/>
      <c r="U100" s="336"/>
      <c r="V100" s="336"/>
      <c r="W100" s="336"/>
      <c r="X100" s="336"/>
      <c r="Y100" s="336"/>
      <c r="Z100" s="336"/>
      <c r="AA100" s="336"/>
      <c r="AB100" s="336"/>
    </row>
    <row r="101" spans="1:28" ht="15.75" customHeight="1" x14ac:dyDescent="0.2">
      <c r="A101" s="336"/>
      <c r="B101" s="336"/>
      <c r="C101" s="336"/>
      <c r="D101" s="336"/>
      <c r="E101" s="336"/>
      <c r="F101" s="336"/>
      <c r="G101" s="336"/>
      <c r="H101" s="336"/>
      <c r="I101" s="336"/>
      <c r="J101" s="336"/>
      <c r="K101" s="336"/>
      <c r="L101" s="336"/>
      <c r="M101" s="336"/>
      <c r="N101" s="336"/>
      <c r="O101" s="336"/>
      <c r="P101" s="336"/>
      <c r="Q101" s="336"/>
      <c r="R101" s="336"/>
      <c r="S101" s="336"/>
      <c r="T101" s="336"/>
      <c r="U101" s="336"/>
      <c r="V101" s="336"/>
      <c r="W101" s="336"/>
      <c r="X101" s="336"/>
      <c r="Y101" s="336"/>
      <c r="Z101" s="336"/>
      <c r="AA101" s="336"/>
      <c r="AB101" s="336"/>
    </row>
    <row r="102" spans="1:28" ht="15.75" customHeight="1" x14ac:dyDescent="0.2">
      <c r="A102" s="336"/>
      <c r="B102" s="336"/>
      <c r="C102" s="336"/>
      <c r="D102" s="336"/>
      <c r="E102" s="336"/>
      <c r="F102" s="336"/>
      <c r="G102" s="336"/>
      <c r="H102" s="336"/>
      <c r="I102" s="336"/>
      <c r="J102" s="336"/>
      <c r="K102" s="336"/>
      <c r="L102" s="336"/>
      <c r="M102" s="336"/>
      <c r="N102" s="336"/>
      <c r="O102" s="336"/>
      <c r="P102" s="336"/>
      <c r="Q102" s="336"/>
      <c r="R102" s="336"/>
      <c r="S102" s="336"/>
      <c r="T102" s="336"/>
      <c r="U102" s="336"/>
      <c r="V102" s="336"/>
      <c r="W102" s="336"/>
      <c r="X102" s="336"/>
      <c r="Y102" s="336"/>
      <c r="Z102" s="336"/>
      <c r="AA102" s="336"/>
      <c r="AB102" s="336"/>
    </row>
    <row r="103" spans="1:28" ht="15.75" customHeight="1" x14ac:dyDescent="0.2">
      <c r="A103" s="336"/>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row>
    <row r="104" spans="1:28" ht="15.75" customHeight="1" x14ac:dyDescent="0.2">
      <c r="A104" s="336"/>
      <c r="B104" s="336"/>
      <c r="C104" s="336"/>
      <c r="D104" s="336"/>
      <c r="E104" s="336"/>
      <c r="F104" s="336"/>
      <c r="G104" s="336"/>
      <c r="H104" s="336"/>
      <c r="I104" s="336"/>
      <c r="J104" s="336"/>
      <c r="K104" s="336"/>
      <c r="L104" s="336"/>
      <c r="M104" s="336"/>
      <c r="N104" s="336"/>
      <c r="O104" s="336"/>
      <c r="P104" s="336"/>
      <c r="Q104" s="336"/>
      <c r="R104" s="336"/>
      <c r="S104" s="336"/>
      <c r="T104" s="336"/>
      <c r="U104" s="336"/>
      <c r="V104" s="336"/>
      <c r="W104" s="336"/>
      <c r="X104" s="336"/>
      <c r="Y104" s="336"/>
      <c r="Z104" s="336"/>
      <c r="AA104" s="336"/>
      <c r="AB104" s="336"/>
    </row>
    <row r="105" spans="1:28" ht="15.75" customHeight="1" x14ac:dyDescent="0.2">
      <c r="A105" s="336"/>
      <c r="B105" s="336"/>
      <c r="C105" s="336"/>
      <c r="D105" s="336"/>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row>
    <row r="106" spans="1:28" ht="15.75" customHeight="1" x14ac:dyDescent="0.2">
      <c r="A106" s="336"/>
      <c r="B106" s="336"/>
      <c r="C106" s="336"/>
      <c r="D106" s="336"/>
      <c r="E106" s="336"/>
      <c r="F106" s="336"/>
      <c r="G106" s="336"/>
      <c r="H106" s="336"/>
      <c r="I106" s="336"/>
      <c r="J106" s="336"/>
      <c r="K106" s="336"/>
      <c r="L106" s="336"/>
      <c r="M106" s="336"/>
      <c r="N106" s="336"/>
      <c r="O106" s="336"/>
      <c r="P106" s="336"/>
      <c r="Q106" s="336"/>
      <c r="R106" s="336"/>
      <c r="S106" s="336"/>
      <c r="T106" s="336"/>
      <c r="U106" s="336"/>
      <c r="V106" s="336"/>
      <c r="W106" s="336"/>
      <c r="X106" s="336"/>
      <c r="Y106" s="336"/>
      <c r="Z106" s="336"/>
      <c r="AA106" s="336"/>
      <c r="AB106" s="336"/>
    </row>
    <row r="107" spans="1:28" ht="15.75" customHeight="1" x14ac:dyDescent="0.2">
      <c r="A107" s="336"/>
      <c r="B107" s="336"/>
      <c r="C107" s="336"/>
      <c r="D107" s="336"/>
      <c r="E107" s="336"/>
      <c r="F107" s="336"/>
      <c r="G107" s="336"/>
      <c r="H107" s="336"/>
      <c r="I107" s="336"/>
      <c r="J107" s="336"/>
      <c r="K107" s="336"/>
      <c r="L107" s="336"/>
      <c r="M107" s="336"/>
      <c r="N107" s="336"/>
      <c r="O107" s="336"/>
      <c r="P107" s="336"/>
      <c r="Q107" s="336"/>
      <c r="R107" s="336"/>
      <c r="S107" s="336"/>
      <c r="T107" s="336"/>
      <c r="U107" s="336"/>
      <c r="V107" s="336"/>
      <c r="W107" s="336"/>
      <c r="X107" s="336"/>
      <c r="Y107" s="336"/>
      <c r="Z107" s="336"/>
      <c r="AA107" s="336"/>
      <c r="AB107" s="336"/>
    </row>
    <row r="108" spans="1:28" ht="15.75" customHeight="1" x14ac:dyDescent="0.2">
      <c r="A108" s="336"/>
      <c r="B108" s="336"/>
      <c r="C108" s="336"/>
      <c r="D108" s="336"/>
      <c r="E108" s="336"/>
      <c r="F108" s="336"/>
      <c r="G108" s="336"/>
      <c r="H108" s="336"/>
      <c r="I108" s="336"/>
      <c r="J108" s="336"/>
      <c r="K108" s="336"/>
      <c r="L108" s="336"/>
      <c r="M108" s="336"/>
      <c r="N108" s="336"/>
      <c r="O108" s="336"/>
      <c r="P108" s="336"/>
      <c r="Q108" s="336"/>
      <c r="R108" s="336"/>
      <c r="S108" s="336"/>
      <c r="T108" s="336"/>
      <c r="U108" s="336"/>
      <c r="V108" s="336"/>
      <c r="W108" s="336"/>
      <c r="X108" s="336"/>
      <c r="Y108" s="336"/>
      <c r="Z108" s="336"/>
      <c r="AA108" s="336"/>
      <c r="AB108" s="336"/>
    </row>
    <row r="109" spans="1:28" ht="15.75" customHeight="1" x14ac:dyDescent="0.2">
      <c r="A109" s="336"/>
      <c r="B109" s="336"/>
      <c r="C109" s="336"/>
      <c r="D109" s="336"/>
      <c r="E109" s="336"/>
      <c r="F109" s="336"/>
      <c r="G109" s="336"/>
      <c r="H109" s="336"/>
      <c r="I109" s="336"/>
      <c r="J109" s="336"/>
      <c r="K109" s="336"/>
      <c r="L109" s="336"/>
      <c r="M109" s="336"/>
      <c r="N109" s="336"/>
      <c r="O109" s="336"/>
      <c r="P109" s="336"/>
      <c r="Q109" s="336"/>
      <c r="R109" s="336"/>
      <c r="S109" s="336"/>
      <c r="T109" s="336"/>
      <c r="U109" s="336"/>
      <c r="V109" s="336"/>
      <c r="W109" s="336"/>
      <c r="X109" s="336"/>
      <c r="Y109" s="336"/>
      <c r="Z109" s="336"/>
      <c r="AA109" s="336"/>
      <c r="AB109" s="336"/>
    </row>
    <row r="110" spans="1:28" ht="15.75" customHeight="1" x14ac:dyDescent="0.2">
      <c r="A110" s="336"/>
      <c r="B110" s="336"/>
      <c r="C110" s="336"/>
      <c r="D110" s="336"/>
      <c r="E110" s="336"/>
      <c r="F110" s="336"/>
      <c r="G110" s="336"/>
      <c r="H110" s="336"/>
      <c r="I110" s="336"/>
      <c r="J110" s="336"/>
      <c r="K110" s="336"/>
      <c r="L110" s="336"/>
      <c r="M110" s="336"/>
      <c r="N110" s="336"/>
      <c r="O110" s="336"/>
      <c r="P110" s="336"/>
      <c r="Q110" s="336"/>
      <c r="R110" s="336"/>
      <c r="S110" s="336"/>
      <c r="T110" s="336"/>
      <c r="U110" s="336"/>
      <c r="V110" s="336"/>
      <c r="W110" s="336"/>
      <c r="X110" s="336"/>
      <c r="Y110" s="336"/>
      <c r="Z110" s="336"/>
      <c r="AA110" s="336"/>
      <c r="AB110" s="336"/>
    </row>
    <row r="111" spans="1:28" ht="15.75" customHeight="1" x14ac:dyDescent="0.2">
      <c r="A111" s="336"/>
      <c r="B111" s="336"/>
      <c r="C111" s="336"/>
      <c r="D111" s="336"/>
      <c r="E111" s="336"/>
      <c r="F111" s="336"/>
      <c r="G111" s="336"/>
      <c r="H111" s="336"/>
      <c r="I111" s="336"/>
      <c r="J111" s="336"/>
      <c r="K111" s="336"/>
      <c r="L111" s="336"/>
      <c r="M111" s="336"/>
      <c r="N111" s="336"/>
      <c r="O111" s="336"/>
      <c r="P111" s="336"/>
      <c r="Q111" s="336"/>
      <c r="R111" s="336"/>
      <c r="S111" s="336"/>
      <c r="T111" s="336"/>
      <c r="U111" s="336"/>
      <c r="V111" s="336"/>
      <c r="W111" s="336"/>
      <c r="X111" s="336"/>
      <c r="Y111" s="336"/>
      <c r="Z111" s="336"/>
      <c r="AA111" s="336"/>
      <c r="AB111" s="336"/>
    </row>
    <row r="112" spans="1:28" ht="15.75" customHeight="1" x14ac:dyDescent="0.2">
      <c r="A112" s="336"/>
      <c r="B112" s="336"/>
      <c r="C112" s="336"/>
      <c r="D112" s="336"/>
      <c r="E112" s="336"/>
      <c r="F112" s="336"/>
      <c r="G112" s="336"/>
      <c r="H112" s="336"/>
      <c r="I112" s="336"/>
      <c r="J112" s="336"/>
      <c r="K112" s="336"/>
      <c r="L112" s="336"/>
      <c r="M112" s="336"/>
      <c r="N112" s="336"/>
      <c r="O112" s="336"/>
      <c r="P112" s="336"/>
      <c r="Q112" s="336"/>
      <c r="R112" s="336"/>
      <c r="S112" s="336"/>
      <c r="T112" s="336"/>
      <c r="U112" s="336"/>
      <c r="V112" s="336"/>
      <c r="W112" s="336"/>
      <c r="X112" s="336"/>
      <c r="Y112" s="336"/>
      <c r="Z112" s="336"/>
      <c r="AA112" s="336"/>
      <c r="AB112" s="336"/>
    </row>
    <row r="113" spans="1:28" ht="15.75" customHeight="1" x14ac:dyDescent="0.2">
      <c r="A113" s="336"/>
      <c r="B113" s="336"/>
      <c r="C113" s="336"/>
      <c r="D113" s="336"/>
      <c r="E113" s="336"/>
      <c r="F113" s="336"/>
      <c r="G113" s="336"/>
      <c r="H113" s="336"/>
      <c r="I113" s="336"/>
      <c r="J113" s="336"/>
      <c r="K113" s="336"/>
      <c r="L113" s="336"/>
      <c r="M113" s="336"/>
      <c r="N113" s="336"/>
      <c r="O113" s="336"/>
      <c r="P113" s="336"/>
      <c r="Q113" s="336"/>
      <c r="R113" s="336"/>
      <c r="S113" s="336"/>
      <c r="T113" s="336"/>
      <c r="U113" s="336"/>
      <c r="V113" s="336"/>
      <c r="W113" s="336"/>
      <c r="X113" s="336"/>
      <c r="Y113" s="336"/>
      <c r="Z113" s="336"/>
      <c r="AA113" s="336"/>
      <c r="AB113" s="336"/>
    </row>
    <row r="114" spans="1:28" ht="15.75" customHeight="1" x14ac:dyDescent="0.2">
      <c r="A114" s="336"/>
      <c r="B114" s="336"/>
      <c r="C114" s="336"/>
      <c r="D114" s="336"/>
      <c r="E114" s="336"/>
      <c r="F114" s="336"/>
      <c r="G114" s="336"/>
      <c r="H114" s="336"/>
      <c r="I114" s="336"/>
      <c r="J114" s="336"/>
      <c r="K114" s="336"/>
      <c r="L114" s="336"/>
      <c r="M114" s="336"/>
      <c r="N114" s="336"/>
      <c r="O114" s="336"/>
      <c r="P114" s="336"/>
      <c r="Q114" s="336"/>
      <c r="R114" s="336"/>
      <c r="S114" s="336"/>
      <c r="T114" s="336"/>
      <c r="U114" s="336"/>
      <c r="V114" s="336"/>
      <c r="W114" s="336"/>
      <c r="X114" s="336"/>
      <c r="Y114" s="336"/>
      <c r="Z114" s="336"/>
      <c r="AA114" s="336"/>
      <c r="AB114" s="336"/>
    </row>
    <row r="115" spans="1:28" ht="15.75" customHeight="1" x14ac:dyDescent="0.2">
      <c r="A115" s="336"/>
      <c r="B115" s="336"/>
      <c r="C115" s="336"/>
      <c r="D115" s="336"/>
      <c r="E115" s="336"/>
      <c r="F115" s="336"/>
      <c r="G115" s="336"/>
      <c r="H115" s="336"/>
      <c r="I115" s="336"/>
      <c r="J115" s="336"/>
      <c r="K115" s="336"/>
      <c r="L115" s="336"/>
      <c r="M115" s="336"/>
      <c r="N115" s="336"/>
      <c r="O115" s="336"/>
      <c r="P115" s="336"/>
      <c r="Q115" s="336"/>
      <c r="R115" s="336"/>
      <c r="S115" s="336"/>
      <c r="T115" s="336"/>
      <c r="U115" s="336"/>
      <c r="V115" s="336"/>
      <c r="W115" s="336"/>
      <c r="X115" s="336"/>
      <c r="Y115" s="336"/>
      <c r="Z115" s="336"/>
      <c r="AA115" s="336"/>
      <c r="AB115" s="336"/>
    </row>
    <row r="116" spans="1:28" ht="15.75" customHeight="1" x14ac:dyDescent="0.2">
      <c r="A116" s="336"/>
      <c r="B116" s="336"/>
      <c r="C116" s="336"/>
      <c r="D116" s="336"/>
      <c r="E116" s="336"/>
      <c r="F116" s="336"/>
      <c r="G116" s="336"/>
      <c r="H116" s="336"/>
      <c r="I116" s="336"/>
      <c r="J116" s="336"/>
      <c r="K116" s="336"/>
      <c r="L116" s="336"/>
      <c r="M116" s="336"/>
      <c r="N116" s="336"/>
      <c r="O116" s="336"/>
      <c r="P116" s="336"/>
      <c r="Q116" s="336"/>
      <c r="R116" s="336"/>
      <c r="S116" s="336"/>
      <c r="T116" s="336"/>
      <c r="U116" s="336"/>
      <c r="V116" s="336"/>
      <c r="W116" s="336"/>
      <c r="X116" s="336"/>
      <c r="Y116" s="336"/>
      <c r="Z116" s="336"/>
      <c r="AA116" s="336"/>
      <c r="AB116" s="336"/>
    </row>
    <row r="117" spans="1:28" ht="15.75" customHeight="1" x14ac:dyDescent="0.2">
      <c r="A117" s="336"/>
      <c r="B117" s="336"/>
      <c r="C117" s="336"/>
      <c r="D117" s="336"/>
      <c r="E117" s="336"/>
      <c r="F117" s="336"/>
      <c r="G117" s="336"/>
      <c r="H117" s="336"/>
      <c r="I117" s="336"/>
      <c r="J117" s="336"/>
      <c r="K117" s="336"/>
      <c r="L117" s="336"/>
      <c r="M117" s="336"/>
      <c r="N117" s="336"/>
      <c r="O117" s="336"/>
      <c r="P117" s="336"/>
      <c r="Q117" s="336"/>
      <c r="R117" s="336"/>
      <c r="S117" s="336"/>
      <c r="T117" s="336"/>
      <c r="U117" s="336"/>
      <c r="V117" s="336"/>
      <c r="W117" s="336"/>
      <c r="X117" s="336"/>
      <c r="Y117" s="336"/>
      <c r="Z117" s="336"/>
      <c r="AA117" s="336"/>
      <c r="AB117" s="336"/>
    </row>
    <row r="118" spans="1:28" ht="15.75" customHeight="1" x14ac:dyDescent="0.2">
      <c r="A118" s="336"/>
      <c r="B118" s="336"/>
      <c r="C118" s="336"/>
      <c r="D118" s="336"/>
      <c r="E118" s="336"/>
      <c r="F118" s="336"/>
      <c r="G118" s="336"/>
      <c r="H118" s="336"/>
      <c r="I118" s="336"/>
      <c r="J118" s="336"/>
      <c r="K118" s="336"/>
      <c r="L118" s="336"/>
      <c r="M118" s="336"/>
      <c r="N118" s="336"/>
      <c r="O118" s="336"/>
      <c r="P118" s="336"/>
      <c r="Q118" s="336"/>
      <c r="R118" s="336"/>
      <c r="S118" s="336"/>
      <c r="T118" s="336"/>
      <c r="U118" s="336"/>
      <c r="V118" s="336"/>
      <c r="W118" s="336"/>
      <c r="X118" s="336"/>
      <c r="Y118" s="336"/>
      <c r="Z118" s="336"/>
      <c r="AA118" s="336"/>
      <c r="AB118" s="336"/>
    </row>
    <row r="119" spans="1:28" ht="15.75" customHeight="1" x14ac:dyDescent="0.2">
      <c r="A119" s="336"/>
      <c r="B119" s="336"/>
      <c r="C119" s="336"/>
      <c r="D119" s="336"/>
      <c r="E119" s="336"/>
      <c r="F119" s="336"/>
      <c r="G119" s="336"/>
      <c r="H119" s="336"/>
      <c r="I119" s="336"/>
      <c r="J119" s="336"/>
      <c r="K119" s="336"/>
      <c r="L119" s="336"/>
      <c r="M119" s="336"/>
      <c r="N119" s="336"/>
      <c r="O119" s="336"/>
      <c r="P119" s="336"/>
      <c r="Q119" s="336"/>
      <c r="R119" s="336"/>
      <c r="S119" s="336"/>
      <c r="T119" s="336"/>
      <c r="U119" s="336"/>
      <c r="V119" s="336"/>
      <c r="W119" s="336"/>
      <c r="X119" s="336"/>
      <c r="Y119" s="336"/>
      <c r="Z119" s="336"/>
      <c r="AA119" s="336"/>
      <c r="AB119" s="336"/>
    </row>
    <row r="120" spans="1:28" ht="15.75" customHeight="1" x14ac:dyDescent="0.2">
      <c r="A120" s="336"/>
      <c r="B120" s="336"/>
      <c r="C120" s="336"/>
      <c r="D120" s="336"/>
      <c r="E120" s="336"/>
      <c r="F120" s="336"/>
      <c r="G120" s="336"/>
      <c r="H120" s="336"/>
      <c r="I120" s="336"/>
      <c r="J120" s="336"/>
      <c r="K120" s="336"/>
      <c r="L120" s="336"/>
      <c r="M120" s="336"/>
      <c r="N120" s="336"/>
      <c r="O120" s="336"/>
      <c r="P120" s="336"/>
      <c r="Q120" s="336"/>
      <c r="R120" s="336"/>
      <c r="S120" s="336"/>
      <c r="T120" s="336"/>
      <c r="U120" s="336"/>
      <c r="V120" s="336"/>
      <c r="W120" s="336"/>
      <c r="X120" s="336"/>
      <c r="Y120" s="336"/>
      <c r="Z120" s="336"/>
      <c r="AA120" s="336"/>
      <c r="AB120" s="336"/>
    </row>
    <row r="121" spans="1:28" ht="15.75" customHeight="1" x14ac:dyDescent="0.2">
      <c r="A121" s="336"/>
      <c r="B121" s="336"/>
      <c r="C121" s="336"/>
      <c r="D121" s="336"/>
      <c r="E121" s="336"/>
      <c r="F121" s="336"/>
      <c r="G121" s="336"/>
      <c r="H121" s="336"/>
      <c r="I121" s="336"/>
      <c r="J121" s="336"/>
      <c r="K121" s="336"/>
      <c r="L121" s="336"/>
      <c r="M121" s="336"/>
      <c r="N121" s="336"/>
      <c r="O121" s="336"/>
      <c r="P121" s="336"/>
      <c r="Q121" s="336"/>
      <c r="R121" s="336"/>
      <c r="S121" s="336"/>
      <c r="T121" s="336"/>
      <c r="U121" s="336"/>
      <c r="V121" s="336"/>
      <c r="W121" s="336"/>
      <c r="X121" s="336"/>
      <c r="Y121" s="336"/>
      <c r="Z121" s="336"/>
      <c r="AA121" s="336"/>
      <c r="AB121" s="336"/>
    </row>
    <row r="122" spans="1:28" ht="15.75" customHeight="1" x14ac:dyDescent="0.2">
      <c r="A122" s="336"/>
      <c r="B122" s="336"/>
      <c r="C122" s="336"/>
      <c r="D122" s="336"/>
      <c r="E122" s="336"/>
      <c r="F122" s="336"/>
      <c r="G122" s="336"/>
      <c r="H122" s="336"/>
      <c r="I122" s="336"/>
      <c r="J122" s="336"/>
      <c r="K122" s="336"/>
      <c r="L122" s="336"/>
      <c r="M122" s="336"/>
      <c r="N122" s="336"/>
      <c r="O122" s="336"/>
      <c r="P122" s="336"/>
      <c r="Q122" s="336"/>
      <c r="R122" s="336"/>
      <c r="S122" s="336"/>
      <c r="T122" s="336"/>
      <c r="U122" s="336"/>
      <c r="V122" s="336"/>
      <c r="W122" s="336"/>
      <c r="X122" s="336"/>
      <c r="Y122" s="336"/>
      <c r="Z122" s="336"/>
      <c r="AA122" s="336"/>
      <c r="AB122" s="336"/>
    </row>
    <row r="123" spans="1:28" ht="15.75" customHeight="1" x14ac:dyDescent="0.2">
      <c r="A123" s="336"/>
      <c r="B123" s="336"/>
      <c r="C123" s="336"/>
      <c r="D123" s="336"/>
      <c r="E123" s="336"/>
      <c r="F123" s="336"/>
      <c r="G123" s="336"/>
      <c r="H123" s="336"/>
      <c r="I123" s="336"/>
      <c r="J123" s="336"/>
      <c r="K123" s="336"/>
      <c r="L123" s="336"/>
      <c r="M123" s="336"/>
      <c r="N123" s="336"/>
      <c r="O123" s="336"/>
      <c r="P123" s="336"/>
      <c r="Q123" s="336"/>
      <c r="R123" s="336"/>
      <c r="S123" s="336"/>
      <c r="T123" s="336"/>
      <c r="U123" s="336"/>
      <c r="V123" s="336"/>
      <c r="W123" s="336"/>
      <c r="X123" s="336"/>
      <c r="Y123" s="336"/>
      <c r="Z123" s="336"/>
      <c r="AA123" s="336"/>
      <c r="AB123" s="336"/>
    </row>
    <row r="124" spans="1:28" ht="15.75" customHeight="1" x14ac:dyDescent="0.2">
      <c r="A124" s="336"/>
      <c r="B124" s="336"/>
      <c r="C124" s="336"/>
      <c r="D124" s="336"/>
      <c r="E124" s="336"/>
      <c r="F124" s="336"/>
      <c r="G124" s="336"/>
      <c r="H124" s="336"/>
      <c r="I124" s="336"/>
      <c r="J124" s="336"/>
      <c r="K124" s="336"/>
      <c r="L124" s="336"/>
      <c r="M124" s="336"/>
      <c r="N124" s="336"/>
      <c r="O124" s="336"/>
      <c r="P124" s="336"/>
      <c r="Q124" s="336"/>
      <c r="R124" s="336"/>
      <c r="S124" s="336"/>
      <c r="T124" s="336"/>
      <c r="U124" s="336"/>
      <c r="V124" s="336"/>
      <c r="W124" s="336"/>
      <c r="X124" s="336"/>
      <c r="Y124" s="336"/>
      <c r="Z124" s="336"/>
      <c r="AA124" s="336"/>
      <c r="AB124" s="336"/>
    </row>
    <row r="125" spans="1:28" ht="15.75" customHeight="1" x14ac:dyDescent="0.2">
      <c r="A125" s="336"/>
      <c r="B125" s="336"/>
      <c r="C125" s="336"/>
      <c r="D125" s="336"/>
      <c r="E125" s="336"/>
      <c r="F125" s="336"/>
      <c r="G125" s="336"/>
      <c r="H125" s="336"/>
      <c r="I125" s="336"/>
      <c r="J125" s="336"/>
      <c r="K125" s="336"/>
      <c r="L125" s="336"/>
      <c r="M125" s="336"/>
      <c r="N125" s="336"/>
      <c r="O125" s="336"/>
      <c r="P125" s="336"/>
      <c r="Q125" s="336"/>
      <c r="R125" s="336"/>
      <c r="S125" s="336"/>
      <c r="T125" s="336"/>
      <c r="U125" s="336"/>
      <c r="V125" s="336"/>
      <c r="W125" s="336"/>
      <c r="X125" s="336"/>
      <c r="Y125" s="336"/>
      <c r="Z125" s="336"/>
      <c r="AA125" s="336"/>
      <c r="AB125" s="336"/>
    </row>
    <row r="126" spans="1:28" ht="15.75" customHeight="1" x14ac:dyDescent="0.2">
      <c r="A126" s="336"/>
      <c r="B126" s="336"/>
      <c r="C126" s="336"/>
      <c r="D126" s="336"/>
      <c r="E126" s="336"/>
      <c r="F126" s="336"/>
      <c r="G126" s="336"/>
      <c r="H126" s="336"/>
      <c r="I126" s="336"/>
      <c r="J126" s="336"/>
      <c r="K126" s="336"/>
      <c r="L126" s="336"/>
      <c r="M126" s="336"/>
      <c r="N126" s="336"/>
      <c r="O126" s="336"/>
      <c r="P126" s="336"/>
      <c r="Q126" s="336"/>
      <c r="R126" s="336"/>
      <c r="S126" s="336"/>
      <c r="T126" s="336"/>
      <c r="U126" s="336"/>
      <c r="V126" s="336"/>
      <c r="W126" s="336"/>
      <c r="X126" s="336"/>
      <c r="Y126" s="336"/>
      <c r="Z126" s="336"/>
      <c r="AA126" s="336"/>
      <c r="AB126" s="336"/>
    </row>
    <row r="127" spans="1:28" ht="15.75" customHeight="1" x14ac:dyDescent="0.2">
      <c r="A127" s="336"/>
      <c r="B127" s="336"/>
      <c r="C127" s="336"/>
      <c r="D127" s="336"/>
      <c r="E127" s="336"/>
      <c r="F127" s="336"/>
      <c r="G127" s="336"/>
      <c r="H127" s="336"/>
      <c r="I127" s="336"/>
      <c r="J127" s="336"/>
      <c r="K127" s="336"/>
      <c r="L127" s="336"/>
      <c r="M127" s="336"/>
      <c r="N127" s="336"/>
      <c r="O127" s="336"/>
      <c r="P127" s="336"/>
      <c r="Q127" s="336"/>
      <c r="R127" s="336"/>
      <c r="S127" s="336"/>
      <c r="T127" s="336"/>
      <c r="U127" s="336"/>
      <c r="V127" s="336"/>
      <c r="W127" s="336"/>
      <c r="X127" s="336"/>
      <c r="Y127" s="336"/>
      <c r="Z127" s="336"/>
      <c r="AA127" s="336"/>
      <c r="AB127" s="336"/>
    </row>
    <row r="128" spans="1:28" ht="15.75" customHeight="1" x14ac:dyDescent="0.2">
      <c r="A128" s="336"/>
      <c r="B128" s="336"/>
      <c r="C128" s="336"/>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336"/>
      <c r="Z128" s="336"/>
      <c r="AA128" s="336"/>
      <c r="AB128" s="336"/>
    </row>
    <row r="129" spans="1:28" ht="15.75" customHeight="1" x14ac:dyDescent="0.2">
      <c r="A129" s="336"/>
      <c r="B129" s="336"/>
      <c r="C129" s="336"/>
      <c r="D129" s="336"/>
      <c r="E129" s="336"/>
      <c r="F129" s="336"/>
      <c r="G129" s="336"/>
      <c r="H129" s="336"/>
      <c r="I129" s="336"/>
      <c r="J129" s="336"/>
      <c r="K129" s="336"/>
      <c r="L129" s="336"/>
      <c r="M129" s="336"/>
      <c r="N129" s="336"/>
      <c r="O129" s="336"/>
      <c r="P129" s="336"/>
      <c r="Q129" s="336"/>
      <c r="R129" s="336"/>
      <c r="S129" s="336"/>
      <c r="T129" s="336"/>
      <c r="U129" s="336"/>
      <c r="V129" s="336"/>
      <c r="W129" s="336"/>
      <c r="X129" s="336"/>
      <c r="Y129" s="336"/>
      <c r="Z129" s="336"/>
      <c r="AA129" s="336"/>
      <c r="AB129" s="336"/>
    </row>
    <row r="130" spans="1:28" ht="15.75" customHeight="1" x14ac:dyDescent="0.2">
      <c r="A130" s="336"/>
      <c r="B130" s="336"/>
      <c r="C130" s="336"/>
      <c r="D130" s="336"/>
      <c r="E130" s="336"/>
      <c r="F130" s="336"/>
      <c r="G130" s="336"/>
      <c r="H130" s="336"/>
      <c r="I130" s="336"/>
      <c r="J130" s="336"/>
      <c r="K130" s="336"/>
      <c r="L130" s="336"/>
      <c r="M130" s="336"/>
      <c r="N130" s="336"/>
      <c r="O130" s="336"/>
      <c r="P130" s="336"/>
      <c r="Q130" s="336"/>
      <c r="R130" s="336"/>
      <c r="S130" s="336"/>
      <c r="T130" s="336"/>
      <c r="U130" s="336"/>
      <c r="V130" s="336"/>
      <c r="W130" s="336"/>
      <c r="X130" s="336"/>
      <c r="Y130" s="336"/>
      <c r="Z130" s="336"/>
      <c r="AA130" s="336"/>
      <c r="AB130" s="336"/>
    </row>
    <row r="131" spans="1:28" ht="15.75" customHeight="1" x14ac:dyDescent="0.2">
      <c r="A131" s="336"/>
      <c r="B131" s="336"/>
      <c r="C131" s="336"/>
      <c r="D131" s="336"/>
      <c r="E131" s="336"/>
      <c r="F131" s="336"/>
      <c r="G131" s="336"/>
      <c r="H131" s="336"/>
      <c r="I131" s="336"/>
      <c r="J131" s="336"/>
      <c r="K131" s="336"/>
      <c r="L131" s="336"/>
      <c r="M131" s="336"/>
      <c r="N131" s="336"/>
      <c r="O131" s="336"/>
      <c r="P131" s="336"/>
      <c r="Q131" s="336"/>
      <c r="R131" s="336"/>
      <c r="S131" s="336"/>
      <c r="T131" s="336"/>
      <c r="U131" s="336"/>
      <c r="V131" s="336"/>
      <c r="W131" s="336"/>
      <c r="X131" s="336"/>
      <c r="Y131" s="336"/>
      <c r="Z131" s="336"/>
      <c r="AA131" s="336"/>
      <c r="AB131" s="336"/>
    </row>
    <row r="132" spans="1:28" ht="15.75" customHeight="1" x14ac:dyDescent="0.2">
      <c r="A132" s="336"/>
      <c r="B132" s="336"/>
      <c r="C132" s="336"/>
      <c r="D132" s="336"/>
      <c r="E132" s="336"/>
      <c r="F132" s="336"/>
      <c r="G132" s="336"/>
      <c r="H132" s="336"/>
      <c r="I132" s="336"/>
      <c r="J132" s="336"/>
      <c r="K132" s="336"/>
      <c r="L132" s="336"/>
      <c r="M132" s="336"/>
      <c r="N132" s="336"/>
      <c r="O132" s="336"/>
      <c r="P132" s="336"/>
      <c r="Q132" s="336"/>
      <c r="R132" s="336"/>
      <c r="S132" s="336"/>
      <c r="T132" s="336"/>
      <c r="U132" s="336"/>
      <c r="V132" s="336"/>
      <c r="W132" s="336"/>
      <c r="X132" s="336"/>
      <c r="Y132" s="336"/>
      <c r="Z132" s="336"/>
      <c r="AA132" s="336"/>
      <c r="AB132" s="336"/>
    </row>
    <row r="133" spans="1:28" ht="15.75" customHeight="1" x14ac:dyDescent="0.2">
      <c r="A133" s="336"/>
      <c r="B133" s="336"/>
      <c r="C133" s="336"/>
      <c r="D133" s="336"/>
      <c r="E133" s="336"/>
      <c r="F133" s="336"/>
      <c r="G133" s="336"/>
      <c r="H133" s="336"/>
      <c r="I133" s="336"/>
      <c r="J133" s="336"/>
      <c r="K133" s="336"/>
      <c r="L133" s="336"/>
      <c r="M133" s="336"/>
      <c r="N133" s="336"/>
      <c r="O133" s="336"/>
      <c r="P133" s="336"/>
      <c r="Q133" s="336"/>
      <c r="R133" s="336"/>
      <c r="S133" s="336"/>
      <c r="T133" s="336"/>
      <c r="U133" s="336"/>
      <c r="V133" s="336"/>
      <c r="W133" s="336"/>
      <c r="X133" s="336"/>
      <c r="Y133" s="336"/>
      <c r="Z133" s="336"/>
      <c r="AA133" s="336"/>
      <c r="AB133" s="336"/>
    </row>
    <row r="134" spans="1:28" ht="15.75" customHeight="1" x14ac:dyDescent="0.2">
      <c r="A134" s="336"/>
      <c r="B134" s="336"/>
      <c r="C134" s="336"/>
      <c r="D134" s="336"/>
      <c r="E134" s="336"/>
      <c r="F134" s="336"/>
      <c r="G134" s="336"/>
      <c r="H134" s="336"/>
      <c r="I134" s="336"/>
      <c r="J134" s="336"/>
      <c r="K134" s="336"/>
      <c r="L134" s="336"/>
      <c r="M134" s="336"/>
      <c r="N134" s="336"/>
      <c r="O134" s="336"/>
      <c r="P134" s="336"/>
      <c r="Q134" s="336"/>
      <c r="R134" s="336"/>
      <c r="S134" s="336"/>
      <c r="T134" s="336"/>
      <c r="U134" s="336"/>
      <c r="V134" s="336"/>
      <c r="W134" s="336"/>
      <c r="X134" s="336"/>
      <c r="Y134" s="336"/>
      <c r="Z134" s="336"/>
      <c r="AA134" s="336"/>
      <c r="AB134" s="336"/>
    </row>
    <row r="135" spans="1:28" ht="15.75" customHeight="1" x14ac:dyDescent="0.2">
      <c r="A135" s="336"/>
      <c r="B135" s="336"/>
      <c r="C135" s="336"/>
      <c r="D135" s="336"/>
      <c r="E135" s="336"/>
      <c r="F135" s="336"/>
      <c r="G135" s="336"/>
      <c r="H135" s="336"/>
      <c r="I135" s="336"/>
      <c r="J135" s="336"/>
      <c r="K135" s="336"/>
      <c r="L135" s="336"/>
      <c r="M135" s="336"/>
      <c r="N135" s="336"/>
      <c r="O135" s="336"/>
      <c r="P135" s="336"/>
      <c r="Q135" s="336"/>
      <c r="R135" s="336"/>
      <c r="S135" s="336"/>
      <c r="T135" s="336"/>
      <c r="U135" s="336"/>
      <c r="V135" s="336"/>
      <c r="W135" s="336"/>
      <c r="X135" s="336"/>
      <c r="Y135" s="336"/>
      <c r="Z135" s="336"/>
      <c r="AA135" s="336"/>
      <c r="AB135" s="336"/>
    </row>
    <row r="136" spans="1:28" ht="15.75" customHeight="1" x14ac:dyDescent="0.2">
      <c r="A136" s="336"/>
      <c r="B136" s="336"/>
      <c r="C136" s="336"/>
      <c r="D136" s="336"/>
      <c r="E136" s="336"/>
      <c r="F136" s="336"/>
      <c r="G136" s="336"/>
      <c r="H136" s="336"/>
      <c r="I136" s="336"/>
      <c r="J136" s="336"/>
      <c r="K136" s="336"/>
      <c r="L136" s="336"/>
      <c r="M136" s="336"/>
      <c r="N136" s="336"/>
      <c r="O136" s="336"/>
      <c r="P136" s="336"/>
      <c r="Q136" s="336"/>
      <c r="R136" s="336"/>
      <c r="S136" s="336"/>
      <c r="T136" s="336"/>
      <c r="U136" s="336"/>
      <c r="V136" s="336"/>
      <c r="W136" s="336"/>
      <c r="X136" s="336"/>
      <c r="Y136" s="336"/>
      <c r="Z136" s="336"/>
      <c r="AA136" s="336"/>
      <c r="AB136" s="336"/>
    </row>
    <row r="137" spans="1:28" ht="15.75" customHeight="1" x14ac:dyDescent="0.2">
      <c r="A137" s="336"/>
      <c r="B137" s="336"/>
      <c r="C137" s="336"/>
      <c r="D137" s="336"/>
      <c r="E137" s="336"/>
      <c r="F137" s="336"/>
      <c r="G137" s="336"/>
      <c r="H137" s="336"/>
      <c r="I137" s="336"/>
      <c r="J137" s="336"/>
      <c r="K137" s="336"/>
      <c r="L137" s="336"/>
      <c r="M137" s="336"/>
      <c r="N137" s="336"/>
      <c r="O137" s="336"/>
      <c r="P137" s="336"/>
      <c r="Q137" s="336"/>
      <c r="R137" s="336"/>
      <c r="S137" s="336"/>
      <c r="T137" s="336"/>
      <c r="U137" s="336"/>
      <c r="V137" s="336"/>
      <c r="W137" s="336"/>
      <c r="X137" s="336"/>
      <c r="Y137" s="336"/>
      <c r="Z137" s="336"/>
      <c r="AA137" s="336"/>
      <c r="AB137" s="336"/>
    </row>
    <row r="138" spans="1:28" ht="15.75" customHeight="1" x14ac:dyDescent="0.2">
      <c r="A138" s="336"/>
      <c r="B138" s="336"/>
      <c r="C138" s="336"/>
      <c r="D138" s="336"/>
      <c r="E138" s="336"/>
      <c r="F138" s="336"/>
      <c r="G138" s="336"/>
      <c r="H138" s="336"/>
      <c r="I138" s="336"/>
      <c r="J138" s="336"/>
      <c r="K138" s="336"/>
      <c r="L138" s="336"/>
      <c r="M138" s="336"/>
      <c r="N138" s="336"/>
      <c r="O138" s="336"/>
      <c r="P138" s="336"/>
      <c r="Q138" s="336"/>
      <c r="R138" s="336"/>
      <c r="S138" s="336"/>
      <c r="T138" s="336"/>
      <c r="U138" s="336"/>
      <c r="V138" s="336"/>
      <c r="W138" s="336"/>
      <c r="X138" s="336"/>
      <c r="Y138" s="336"/>
      <c r="Z138" s="336"/>
      <c r="AA138" s="336"/>
      <c r="AB138" s="336"/>
    </row>
    <row r="139" spans="1:28" ht="15.75" customHeight="1" x14ac:dyDescent="0.2">
      <c r="A139" s="336"/>
      <c r="B139" s="336"/>
      <c r="C139" s="336"/>
      <c r="D139" s="336"/>
      <c r="E139" s="336"/>
      <c r="F139" s="336"/>
      <c r="G139" s="336"/>
      <c r="H139" s="336"/>
      <c r="I139" s="336"/>
      <c r="J139" s="336"/>
      <c r="K139" s="336"/>
      <c r="L139" s="336"/>
      <c r="M139" s="336"/>
      <c r="N139" s="336"/>
      <c r="O139" s="336"/>
      <c r="P139" s="336"/>
      <c r="Q139" s="336"/>
      <c r="R139" s="336"/>
      <c r="S139" s="336"/>
      <c r="T139" s="336"/>
      <c r="U139" s="336"/>
      <c r="V139" s="336"/>
      <c r="W139" s="336"/>
      <c r="X139" s="336"/>
      <c r="Y139" s="336"/>
      <c r="Z139" s="336"/>
      <c r="AA139" s="336"/>
      <c r="AB139" s="336"/>
    </row>
    <row r="140" spans="1:28" ht="15.75" customHeight="1" x14ac:dyDescent="0.2">
      <c r="A140" s="336"/>
      <c r="B140" s="336"/>
      <c r="C140" s="336"/>
      <c r="D140" s="336"/>
      <c r="E140" s="336"/>
      <c r="F140" s="336"/>
      <c r="G140" s="336"/>
      <c r="H140" s="336"/>
      <c r="I140" s="336"/>
      <c r="J140" s="336"/>
      <c r="K140" s="336"/>
      <c r="L140" s="336"/>
      <c r="M140" s="336"/>
      <c r="N140" s="336"/>
      <c r="O140" s="336"/>
      <c r="P140" s="336"/>
      <c r="Q140" s="336"/>
      <c r="R140" s="336"/>
      <c r="S140" s="336"/>
      <c r="T140" s="336"/>
      <c r="U140" s="336"/>
      <c r="V140" s="336"/>
      <c r="W140" s="336"/>
      <c r="X140" s="336"/>
      <c r="Y140" s="336"/>
      <c r="Z140" s="336"/>
      <c r="AA140" s="336"/>
      <c r="AB140" s="336"/>
    </row>
    <row r="141" spans="1:28" ht="15.75" customHeight="1" x14ac:dyDescent="0.2">
      <c r="A141" s="336"/>
      <c r="B141" s="336"/>
      <c r="C141" s="336"/>
      <c r="D141" s="336"/>
      <c r="E141" s="336"/>
      <c r="F141" s="336"/>
      <c r="G141" s="336"/>
      <c r="H141" s="336"/>
      <c r="I141" s="336"/>
      <c r="J141" s="336"/>
      <c r="K141" s="336"/>
      <c r="L141" s="336"/>
      <c r="M141" s="336"/>
      <c r="N141" s="336"/>
      <c r="O141" s="336"/>
      <c r="P141" s="336"/>
      <c r="Q141" s="336"/>
      <c r="R141" s="336"/>
      <c r="S141" s="336"/>
      <c r="T141" s="336"/>
      <c r="U141" s="336"/>
      <c r="V141" s="336"/>
      <c r="W141" s="336"/>
      <c r="X141" s="336"/>
      <c r="Y141" s="336"/>
      <c r="Z141" s="336"/>
      <c r="AA141" s="336"/>
      <c r="AB141" s="336"/>
    </row>
    <row r="142" spans="1:28" ht="15.75" customHeight="1" x14ac:dyDescent="0.2">
      <c r="A142" s="336"/>
      <c r="B142" s="336"/>
      <c r="C142" s="336"/>
      <c r="D142" s="336"/>
      <c r="E142" s="336"/>
      <c r="F142" s="336"/>
      <c r="G142" s="336"/>
      <c r="H142" s="336"/>
      <c r="I142" s="336"/>
      <c r="J142" s="336"/>
      <c r="K142" s="336"/>
      <c r="L142" s="336"/>
      <c r="M142" s="336"/>
      <c r="N142" s="336"/>
      <c r="O142" s="336"/>
      <c r="P142" s="336"/>
      <c r="Q142" s="336"/>
      <c r="R142" s="336"/>
      <c r="S142" s="336"/>
      <c r="T142" s="336"/>
      <c r="U142" s="336"/>
      <c r="V142" s="336"/>
      <c r="W142" s="336"/>
      <c r="X142" s="336"/>
      <c r="Y142" s="336"/>
      <c r="Z142" s="336"/>
      <c r="AA142" s="336"/>
      <c r="AB142" s="336"/>
    </row>
    <row r="143" spans="1:28" ht="15.75" customHeight="1" x14ac:dyDescent="0.2">
      <c r="A143" s="336"/>
      <c r="B143" s="336"/>
      <c r="C143" s="336"/>
      <c r="D143" s="336"/>
      <c r="E143" s="336"/>
      <c r="F143" s="336"/>
      <c r="G143" s="336"/>
      <c r="H143" s="336"/>
      <c r="I143" s="336"/>
      <c r="J143" s="336"/>
      <c r="K143" s="336"/>
      <c r="L143" s="336"/>
      <c r="M143" s="336"/>
      <c r="N143" s="336"/>
      <c r="O143" s="336"/>
      <c r="P143" s="336"/>
      <c r="Q143" s="336"/>
      <c r="R143" s="336"/>
      <c r="S143" s="336"/>
      <c r="T143" s="336"/>
      <c r="U143" s="336"/>
      <c r="V143" s="336"/>
      <c r="W143" s="336"/>
      <c r="X143" s="336"/>
      <c r="Y143" s="336"/>
      <c r="Z143" s="336"/>
      <c r="AA143" s="336"/>
      <c r="AB143" s="336"/>
    </row>
    <row r="144" spans="1:28" ht="15.75" customHeight="1" x14ac:dyDescent="0.2">
      <c r="A144" s="336"/>
      <c r="B144" s="336"/>
      <c r="C144" s="336"/>
      <c r="D144" s="336"/>
      <c r="E144" s="336"/>
      <c r="F144" s="336"/>
      <c r="G144" s="336"/>
      <c r="H144" s="336"/>
      <c r="I144" s="336"/>
      <c r="J144" s="336"/>
      <c r="K144" s="336"/>
      <c r="L144" s="336"/>
      <c r="M144" s="336"/>
      <c r="N144" s="336"/>
      <c r="O144" s="336"/>
      <c r="P144" s="336"/>
      <c r="Q144" s="336"/>
      <c r="R144" s="336"/>
      <c r="S144" s="336"/>
      <c r="T144" s="336"/>
      <c r="U144" s="336"/>
      <c r="V144" s="336"/>
      <c r="W144" s="336"/>
      <c r="X144" s="336"/>
      <c r="Y144" s="336"/>
      <c r="Z144" s="336"/>
      <c r="AA144" s="336"/>
      <c r="AB144" s="336"/>
    </row>
    <row r="145" spans="1:28" ht="15.75" customHeight="1" x14ac:dyDescent="0.2">
      <c r="A145" s="336"/>
      <c r="B145" s="336"/>
      <c r="C145" s="336"/>
      <c r="D145" s="336"/>
      <c r="E145" s="336"/>
      <c r="F145" s="336"/>
      <c r="G145" s="336"/>
      <c r="H145" s="336"/>
      <c r="I145" s="336"/>
      <c r="J145" s="336"/>
      <c r="K145" s="336"/>
      <c r="L145" s="336"/>
      <c r="M145" s="336"/>
      <c r="N145" s="336"/>
      <c r="O145" s="336"/>
      <c r="P145" s="336"/>
      <c r="Q145" s="336"/>
      <c r="R145" s="336"/>
      <c r="S145" s="336"/>
      <c r="T145" s="336"/>
      <c r="U145" s="336"/>
      <c r="V145" s="336"/>
      <c r="W145" s="336"/>
      <c r="X145" s="336"/>
      <c r="Y145" s="336"/>
      <c r="Z145" s="336"/>
      <c r="AA145" s="336"/>
      <c r="AB145" s="336"/>
    </row>
    <row r="146" spans="1:28" ht="15.75" customHeight="1" x14ac:dyDescent="0.2">
      <c r="A146" s="336"/>
      <c r="B146" s="336"/>
      <c r="C146" s="336"/>
      <c r="D146" s="336"/>
      <c r="E146" s="336"/>
      <c r="F146" s="336"/>
      <c r="G146" s="336"/>
      <c r="H146" s="336"/>
      <c r="I146" s="336"/>
      <c r="J146" s="336"/>
      <c r="K146" s="336"/>
      <c r="L146" s="336"/>
      <c r="M146" s="336"/>
      <c r="N146" s="336"/>
      <c r="O146" s="336"/>
      <c r="P146" s="336"/>
      <c r="Q146" s="336"/>
      <c r="R146" s="336"/>
      <c r="S146" s="336"/>
      <c r="T146" s="336"/>
      <c r="U146" s="336"/>
      <c r="V146" s="336"/>
      <c r="W146" s="336"/>
      <c r="X146" s="336"/>
      <c r="Y146" s="336"/>
      <c r="Z146" s="336"/>
      <c r="AA146" s="336"/>
      <c r="AB146" s="336"/>
    </row>
    <row r="147" spans="1:28" ht="15.75" customHeight="1" x14ac:dyDescent="0.2">
      <c r="A147" s="336"/>
      <c r="B147" s="336"/>
      <c r="C147" s="336"/>
      <c r="D147" s="336"/>
      <c r="E147" s="336"/>
      <c r="F147" s="336"/>
      <c r="G147" s="336"/>
      <c r="H147" s="336"/>
      <c r="I147" s="336"/>
      <c r="J147" s="336"/>
      <c r="K147" s="336"/>
      <c r="L147" s="336"/>
      <c r="M147" s="336"/>
      <c r="N147" s="336"/>
      <c r="O147" s="336"/>
      <c r="P147" s="336"/>
      <c r="Q147" s="336"/>
      <c r="R147" s="336"/>
      <c r="S147" s="336"/>
      <c r="T147" s="336"/>
      <c r="U147" s="336"/>
      <c r="V147" s="336"/>
      <c r="W147" s="336"/>
      <c r="X147" s="336"/>
      <c r="Y147" s="336"/>
      <c r="Z147" s="336"/>
      <c r="AA147" s="336"/>
      <c r="AB147" s="336"/>
    </row>
    <row r="148" spans="1:28" ht="15.75" customHeight="1" x14ac:dyDescent="0.2">
      <c r="A148" s="336"/>
      <c r="B148" s="336"/>
      <c r="C148" s="336"/>
      <c r="D148" s="336"/>
      <c r="E148" s="336"/>
      <c r="F148" s="336"/>
      <c r="G148" s="336"/>
      <c r="H148" s="336"/>
      <c r="I148" s="336"/>
      <c r="J148" s="336"/>
      <c r="K148" s="336"/>
      <c r="L148" s="336"/>
      <c r="M148" s="336"/>
      <c r="N148" s="336"/>
      <c r="O148" s="336"/>
      <c r="P148" s="336"/>
      <c r="Q148" s="336"/>
      <c r="R148" s="336"/>
      <c r="S148" s="336"/>
      <c r="T148" s="336"/>
      <c r="U148" s="336"/>
      <c r="V148" s="336"/>
      <c r="W148" s="336"/>
      <c r="X148" s="336"/>
      <c r="Y148" s="336"/>
      <c r="Z148" s="336"/>
      <c r="AA148" s="336"/>
      <c r="AB148" s="336"/>
    </row>
    <row r="149" spans="1:28" ht="15.75" customHeight="1" x14ac:dyDescent="0.2">
      <c r="A149" s="336"/>
      <c r="B149" s="336"/>
      <c r="C149" s="336"/>
      <c r="D149" s="336"/>
      <c r="E149" s="336"/>
      <c r="F149" s="336"/>
      <c r="G149" s="336"/>
      <c r="H149" s="336"/>
      <c r="I149" s="336"/>
      <c r="J149" s="336"/>
      <c r="K149" s="336"/>
      <c r="L149" s="336"/>
      <c r="M149" s="336"/>
      <c r="N149" s="336"/>
      <c r="O149" s="336"/>
      <c r="P149" s="336"/>
      <c r="Q149" s="336"/>
      <c r="R149" s="336"/>
      <c r="S149" s="336"/>
      <c r="T149" s="336"/>
      <c r="U149" s="336"/>
      <c r="V149" s="336"/>
      <c r="W149" s="336"/>
      <c r="X149" s="336"/>
      <c r="Y149" s="336"/>
      <c r="Z149" s="336"/>
      <c r="AA149" s="336"/>
      <c r="AB149" s="336"/>
    </row>
    <row r="150" spans="1:28" ht="15.75" customHeight="1" x14ac:dyDescent="0.2">
      <c r="A150" s="336"/>
      <c r="B150" s="336"/>
      <c r="C150" s="336"/>
      <c r="D150" s="336"/>
      <c r="E150" s="336"/>
      <c r="F150" s="336"/>
      <c r="G150" s="336"/>
      <c r="H150" s="336"/>
      <c r="I150" s="336"/>
      <c r="J150" s="336"/>
      <c r="K150" s="336"/>
      <c r="L150" s="336"/>
      <c r="M150" s="336"/>
      <c r="N150" s="336"/>
      <c r="O150" s="336"/>
      <c r="P150" s="336"/>
      <c r="Q150" s="336"/>
      <c r="R150" s="336"/>
      <c r="S150" s="336"/>
      <c r="T150" s="336"/>
      <c r="U150" s="336"/>
      <c r="V150" s="336"/>
      <c r="W150" s="336"/>
      <c r="X150" s="336"/>
      <c r="Y150" s="336"/>
      <c r="Z150" s="336"/>
      <c r="AA150" s="336"/>
      <c r="AB150" s="336"/>
    </row>
    <row r="151" spans="1:28" ht="15.75" customHeight="1" x14ac:dyDescent="0.2">
      <c r="A151" s="336"/>
      <c r="B151" s="336"/>
      <c r="C151" s="336"/>
      <c r="D151" s="336"/>
      <c r="E151" s="336"/>
      <c r="F151" s="336"/>
      <c r="G151" s="336"/>
      <c r="H151" s="336"/>
      <c r="I151" s="336"/>
      <c r="J151" s="336"/>
      <c r="K151" s="336"/>
      <c r="L151" s="336"/>
      <c r="M151" s="336"/>
      <c r="N151" s="336"/>
      <c r="O151" s="336"/>
      <c r="P151" s="336"/>
      <c r="Q151" s="336"/>
      <c r="R151" s="336"/>
      <c r="S151" s="336"/>
      <c r="T151" s="336"/>
      <c r="U151" s="336"/>
      <c r="V151" s="336"/>
      <c r="W151" s="336"/>
      <c r="X151" s="336"/>
      <c r="Y151" s="336"/>
      <c r="Z151" s="336"/>
      <c r="AA151" s="336"/>
      <c r="AB151" s="336"/>
    </row>
    <row r="152" spans="1:28" ht="15.75" customHeight="1" x14ac:dyDescent="0.2">
      <c r="A152" s="336"/>
      <c r="B152" s="336"/>
      <c r="C152" s="336"/>
      <c r="D152" s="336"/>
      <c r="E152" s="336"/>
      <c r="F152" s="336"/>
      <c r="G152" s="336"/>
      <c r="H152" s="336"/>
      <c r="I152" s="336"/>
      <c r="J152" s="336"/>
      <c r="K152" s="336"/>
      <c r="L152" s="336"/>
      <c r="M152" s="336"/>
      <c r="N152" s="336"/>
      <c r="O152" s="336"/>
      <c r="P152" s="336"/>
      <c r="Q152" s="336"/>
      <c r="R152" s="336"/>
      <c r="S152" s="336"/>
      <c r="T152" s="336"/>
      <c r="U152" s="336"/>
      <c r="V152" s="336"/>
      <c r="W152" s="336"/>
      <c r="X152" s="336"/>
      <c r="Y152" s="336"/>
      <c r="Z152" s="336"/>
      <c r="AA152" s="336"/>
      <c r="AB152" s="336"/>
    </row>
    <row r="153" spans="1:28" ht="15.75" customHeight="1" x14ac:dyDescent="0.2">
      <c r="A153" s="336"/>
      <c r="B153" s="336"/>
      <c r="C153" s="336"/>
      <c r="D153" s="336"/>
      <c r="E153" s="336"/>
      <c r="F153" s="336"/>
      <c r="G153" s="336"/>
      <c r="H153" s="336"/>
      <c r="I153" s="336"/>
      <c r="J153" s="336"/>
      <c r="K153" s="336"/>
      <c r="L153" s="336"/>
      <c r="M153" s="336"/>
      <c r="N153" s="336"/>
      <c r="O153" s="336"/>
      <c r="P153" s="336"/>
      <c r="Q153" s="336"/>
      <c r="R153" s="336"/>
      <c r="S153" s="336"/>
      <c r="T153" s="336"/>
      <c r="U153" s="336"/>
      <c r="V153" s="336"/>
      <c r="W153" s="336"/>
      <c r="X153" s="336"/>
      <c r="Y153" s="336"/>
      <c r="Z153" s="336"/>
      <c r="AA153" s="336"/>
      <c r="AB153" s="336"/>
    </row>
    <row r="154" spans="1:28" ht="15.75" customHeight="1" x14ac:dyDescent="0.2">
      <c r="A154" s="336"/>
      <c r="B154" s="336"/>
      <c r="C154" s="336"/>
      <c r="D154" s="336"/>
      <c r="E154" s="336"/>
      <c r="F154" s="336"/>
      <c r="G154" s="336"/>
      <c r="H154" s="336"/>
      <c r="I154" s="336"/>
      <c r="J154" s="336"/>
      <c r="K154" s="336"/>
      <c r="L154" s="336"/>
      <c r="M154" s="336"/>
      <c r="N154" s="336"/>
      <c r="O154" s="336"/>
      <c r="P154" s="336"/>
      <c r="Q154" s="336"/>
      <c r="R154" s="336"/>
      <c r="S154" s="336"/>
      <c r="T154" s="336"/>
      <c r="U154" s="336"/>
      <c r="V154" s="336"/>
      <c r="W154" s="336"/>
      <c r="X154" s="336"/>
      <c r="Y154" s="336"/>
      <c r="Z154" s="336"/>
      <c r="AA154" s="336"/>
      <c r="AB154" s="336"/>
    </row>
    <row r="155" spans="1:28" ht="15.75" customHeight="1" x14ac:dyDescent="0.2">
      <c r="A155" s="336"/>
      <c r="B155" s="336"/>
      <c r="C155" s="336"/>
      <c r="D155" s="336"/>
      <c r="E155" s="336"/>
      <c r="F155" s="336"/>
      <c r="G155" s="336"/>
      <c r="H155" s="336"/>
      <c r="I155" s="336"/>
      <c r="J155" s="336"/>
      <c r="K155" s="336"/>
      <c r="L155" s="336"/>
      <c r="M155" s="336"/>
      <c r="N155" s="336"/>
      <c r="O155" s="336"/>
      <c r="P155" s="336"/>
      <c r="Q155" s="336"/>
      <c r="R155" s="336"/>
      <c r="S155" s="336"/>
      <c r="T155" s="336"/>
      <c r="U155" s="336"/>
      <c r="V155" s="336"/>
      <c r="W155" s="336"/>
      <c r="X155" s="336"/>
      <c r="Y155" s="336"/>
      <c r="Z155" s="336"/>
      <c r="AA155" s="336"/>
      <c r="AB155" s="336"/>
    </row>
    <row r="156" spans="1:28" ht="15.75" customHeight="1" x14ac:dyDescent="0.2">
      <c r="A156" s="336"/>
      <c r="B156" s="336"/>
      <c r="C156" s="336"/>
      <c r="D156" s="336"/>
      <c r="E156" s="336"/>
      <c r="F156" s="336"/>
      <c r="G156" s="336"/>
      <c r="H156" s="336"/>
      <c r="I156" s="336"/>
      <c r="J156" s="336"/>
      <c r="K156" s="336"/>
      <c r="L156" s="336"/>
      <c r="M156" s="336"/>
      <c r="N156" s="336"/>
      <c r="O156" s="336"/>
      <c r="P156" s="336"/>
      <c r="Q156" s="336"/>
      <c r="R156" s="336"/>
      <c r="S156" s="336"/>
      <c r="T156" s="336"/>
      <c r="U156" s="336"/>
      <c r="V156" s="336"/>
      <c r="W156" s="336"/>
      <c r="X156" s="336"/>
      <c r="Y156" s="336"/>
      <c r="Z156" s="336"/>
      <c r="AA156" s="336"/>
      <c r="AB156" s="336"/>
    </row>
    <row r="157" spans="1:28" ht="15.75" customHeight="1" x14ac:dyDescent="0.2">
      <c r="A157" s="336"/>
      <c r="B157" s="336"/>
      <c r="C157" s="336"/>
      <c r="D157" s="336"/>
      <c r="E157" s="336"/>
      <c r="F157" s="336"/>
      <c r="G157" s="336"/>
      <c r="H157" s="336"/>
      <c r="I157" s="336"/>
      <c r="J157" s="336"/>
      <c r="K157" s="336"/>
      <c r="L157" s="336"/>
      <c r="M157" s="336"/>
      <c r="N157" s="336"/>
      <c r="O157" s="336"/>
      <c r="P157" s="336"/>
      <c r="Q157" s="336"/>
      <c r="R157" s="336"/>
      <c r="S157" s="336"/>
      <c r="T157" s="336"/>
      <c r="U157" s="336"/>
      <c r="V157" s="336"/>
      <c r="W157" s="336"/>
      <c r="X157" s="336"/>
      <c r="Y157" s="336"/>
      <c r="Z157" s="336"/>
      <c r="AA157" s="336"/>
      <c r="AB157" s="336"/>
    </row>
    <row r="158" spans="1:28" ht="15.75" customHeight="1" x14ac:dyDescent="0.2">
      <c r="A158" s="336"/>
      <c r="B158" s="336"/>
      <c r="C158" s="336"/>
      <c r="D158" s="336"/>
      <c r="E158" s="336"/>
      <c r="F158" s="336"/>
      <c r="G158" s="336"/>
      <c r="H158" s="336"/>
      <c r="I158" s="336"/>
      <c r="J158" s="336"/>
      <c r="K158" s="336"/>
      <c r="L158" s="336"/>
      <c r="M158" s="336"/>
      <c r="N158" s="336"/>
      <c r="O158" s="336"/>
      <c r="P158" s="336"/>
      <c r="Q158" s="336"/>
      <c r="R158" s="336"/>
      <c r="S158" s="336"/>
      <c r="T158" s="336"/>
      <c r="U158" s="336"/>
      <c r="V158" s="336"/>
      <c r="W158" s="336"/>
      <c r="X158" s="336"/>
      <c r="Y158" s="336"/>
      <c r="Z158" s="336"/>
      <c r="AA158" s="336"/>
      <c r="AB158" s="336"/>
    </row>
    <row r="159" spans="1:28" ht="15.75" customHeight="1" x14ac:dyDescent="0.2">
      <c r="A159" s="336"/>
      <c r="B159" s="336"/>
      <c r="C159" s="336"/>
      <c r="D159" s="336"/>
      <c r="E159" s="336"/>
      <c r="F159" s="336"/>
      <c r="G159" s="336"/>
      <c r="H159" s="336"/>
      <c r="I159" s="336"/>
      <c r="J159" s="336"/>
      <c r="K159" s="336"/>
      <c r="L159" s="336"/>
      <c r="M159" s="336"/>
      <c r="N159" s="336"/>
      <c r="O159" s="336"/>
      <c r="P159" s="336"/>
      <c r="Q159" s="336"/>
      <c r="R159" s="336"/>
      <c r="S159" s="336"/>
      <c r="T159" s="336"/>
      <c r="U159" s="336"/>
      <c r="V159" s="336"/>
      <c r="W159" s="336"/>
      <c r="X159" s="336"/>
      <c r="Y159" s="336"/>
      <c r="Z159" s="336"/>
      <c r="AA159" s="336"/>
      <c r="AB159" s="336"/>
    </row>
    <row r="160" spans="1:28" ht="15.75" customHeight="1" x14ac:dyDescent="0.2">
      <c r="A160" s="336"/>
      <c r="B160" s="336"/>
      <c r="C160" s="336"/>
      <c r="D160" s="336"/>
      <c r="E160" s="336"/>
      <c r="F160" s="336"/>
      <c r="G160" s="336"/>
      <c r="H160" s="336"/>
      <c r="I160" s="336"/>
      <c r="J160" s="336"/>
      <c r="K160" s="336"/>
      <c r="L160" s="336"/>
      <c r="M160" s="336"/>
      <c r="N160" s="336"/>
      <c r="O160" s="336"/>
      <c r="P160" s="336"/>
      <c r="Q160" s="336"/>
      <c r="R160" s="336"/>
      <c r="S160" s="336"/>
      <c r="T160" s="336"/>
      <c r="U160" s="336"/>
      <c r="V160" s="336"/>
      <c r="W160" s="336"/>
      <c r="X160" s="336"/>
      <c r="Y160" s="336"/>
      <c r="Z160" s="336"/>
      <c r="AA160" s="336"/>
      <c r="AB160" s="336"/>
    </row>
    <row r="161" spans="1:28" ht="15.75" customHeight="1" x14ac:dyDescent="0.2">
      <c r="A161" s="336"/>
      <c r="B161" s="336"/>
      <c r="C161" s="336"/>
      <c r="D161" s="336"/>
      <c r="E161" s="336"/>
      <c r="F161" s="336"/>
      <c r="G161" s="336"/>
      <c r="H161" s="336"/>
      <c r="I161" s="336"/>
      <c r="J161" s="336"/>
      <c r="K161" s="336"/>
      <c r="L161" s="336"/>
      <c r="M161" s="336"/>
      <c r="N161" s="336"/>
      <c r="O161" s="336"/>
      <c r="P161" s="336"/>
      <c r="Q161" s="336"/>
      <c r="R161" s="336"/>
      <c r="S161" s="336"/>
      <c r="T161" s="336"/>
      <c r="U161" s="336"/>
      <c r="V161" s="336"/>
      <c r="W161" s="336"/>
      <c r="X161" s="336"/>
      <c r="Y161" s="336"/>
      <c r="Z161" s="336"/>
      <c r="AA161" s="336"/>
      <c r="AB161" s="336"/>
    </row>
    <row r="162" spans="1:28" ht="15.75" customHeight="1" x14ac:dyDescent="0.2">
      <c r="A162" s="336"/>
      <c r="B162" s="336"/>
      <c r="C162" s="336"/>
      <c r="D162" s="336"/>
      <c r="E162" s="336"/>
      <c r="F162" s="336"/>
      <c r="G162" s="336"/>
      <c r="H162" s="336"/>
      <c r="I162" s="336"/>
      <c r="J162" s="336"/>
      <c r="K162" s="336"/>
      <c r="L162" s="336"/>
      <c r="M162" s="336"/>
      <c r="N162" s="336"/>
      <c r="O162" s="336"/>
      <c r="P162" s="336"/>
      <c r="Q162" s="336"/>
      <c r="R162" s="336"/>
      <c r="S162" s="336"/>
      <c r="T162" s="336"/>
      <c r="U162" s="336"/>
      <c r="V162" s="336"/>
      <c r="W162" s="336"/>
      <c r="X162" s="336"/>
      <c r="Y162" s="336"/>
      <c r="Z162" s="336"/>
      <c r="AA162" s="336"/>
      <c r="AB162" s="336"/>
    </row>
    <row r="163" spans="1:28" ht="15.75" customHeight="1" x14ac:dyDescent="0.2">
      <c r="A163" s="336"/>
      <c r="B163" s="336"/>
      <c r="C163" s="336"/>
      <c r="D163" s="336"/>
      <c r="E163" s="336"/>
      <c r="F163" s="336"/>
      <c r="G163" s="336"/>
      <c r="H163" s="336"/>
      <c r="I163" s="336"/>
      <c r="J163" s="336"/>
      <c r="K163" s="336"/>
      <c r="L163" s="336"/>
      <c r="M163" s="336"/>
      <c r="N163" s="336"/>
      <c r="O163" s="336"/>
      <c r="P163" s="336"/>
      <c r="Q163" s="336"/>
      <c r="R163" s="336"/>
      <c r="S163" s="336"/>
      <c r="T163" s="336"/>
      <c r="U163" s="336"/>
      <c r="V163" s="336"/>
      <c r="W163" s="336"/>
      <c r="X163" s="336"/>
      <c r="Y163" s="336"/>
      <c r="Z163" s="336"/>
      <c r="AA163" s="336"/>
      <c r="AB163" s="336"/>
    </row>
    <row r="164" spans="1:28" ht="15.75" customHeight="1" x14ac:dyDescent="0.2">
      <c r="A164" s="336"/>
      <c r="B164" s="336"/>
      <c r="C164" s="336"/>
      <c r="D164" s="336"/>
      <c r="E164" s="336"/>
      <c r="F164" s="336"/>
      <c r="G164" s="336"/>
      <c r="H164" s="336"/>
      <c r="I164" s="336"/>
      <c r="J164" s="336"/>
      <c r="K164" s="336"/>
      <c r="L164" s="336"/>
      <c r="M164" s="336"/>
      <c r="N164" s="336"/>
      <c r="O164" s="336"/>
      <c r="P164" s="336"/>
      <c r="Q164" s="336"/>
      <c r="R164" s="336"/>
      <c r="S164" s="336"/>
      <c r="T164" s="336"/>
      <c r="U164" s="336"/>
      <c r="V164" s="336"/>
      <c r="W164" s="336"/>
      <c r="X164" s="336"/>
      <c r="Y164" s="336"/>
      <c r="Z164" s="336"/>
      <c r="AA164" s="336"/>
      <c r="AB164" s="336"/>
    </row>
    <row r="165" spans="1:28" ht="15.75" customHeight="1" x14ac:dyDescent="0.2">
      <c r="A165" s="336"/>
      <c r="B165" s="336"/>
      <c r="C165" s="336"/>
      <c r="D165" s="336"/>
      <c r="E165" s="336"/>
      <c r="F165" s="336"/>
      <c r="G165" s="336"/>
      <c r="H165" s="336"/>
      <c r="I165" s="336"/>
      <c r="J165" s="336"/>
      <c r="K165" s="336"/>
      <c r="L165" s="336"/>
      <c r="M165" s="336"/>
      <c r="N165" s="336"/>
      <c r="O165" s="336"/>
      <c r="P165" s="336"/>
      <c r="Q165" s="336"/>
      <c r="R165" s="336"/>
      <c r="S165" s="336"/>
      <c r="T165" s="336"/>
      <c r="U165" s="336"/>
      <c r="V165" s="336"/>
      <c r="W165" s="336"/>
      <c r="X165" s="336"/>
      <c r="Y165" s="336"/>
      <c r="Z165" s="336"/>
      <c r="AA165" s="336"/>
      <c r="AB165" s="336"/>
    </row>
    <row r="166" spans="1:28" ht="15.75" customHeight="1" x14ac:dyDescent="0.2">
      <c r="A166" s="336"/>
      <c r="B166" s="336"/>
      <c r="C166" s="336"/>
      <c r="D166" s="336"/>
      <c r="E166" s="336"/>
      <c r="F166" s="336"/>
      <c r="G166" s="336"/>
      <c r="H166" s="336"/>
      <c r="I166" s="336"/>
      <c r="J166" s="336"/>
      <c r="K166" s="336"/>
      <c r="L166" s="336"/>
      <c r="M166" s="336"/>
      <c r="N166" s="336"/>
      <c r="O166" s="336"/>
      <c r="P166" s="336"/>
      <c r="Q166" s="336"/>
      <c r="R166" s="336"/>
      <c r="S166" s="336"/>
      <c r="T166" s="336"/>
      <c r="U166" s="336"/>
      <c r="V166" s="336"/>
      <c r="W166" s="336"/>
      <c r="X166" s="336"/>
      <c r="Y166" s="336"/>
      <c r="Z166" s="336"/>
      <c r="AA166" s="336"/>
      <c r="AB166" s="336"/>
    </row>
    <row r="167" spans="1:28" ht="15.75" customHeight="1" x14ac:dyDescent="0.2">
      <c r="A167" s="336"/>
      <c r="B167" s="336"/>
      <c r="C167" s="336"/>
      <c r="D167" s="336"/>
      <c r="E167" s="336"/>
      <c r="F167" s="336"/>
      <c r="G167" s="336"/>
      <c r="H167" s="336"/>
      <c r="I167" s="336"/>
      <c r="J167" s="336"/>
      <c r="K167" s="336"/>
      <c r="L167" s="336"/>
      <c r="M167" s="336"/>
      <c r="N167" s="336"/>
      <c r="O167" s="336"/>
      <c r="P167" s="336"/>
      <c r="Q167" s="336"/>
      <c r="R167" s="336"/>
      <c r="S167" s="336"/>
      <c r="T167" s="336"/>
      <c r="U167" s="336"/>
      <c r="V167" s="336"/>
      <c r="W167" s="336"/>
      <c r="X167" s="336"/>
      <c r="Y167" s="336"/>
      <c r="Z167" s="336"/>
      <c r="AA167" s="336"/>
      <c r="AB167" s="336"/>
    </row>
    <row r="168" spans="1:28" ht="15.75" customHeight="1" x14ac:dyDescent="0.2">
      <c r="A168" s="336"/>
      <c r="B168" s="336"/>
      <c r="C168" s="336"/>
      <c r="D168" s="336"/>
      <c r="E168" s="336"/>
      <c r="F168" s="336"/>
      <c r="G168" s="336"/>
      <c r="H168" s="336"/>
      <c r="I168" s="336"/>
      <c r="J168" s="336"/>
      <c r="K168" s="336"/>
      <c r="L168" s="336"/>
      <c r="M168" s="336"/>
      <c r="N168" s="336"/>
      <c r="O168" s="336"/>
      <c r="P168" s="336"/>
      <c r="Q168" s="336"/>
      <c r="R168" s="336"/>
      <c r="S168" s="336"/>
      <c r="T168" s="336"/>
      <c r="U168" s="336"/>
      <c r="V168" s="336"/>
      <c r="W168" s="336"/>
      <c r="X168" s="336"/>
      <c r="Y168" s="336"/>
      <c r="Z168" s="336"/>
      <c r="AA168" s="336"/>
      <c r="AB168" s="336"/>
    </row>
    <row r="169" spans="1:28" ht="15.75" customHeight="1" x14ac:dyDescent="0.2">
      <c r="A169" s="336"/>
      <c r="B169" s="336"/>
      <c r="C169" s="336"/>
      <c r="D169" s="336"/>
      <c r="E169" s="336"/>
      <c r="F169" s="336"/>
      <c r="G169" s="336"/>
      <c r="H169" s="336"/>
      <c r="I169" s="336"/>
      <c r="J169" s="336"/>
      <c r="K169" s="336"/>
      <c r="L169" s="336"/>
      <c r="M169" s="336"/>
      <c r="N169" s="336"/>
      <c r="O169" s="336"/>
      <c r="P169" s="336"/>
      <c r="Q169" s="336"/>
      <c r="R169" s="336"/>
      <c r="S169" s="336"/>
      <c r="T169" s="336"/>
      <c r="U169" s="336"/>
      <c r="V169" s="336"/>
      <c r="W169" s="336"/>
      <c r="X169" s="336"/>
      <c r="Y169" s="336"/>
      <c r="Z169" s="336"/>
      <c r="AA169" s="336"/>
      <c r="AB169" s="336"/>
    </row>
    <row r="170" spans="1:28" ht="15.75" customHeight="1" x14ac:dyDescent="0.2">
      <c r="A170" s="336"/>
      <c r="B170" s="336"/>
      <c r="C170" s="336"/>
      <c r="D170" s="336"/>
      <c r="E170" s="336"/>
      <c r="F170" s="336"/>
      <c r="G170" s="336"/>
      <c r="H170" s="336"/>
      <c r="I170" s="336"/>
      <c r="J170" s="336"/>
      <c r="K170" s="336"/>
      <c r="L170" s="336"/>
      <c r="M170" s="336"/>
      <c r="N170" s="336"/>
      <c r="O170" s="336"/>
      <c r="P170" s="336"/>
      <c r="Q170" s="336"/>
      <c r="R170" s="336"/>
      <c r="S170" s="336"/>
      <c r="T170" s="336"/>
      <c r="U170" s="336"/>
      <c r="V170" s="336"/>
      <c r="W170" s="336"/>
      <c r="X170" s="336"/>
      <c r="Y170" s="336"/>
      <c r="Z170" s="336"/>
      <c r="AA170" s="336"/>
      <c r="AB170" s="336"/>
    </row>
    <row r="171" spans="1:28" ht="15.75" customHeight="1" x14ac:dyDescent="0.2">
      <c r="A171" s="336"/>
      <c r="B171" s="336"/>
      <c r="C171" s="336"/>
      <c r="D171" s="336"/>
      <c r="E171" s="336"/>
      <c r="F171" s="336"/>
      <c r="G171" s="336"/>
      <c r="H171" s="336"/>
      <c r="I171" s="336"/>
      <c r="J171" s="336"/>
      <c r="K171" s="336"/>
      <c r="L171" s="336"/>
      <c r="M171" s="336"/>
      <c r="N171" s="336"/>
      <c r="O171" s="336"/>
      <c r="P171" s="336"/>
      <c r="Q171" s="336"/>
      <c r="R171" s="336"/>
      <c r="S171" s="336"/>
      <c r="T171" s="336"/>
      <c r="U171" s="336"/>
      <c r="V171" s="336"/>
      <c r="W171" s="336"/>
      <c r="X171" s="336"/>
      <c r="Y171" s="336"/>
      <c r="Z171" s="336"/>
      <c r="AA171" s="336"/>
      <c r="AB171" s="336"/>
    </row>
    <row r="172" spans="1:28" ht="15.75" customHeight="1" x14ac:dyDescent="0.2">
      <c r="A172" s="336"/>
      <c r="B172" s="336"/>
      <c r="C172" s="336"/>
      <c r="D172" s="336"/>
      <c r="E172" s="336"/>
      <c r="F172" s="336"/>
      <c r="G172" s="336"/>
      <c r="H172" s="336"/>
      <c r="I172" s="336"/>
      <c r="J172" s="336"/>
      <c r="K172" s="336"/>
      <c r="L172" s="336"/>
      <c r="M172" s="336"/>
      <c r="N172" s="336"/>
      <c r="O172" s="336"/>
      <c r="P172" s="336"/>
      <c r="Q172" s="336"/>
      <c r="R172" s="336"/>
      <c r="S172" s="336"/>
      <c r="T172" s="336"/>
      <c r="U172" s="336"/>
      <c r="V172" s="336"/>
      <c r="W172" s="336"/>
      <c r="X172" s="336"/>
      <c r="Y172" s="336"/>
      <c r="Z172" s="336"/>
      <c r="AA172" s="336"/>
      <c r="AB172" s="336"/>
    </row>
    <row r="173" spans="1:28" ht="15.75" customHeight="1" x14ac:dyDescent="0.2">
      <c r="A173" s="336"/>
      <c r="B173" s="336"/>
      <c r="C173" s="336"/>
      <c r="D173" s="336"/>
      <c r="E173" s="336"/>
      <c r="F173" s="336"/>
      <c r="G173" s="336"/>
      <c r="H173" s="336"/>
      <c r="I173" s="336"/>
      <c r="J173" s="336"/>
      <c r="K173" s="336"/>
      <c r="L173" s="336"/>
      <c r="M173" s="336"/>
      <c r="N173" s="336"/>
      <c r="O173" s="336"/>
      <c r="P173" s="336"/>
      <c r="Q173" s="336"/>
      <c r="R173" s="336"/>
      <c r="S173" s="336"/>
      <c r="T173" s="336"/>
      <c r="U173" s="336"/>
      <c r="V173" s="336"/>
      <c r="W173" s="336"/>
      <c r="X173" s="336"/>
      <c r="Y173" s="336"/>
      <c r="Z173" s="336"/>
      <c r="AA173" s="336"/>
      <c r="AB173" s="336"/>
    </row>
    <row r="174" spans="1:28" ht="15.75" customHeight="1" x14ac:dyDescent="0.2">
      <c r="A174" s="336"/>
      <c r="B174" s="336"/>
      <c r="C174" s="336"/>
      <c r="D174" s="336"/>
      <c r="E174" s="336"/>
      <c r="F174" s="336"/>
      <c r="G174" s="336"/>
      <c r="H174" s="336"/>
      <c r="I174" s="336"/>
      <c r="J174" s="336"/>
      <c r="K174" s="336"/>
      <c r="L174" s="336"/>
      <c r="M174" s="336"/>
      <c r="N174" s="336"/>
      <c r="O174" s="336"/>
      <c r="P174" s="336"/>
      <c r="Q174" s="336"/>
      <c r="R174" s="336"/>
      <c r="S174" s="336"/>
      <c r="T174" s="336"/>
      <c r="U174" s="336"/>
      <c r="V174" s="336"/>
      <c r="W174" s="336"/>
      <c r="X174" s="336"/>
      <c r="Y174" s="336"/>
      <c r="Z174" s="336"/>
      <c r="AA174" s="336"/>
      <c r="AB174" s="336"/>
    </row>
    <row r="175" spans="1:28" ht="15.75" customHeight="1" x14ac:dyDescent="0.2">
      <c r="A175" s="336"/>
      <c r="B175" s="336"/>
      <c r="C175" s="336"/>
      <c r="D175" s="336"/>
      <c r="E175" s="336"/>
      <c r="F175" s="336"/>
      <c r="G175" s="336"/>
      <c r="H175" s="336"/>
      <c r="I175" s="336"/>
      <c r="J175" s="336"/>
      <c r="K175" s="336"/>
      <c r="L175" s="336"/>
      <c r="M175" s="336"/>
      <c r="N175" s="336"/>
      <c r="O175" s="336"/>
      <c r="P175" s="336"/>
      <c r="Q175" s="336"/>
      <c r="R175" s="336"/>
      <c r="S175" s="336"/>
      <c r="T175" s="336"/>
      <c r="U175" s="336"/>
      <c r="V175" s="336"/>
      <c r="W175" s="336"/>
      <c r="X175" s="336"/>
      <c r="Y175" s="336"/>
      <c r="Z175" s="336"/>
      <c r="AA175" s="336"/>
      <c r="AB175" s="336"/>
    </row>
    <row r="176" spans="1:28" ht="15.75" customHeight="1" x14ac:dyDescent="0.2">
      <c r="A176" s="336"/>
      <c r="B176" s="336"/>
      <c r="C176" s="336"/>
      <c r="D176" s="336"/>
      <c r="E176" s="336"/>
      <c r="F176" s="336"/>
      <c r="G176" s="336"/>
      <c r="H176" s="336"/>
      <c r="I176" s="336"/>
      <c r="J176" s="336"/>
      <c r="K176" s="336"/>
      <c r="L176" s="336"/>
      <c r="M176" s="336"/>
      <c r="N176" s="336"/>
      <c r="O176" s="336"/>
      <c r="P176" s="336"/>
      <c r="Q176" s="336"/>
      <c r="R176" s="336"/>
      <c r="S176" s="336"/>
      <c r="T176" s="336"/>
      <c r="U176" s="336"/>
      <c r="V176" s="336"/>
      <c r="W176" s="336"/>
      <c r="X176" s="336"/>
      <c r="Y176" s="336"/>
      <c r="Z176" s="336"/>
      <c r="AA176" s="336"/>
      <c r="AB176" s="336"/>
    </row>
    <row r="177" spans="1:28" ht="15.75" customHeight="1" x14ac:dyDescent="0.2">
      <c r="A177" s="336"/>
      <c r="B177" s="336"/>
      <c r="C177" s="336"/>
      <c r="D177" s="336"/>
      <c r="E177" s="336"/>
      <c r="F177" s="336"/>
      <c r="G177" s="336"/>
      <c r="H177" s="336"/>
      <c r="I177" s="336"/>
      <c r="J177" s="336"/>
      <c r="K177" s="336"/>
      <c r="L177" s="336"/>
      <c r="M177" s="336"/>
      <c r="N177" s="336"/>
      <c r="O177" s="336"/>
      <c r="P177" s="336"/>
      <c r="Q177" s="336"/>
      <c r="R177" s="336"/>
      <c r="S177" s="336"/>
      <c r="T177" s="336"/>
      <c r="U177" s="336"/>
      <c r="V177" s="336"/>
      <c r="W177" s="336"/>
      <c r="X177" s="336"/>
      <c r="Y177" s="336"/>
      <c r="Z177" s="336"/>
      <c r="AA177" s="336"/>
      <c r="AB177" s="336"/>
    </row>
    <row r="178" spans="1:28" ht="15.75" customHeight="1" x14ac:dyDescent="0.2">
      <c r="A178" s="336"/>
      <c r="B178" s="336"/>
      <c r="C178" s="336"/>
      <c r="D178" s="336"/>
      <c r="E178" s="336"/>
      <c r="F178" s="336"/>
      <c r="G178" s="336"/>
      <c r="H178" s="336"/>
      <c r="I178" s="336"/>
      <c r="J178" s="336"/>
      <c r="K178" s="336"/>
      <c r="L178" s="336"/>
      <c r="M178" s="336"/>
      <c r="N178" s="336"/>
      <c r="O178" s="336"/>
      <c r="P178" s="336"/>
      <c r="Q178" s="336"/>
      <c r="R178" s="336"/>
      <c r="S178" s="336"/>
      <c r="T178" s="336"/>
      <c r="U178" s="336"/>
      <c r="V178" s="336"/>
      <c r="W178" s="336"/>
      <c r="X178" s="336"/>
      <c r="Y178" s="336"/>
      <c r="Z178" s="336"/>
      <c r="AA178" s="336"/>
      <c r="AB178" s="336"/>
    </row>
    <row r="179" spans="1:28" ht="15.75" customHeight="1" x14ac:dyDescent="0.2">
      <c r="A179" s="336"/>
      <c r="B179" s="336"/>
      <c r="C179" s="336"/>
      <c r="D179" s="336"/>
      <c r="E179" s="336"/>
      <c r="F179" s="336"/>
      <c r="G179" s="336"/>
      <c r="H179" s="336"/>
      <c r="I179" s="336"/>
      <c r="J179" s="336"/>
      <c r="K179" s="336"/>
      <c r="L179" s="336"/>
      <c r="M179" s="336"/>
      <c r="N179" s="336"/>
      <c r="O179" s="336"/>
      <c r="P179" s="336"/>
      <c r="Q179" s="336"/>
      <c r="R179" s="336"/>
      <c r="S179" s="336"/>
      <c r="T179" s="336"/>
      <c r="U179" s="336"/>
      <c r="V179" s="336"/>
      <c r="W179" s="336"/>
      <c r="X179" s="336"/>
      <c r="Y179" s="336"/>
      <c r="Z179" s="336"/>
      <c r="AA179" s="336"/>
      <c r="AB179" s="336"/>
    </row>
    <row r="180" spans="1:28" ht="15.75" customHeight="1" x14ac:dyDescent="0.2">
      <c r="A180" s="336"/>
      <c r="B180" s="336"/>
      <c r="C180" s="336"/>
      <c r="D180" s="336"/>
      <c r="E180" s="336"/>
      <c r="F180" s="336"/>
      <c r="G180" s="336"/>
      <c r="H180" s="336"/>
      <c r="I180" s="336"/>
      <c r="J180" s="336"/>
      <c r="K180" s="336"/>
      <c r="L180" s="336"/>
      <c r="M180" s="336"/>
      <c r="N180" s="336"/>
      <c r="O180" s="336"/>
      <c r="P180" s="336"/>
      <c r="Q180" s="336"/>
      <c r="R180" s="336"/>
      <c r="S180" s="336"/>
      <c r="T180" s="336"/>
      <c r="U180" s="336"/>
      <c r="V180" s="336"/>
      <c r="W180" s="336"/>
      <c r="X180" s="336"/>
      <c r="Y180" s="336"/>
      <c r="Z180" s="336"/>
      <c r="AA180" s="336"/>
      <c r="AB180" s="336"/>
    </row>
    <row r="181" spans="1:28" ht="15.75" customHeight="1" x14ac:dyDescent="0.2">
      <c r="A181" s="336"/>
      <c r="B181" s="336"/>
      <c r="C181" s="336"/>
      <c r="D181" s="336"/>
      <c r="E181" s="336"/>
      <c r="F181" s="336"/>
      <c r="G181" s="336"/>
      <c r="H181" s="336"/>
      <c r="I181" s="336"/>
      <c r="J181" s="336"/>
      <c r="K181" s="336"/>
      <c r="L181" s="336"/>
      <c r="M181" s="336"/>
      <c r="N181" s="336"/>
      <c r="O181" s="336"/>
      <c r="P181" s="336"/>
      <c r="Q181" s="336"/>
      <c r="R181" s="336"/>
      <c r="S181" s="336"/>
      <c r="T181" s="336"/>
      <c r="U181" s="336"/>
      <c r="V181" s="336"/>
      <c r="W181" s="336"/>
      <c r="X181" s="336"/>
      <c r="Y181" s="336"/>
      <c r="Z181" s="336"/>
      <c r="AA181" s="336"/>
      <c r="AB181" s="336"/>
    </row>
    <row r="182" spans="1:28" ht="15.75" customHeight="1" x14ac:dyDescent="0.2">
      <c r="A182" s="336"/>
      <c r="B182" s="336"/>
      <c r="C182" s="336"/>
      <c r="D182" s="336"/>
      <c r="E182" s="336"/>
      <c r="F182" s="336"/>
      <c r="G182" s="336"/>
      <c r="H182" s="336"/>
      <c r="I182" s="336"/>
      <c r="J182" s="336"/>
      <c r="K182" s="336"/>
      <c r="L182" s="336"/>
      <c r="M182" s="336"/>
      <c r="N182" s="336"/>
      <c r="O182" s="336"/>
      <c r="P182" s="336"/>
      <c r="Q182" s="336"/>
      <c r="R182" s="336"/>
      <c r="S182" s="336"/>
      <c r="T182" s="336"/>
      <c r="U182" s="336"/>
      <c r="V182" s="336"/>
      <c r="W182" s="336"/>
      <c r="X182" s="336"/>
      <c r="Y182" s="336"/>
      <c r="Z182" s="336"/>
      <c r="AA182" s="336"/>
      <c r="AB182" s="336"/>
    </row>
    <row r="183" spans="1:28" ht="15.75" customHeight="1" x14ac:dyDescent="0.2">
      <c r="A183" s="336"/>
      <c r="B183" s="336"/>
      <c r="C183" s="336"/>
      <c r="D183" s="336"/>
      <c r="E183" s="336"/>
      <c r="F183" s="336"/>
      <c r="G183" s="336"/>
      <c r="H183" s="336"/>
      <c r="I183" s="336"/>
      <c r="J183" s="336"/>
      <c r="K183" s="336"/>
      <c r="L183" s="336"/>
      <c r="M183" s="336"/>
      <c r="N183" s="336"/>
      <c r="O183" s="336"/>
      <c r="P183" s="336"/>
      <c r="Q183" s="336"/>
      <c r="R183" s="336"/>
      <c r="S183" s="336"/>
      <c r="T183" s="336"/>
      <c r="U183" s="336"/>
      <c r="V183" s="336"/>
      <c r="W183" s="336"/>
      <c r="X183" s="336"/>
      <c r="Y183" s="336"/>
      <c r="Z183" s="336"/>
      <c r="AA183" s="336"/>
      <c r="AB183" s="336"/>
    </row>
    <row r="184" spans="1:28" ht="15.75" customHeight="1" x14ac:dyDescent="0.2">
      <c r="A184" s="336"/>
      <c r="B184" s="336"/>
      <c r="C184" s="336"/>
      <c r="D184" s="336"/>
      <c r="E184" s="336"/>
      <c r="F184" s="336"/>
      <c r="G184" s="336"/>
      <c r="H184" s="336"/>
      <c r="I184" s="336"/>
      <c r="J184" s="336"/>
      <c r="K184" s="336"/>
      <c r="L184" s="336"/>
      <c r="M184" s="336"/>
      <c r="N184" s="336"/>
      <c r="O184" s="336"/>
      <c r="P184" s="336"/>
      <c r="Q184" s="336"/>
      <c r="R184" s="336"/>
      <c r="S184" s="336"/>
      <c r="T184" s="336"/>
      <c r="U184" s="336"/>
      <c r="V184" s="336"/>
      <c r="W184" s="336"/>
      <c r="X184" s="336"/>
      <c r="Y184" s="336"/>
      <c r="Z184" s="336"/>
      <c r="AA184" s="336"/>
      <c r="AB184" s="336"/>
    </row>
    <row r="185" spans="1:28" ht="15.75" customHeight="1" x14ac:dyDescent="0.2">
      <c r="A185" s="336"/>
      <c r="B185" s="336"/>
      <c r="C185" s="336"/>
      <c r="D185" s="336"/>
      <c r="E185" s="336"/>
      <c r="F185" s="336"/>
      <c r="G185" s="336"/>
      <c r="H185" s="336"/>
      <c r="I185" s="336"/>
      <c r="J185" s="336"/>
      <c r="K185" s="336"/>
      <c r="L185" s="336"/>
      <c r="M185" s="336"/>
      <c r="N185" s="336"/>
      <c r="O185" s="336"/>
      <c r="P185" s="336"/>
      <c r="Q185" s="336"/>
      <c r="R185" s="336"/>
      <c r="S185" s="336"/>
      <c r="T185" s="336"/>
      <c r="U185" s="336"/>
      <c r="V185" s="336"/>
      <c r="W185" s="336"/>
      <c r="X185" s="336"/>
      <c r="Y185" s="336"/>
      <c r="Z185" s="336"/>
      <c r="AA185" s="336"/>
      <c r="AB185" s="336"/>
    </row>
    <row r="186" spans="1:28" ht="15.75" customHeight="1" x14ac:dyDescent="0.2">
      <c r="A186" s="336"/>
      <c r="B186" s="336"/>
      <c r="C186" s="336"/>
      <c r="D186" s="336"/>
      <c r="E186" s="336"/>
      <c r="F186" s="336"/>
      <c r="G186" s="336"/>
      <c r="H186" s="336"/>
      <c r="I186" s="336"/>
      <c r="J186" s="336"/>
      <c r="K186" s="336"/>
      <c r="L186" s="336"/>
      <c r="M186" s="336"/>
      <c r="N186" s="336"/>
      <c r="O186" s="336"/>
      <c r="P186" s="336"/>
      <c r="Q186" s="336"/>
      <c r="R186" s="336"/>
      <c r="S186" s="336"/>
      <c r="T186" s="336"/>
      <c r="U186" s="336"/>
      <c r="V186" s="336"/>
      <c r="W186" s="336"/>
      <c r="X186" s="336"/>
      <c r="Y186" s="336"/>
      <c r="Z186" s="336"/>
      <c r="AA186" s="336"/>
      <c r="AB186" s="336"/>
    </row>
    <row r="187" spans="1:28" ht="15.75" customHeight="1" x14ac:dyDescent="0.2">
      <c r="A187" s="336"/>
      <c r="B187" s="336"/>
      <c r="C187" s="336"/>
      <c r="D187" s="336"/>
      <c r="E187" s="336"/>
      <c r="F187" s="336"/>
      <c r="G187" s="336"/>
      <c r="H187" s="336"/>
      <c r="I187" s="336"/>
      <c r="J187" s="336"/>
      <c r="K187" s="336"/>
      <c r="L187" s="336"/>
      <c r="M187" s="336"/>
      <c r="N187" s="336"/>
      <c r="O187" s="336"/>
      <c r="P187" s="336"/>
      <c r="Q187" s="336"/>
      <c r="R187" s="336"/>
      <c r="S187" s="336"/>
      <c r="T187" s="336"/>
      <c r="U187" s="336"/>
      <c r="V187" s="336"/>
      <c r="W187" s="336"/>
      <c r="X187" s="336"/>
      <c r="Y187" s="336"/>
      <c r="Z187" s="336"/>
      <c r="AA187" s="336"/>
      <c r="AB187" s="336"/>
    </row>
    <row r="188" spans="1:28" ht="15.75" customHeight="1" x14ac:dyDescent="0.2">
      <c r="A188" s="336"/>
      <c r="B188" s="336"/>
      <c r="C188" s="336"/>
      <c r="D188" s="336"/>
      <c r="E188" s="336"/>
      <c r="F188" s="336"/>
      <c r="G188" s="336"/>
      <c r="H188" s="336"/>
      <c r="I188" s="336"/>
      <c r="J188" s="336"/>
      <c r="K188" s="336"/>
      <c r="L188" s="336"/>
      <c r="M188" s="336"/>
      <c r="N188" s="336"/>
      <c r="O188" s="336"/>
      <c r="P188" s="336"/>
      <c r="Q188" s="336"/>
      <c r="R188" s="336"/>
      <c r="S188" s="336"/>
      <c r="T188" s="336"/>
      <c r="U188" s="336"/>
      <c r="V188" s="336"/>
      <c r="W188" s="336"/>
      <c r="X188" s="336"/>
      <c r="Y188" s="336"/>
      <c r="Z188" s="336"/>
      <c r="AA188" s="336"/>
      <c r="AB188" s="336"/>
    </row>
    <row r="189" spans="1:28" ht="15.75" customHeight="1" x14ac:dyDescent="0.2">
      <c r="A189" s="336"/>
      <c r="B189" s="336"/>
      <c r="C189" s="336"/>
      <c r="D189" s="336"/>
      <c r="E189" s="336"/>
      <c r="F189" s="336"/>
      <c r="G189" s="336"/>
      <c r="H189" s="336"/>
      <c r="I189" s="336"/>
      <c r="J189" s="336"/>
      <c r="K189" s="336"/>
      <c r="L189" s="336"/>
      <c r="M189" s="336"/>
      <c r="N189" s="336"/>
      <c r="O189" s="336"/>
      <c r="P189" s="336"/>
      <c r="Q189" s="336"/>
      <c r="R189" s="336"/>
      <c r="S189" s="336"/>
      <c r="T189" s="336"/>
      <c r="U189" s="336"/>
      <c r="V189" s="336"/>
      <c r="W189" s="336"/>
      <c r="X189" s="336"/>
      <c r="Y189" s="336"/>
      <c r="Z189" s="336"/>
      <c r="AA189" s="336"/>
      <c r="AB189" s="336"/>
    </row>
    <row r="190" spans="1:28" ht="15.75" customHeight="1" x14ac:dyDescent="0.2">
      <c r="A190" s="336"/>
      <c r="B190" s="336"/>
      <c r="C190" s="336"/>
      <c r="D190" s="336"/>
      <c r="E190" s="336"/>
      <c r="F190" s="336"/>
      <c r="G190" s="336"/>
      <c r="H190" s="336"/>
      <c r="I190" s="336"/>
      <c r="J190" s="336"/>
      <c r="K190" s="336"/>
      <c r="L190" s="336"/>
      <c r="M190" s="336"/>
      <c r="N190" s="336"/>
      <c r="O190" s="336"/>
      <c r="P190" s="336"/>
      <c r="Q190" s="336"/>
      <c r="R190" s="336"/>
      <c r="S190" s="336"/>
      <c r="T190" s="336"/>
      <c r="U190" s="336"/>
      <c r="V190" s="336"/>
      <c r="W190" s="336"/>
      <c r="X190" s="336"/>
      <c r="Y190" s="336"/>
      <c r="Z190" s="336"/>
      <c r="AA190" s="336"/>
      <c r="AB190" s="336"/>
    </row>
    <row r="191" spans="1:28" ht="15.75" customHeight="1" x14ac:dyDescent="0.2">
      <c r="A191" s="336"/>
      <c r="B191" s="336"/>
      <c r="C191" s="336"/>
      <c r="D191" s="336"/>
      <c r="E191" s="336"/>
      <c r="F191" s="336"/>
      <c r="G191" s="336"/>
      <c r="H191" s="336"/>
      <c r="I191" s="336"/>
      <c r="J191" s="336"/>
      <c r="K191" s="336"/>
      <c r="L191" s="336"/>
      <c r="M191" s="336"/>
      <c r="N191" s="336"/>
      <c r="O191" s="336"/>
      <c r="P191" s="336"/>
      <c r="Q191" s="336"/>
      <c r="R191" s="336"/>
      <c r="S191" s="336"/>
      <c r="T191" s="336"/>
      <c r="U191" s="336"/>
      <c r="V191" s="336"/>
      <c r="W191" s="336"/>
      <c r="X191" s="336"/>
      <c r="Y191" s="336"/>
      <c r="Z191" s="336"/>
      <c r="AA191" s="336"/>
      <c r="AB191" s="336"/>
    </row>
    <row r="192" spans="1:28" ht="15.75" customHeight="1" x14ac:dyDescent="0.2">
      <c r="A192" s="336"/>
      <c r="B192" s="336"/>
      <c r="C192" s="336"/>
      <c r="D192" s="336"/>
      <c r="E192" s="336"/>
      <c r="F192" s="336"/>
      <c r="G192" s="336"/>
      <c r="H192" s="336"/>
      <c r="I192" s="336"/>
      <c r="J192" s="336"/>
      <c r="K192" s="336"/>
      <c r="L192" s="336"/>
      <c r="M192" s="336"/>
      <c r="N192" s="336"/>
      <c r="O192" s="336"/>
      <c r="P192" s="336"/>
      <c r="Q192" s="336"/>
      <c r="R192" s="336"/>
      <c r="S192" s="336"/>
      <c r="T192" s="336"/>
      <c r="U192" s="336"/>
      <c r="V192" s="336"/>
      <c r="W192" s="336"/>
      <c r="X192" s="336"/>
      <c r="Y192" s="336"/>
      <c r="Z192" s="336"/>
      <c r="AA192" s="336"/>
      <c r="AB192" s="336"/>
    </row>
    <row r="193" spans="1:28" ht="15.75" customHeight="1" x14ac:dyDescent="0.2">
      <c r="A193" s="336"/>
      <c r="B193" s="336"/>
      <c r="C193" s="336"/>
      <c r="D193" s="336"/>
      <c r="E193" s="336"/>
      <c r="F193" s="336"/>
      <c r="G193" s="336"/>
      <c r="H193" s="336"/>
      <c r="I193" s="336"/>
      <c r="J193" s="336"/>
      <c r="K193" s="336"/>
      <c r="L193" s="336"/>
      <c r="M193" s="336"/>
      <c r="N193" s="336"/>
      <c r="O193" s="336"/>
      <c r="P193" s="336"/>
      <c r="Q193" s="336"/>
      <c r="R193" s="336"/>
      <c r="S193" s="336"/>
      <c r="T193" s="336"/>
      <c r="U193" s="336"/>
      <c r="V193" s="336"/>
      <c r="W193" s="336"/>
      <c r="X193" s="336"/>
      <c r="Y193" s="336"/>
      <c r="Z193" s="336"/>
      <c r="AA193" s="336"/>
      <c r="AB193" s="336"/>
    </row>
    <row r="194" spans="1:28" ht="15.75" customHeight="1" x14ac:dyDescent="0.2">
      <c r="A194" s="336"/>
      <c r="B194" s="336"/>
      <c r="C194" s="336"/>
      <c r="D194" s="336"/>
      <c r="E194" s="336"/>
      <c r="F194" s="336"/>
      <c r="G194" s="336"/>
      <c r="H194" s="336"/>
      <c r="I194" s="336"/>
      <c r="J194" s="336"/>
      <c r="K194" s="336"/>
      <c r="L194" s="336"/>
      <c r="M194" s="336"/>
      <c r="N194" s="336"/>
      <c r="O194" s="336"/>
      <c r="P194" s="336"/>
      <c r="Q194" s="336"/>
      <c r="R194" s="336"/>
      <c r="S194" s="336"/>
      <c r="T194" s="336"/>
      <c r="U194" s="336"/>
      <c r="V194" s="336"/>
      <c r="W194" s="336"/>
      <c r="X194" s="336"/>
      <c r="Y194" s="336"/>
      <c r="Z194" s="336"/>
      <c r="AA194" s="336"/>
      <c r="AB194" s="336"/>
    </row>
    <row r="195" spans="1:28" ht="15.75" customHeight="1" x14ac:dyDescent="0.2">
      <c r="A195" s="336"/>
      <c r="B195" s="336"/>
      <c r="C195" s="336"/>
      <c r="D195" s="336"/>
      <c r="E195" s="336"/>
      <c r="F195" s="336"/>
      <c r="G195" s="336"/>
      <c r="H195" s="336"/>
      <c r="I195" s="336"/>
      <c r="J195" s="336"/>
      <c r="K195" s="336"/>
      <c r="L195" s="336"/>
      <c r="M195" s="336"/>
      <c r="N195" s="336"/>
      <c r="O195" s="336"/>
      <c r="P195" s="336"/>
      <c r="Q195" s="336"/>
      <c r="R195" s="336"/>
      <c r="S195" s="336"/>
      <c r="T195" s="336"/>
      <c r="U195" s="336"/>
      <c r="V195" s="336"/>
      <c r="W195" s="336"/>
      <c r="X195" s="336"/>
      <c r="Y195" s="336"/>
      <c r="Z195" s="336"/>
      <c r="AA195" s="336"/>
      <c r="AB195" s="336"/>
    </row>
    <row r="196" spans="1:28" ht="15.75" customHeight="1" x14ac:dyDescent="0.2">
      <c r="A196" s="336"/>
      <c r="B196" s="336"/>
      <c r="C196" s="336"/>
      <c r="D196" s="336"/>
      <c r="E196" s="336"/>
      <c r="F196" s="336"/>
      <c r="G196" s="336"/>
      <c r="H196" s="336"/>
      <c r="I196" s="336"/>
      <c r="J196" s="336"/>
      <c r="K196" s="336"/>
      <c r="L196" s="336"/>
      <c r="M196" s="336"/>
      <c r="N196" s="336"/>
      <c r="O196" s="336"/>
      <c r="P196" s="336"/>
      <c r="Q196" s="336"/>
      <c r="R196" s="336"/>
      <c r="S196" s="336"/>
      <c r="T196" s="336"/>
      <c r="U196" s="336"/>
      <c r="V196" s="336"/>
      <c r="W196" s="336"/>
      <c r="X196" s="336"/>
      <c r="Y196" s="336"/>
      <c r="Z196" s="336"/>
      <c r="AA196" s="336"/>
      <c r="AB196" s="336"/>
    </row>
    <row r="197" spans="1:28" ht="15.75" customHeight="1" x14ac:dyDescent="0.2">
      <c r="A197" s="336"/>
      <c r="B197" s="336"/>
      <c r="C197" s="336"/>
      <c r="D197" s="336"/>
      <c r="E197" s="336"/>
      <c r="F197" s="336"/>
      <c r="G197" s="336"/>
      <c r="H197" s="336"/>
      <c r="I197" s="336"/>
      <c r="J197" s="336"/>
      <c r="K197" s="336"/>
      <c r="L197" s="336"/>
      <c r="M197" s="336"/>
      <c r="N197" s="336"/>
      <c r="O197" s="336"/>
      <c r="P197" s="336"/>
      <c r="Q197" s="336"/>
      <c r="R197" s="336"/>
      <c r="S197" s="336"/>
      <c r="T197" s="336"/>
      <c r="U197" s="336"/>
      <c r="V197" s="336"/>
      <c r="W197" s="336"/>
      <c r="X197" s="336"/>
      <c r="Y197" s="336"/>
      <c r="Z197" s="336"/>
      <c r="AA197" s="336"/>
      <c r="AB197" s="336"/>
    </row>
    <row r="198" spans="1:28" ht="15.75" customHeight="1" x14ac:dyDescent="0.2">
      <c r="A198" s="336"/>
      <c r="B198" s="336"/>
      <c r="C198" s="336"/>
      <c r="D198" s="336"/>
      <c r="E198" s="336"/>
      <c r="F198" s="336"/>
      <c r="G198" s="336"/>
      <c r="H198" s="336"/>
      <c r="I198" s="336"/>
      <c r="J198" s="336"/>
      <c r="K198" s="336"/>
      <c r="L198" s="336"/>
      <c r="M198" s="336"/>
      <c r="N198" s="336"/>
      <c r="O198" s="336"/>
      <c r="P198" s="336"/>
      <c r="Q198" s="336"/>
      <c r="R198" s="336"/>
      <c r="S198" s="336"/>
      <c r="T198" s="336"/>
      <c r="U198" s="336"/>
      <c r="V198" s="336"/>
      <c r="W198" s="336"/>
      <c r="X198" s="336"/>
      <c r="Y198" s="336"/>
      <c r="Z198" s="336"/>
      <c r="AA198" s="336"/>
      <c r="AB198" s="336"/>
    </row>
    <row r="199" spans="1:28" ht="15.75" customHeight="1" x14ac:dyDescent="0.2">
      <c r="A199" s="336"/>
      <c r="B199" s="336"/>
      <c r="C199" s="336"/>
      <c r="D199" s="336"/>
      <c r="E199" s="336"/>
      <c r="F199" s="336"/>
      <c r="G199" s="336"/>
      <c r="H199" s="336"/>
      <c r="I199" s="336"/>
      <c r="J199" s="336"/>
      <c r="K199" s="336"/>
      <c r="L199" s="336"/>
      <c r="M199" s="336"/>
      <c r="N199" s="336"/>
      <c r="O199" s="336"/>
      <c r="P199" s="336"/>
      <c r="Q199" s="336"/>
      <c r="R199" s="336"/>
      <c r="S199" s="336"/>
      <c r="T199" s="336"/>
      <c r="U199" s="336"/>
      <c r="V199" s="336"/>
      <c r="W199" s="336"/>
      <c r="X199" s="336"/>
      <c r="Y199" s="336"/>
      <c r="Z199" s="336"/>
      <c r="AA199" s="336"/>
      <c r="AB199" s="336"/>
    </row>
    <row r="200" spans="1:28" ht="15.75" customHeight="1" x14ac:dyDescent="0.2">
      <c r="A200" s="336"/>
      <c r="B200" s="336"/>
      <c r="C200" s="336"/>
      <c r="D200" s="336"/>
      <c r="E200" s="336"/>
      <c r="F200" s="336"/>
      <c r="G200" s="336"/>
      <c r="H200" s="336"/>
      <c r="I200" s="336"/>
      <c r="J200" s="336"/>
      <c r="K200" s="336"/>
      <c r="L200" s="336"/>
      <c r="M200" s="336"/>
      <c r="N200" s="336"/>
      <c r="O200" s="336"/>
      <c r="P200" s="336"/>
      <c r="Q200" s="336"/>
      <c r="R200" s="336"/>
      <c r="S200" s="336"/>
      <c r="T200" s="336"/>
      <c r="U200" s="336"/>
      <c r="V200" s="336"/>
      <c r="W200" s="336"/>
      <c r="X200" s="336"/>
      <c r="Y200" s="336"/>
      <c r="Z200" s="336"/>
      <c r="AA200" s="336"/>
      <c r="AB200" s="336"/>
    </row>
    <row r="201" spans="1:28" ht="15.75" customHeight="1" x14ac:dyDescent="0.2">
      <c r="A201" s="336"/>
      <c r="B201" s="336"/>
      <c r="C201" s="336"/>
      <c r="D201" s="336"/>
      <c r="E201" s="336"/>
      <c r="F201" s="336"/>
      <c r="G201" s="336"/>
      <c r="H201" s="336"/>
      <c r="I201" s="336"/>
      <c r="J201" s="336"/>
      <c r="K201" s="336"/>
      <c r="L201" s="336"/>
      <c r="M201" s="336"/>
      <c r="N201" s="336"/>
      <c r="O201" s="336"/>
      <c r="P201" s="336"/>
      <c r="Q201" s="336"/>
      <c r="R201" s="336"/>
      <c r="S201" s="336"/>
      <c r="T201" s="336"/>
      <c r="U201" s="336"/>
      <c r="V201" s="336"/>
      <c r="W201" s="336"/>
      <c r="X201" s="336"/>
      <c r="Y201" s="336"/>
      <c r="Z201" s="336"/>
      <c r="AA201" s="336"/>
      <c r="AB201" s="336"/>
    </row>
    <row r="202" spans="1:28" ht="15.75" customHeight="1" x14ac:dyDescent="0.2">
      <c r="A202" s="336"/>
      <c r="B202" s="336"/>
      <c r="C202" s="336"/>
      <c r="D202" s="336"/>
      <c r="E202" s="336"/>
      <c r="F202" s="336"/>
      <c r="G202" s="336"/>
      <c r="H202" s="336"/>
      <c r="I202" s="336"/>
      <c r="J202" s="336"/>
      <c r="K202" s="336"/>
      <c r="L202" s="336"/>
      <c r="M202" s="336"/>
      <c r="N202" s="336"/>
      <c r="O202" s="336"/>
      <c r="P202" s="336"/>
      <c r="Q202" s="336"/>
      <c r="R202" s="336"/>
      <c r="S202" s="336"/>
      <c r="T202" s="336"/>
      <c r="U202" s="336"/>
      <c r="V202" s="336"/>
      <c r="W202" s="336"/>
      <c r="X202" s="336"/>
      <c r="Y202" s="336"/>
      <c r="Z202" s="336"/>
      <c r="AA202" s="336"/>
      <c r="AB202" s="336"/>
    </row>
    <row r="203" spans="1:28" ht="15.75" customHeight="1" x14ac:dyDescent="0.2">
      <c r="A203" s="336"/>
      <c r="B203" s="336"/>
      <c r="C203" s="336"/>
      <c r="D203" s="336"/>
      <c r="E203" s="336"/>
      <c r="F203" s="336"/>
      <c r="G203" s="336"/>
      <c r="H203" s="336"/>
      <c r="I203" s="336"/>
      <c r="J203" s="336"/>
      <c r="K203" s="336"/>
      <c r="L203" s="336"/>
      <c r="M203" s="336"/>
      <c r="N203" s="336"/>
      <c r="O203" s="336"/>
      <c r="P203" s="336"/>
      <c r="Q203" s="336"/>
      <c r="R203" s="336"/>
      <c r="S203" s="336"/>
      <c r="T203" s="336"/>
      <c r="U203" s="336"/>
      <c r="V203" s="336"/>
      <c r="W203" s="336"/>
      <c r="X203" s="336"/>
      <c r="Y203" s="336"/>
      <c r="Z203" s="336"/>
      <c r="AA203" s="336"/>
      <c r="AB203" s="336"/>
    </row>
    <row r="204" spans="1:28" ht="15.75" customHeight="1" x14ac:dyDescent="0.2">
      <c r="A204" s="336"/>
      <c r="B204" s="336"/>
      <c r="C204" s="336"/>
      <c r="D204" s="336"/>
      <c r="E204" s="336"/>
      <c r="F204" s="336"/>
      <c r="G204" s="336"/>
      <c r="H204" s="336"/>
      <c r="I204" s="336"/>
      <c r="J204" s="336"/>
      <c r="K204" s="336"/>
      <c r="L204" s="336"/>
      <c r="M204" s="336"/>
      <c r="N204" s="336"/>
      <c r="O204" s="336"/>
      <c r="P204" s="336"/>
      <c r="Q204" s="336"/>
      <c r="R204" s="336"/>
      <c r="S204" s="336"/>
      <c r="T204" s="336"/>
      <c r="U204" s="336"/>
      <c r="V204" s="336"/>
      <c r="W204" s="336"/>
      <c r="X204" s="336"/>
      <c r="Y204" s="336"/>
      <c r="Z204" s="336"/>
      <c r="AA204" s="336"/>
      <c r="AB204" s="336"/>
    </row>
    <row r="205" spans="1:28" ht="15.75" customHeight="1" x14ac:dyDescent="0.2">
      <c r="A205" s="336"/>
      <c r="B205" s="336"/>
      <c r="C205" s="336"/>
      <c r="D205" s="336"/>
      <c r="E205" s="336"/>
      <c r="F205" s="336"/>
      <c r="G205" s="336"/>
      <c r="H205" s="336"/>
      <c r="I205" s="336"/>
      <c r="J205" s="336"/>
      <c r="K205" s="336"/>
      <c r="L205" s="336"/>
      <c r="M205" s="336"/>
      <c r="N205" s="336"/>
      <c r="O205" s="336"/>
      <c r="P205" s="336"/>
      <c r="Q205" s="336"/>
      <c r="R205" s="336"/>
      <c r="S205" s="336"/>
      <c r="T205" s="336"/>
      <c r="U205" s="336"/>
      <c r="V205" s="336"/>
      <c r="W205" s="336"/>
      <c r="X205" s="336"/>
      <c r="Y205" s="336"/>
      <c r="Z205" s="336"/>
      <c r="AA205" s="336"/>
      <c r="AB205" s="336"/>
    </row>
    <row r="206" spans="1:28" ht="15.75" customHeight="1" x14ac:dyDescent="0.2">
      <c r="A206" s="336"/>
      <c r="B206" s="336"/>
      <c r="C206" s="336"/>
      <c r="D206" s="336"/>
      <c r="E206" s="336"/>
      <c r="F206" s="336"/>
      <c r="G206" s="336"/>
      <c r="H206" s="336"/>
      <c r="I206" s="336"/>
      <c r="J206" s="336"/>
      <c r="K206" s="336"/>
      <c r="L206" s="336"/>
      <c r="M206" s="336"/>
      <c r="N206" s="336"/>
      <c r="O206" s="336"/>
      <c r="P206" s="336"/>
      <c r="Q206" s="336"/>
      <c r="R206" s="336"/>
      <c r="S206" s="336"/>
      <c r="T206" s="336"/>
      <c r="U206" s="336"/>
      <c r="V206" s="336"/>
      <c r="W206" s="336"/>
      <c r="X206" s="336"/>
      <c r="Y206" s="336"/>
      <c r="Z206" s="336"/>
      <c r="AA206" s="336"/>
      <c r="AB206" s="336"/>
    </row>
    <row r="207" spans="1:28" ht="15.75" customHeight="1" x14ac:dyDescent="0.2">
      <c r="A207" s="336"/>
      <c r="B207" s="336"/>
      <c r="C207" s="336"/>
      <c r="D207" s="336"/>
      <c r="E207" s="336"/>
      <c r="F207" s="336"/>
      <c r="G207" s="336"/>
      <c r="H207" s="336"/>
      <c r="I207" s="336"/>
      <c r="J207" s="336"/>
      <c r="K207" s="336"/>
      <c r="L207" s="336"/>
      <c r="M207" s="336"/>
      <c r="N207" s="336"/>
      <c r="O207" s="336"/>
      <c r="P207" s="336"/>
      <c r="Q207" s="336"/>
      <c r="R207" s="336"/>
      <c r="S207" s="336"/>
      <c r="T207" s="336"/>
      <c r="U207" s="336"/>
      <c r="V207" s="336"/>
      <c r="W207" s="336"/>
      <c r="X207" s="336"/>
      <c r="Y207" s="336"/>
      <c r="Z207" s="336"/>
      <c r="AA207" s="336"/>
      <c r="AB207" s="336"/>
    </row>
    <row r="208" spans="1:28" ht="15.75" customHeight="1" x14ac:dyDescent="0.2">
      <c r="A208" s="336"/>
      <c r="B208" s="336"/>
      <c r="C208" s="336"/>
      <c r="D208" s="336"/>
      <c r="E208" s="336"/>
      <c r="F208" s="336"/>
      <c r="G208" s="336"/>
      <c r="H208" s="336"/>
      <c r="I208" s="336"/>
      <c r="J208" s="336"/>
      <c r="K208" s="336"/>
      <c r="L208" s="336"/>
      <c r="M208" s="336"/>
      <c r="N208" s="336"/>
      <c r="O208" s="336"/>
      <c r="P208" s="336"/>
      <c r="Q208" s="336"/>
      <c r="R208" s="336"/>
      <c r="S208" s="336"/>
      <c r="T208" s="336"/>
      <c r="U208" s="336"/>
      <c r="V208" s="336"/>
      <c r="W208" s="336"/>
      <c r="X208" s="336"/>
      <c r="Y208" s="336"/>
      <c r="Z208" s="336"/>
      <c r="AA208" s="336"/>
      <c r="AB208" s="336"/>
    </row>
    <row r="209" spans="1:28" ht="15.75" customHeight="1" x14ac:dyDescent="0.2">
      <c r="A209" s="336"/>
      <c r="B209" s="336"/>
      <c r="C209" s="336"/>
      <c r="D209" s="336"/>
      <c r="E209" s="336"/>
      <c r="F209" s="336"/>
      <c r="G209" s="336"/>
      <c r="H209" s="336"/>
      <c r="I209" s="336"/>
      <c r="J209" s="336"/>
      <c r="K209" s="336"/>
      <c r="L209" s="336"/>
      <c r="M209" s="336"/>
      <c r="N209" s="336"/>
      <c r="O209" s="336"/>
      <c r="P209" s="336"/>
      <c r="Q209" s="336"/>
      <c r="R209" s="336"/>
      <c r="S209" s="336"/>
      <c r="T209" s="336"/>
      <c r="U209" s="336"/>
      <c r="V209" s="336"/>
      <c r="W209" s="336"/>
      <c r="X209" s="336"/>
      <c r="Y209" s="336"/>
      <c r="Z209" s="336"/>
      <c r="AA209" s="336"/>
      <c r="AB209" s="336"/>
    </row>
    <row r="210" spans="1:28" ht="15.75" customHeight="1" x14ac:dyDescent="0.2">
      <c r="A210" s="336"/>
      <c r="B210" s="336"/>
      <c r="C210" s="336"/>
      <c r="D210" s="336"/>
      <c r="E210" s="336"/>
      <c r="F210" s="336"/>
      <c r="G210" s="336"/>
      <c r="H210" s="336"/>
      <c r="I210" s="336"/>
      <c r="J210" s="336"/>
      <c r="K210" s="336"/>
      <c r="L210" s="336"/>
      <c r="M210" s="336"/>
      <c r="N210" s="336"/>
      <c r="O210" s="336"/>
      <c r="P210" s="336"/>
      <c r="Q210" s="336"/>
      <c r="R210" s="336"/>
      <c r="S210" s="336"/>
      <c r="T210" s="336"/>
      <c r="U210" s="336"/>
      <c r="V210" s="336"/>
      <c r="W210" s="336"/>
      <c r="X210" s="336"/>
      <c r="Y210" s="336"/>
      <c r="Z210" s="336"/>
      <c r="AA210" s="336"/>
      <c r="AB210" s="336"/>
    </row>
    <row r="211" spans="1:28" ht="15.75" customHeight="1" x14ac:dyDescent="0.2">
      <c r="A211" s="336"/>
      <c r="B211" s="336"/>
      <c r="C211" s="336"/>
      <c r="D211" s="336"/>
      <c r="E211" s="336"/>
      <c r="F211" s="336"/>
      <c r="G211" s="336"/>
      <c r="H211" s="336"/>
      <c r="I211" s="336"/>
      <c r="J211" s="336"/>
      <c r="K211" s="336"/>
      <c r="L211" s="336"/>
      <c r="M211" s="336"/>
      <c r="N211" s="336"/>
      <c r="O211" s="336"/>
      <c r="P211" s="336"/>
      <c r="Q211" s="336"/>
      <c r="R211" s="336"/>
      <c r="S211" s="336"/>
      <c r="T211" s="336"/>
      <c r="U211" s="336"/>
      <c r="V211" s="336"/>
      <c r="W211" s="336"/>
      <c r="X211" s="336"/>
      <c r="Y211" s="336"/>
      <c r="Z211" s="336"/>
      <c r="AA211" s="336"/>
      <c r="AB211" s="336"/>
    </row>
    <row r="212" spans="1:28" ht="15.75" customHeight="1" x14ac:dyDescent="0.2">
      <c r="A212" s="336"/>
      <c r="B212" s="336"/>
      <c r="C212" s="336"/>
      <c r="D212" s="336"/>
      <c r="E212" s="336"/>
      <c r="F212" s="336"/>
      <c r="G212" s="336"/>
      <c r="H212" s="336"/>
      <c r="I212" s="336"/>
      <c r="J212" s="336"/>
      <c r="K212" s="336"/>
      <c r="L212" s="336"/>
      <c r="M212" s="336"/>
      <c r="N212" s="336"/>
      <c r="O212" s="336"/>
      <c r="P212" s="336"/>
      <c r="Q212" s="336"/>
      <c r="R212" s="336"/>
      <c r="S212" s="336"/>
      <c r="T212" s="336"/>
      <c r="U212" s="336"/>
      <c r="V212" s="336"/>
      <c r="W212" s="336"/>
      <c r="X212" s="336"/>
      <c r="Y212" s="336"/>
      <c r="Z212" s="336"/>
      <c r="AA212" s="336"/>
      <c r="AB212" s="336"/>
    </row>
    <row r="213" spans="1:28" ht="15.75" customHeight="1" x14ac:dyDescent="0.2">
      <c r="A213" s="336"/>
      <c r="B213" s="336"/>
      <c r="C213" s="336"/>
      <c r="D213" s="336"/>
      <c r="E213" s="336"/>
      <c r="F213" s="336"/>
      <c r="G213" s="336"/>
      <c r="H213" s="336"/>
      <c r="I213" s="336"/>
      <c r="J213" s="336"/>
      <c r="K213" s="336"/>
      <c r="L213" s="336"/>
      <c r="M213" s="336"/>
      <c r="N213" s="336"/>
      <c r="O213" s="336"/>
      <c r="P213" s="336"/>
      <c r="Q213" s="336"/>
      <c r="R213" s="336"/>
      <c r="S213" s="336"/>
      <c r="T213" s="336"/>
      <c r="U213" s="336"/>
      <c r="V213" s="336"/>
      <c r="W213" s="336"/>
      <c r="X213" s="336"/>
      <c r="Y213" s="336"/>
      <c r="Z213" s="336"/>
      <c r="AA213" s="336"/>
      <c r="AB213" s="336"/>
    </row>
    <row r="214" spans="1:28" ht="15.75" customHeight="1" x14ac:dyDescent="0.2">
      <c r="A214" s="336"/>
      <c r="B214" s="336"/>
      <c r="C214" s="336"/>
      <c r="D214" s="336"/>
      <c r="E214" s="336"/>
      <c r="F214" s="336"/>
      <c r="G214" s="336"/>
      <c r="H214" s="336"/>
      <c r="I214" s="336"/>
      <c r="J214" s="336"/>
      <c r="K214" s="336"/>
      <c r="L214" s="336"/>
      <c r="M214" s="336"/>
      <c r="N214" s="336"/>
      <c r="O214" s="336"/>
      <c r="P214" s="336"/>
      <c r="Q214" s="336"/>
      <c r="R214" s="336"/>
      <c r="S214" s="336"/>
      <c r="T214" s="336"/>
      <c r="U214" s="336"/>
      <c r="V214" s="336"/>
      <c r="W214" s="336"/>
      <c r="X214" s="336"/>
      <c r="Y214" s="336"/>
      <c r="Z214" s="336"/>
      <c r="AA214" s="336"/>
      <c r="AB214" s="336"/>
    </row>
    <row r="215" spans="1:28" ht="15.75" customHeight="1" x14ac:dyDescent="0.2">
      <c r="A215" s="336"/>
      <c r="B215" s="336"/>
      <c r="C215" s="336"/>
      <c r="D215" s="336"/>
      <c r="E215" s="336"/>
      <c r="F215" s="336"/>
      <c r="G215" s="336"/>
      <c r="H215" s="336"/>
      <c r="I215" s="336"/>
      <c r="J215" s="336"/>
      <c r="K215" s="336"/>
      <c r="L215" s="336"/>
      <c r="M215" s="336"/>
      <c r="N215" s="336"/>
      <c r="O215" s="336"/>
      <c r="P215" s="336"/>
      <c r="Q215" s="336"/>
      <c r="R215" s="336"/>
      <c r="S215" s="336"/>
      <c r="T215" s="336"/>
      <c r="U215" s="336"/>
      <c r="V215" s="336"/>
      <c r="W215" s="336"/>
      <c r="X215" s="336"/>
      <c r="Y215" s="336"/>
      <c r="Z215" s="336"/>
      <c r="AA215" s="336"/>
      <c r="AB215" s="336"/>
    </row>
    <row r="216" spans="1:28" ht="15.75" customHeight="1" x14ac:dyDescent="0.2">
      <c r="A216" s="336"/>
      <c r="B216" s="336"/>
      <c r="C216" s="336"/>
      <c r="D216" s="336"/>
      <c r="E216" s="336"/>
      <c r="F216" s="336"/>
      <c r="G216" s="336"/>
      <c r="H216" s="336"/>
      <c r="I216" s="336"/>
      <c r="J216" s="336"/>
      <c r="K216" s="336"/>
      <c r="L216" s="336"/>
      <c r="M216" s="336"/>
      <c r="N216" s="336"/>
      <c r="O216" s="336"/>
      <c r="P216" s="336"/>
      <c r="Q216" s="336"/>
      <c r="R216" s="336"/>
      <c r="S216" s="336"/>
      <c r="T216" s="336"/>
      <c r="U216" s="336"/>
      <c r="V216" s="336"/>
      <c r="W216" s="336"/>
      <c r="X216" s="336"/>
      <c r="Y216" s="336"/>
      <c r="Z216" s="336"/>
      <c r="AA216" s="336"/>
      <c r="AB216" s="336"/>
    </row>
    <row r="217" spans="1:28" ht="15.75" customHeight="1" x14ac:dyDescent="0.2">
      <c r="A217" s="336"/>
      <c r="B217" s="336"/>
      <c r="C217" s="336"/>
      <c r="D217" s="336"/>
      <c r="E217" s="336"/>
      <c r="F217" s="336"/>
      <c r="G217" s="336"/>
      <c r="H217" s="336"/>
      <c r="I217" s="336"/>
      <c r="J217" s="336"/>
      <c r="K217" s="336"/>
      <c r="L217" s="336"/>
      <c r="M217" s="336"/>
      <c r="N217" s="336"/>
      <c r="O217" s="336"/>
      <c r="P217" s="336"/>
      <c r="Q217" s="336"/>
      <c r="R217" s="336"/>
      <c r="S217" s="336"/>
      <c r="T217" s="336"/>
      <c r="U217" s="336"/>
      <c r="V217" s="336"/>
      <c r="W217" s="336"/>
      <c r="X217" s="336"/>
      <c r="Y217" s="336"/>
      <c r="Z217" s="336"/>
      <c r="AA217" s="336"/>
      <c r="AB217" s="336"/>
    </row>
    <row r="218" spans="1:28" ht="15.75" customHeight="1" x14ac:dyDescent="0.2">
      <c r="A218" s="336"/>
      <c r="B218" s="336"/>
      <c r="C218" s="336"/>
      <c r="D218" s="336"/>
      <c r="E218" s="336"/>
      <c r="F218" s="336"/>
      <c r="G218" s="336"/>
      <c r="H218" s="336"/>
      <c r="I218" s="336"/>
      <c r="J218" s="336"/>
      <c r="K218" s="336"/>
      <c r="L218" s="336"/>
      <c r="M218" s="336"/>
      <c r="N218" s="336"/>
      <c r="O218" s="336"/>
      <c r="P218" s="336"/>
      <c r="Q218" s="336"/>
      <c r="R218" s="336"/>
      <c r="S218" s="336"/>
      <c r="T218" s="336"/>
      <c r="U218" s="336"/>
      <c r="V218" s="336"/>
      <c r="W218" s="336"/>
      <c r="X218" s="336"/>
      <c r="Y218" s="336"/>
      <c r="Z218" s="336"/>
      <c r="AA218" s="336"/>
      <c r="AB218" s="336"/>
    </row>
    <row r="219" spans="1:28" ht="15.75" customHeight="1" x14ac:dyDescent="0.2">
      <c r="A219" s="336"/>
      <c r="B219" s="336"/>
      <c r="C219" s="336"/>
      <c r="D219" s="336"/>
      <c r="E219" s="336"/>
      <c r="F219" s="336"/>
      <c r="G219" s="336"/>
      <c r="H219" s="336"/>
      <c r="I219" s="336"/>
      <c r="J219" s="336"/>
      <c r="K219" s="336"/>
      <c r="L219" s="336"/>
      <c r="M219" s="336"/>
      <c r="N219" s="336"/>
      <c r="O219" s="336"/>
      <c r="P219" s="336"/>
      <c r="Q219" s="336"/>
      <c r="R219" s="336"/>
      <c r="S219" s="336"/>
      <c r="T219" s="336"/>
      <c r="U219" s="336"/>
      <c r="V219" s="336"/>
      <c r="W219" s="336"/>
      <c r="X219" s="336"/>
      <c r="Y219" s="336"/>
      <c r="Z219" s="336"/>
      <c r="AA219" s="336"/>
      <c r="AB219" s="336"/>
    </row>
    <row r="220" spans="1:28" ht="15.75" customHeight="1" x14ac:dyDescent="0.2">
      <c r="A220" s="336"/>
      <c r="B220" s="336"/>
      <c r="C220" s="336"/>
      <c r="D220" s="336"/>
      <c r="E220" s="336"/>
      <c r="F220" s="336"/>
      <c r="G220" s="336"/>
      <c r="H220" s="336"/>
      <c r="I220" s="336"/>
      <c r="J220" s="336"/>
      <c r="K220" s="336"/>
      <c r="L220" s="336"/>
      <c r="M220" s="336"/>
      <c r="N220" s="336"/>
      <c r="O220" s="336"/>
      <c r="P220" s="336"/>
      <c r="Q220" s="336"/>
      <c r="R220" s="336"/>
      <c r="S220" s="336"/>
      <c r="T220" s="336"/>
      <c r="U220" s="336"/>
      <c r="V220" s="336"/>
      <c r="W220" s="336"/>
      <c r="X220" s="336"/>
      <c r="Y220" s="336"/>
      <c r="Z220" s="336"/>
      <c r="AA220" s="336"/>
      <c r="AB220" s="336"/>
    </row>
    <row r="221" spans="1:28" ht="15.75" customHeight="1" x14ac:dyDescent="0.2">
      <c r="A221" s="336"/>
      <c r="B221" s="336"/>
      <c r="C221" s="336"/>
      <c r="D221" s="336"/>
      <c r="E221" s="336"/>
      <c r="F221" s="336"/>
      <c r="G221" s="336"/>
      <c r="H221" s="336"/>
      <c r="I221" s="336"/>
      <c r="J221" s="336"/>
      <c r="K221" s="336"/>
      <c r="L221" s="336"/>
      <c r="M221" s="336"/>
      <c r="N221" s="336"/>
      <c r="O221" s="336"/>
      <c r="P221" s="336"/>
      <c r="Q221" s="336"/>
      <c r="R221" s="336"/>
      <c r="S221" s="336"/>
      <c r="T221" s="336"/>
      <c r="U221" s="336"/>
      <c r="V221" s="336"/>
      <c r="W221" s="336"/>
      <c r="X221" s="336"/>
      <c r="Y221" s="336"/>
      <c r="Z221" s="336"/>
      <c r="AA221" s="336"/>
      <c r="AB221" s="336"/>
    </row>
    <row r="222" spans="1:28" ht="15.75" customHeight="1" x14ac:dyDescent="0.2">
      <c r="A222" s="336"/>
      <c r="B222" s="336"/>
      <c r="C222" s="336"/>
      <c r="D222" s="336"/>
      <c r="E222" s="336"/>
      <c r="F222" s="336"/>
      <c r="G222" s="336"/>
      <c r="H222" s="336"/>
      <c r="I222" s="336"/>
      <c r="J222" s="336"/>
      <c r="K222" s="336"/>
      <c r="L222" s="336"/>
      <c r="M222" s="336"/>
      <c r="N222" s="336"/>
      <c r="O222" s="336"/>
      <c r="P222" s="336"/>
      <c r="Q222" s="336"/>
      <c r="R222" s="336"/>
      <c r="S222" s="336"/>
      <c r="T222" s="336"/>
      <c r="U222" s="336"/>
      <c r="V222" s="336"/>
      <c r="W222" s="336"/>
      <c r="X222" s="336"/>
      <c r="Y222" s="336"/>
      <c r="Z222" s="336"/>
      <c r="AA222" s="336"/>
      <c r="AB222" s="336"/>
    </row>
    <row r="223" spans="1:28" ht="15.75" customHeight="1" x14ac:dyDescent="0.2">
      <c r="A223" s="336"/>
      <c r="B223" s="336"/>
      <c r="C223" s="336"/>
      <c r="D223" s="336"/>
      <c r="E223" s="336"/>
      <c r="F223" s="336"/>
      <c r="G223" s="336"/>
      <c r="H223" s="336"/>
      <c r="I223" s="336"/>
      <c r="J223" s="336"/>
      <c r="K223" s="336"/>
      <c r="L223" s="336"/>
      <c r="M223" s="336"/>
      <c r="N223" s="336"/>
      <c r="O223" s="336"/>
      <c r="P223" s="336"/>
      <c r="Q223" s="336"/>
      <c r="R223" s="336"/>
      <c r="S223" s="336"/>
      <c r="T223" s="336"/>
      <c r="U223" s="336"/>
      <c r="V223" s="336"/>
      <c r="W223" s="336"/>
      <c r="X223" s="336"/>
      <c r="Y223" s="336"/>
      <c r="Z223" s="336"/>
      <c r="AA223" s="336"/>
      <c r="AB223" s="336"/>
    </row>
    <row r="224" spans="1:28" ht="15.75" customHeight="1" x14ac:dyDescent="0.2">
      <c r="A224" s="336"/>
      <c r="B224" s="336"/>
      <c r="C224" s="336"/>
      <c r="D224" s="336"/>
      <c r="E224" s="336"/>
      <c r="F224" s="336"/>
      <c r="G224" s="336"/>
      <c r="H224" s="336"/>
      <c r="I224" s="336"/>
      <c r="J224" s="336"/>
      <c r="K224" s="336"/>
      <c r="L224" s="336"/>
      <c r="M224" s="336"/>
      <c r="N224" s="336"/>
      <c r="O224" s="336"/>
      <c r="P224" s="336"/>
      <c r="Q224" s="336"/>
      <c r="R224" s="336"/>
      <c r="S224" s="336"/>
      <c r="T224" s="336"/>
      <c r="U224" s="336"/>
      <c r="V224" s="336"/>
      <c r="W224" s="336"/>
      <c r="X224" s="336"/>
      <c r="Y224" s="336"/>
      <c r="Z224" s="336"/>
      <c r="AA224" s="336"/>
      <c r="AB224" s="336"/>
    </row>
    <row r="225" spans="1:28" ht="15.75" customHeight="1" x14ac:dyDescent="0.2">
      <c r="A225" s="336"/>
      <c r="B225" s="336"/>
      <c r="C225" s="336"/>
      <c r="D225" s="336"/>
      <c r="E225" s="336"/>
      <c r="F225" s="336"/>
      <c r="G225" s="336"/>
      <c r="H225" s="336"/>
      <c r="I225" s="336"/>
      <c r="J225" s="336"/>
      <c r="K225" s="336"/>
      <c r="L225" s="336"/>
      <c r="M225" s="336"/>
      <c r="N225" s="336"/>
      <c r="O225" s="336"/>
      <c r="P225" s="336"/>
      <c r="Q225" s="336"/>
      <c r="R225" s="336"/>
      <c r="S225" s="336"/>
      <c r="T225" s="336"/>
      <c r="U225" s="336"/>
      <c r="V225" s="336"/>
      <c r="W225" s="336"/>
      <c r="X225" s="336"/>
      <c r="Y225" s="336"/>
      <c r="Z225" s="336"/>
      <c r="AA225" s="336"/>
      <c r="AB225" s="336"/>
    </row>
    <row r="226" spans="1:28" ht="15.75" customHeight="1" x14ac:dyDescent="0.2">
      <c r="A226" s="336"/>
      <c r="B226" s="336"/>
      <c r="C226" s="336"/>
      <c r="D226" s="336"/>
      <c r="E226" s="336"/>
      <c r="F226" s="336"/>
      <c r="G226" s="336"/>
      <c r="H226" s="336"/>
      <c r="I226" s="336"/>
      <c r="J226" s="336"/>
      <c r="K226" s="336"/>
      <c r="L226" s="336"/>
      <c r="M226" s="336"/>
      <c r="N226" s="336"/>
      <c r="O226" s="336"/>
      <c r="P226" s="336"/>
      <c r="Q226" s="336"/>
      <c r="R226" s="336"/>
      <c r="S226" s="336"/>
      <c r="T226" s="336"/>
      <c r="U226" s="336"/>
      <c r="V226" s="336"/>
      <c r="W226" s="336"/>
      <c r="X226" s="336"/>
      <c r="Y226" s="336"/>
      <c r="Z226" s="336"/>
      <c r="AA226" s="336"/>
      <c r="AB226" s="336"/>
    </row>
    <row r="227" spans="1:28" ht="15.75" customHeight="1" x14ac:dyDescent="0.2">
      <c r="A227" s="336"/>
      <c r="B227" s="336"/>
      <c r="C227" s="336"/>
      <c r="D227" s="336"/>
      <c r="E227" s="336"/>
      <c r="F227" s="336"/>
      <c r="G227" s="336"/>
      <c r="H227" s="336"/>
      <c r="I227" s="336"/>
      <c r="J227" s="336"/>
      <c r="K227" s="336"/>
      <c r="L227" s="336"/>
      <c r="M227" s="336"/>
      <c r="N227" s="336"/>
      <c r="O227" s="336"/>
      <c r="P227" s="336"/>
      <c r="Q227" s="336"/>
      <c r="R227" s="336"/>
      <c r="S227" s="336"/>
      <c r="T227" s="336"/>
      <c r="U227" s="336"/>
      <c r="V227" s="336"/>
      <c r="W227" s="336"/>
      <c r="X227" s="336"/>
      <c r="Y227" s="336"/>
      <c r="Z227" s="336"/>
      <c r="AA227" s="336"/>
      <c r="AB227" s="336"/>
    </row>
    <row r="228" spans="1:28" ht="15.75" customHeight="1" x14ac:dyDescent="0.2">
      <c r="A228" s="336"/>
      <c r="B228" s="336"/>
      <c r="C228" s="336"/>
      <c r="D228" s="336"/>
      <c r="E228" s="336"/>
      <c r="F228" s="336"/>
      <c r="G228" s="336"/>
      <c r="H228" s="336"/>
      <c r="I228" s="336"/>
      <c r="J228" s="336"/>
      <c r="K228" s="336"/>
      <c r="L228" s="336"/>
      <c r="M228" s="336"/>
      <c r="N228" s="336"/>
      <c r="O228" s="336"/>
      <c r="P228" s="336"/>
      <c r="Q228" s="336"/>
      <c r="R228" s="336"/>
      <c r="S228" s="336"/>
      <c r="T228" s="336"/>
      <c r="U228" s="336"/>
      <c r="V228" s="336"/>
      <c r="W228" s="336"/>
      <c r="X228" s="336"/>
      <c r="Y228" s="336"/>
      <c r="Z228" s="336"/>
      <c r="AA228" s="336"/>
      <c r="AB228" s="336"/>
    </row>
    <row r="229" spans="1:28" ht="15.75" customHeight="1" x14ac:dyDescent="0.2">
      <c r="A229" s="336"/>
      <c r="B229" s="336"/>
      <c r="C229" s="336"/>
      <c r="D229" s="336"/>
      <c r="E229" s="336"/>
      <c r="F229" s="336"/>
      <c r="G229" s="336"/>
      <c r="H229" s="336"/>
      <c r="I229" s="336"/>
      <c r="J229" s="336"/>
      <c r="K229" s="336"/>
      <c r="L229" s="336"/>
      <c r="M229" s="336"/>
      <c r="N229" s="336"/>
      <c r="O229" s="336"/>
      <c r="P229" s="336"/>
      <c r="Q229" s="336"/>
      <c r="R229" s="336"/>
      <c r="S229" s="336"/>
      <c r="T229" s="336"/>
      <c r="U229" s="336"/>
      <c r="V229" s="336"/>
      <c r="W229" s="336"/>
      <c r="X229" s="336"/>
      <c r="Y229" s="336"/>
      <c r="Z229" s="336"/>
      <c r="AA229" s="336"/>
      <c r="AB229" s="336"/>
    </row>
    <row r="230" spans="1:28" ht="15.75" customHeight="1" x14ac:dyDescent="0.2">
      <c r="A230" s="336"/>
      <c r="B230" s="336"/>
      <c r="C230" s="336"/>
      <c r="D230" s="336"/>
      <c r="E230" s="336"/>
      <c r="F230" s="336"/>
      <c r="G230" s="336"/>
      <c r="H230" s="336"/>
      <c r="I230" s="336"/>
      <c r="J230" s="336"/>
      <c r="K230" s="336"/>
      <c r="L230" s="336"/>
      <c r="M230" s="336"/>
      <c r="N230" s="336"/>
      <c r="O230" s="336"/>
      <c r="P230" s="336"/>
      <c r="Q230" s="336"/>
      <c r="R230" s="336"/>
      <c r="S230" s="336"/>
      <c r="T230" s="336"/>
      <c r="U230" s="336"/>
      <c r="V230" s="336"/>
      <c r="W230" s="336"/>
      <c r="X230" s="336"/>
      <c r="Y230" s="336"/>
      <c r="Z230" s="336"/>
      <c r="AA230" s="336"/>
      <c r="AB230" s="336"/>
    </row>
    <row r="231" spans="1:28" ht="15.75" customHeight="1" x14ac:dyDescent="0.2">
      <c r="A231" s="336"/>
      <c r="B231" s="336"/>
      <c r="C231" s="336"/>
      <c r="D231" s="336"/>
      <c r="E231" s="336"/>
      <c r="F231" s="336"/>
      <c r="G231" s="336"/>
      <c r="H231" s="336"/>
      <c r="I231" s="336"/>
      <c r="J231" s="336"/>
      <c r="K231" s="336"/>
      <c r="L231" s="336"/>
      <c r="M231" s="336"/>
      <c r="N231" s="336"/>
      <c r="O231" s="336"/>
      <c r="P231" s="336"/>
      <c r="Q231" s="336"/>
      <c r="R231" s="336"/>
      <c r="S231" s="336"/>
      <c r="T231" s="336"/>
      <c r="U231" s="336"/>
      <c r="V231" s="336"/>
      <c r="W231" s="336"/>
      <c r="X231" s="336"/>
      <c r="Y231" s="336"/>
      <c r="Z231" s="336"/>
      <c r="AA231" s="336"/>
      <c r="AB231" s="336"/>
    </row>
    <row r="232" spans="1:28" ht="15.75" customHeight="1" x14ac:dyDescent="0.2">
      <c r="A232" s="336"/>
      <c r="B232" s="336"/>
      <c r="C232" s="336"/>
      <c r="D232" s="336"/>
      <c r="E232" s="336"/>
      <c r="F232" s="336"/>
      <c r="G232" s="336"/>
      <c r="H232" s="336"/>
      <c r="I232" s="336"/>
      <c r="J232" s="336"/>
      <c r="K232" s="336"/>
      <c r="L232" s="336"/>
      <c r="M232" s="336"/>
      <c r="N232" s="336"/>
      <c r="O232" s="336"/>
      <c r="P232" s="336"/>
      <c r="Q232" s="336"/>
      <c r="R232" s="336"/>
      <c r="S232" s="336"/>
      <c r="T232" s="336"/>
      <c r="U232" s="336"/>
      <c r="V232" s="336"/>
      <c r="W232" s="336"/>
      <c r="X232" s="336"/>
      <c r="Y232" s="336"/>
      <c r="Z232" s="336"/>
      <c r="AA232" s="336"/>
      <c r="AB232" s="336"/>
    </row>
    <row r="233" spans="1:28" ht="15.75" customHeight="1" x14ac:dyDescent="0.2">
      <c r="A233" s="336"/>
      <c r="B233" s="336"/>
      <c r="C233" s="336"/>
      <c r="D233" s="336"/>
      <c r="E233" s="336"/>
      <c r="F233" s="336"/>
      <c r="G233" s="336"/>
      <c r="H233" s="336"/>
      <c r="I233" s="336"/>
      <c r="J233" s="336"/>
      <c r="K233" s="336"/>
      <c r="L233" s="336"/>
      <c r="M233" s="336"/>
      <c r="N233" s="336"/>
      <c r="O233" s="336"/>
      <c r="P233" s="336"/>
      <c r="Q233" s="336"/>
      <c r="R233" s="336"/>
      <c r="S233" s="336"/>
      <c r="T233" s="336"/>
      <c r="U233" s="336"/>
      <c r="V233" s="336"/>
      <c r="W233" s="336"/>
      <c r="X233" s="336"/>
      <c r="Y233" s="336"/>
      <c r="Z233" s="336"/>
      <c r="AA233" s="336"/>
      <c r="AB233" s="336"/>
    </row>
    <row r="234" spans="1:28" ht="15.75" customHeight="1" x14ac:dyDescent="0.2">
      <c r="A234" s="336"/>
      <c r="B234" s="336"/>
      <c r="C234" s="336"/>
      <c r="D234" s="336"/>
      <c r="E234" s="336"/>
      <c r="F234" s="336"/>
      <c r="G234" s="336"/>
      <c r="H234" s="336"/>
      <c r="I234" s="336"/>
      <c r="J234" s="336"/>
      <c r="K234" s="336"/>
      <c r="L234" s="336"/>
      <c r="M234" s="336"/>
      <c r="N234" s="336"/>
      <c r="O234" s="336"/>
      <c r="P234" s="336"/>
      <c r="Q234" s="336"/>
      <c r="R234" s="336"/>
      <c r="S234" s="336"/>
      <c r="T234" s="336"/>
      <c r="U234" s="336"/>
      <c r="V234" s="336"/>
      <c r="W234" s="336"/>
      <c r="X234" s="336"/>
      <c r="Y234" s="336"/>
      <c r="Z234" s="336"/>
      <c r="AA234" s="336"/>
      <c r="AB234" s="336"/>
    </row>
    <row r="235" spans="1:28" ht="15.75" customHeight="1" x14ac:dyDescent="0.2">
      <c r="A235" s="336"/>
      <c r="B235" s="336"/>
      <c r="C235" s="336"/>
      <c r="D235" s="336"/>
      <c r="E235" s="336"/>
      <c r="F235" s="336"/>
      <c r="G235" s="336"/>
      <c r="H235" s="336"/>
      <c r="I235" s="336"/>
      <c r="J235" s="336"/>
      <c r="K235" s="336"/>
      <c r="L235" s="336"/>
      <c r="M235" s="336"/>
      <c r="N235" s="336"/>
      <c r="O235" s="336"/>
      <c r="P235" s="336"/>
      <c r="Q235" s="336"/>
      <c r="R235" s="336"/>
      <c r="S235" s="336"/>
      <c r="T235" s="336"/>
      <c r="U235" s="336"/>
      <c r="V235" s="336"/>
      <c r="W235" s="336"/>
      <c r="X235" s="336"/>
      <c r="Y235" s="336"/>
      <c r="Z235" s="336"/>
      <c r="AA235" s="336"/>
      <c r="AB235" s="336"/>
    </row>
    <row r="236" spans="1:28" ht="15.75" customHeight="1" x14ac:dyDescent="0.2">
      <c r="A236" s="336"/>
      <c r="B236" s="336"/>
      <c r="C236" s="336"/>
      <c r="D236" s="336"/>
      <c r="E236" s="336"/>
      <c r="F236" s="336"/>
      <c r="G236" s="336"/>
      <c r="H236" s="336"/>
      <c r="I236" s="336"/>
      <c r="J236" s="336"/>
      <c r="K236" s="336"/>
      <c r="L236" s="336"/>
      <c r="M236" s="336"/>
      <c r="N236" s="336"/>
      <c r="O236" s="336"/>
      <c r="P236" s="336"/>
      <c r="Q236" s="336"/>
      <c r="R236" s="336"/>
      <c r="S236" s="336"/>
      <c r="T236" s="336"/>
      <c r="U236" s="336"/>
      <c r="V236" s="336"/>
      <c r="W236" s="336"/>
      <c r="X236" s="336"/>
      <c r="Y236" s="336"/>
      <c r="Z236" s="336"/>
      <c r="AA236" s="336"/>
      <c r="AB236" s="336"/>
    </row>
    <row r="237" spans="1:28" ht="15.75" customHeight="1" x14ac:dyDescent="0.2">
      <c r="A237" s="336"/>
      <c r="B237" s="336"/>
      <c r="C237" s="336"/>
      <c r="D237" s="336"/>
      <c r="E237" s="336"/>
      <c r="F237" s="336"/>
      <c r="G237" s="336"/>
      <c r="H237" s="336"/>
      <c r="I237" s="336"/>
      <c r="J237" s="336"/>
      <c r="K237" s="336"/>
      <c r="L237" s="336"/>
      <c r="M237" s="336"/>
      <c r="N237" s="336"/>
      <c r="O237" s="336"/>
      <c r="P237" s="336"/>
      <c r="Q237" s="336"/>
      <c r="R237" s="336"/>
      <c r="S237" s="336"/>
      <c r="T237" s="336"/>
      <c r="U237" s="336"/>
      <c r="V237" s="336"/>
      <c r="W237" s="336"/>
      <c r="X237" s="336"/>
      <c r="Y237" s="336"/>
      <c r="Z237" s="336"/>
      <c r="AA237" s="336"/>
      <c r="AB237" s="336"/>
    </row>
    <row r="238" spans="1:28" ht="15.75" customHeight="1" x14ac:dyDescent="0.2">
      <c r="A238" s="336"/>
      <c r="B238" s="336"/>
      <c r="C238" s="336"/>
      <c r="D238" s="336"/>
      <c r="E238" s="336"/>
      <c r="F238" s="336"/>
      <c r="G238" s="336"/>
      <c r="H238" s="336"/>
      <c r="I238" s="336"/>
      <c r="J238" s="336"/>
      <c r="K238" s="336"/>
      <c r="L238" s="336"/>
      <c r="M238" s="336"/>
      <c r="N238" s="336"/>
      <c r="O238" s="336"/>
      <c r="P238" s="336"/>
      <c r="Q238" s="336"/>
      <c r="R238" s="336"/>
      <c r="S238" s="336"/>
      <c r="T238" s="336"/>
      <c r="U238" s="336"/>
      <c r="V238" s="336"/>
      <c r="W238" s="336"/>
      <c r="X238" s="336"/>
      <c r="Y238" s="336"/>
      <c r="Z238" s="336"/>
      <c r="AA238" s="336"/>
      <c r="AB238" s="336"/>
    </row>
    <row r="239" spans="1:28" ht="15.75" customHeight="1" x14ac:dyDescent="0.2">
      <c r="A239" s="336"/>
      <c r="B239" s="336"/>
      <c r="C239" s="336"/>
      <c r="D239" s="336"/>
      <c r="E239" s="336"/>
      <c r="F239" s="336"/>
      <c r="G239" s="336"/>
      <c r="H239" s="336"/>
      <c r="I239" s="336"/>
      <c r="J239" s="336"/>
      <c r="K239" s="336"/>
      <c r="L239" s="336"/>
      <c r="M239" s="336"/>
      <c r="N239" s="336"/>
      <c r="O239" s="336"/>
      <c r="P239" s="336"/>
      <c r="Q239" s="336"/>
      <c r="R239" s="336"/>
      <c r="S239" s="336"/>
      <c r="T239" s="336"/>
      <c r="U239" s="336"/>
      <c r="V239" s="336"/>
      <c r="W239" s="336"/>
      <c r="X239" s="336"/>
      <c r="Y239" s="336"/>
      <c r="Z239" s="336"/>
      <c r="AA239" s="336"/>
      <c r="AB239" s="336"/>
    </row>
    <row r="240" spans="1:28" ht="15.75" customHeight="1" x14ac:dyDescent="0.2">
      <c r="A240" s="336"/>
      <c r="B240" s="336"/>
      <c r="C240" s="336"/>
      <c r="D240" s="336"/>
      <c r="E240" s="336"/>
      <c r="F240" s="336"/>
      <c r="G240" s="336"/>
      <c r="H240" s="336"/>
      <c r="I240" s="336"/>
      <c r="J240" s="336"/>
      <c r="K240" s="336"/>
      <c r="L240" s="336"/>
      <c r="M240" s="336"/>
      <c r="N240" s="336"/>
      <c r="O240" s="336"/>
      <c r="P240" s="336"/>
      <c r="Q240" s="336"/>
      <c r="R240" s="336"/>
      <c r="S240" s="336"/>
      <c r="T240" s="336"/>
      <c r="U240" s="336"/>
      <c r="V240" s="336"/>
      <c r="W240" s="336"/>
      <c r="X240" s="336"/>
      <c r="Y240" s="336"/>
      <c r="Z240" s="336"/>
      <c r="AA240" s="336"/>
      <c r="AB240" s="336"/>
    </row>
    <row r="241" spans="1:28" ht="15.75" customHeight="1" x14ac:dyDescent="0.2">
      <c r="A241" s="336"/>
      <c r="B241" s="336"/>
      <c r="C241" s="336"/>
      <c r="D241" s="336"/>
      <c r="E241" s="336"/>
      <c r="F241" s="336"/>
      <c r="G241" s="336"/>
      <c r="H241" s="336"/>
      <c r="I241" s="336"/>
      <c r="J241" s="336"/>
      <c r="K241" s="336"/>
      <c r="L241" s="336"/>
      <c r="M241" s="336"/>
      <c r="N241" s="336"/>
      <c r="O241" s="336"/>
      <c r="P241" s="336"/>
      <c r="Q241" s="336"/>
      <c r="R241" s="336"/>
      <c r="S241" s="336"/>
      <c r="T241" s="336"/>
      <c r="U241" s="336"/>
      <c r="V241" s="336"/>
      <c r="W241" s="336"/>
      <c r="X241" s="336"/>
      <c r="Y241" s="336"/>
      <c r="Z241" s="336"/>
      <c r="AA241" s="336"/>
      <c r="AB241" s="336"/>
    </row>
    <row r="242" spans="1:28" ht="15.75" customHeight="1" x14ac:dyDescent="0.2">
      <c r="A242" s="336"/>
      <c r="B242" s="336"/>
      <c r="C242" s="336"/>
      <c r="D242" s="336"/>
      <c r="E242" s="336"/>
      <c r="F242" s="336"/>
      <c r="G242" s="336"/>
      <c r="H242" s="336"/>
      <c r="I242" s="336"/>
      <c r="J242" s="336"/>
      <c r="K242" s="336"/>
      <c r="L242" s="336"/>
      <c r="M242" s="336"/>
      <c r="N242" s="336"/>
      <c r="O242" s="336"/>
      <c r="P242" s="336"/>
      <c r="Q242" s="336"/>
      <c r="R242" s="336"/>
      <c r="S242" s="336"/>
      <c r="T242" s="336"/>
      <c r="U242" s="336"/>
      <c r="V242" s="336"/>
      <c r="W242" s="336"/>
      <c r="X242" s="336"/>
      <c r="Y242" s="336"/>
      <c r="Z242" s="336"/>
      <c r="AA242" s="336"/>
      <c r="AB242" s="336"/>
    </row>
    <row r="243" spans="1:28" ht="15.75" customHeight="1" x14ac:dyDescent="0.2">
      <c r="A243" s="336"/>
      <c r="B243" s="336"/>
      <c r="C243" s="336"/>
      <c r="D243" s="336"/>
      <c r="E243" s="336"/>
      <c r="F243" s="336"/>
      <c r="G243" s="336"/>
      <c r="H243" s="336"/>
      <c r="I243" s="336"/>
      <c r="J243" s="336"/>
      <c r="K243" s="336"/>
      <c r="L243" s="336"/>
      <c r="M243" s="336"/>
      <c r="N243" s="336"/>
      <c r="O243" s="336"/>
      <c r="P243" s="336"/>
      <c r="Q243" s="336"/>
      <c r="R243" s="336"/>
      <c r="S243" s="336"/>
      <c r="T243" s="336"/>
      <c r="U243" s="336"/>
      <c r="V243" s="336"/>
      <c r="W243" s="336"/>
      <c r="X243" s="336"/>
      <c r="Y243" s="336"/>
      <c r="Z243" s="336"/>
      <c r="AA243" s="336"/>
      <c r="AB243" s="336"/>
    </row>
    <row r="244" spans="1:28" ht="15.75" customHeight="1" x14ac:dyDescent="0.2">
      <c r="A244" s="336"/>
      <c r="B244" s="336"/>
      <c r="C244" s="336"/>
      <c r="D244" s="336"/>
      <c r="E244" s="336"/>
      <c r="F244" s="336"/>
      <c r="G244" s="336"/>
      <c r="H244" s="336"/>
      <c r="I244" s="336"/>
      <c r="J244" s="336"/>
      <c r="K244" s="336"/>
      <c r="L244" s="336"/>
      <c r="M244" s="336"/>
      <c r="N244" s="336"/>
      <c r="O244" s="336"/>
      <c r="P244" s="336"/>
      <c r="Q244" s="336"/>
      <c r="R244" s="336"/>
      <c r="S244" s="336"/>
      <c r="T244" s="336"/>
      <c r="U244" s="336"/>
      <c r="V244" s="336"/>
      <c r="W244" s="336"/>
      <c r="X244" s="336"/>
      <c r="Y244" s="336"/>
      <c r="Z244" s="336"/>
      <c r="AA244" s="336"/>
      <c r="AB244" s="336"/>
    </row>
    <row r="245" spans="1:28" ht="15.75" customHeight="1" x14ac:dyDescent="0.2">
      <c r="A245" s="336"/>
      <c r="B245" s="336"/>
      <c r="C245" s="336"/>
      <c r="D245" s="336"/>
      <c r="E245" s="336"/>
      <c r="F245" s="336"/>
      <c r="G245" s="336"/>
      <c r="H245" s="336"/>
      <c r="I245" s="336"/>
      <c r="J245" s="336"/>
      <c r="K245" s="336"/>
      <c r="L245" s="336"/>
      <c r="M245" s="336"/>
      <c r="N245" s="336"/>
      <c r="O245" s="336"/>
      <c r="P245" s="336"/>
      <c r="Q245" s="336"/>
      <c r="R245" s="336"/>
      <c r="S245" s="336"/>
      <c r="T245" s="336"/>
      <c r="U245" s="336"/>
      <c r="V245" s="336"/>
      <c r="W245" s="336"/>
      <c r="X245" s="336"/>
      <c r="Y245" s="336"/>
      <c r="Z245" s="336"/>
      <c r="AA245" s="336"/>
      <c r="AB245" s="336"/>
    </row>
    <row r="246" spans="1:28" ht="15.75" customHeight="1" x14ac:dyDescent="0.2">
      <c r="A246" s="336"/>
      <c r="B246" s="336"/>
      <c r="C246" s="336"/>
      <c r="D246" s="336"/>
      <c r="E246" s="336"/>
      <c r="F246" s="336"/>
      <c r="G246" s="336"/>
      <c r="H246" s="336"/>
      <c r="I246" s="336"/>
      <c r="J246" s="336"/>
      <c r="K246" s="336"/>
      <c r="L246" s="336"/>
      <c r="M246" s="336"/>
      <c r="N246" s="336"/>
      <c r="O246" s="336"/>
      <c r="P246" s="336"/>
      <c r="Q246" s="336"/>
      <c r="R246" s="336"/>
      <c r="S246" s="336"/>
      <c r="T246" s="336"/>
      <c r="U246" s="336"/>
      <c r="V246" s="336"/>
      <c r="W246" s="336"/>
      <c r="X246" s="336"/>
      <c r="Y246" s="336"/>
      <c r="Z246" s="336"/>
      <c r="AA246" s="336"/>
      <c r="AB246" s="336"/>
    </row>
    <row r="247" spans="1:28" ht="15.75" customHeight="1" x14ac:dyDescent="0.2">
      <c r="A247" s="336"/>
      <c r="B247" s="336"/>
      <c r="C247" s="336"/>
      <c r="D247" s="336"/>
      <c r="E247" s="336"/>
      <c r="F247" s="336"/>
      <c r="G247" s="336"/>
      <c r="H247" s="336"/>
      <c r="I247" s="336"/>
      <c r="J247" s="336"/>
      <c r="K247" s="336"/>
      <c r="L247" s="336"/>
      <c r="M247" s="336"/>
      <c r="N247" s="336"/>
      <c r="O247" s="336"/>
      <c r="P247" s="336"/>
      <c r="Q247" s="336"/>
      <c r="R247" s="336"/>
      <c r="S247" s="336"/>
      <c r="T247" s="336"/>
      <c r="U247" s="336"/>
      <c r="V247" s="336"/>
      <c r="W247" s="336"/>
      <c r="X247" s="336"/>
      <c r="Y247" s="336"/>
      <c r="Z247" s="336"/>
      <c r="AA247" s="336"/>
      <c r="AB247" s="336"/>
    </row>
    <row r="248" spans="1:28" ht="15.75" customHeight="1" x14ac:dyDescent="0.2">
      <c r="A248" s="336"/>
      <c r="B248" s="336"/>
      <c r="C248" s="336"/>
      <c r="D248" s="336"/>
      <c r="E248" s="336"/>
      <c r="F248" s="336"/>
      <c r="G248" s="336"/>
      <c r="H248" s="336"/>
      <c r="I248" s="336"/>
      <c r="J248" s="336"/>
      <c r="K248" s="336"/>
      <c r="L248" s="336"/>
      <c r="M248" s="336"/>
      <c r="N248" s="336"/>
      <c r="O248" s="336"/>
      <c r="P248" s="336"/>
      <c r="Q248" s="336"/>
      <c r="R248" s="336"/>
      <c r="S248" s="336"/>
      <c r="T248" s="336"/>
      <c r="U248" s="336"/>
      <c r="V248" s="336"/>
      <c r="W248" s="336"/>
      <c r="X248" s="336"/>
      <c r="Y248" s="336"/>
      <c r="Z248" s="336"/>
      <c r="AA248" s="336"/>
      <c r="AB248" s="336"/>
    </row>
    <row r="249" spans="1:28" ht="15.75" customHeight="1" x14ac:dyDescent="0.2">
      <c r="A249" s="336"/>
      <c r="B249" s="336"/>
      <c r="C249" s="336"/>
      <c r="D249" s="336"/>
      <c r="E249" s="336"/>
      <c r="F249" s="336"/>
      <c r="G249" s="336"/>
      <c r="H249" s="336"/>
      <c r="I249" s="336"/>
      <c r="J249" s="336"/>
      <c r="K249" s="336"/>
      <c r="L249" s="336"/>
      <c r="M249" s="336"/>
      <c r="N249" s="336"/>
      <c r="O249" s="336"/>
      <c r="P249" s="336"/>
      <c r="Q249" s="336"/>
      <c r="R249" s="336"/>
      <c r="S249" s="336"/>
      <c r="T249" s="336"/>
      <c r="U249" s="336"/>
      <c r="V249" s="336"/>
      <c r="W249" s="336"/>
      <c r="X249" s="336"/>
      <c r="Y249" s="336"/>
      <c r="Z249" s="336"/>
      <c r="AA249" s="336"/>
      <c r="AB249" s="336"/>
    </row>
    <row r="250" spans="1:28" ht="15.75" customHeight="1" x14ac:dyDescent="0.2">
      <c r="A250" s="336"/>
      <c r="B250" s="336"/>
      <c r="C250" s="336"/>
      <c r="D250" s="336"/>
      <c r="E250" s="336"/>
      <c r="F250" s="336"/>
      <c r="G250" s="336"/>
      <c r="H250" s="336"/>
      <c r="I250" s="336"/>
      <c r="J250" s="336"/>
      <c r="K250" s="336"/>
      <c r="L250" s="336"/>
      <c r="M250" s="336"/>
      <c r="N250" s="336"/>
      <c r="O250" s="336"/>
      <c r="P250" s="336"/>
      <c r="Q250" s="336"/>
      <c r="R250" s="336"/>
      <c r="S250" s="336"/>
      <c r="T250" s="336"/>
      <c r="U250" s="336"/>
      <c r="V250" s="336"/>
      <c r="W250" s="336"/>
      <c r="X250" s="336"/>
      <c r="Y250" s="336"/>
      <c r="Z250" s="336"/>
      <c r="AA250" s="336"/>
      <c r="AB250" s="336"/>
    </row>
    <row r="251" spans="1:28" ht="15.75" customHeight="1" x14ac:dyDescent="0.2">
      <c r="A251" s="336"/>
      <c r="B251" s="336"/>
      <c r="C251" s="336"/>
      <c r="D251" s="336"/>
      <c r="E251" s="336"/>
      <c r="F251" s="336"/>
      <c r="G251" s="336"/>
      <c r="H251" s="336"/>
      <c r="I251" s="336"/>
      <c r="J251" s="336"/>
      <c r="K251" s="336"/>
      <c r="L251" s="336"/>
      <c r="M251" s="336"/>
      <c r="N251" s="336"/>
      <c r="O251" s="336"/>
      <c r="P251" s="336"/>
      <c r="Q251" s="336"/>
      <c r="R251" s="336"/>
      <c r="S251" s="336"/>
      <c r="T251" s="336"/>
      <c r="U251" s="336"/>
      <c r="V251" s="336"/>
      <c r="W251" s="336"/>
      <c r="X251" s="336"/>
      <c r="Y251" s="336"/>
      <c r="Z251" s="336"/>
      <c r="AA251" s="336"/>
      <c r="AB251" s="336"/>
    </row>
    <row r="252" spans="1:28" ht="15.75" customHeight="1" x14ac:dyDescent="0.2">
      <c r="A252" s="336"/>
      <c r="B252" s="336"/>
      <c r="C252" s="336"/>
      <c r="D252" s="336"/>
      <c r="E252" s="336"/>
      <c r="F252" s="336"/>
      <c r="G252" s="336"/>
      <c r="H252" s="336"/>
      <c r="I252" s="336"/>
      <c r="J252" s="336"/>
      <c r="K252" s="336"/>
      <c r="L252" s="336"/>
      <c r="M252" s="336"/>
      <c r="N252" s="336"/>
      <c r="O252" s="336"/>
      <c r="P252" s="336"/>
      <c r="Q252" s="336"/>
      <c r="R252" s="336"/>
      <c r="S252" s="336"/>
      <c r="T252" s="336"/>
      <c r="U252" s="336"/>
      <c r="V252" s="336"/>
      <c r="W252" s="336"/>
      <c r="X252" s="336"/>
      <c r="Y252" s="336"/>
      <c r="Z252" s="336"/>
      <c r="AA252" s="336"/>
      <c r="AB252" s="336"/>
    </row>
    <row r="253" spans="1:28" ht="15.75" customHeight="1" x14ac:dyDescent="0.2">
      <c r="A253" s="336"/>
      <c r="B253" s="336"/>
      <c r="C253" s="336"/>
      <c r="D253" s="336"/>
      <c r="E253" s="336"/>
      <c r="F253" s="336"/>
      <c r="G253" s="336"/>
      <c r="H253" s="336"/>
      <c r="I253" s="336"/>
      <c r="J253" s="336"/>
      <c r="K253" s="336"/>
      <c r="L253" s="336"/>
      <c r="M253" s="336"/>
      <c r="N253" s="336"/>
      <c r="O253" s="336"/>
      <c r="P253" s="336"/>
      <c r="Q253" s="336"/>
      <c r="R253" s="336"/>
      <c r="S253" s="336"/>
      <c r="T253" s="336"/>
      <c r="U253" s="336"/>
      <c r="V253" s="336"/>
      <c r="W253" s="336"/>
      <c r="X253" s="336"/>
      <c r="Y253" s="336"/>
      <c r="Z253" s="336"/>
      <c r="AA253" s="336"/>
      <c r="AB253" s="336"/>
    </row>
    <row r="254" spans="1:28" ht="15.75" customHeight="1" x14ac:dyDescent="0.2">
      <c r="A254" s="336"/>
      <c r="B254" s="336"/>
      <c r="C254" s="336"/>
      <c r="D254" s="336"/>
      <c r="E254" s="336"/>
      <c r="F254" s="336"/>
      <c r="G254" s="336"/>
      <c r="H254" s="336"/>
      <c r="I254" s="336"/>
      <c r="J254" s="336"/>
      <c r="K254" s="336"/>
      <c r="L254" s="336"/>
      <c r="M254" s="336"/>
      <c r="N254" s="336"/>
      <c r="O254" s="336"/>
      <c r="P254" s="336"/>
      <c r="Q254" s="336"/>
      <c r="R254" s="336"/>
      <c r="S254" s="336"/>
      <c r="T254" s="336"/>
      <c r="U254" s="336"/>
      <c r="V254" s="336"/>
      <c r="W254" s="336"/>
      <c r="X254" s="336"/>
      <c r="Y254" s="336"/>
      <c r="Z254" s="336"/>
      <c r="AA254" s="336"/>
      <c r="AB254" s="336"/>
    </row>
    <row r="255" spans="1:28" ht="15.75" customHeight="1" x14ac:dyDescent="0.2">
      <c r="A255" s="336"/>
      <c r="B255" s="336"/>
      <c r="C255" s="336"/>
      <c r="D255" s="336"/>
      <c r="E255" s="336"/>
      <c r="F255" s="336"/>
      <c r="G255" s="336"/>
      <c r="H255" s="336"/>
      <c r="I255" s="336"/>
      <c r="J255" s="336"/>
      <c r="K255" s="336"/>
      <c r="L255" s="336"/>
      <c r="M255" s="336"/>
      <c r="N255" s="336"/>
      <c r="O255" s="336"/>
      <c r="P255" s="336"/>
      <c r="Q255" s="336"/>
      <c r="R255" s="336"/>
      <c r="S255" s="336"/>
      <c r="T255" s="336"/>
      <c r="U255" s="336"/>
      <c r="V255" s="336"/>
      <c r="W255" s="336"/>
      <c r="X255" s="336"/>
      <c r="Y255" s="336"/>
      <c r="Z255" s="336"/>
      <c r="AA255" s="336"/>
      <c r="AB255" s="336"/>
    </row>
    <row r="256" spans="1:28" ht="15.75" customHeight="1" x14ac:dyDescent="0.2">
      <c r="A256" s="336"/>
      <c r="B256" s="336"/>
      <c r="C256" s="336"/>
      <c r="D256" s="336"/>
      <c r="E256" s="336"/>
      <c r="F256" s="336"/>
      <c r="G256" s="336"/>
      <c r="H256" s="336"/>
      <c r="I256" s="336"/>
      <c r="J256" s="336"/>
      <c r="K256" s="336"/>
      <c r="L256" s="336"/>
      <c r="M256" s="336"/>
      <c r="N256" s="336"/>
      <c r="O256" s="336"/>
      <c r="P256" s="336"/>
      <c r="Q256" s="336"/>
      <c r="R256" s="336"/>
      <c r="S256" s="336"/>
      <c r="T256" s="336"/>
      <c r="U256" s="336"/>
      <c r="V256" s="336"/>
      <c r="W256" s="336"/>
      <c r="X256" s="336"/>
      <c r="Y256" s="336"/>
      <c r="Z256" s="336"/>
      <c r="AA256" s="336"/>
      <c r="AB256" s="336"/>
    </row>
    <row r="257" spans="1:28" ht="15.75" customHeight="1" x14ac:dyDescent="0.2">
      <c r="A257" s="336"/>
      <c r="B257" s="336"/>
      <c r="C257" s="336"/>
      <c r="D257" s="336"/>
      <c r="E257" s="336"/>
      <c r="F257" s="336"/>
      <c r="G257" s="336"/>
      <c r="H257" s="336"/>
      <c r="I257" s="336"/>
      <c r="J257" s="336"/>
      <c r="K257" s="336"/>
      <c r="L257" s="336"/>
      <c r="M257" s="336"/>
      <c r="N257" s="336"/>
      <c r="O257" s="336"/>
      <c r="P257" s="336"/>
      <c r="Q257" s="336"/>
      <c r="R257" s="336"/>
      <c r="S257" s="336"/>
      <c r="T257" s="336"/>
      <c r="U257" s="336"/>
      <c r="V257" s="336"/>
      <c r="W257" s="336"/>
      <c r="X257" s="336"/>
      <c r="Y257" s="336"/>
      <c r="Z257" s="336"/>
      <c r="AA257" s="336"/>
      <c r="AB257" s="336"/>
    </row>
    <row r="258" spans="1:28" ht="15.75" customHeight="1" x14ac:dyDescent="0.2">
      <c r="A258" s="336"/>
      <c r="B258" s="336"/>
      <c r="C258" s="336"/>
      <c r="D258" s="336"/>
      <c r="E258" s="336"/>
      <c r="F258" s="336"/>
      <c r="G258" s="336"/>
      <c r="H258" s="336"/>
      <c r="I258" s="336"/>
      <c r="J258" s="336"/>
      <c r="K258" s="336"/>
      <c r="L258" s="336"/>
      <c r="M258" s="336"/>
      <c r="N258" s="336"/>
      <c r="O258" s="336"/>
      <c r="P258" s="336"/>
      <c r="Q258" s="336"/>
      <c r="R258" s="336"/>
      <c r="S258" s="336"/>
      <c r="T258" s="336"/>
      <c r="U258" s="336"/>
      <c r="V258" s="336"/>
      <c r="W258" s="336"/>
      <c r="X258" s="336"/>
      <c r="Y258" s="336"/>
      <c r="Z258" s="336"/>
      <c r="AA258" s="336"/>
      <c r="AB258" s="336"/>
    </row>
    <row r="259" spans="1:28" ht="15.75" customHeight="1" x14ac:dyDescent="0.2">
      <c r="A259" s="336"/>
      <c r="B259" s="336"/>
      <c r="C259" s="336"/>
      <c r="D259" s="336"/>
      <c r="E259" s="336"/>
      <c r="F259" s="336"/>
      <c r="G259" s="336"/>
      <c r="H259" s="336"/>
      <c r="I259" s="336"/>
      <c r="J259" s="336"/>
      <c r="K259" s="336"/>
      <c r="L259" s="336"/>
      <c r="M259" s="336"/>
      <c r="N259" s="336"/>
      <c r="O259" s="336"/>
      <c r="P259" s="336"/>
      <c r="Q259" s="336"/>
      <c r="R259" s="336"/>
      <c r="S259" s="336"/>
      <c r="T259" s="336"/>
      <c r="U259" s="336"/>
      <c r="V259" s="336"/>
      <c r="W259" s="336"/>
      <c r="X259" s="336"/>
      <c r="Y259" s="336"/>
      <c r="Z259" s="336"/>
      <c r="AA259" s="336"/>
      <c r="AB259" s="336"/>
    </row>
    <row r="260" spans="1:28" ht="15.75" customHeight="1" x14ac:dyDescent="0.2">
      <c r="A260" s="336"/>
      <c r="B260" s="336"/>
      <c r="C260" s="336"/>
      <c r="D260" s="336"/>
      <c r="E260" s="336"/>
      <c r="F260" s="336"/>
      <c r="G260" s="336"/>
      <c r="H260" s="336"/>
      <c r="I260" s="336"/>
      <c r="J260" s="336"/>
      <c r="K260" s="336"/>
      <c r="L260" s="336"/>
      <c r="M260" s="336"/>
      <c r="N260" s="336"/>
      <c r="O260" s="336"/>
      <c r="P260" s="336"/>
      <c r="Q260" s="336"/>
      <c r="R260" s="336"/>
      <c r="S260" s="336"/>
      <c r="T260" s="336"/>
      <c r="U260" s="336"/>
      <c r="V260" s="336"/>
      <c r="W260" s="336"/>
      <c r="X260" s="336"/>
      <c r="Y260" s="336"/>
      <c r="Z260" s="336"/>
      <c r="AA260" s="336"/>
      <c r="AB260" s="336"/>
    </row>
    <row r="261" spans="1:28" ht="15.75" customHeight="1" x14ac:dyDescent="0.2">
      <c r="A261" s="336"/>
      <c r="B261" s="336"/>
      <c r="C261" s="336"/>
      <c r="D261" s="336"/>
      <c r="E261" s="336"/>
      <c r="F261" s="336"/>
      <c r="G261" s="336"/>
      <c r="H261" s="336"/>
      <c r="I261" s="336"/>
      <c r="J261" s="336"/>
      <c r="K261" s="336"/>
      <c r="L261" s="336"/>
      <c r="M261" s="336"/>
      <c r="N261" s="336"/>
      <c r="O261" s="336"/>
      <c r="P261" s="336"/>
      <c r="Q261" s="336"/>
      <c r="R261" s="336"/>
      <c r="S261" s="336"/>
      <c r="T261" s="336"/>
      <c r="U261" s="336"/>
      <c r="V261" s="336"/>
      <c r="W261" s="336"/>
      <c r="X261" s="336"/>
      <c r="Y261" s="336"/>
      <c r="Z261" s="336"/>
      <c r="AA261" s="336"/>
      <c r="AB261" s="336"/>
    </row>
    <row r="262" spans="1:28" ht="15.75" customHeight="1" x14ac:dyDescent="0.2">
      <c r="A262" s="336"/>
      <c r="B262" s="336"/>
      <c r="C262" s="336"/>
      <c r="D262" s="336"/>
      <c r="E262" s="336"/>
      <c r="F262" s="336"/>
      <c r="G262" s="336"/>
      <c r="H262" s="336"/>
      <c r="I262" s="336"/>
      <c r="J262" s="336"/>
      <c r="K262" s="336"/>
      <c r="L262" s="336"/>
      <c r="M262" s="336"/>
      <c r="N262" s="336"/>
      <c r="O262" s="336"/>
      <c r="P262" s="336"/>
      <c r="Q262" s="336"/>
      <c r="R262" s="336"/>
      <c r="S262" s="336"/>
      <c r="T262" s="336"/>
      <c r="U262" s="336"/>
      <c r="V262" s="336"/>
      <c r="W262" s="336"/>
      <c r="X262" s="336"/>
      <c r="Y262" s="336"/>
      <c r="Z262" s="336"/>
      <c r="AA262" s="336"/>
      <c r="AB262" s="336"/>
    </row>
    <row r="263" spans="1:28" ht="15.75" customHeight="1" x14ac:dyDescent="0.2">
      <c r="A263" s="336"/>
      <c r="B263" s="336"/>
      <c r="C263" s="336"/>
      <c r="D263" s="336"/>
      <c r="E263" s="336"/>
      <c r="F263" s="336"/>
      <c r="G263" s="336"/>
      <c r="H263" s="336"/>
      <c r="I263" s="336"/>
      <c r="J263" s="336"/>
      <c r="K263" s="336"/>
      <c r="L263" s="336"/>
      <c r="M263" s="336"/>
      <c r="N263" s="336"/>
      <c r="O263" s="336"/>
      <c r="P263" s="336"/>
      <c r="Q263" s="336"/>
      <c r="R263" s="336"/>
      <c r="S263" s="336"/>
      <c r="T263" s="336"/>
      <c r="U263" s="336"/>
      <c r="V263" s="336"/>
      <c r="W263" s="336"/>
      <c r="X263" s="336"/>
      <c r="Y263" s="336"/>
      <c r="Z263" s="336"/>
      <c r="AA263" s="336"/>
      <c r="AB263" s="336"/>
    </row>
    <row r="264" spans="1:28" ht="15.75" customHeight="1" x14ac:dyDescent="0.2">
      <c r="A264" s="336"/>
      <c r="B264" s="336"/>
      <c r="C264" s="336"/>
      <c r="D264" s="336"/>
      <c r="E264" s="336"/>
      <c r="F264" s="336"/>
      <c r="G264" s="336"/>
      <c r="H264" s="336"/>
      <c r="I264" s="336"/>
      <c r="J264" s="336"/>
      <c r="K264" s="336"/>
      <c r="L264" s="336"/>
      <c r="M264" s="336"/>
      <c r="N264" s="336"/>
      <c r="O264" s="336"/>
      <c r="P264" s="336"/>
      <c r="Q264" s="336"/>
      <c r="R264" s="336"/>
      <c r="S264" s="336"/>
      <c r="T264" s="336"/>
      <c r="U264" s="336"/>
      <c r="V264" s="336"/>
      <c r="W264" s="336"/>
      <c r="X264" s="336"/>
      <c r="Y264" s="336"/>
      <c r="Z264" s="336"/>
      <c r="AA264" s="336"/>
      <c r="AB264" s="336"/>
    </row>
    <row r="265" spans="1:28" ht="15.75" customHeight="1" x14ac:dyDescent="0.2">
      <c r="A265" s="336"/>
      <c r="B265" s="336"/>
      <c r="C265" s="336"/>
      <c r="D265" s="336"/>
      <c r="E265" s="336"/>
      <c r="F265" s="336"/>
      <c r="G265" s="336"/>
      <c r="H265" s="336"/>
      <c r="I265" s="336"/>
      <c r="J265" s="336"/>
      <c r="K265" s="336"/>
      <c r="L265" s="336"/>
      <c r="M265" s="336"/>
      <c r="N265" s="336"/>
      <c r="O265" s="336"/>
      <c r="P265" s="336"/>
      <c r="Q265" s="336"/>
      <c r="R265" s="336"/>
      <c r="S265" s="336"/>
      <c r="T265" s="336"/>
      <c r="U265" s="336"/>
      <c r="V265" s="336"/>
      <c r="W265" s="336"/>
      <c r="X265" s="336"/>
      <c r="Y265" s="336"/>
      <c r="Z265" s="336"/>
      <c r="AA265" s="336"/>
      <c r="AB265" s="336"/>
    </row>
    <row r="266" spans="1:28" ht="15.75" customHeight="1" x14ac:dyDescent="0.2">
      <c r="A266" s="336"/>
      <c r="B266" s="336"/>
      <c r="C266" s="336"/>
      <c r="D266" s="336"/>
      <c r="E266" s="336"/>
      <c r="F266" s="336"/>
      <c r="G266" s="336"/>
      <c r="H266" s="336"/>
      <c r="I266" s="336"/>
      <c r="J266" s="336"/>
      <c r="K266" s="336"/>
      <c r="L266" s="336"/>
      <c r="M266" s="336"/>
      <c r="N266" s="336"/>
      <c r="O266" s="336"/>
      <c r="P266" s="336"/>
      <c r="Q266" s="336"/>
      <c r="R266" s="336"/>
      <c r="S266" s="336"/>
      <c r="T266" s="336"/>
      <c r="U266" s="336"/>
      <c r="V266" s="336"/>
      <c r="W266" s="336"/>
      <c r="X266" s="336"/>
      <c r="Y266" s="336"/>
      <c r="Z266" s="336"/>
      <c r="AA266" s="336"/>
      <c r="AB266" s="336"/>
    </row>
    <row r="267" spans="1:28" ht="15.75" customHeight="1" x14ac:dyDescent="0.2">
      <c r="A267" s="336"/>
      <c r="B267" s="336"/>
      <c r="C267" s="336"/>
      <c r="D267" s="336"/>
      <c r="E267" s="336"/>
      <c r="F267" s="336"/>
      <c r="G267" s="336"/>
      <c r="H267" s="336"/>
      <c r="I267" s="336"/>
      <c r="J267" s="336"/>
      <c r="K267" s="336"/>
      <c r="L267" s="336"/>
      <c r="M267" s="336"/>
      <c r="N267" s="336"/>
      <c r="O267" s="336"/>
      <c r="P267" s="336"/>
      <c r="Q267" s="336"/>
      <c r="R267" s="336"/>
      <c r="S267" s="336"/>
      <c r="T267" s="336"/>
      <c r="U267" s="336"/>
      <c r="V267" s="336"/>
      <c r="W267" s="336"/>
      <c r="X267" s="336"/>
      <c r="Y267" s="336"/>
      <c r="Z267" s="336"/>
      <c r="AA267" s="336"/>
      <c r="AB267" s="336"/>
    </row>
    <row r="268" spans="1:28" ht="15.75" customHeight="1" x14ac:dyDescent="0.2">
      <c r="A268" s="336"/>
      <c r="B268" s="336"/>
      <c r="C268" s="336"/>
      <c r="D268" s="336"/>
      <c r="E268" s="336"/>
      <c r="F268" s="336"/>
      <c r="G268" s="336"/>
      <c r="H268" s="336"/>
      <c r="I268" s="336"/>
      <c r="J268" s="336"/>
      <c r="K268" s="336"/>
      <c r="L268" s="336"/>
      <c r="M268" s="336"/>
      <c r="N268" s="336"/>
      <c r="O268" s="336"/>
      <c r="P268" s="336"/>
      <c r="Q268" s="336"/>
      <c r="R268" s="336"/>
      <c r="S268" s="336"/>
      <c r="T268" s="336"/>
      <c r="U268" s="336"/>
      <c r="V268" s="336"/>
      <c r="W268" s="336"/>
      <c r="X268" s="336"/>
      <c r="Y268" s="336"/>
      <c r="Z268" s="336"/>
      <c r="AA268" s="336"/>
      <c r="AB268" s="336"/>
    </row>
    <row r="269" spans="1:28" ht="15.75" customHeight="1" x14ac:dyDescent="0.2">
      <c r="A269" s="336"/>
      <c r="B269" s="336"/>
      <c r="C269" s="336"/>
      <c r="D269" s="336"/>
      <c r="E269" s="336"/>
      <c r="F269" s="336"/>
      <c r="G269" s="336"/>
      <c r="H269" s="336"/>
      <c r="I269" s="336"/>
      <c r="J269" s="336"/>
      <c r="K269" s="336"/>
      <c r="L269" s="336"/>
      <c r="M269" s="336"/>
      <c r="N269" s="336"/>
      <c r="O269" s="336"/>
      <c r="P269" s="336"/>
      <c r="Q269" s="336"/>
      <c r="R269" s="336"/>
      <c r="S269" s="336"/>
      <c r="T269" s="336"/>
      <c r="U269" s="336"/>
      <c r="V269" s="336"/>
      <c r="W269" s="336"/>
      <c r="X269" s="336"/>
      <c r="Y269" s="336"/>
      <c r="Z269" s="336"/>
      <c r="AA269" s="336"/>
      <c r="AB269" s="336"/>
    </row>
    <row r="270" spans="1:28" ht="15.75" customHeight="1" x14ac:dyDescent="0.2">
      <c r="A270" s="336"/>
      <c r="B270" s="336"/>
      <c r="C270" s="336"/>
      <c r="D270" s="336"/>
      <c r="E270" s="336"/>
      <c r="F270" s="336"/>
      <c r="G270" s="336"/>
      <c r="H270" s="336"/>
      <c r="I270" s="336"/>
      <c r="J270" s="336"/>
      <c r="K270" s="336"/>
      <c r="L270" s="336"/>
      <c r="M270" s="336"/>
      <c r="N270" s="336"/>
      <c r="O270" s="336"/>
      <c r="P270" s="336"/>
      <c r="Q270" s="336"/>
      <c r="R270" s="336"/>
      <c r="S270" s="336"/>
      <c r="T270" s="336"/>
      <c r="U270" s="336"/>
      <c r="V270" s="336"/>
      <c r="W270" s="336"/>
      <c r="X270" s="336"/>
      <c r="Y270" s="336"/>
      <c r="Z270" s="336"/>
      <c r="AA270" s="336"/>
      <c r="AB270" s="336"/>
    </row>
    <row r="271" spans="1:28" ht="15.75" customHeight="1" x14ac:dyDescent="0.2">
      <c r="A271" s="336"/>
      <c r="B271" s="336"/>
      <c r="C271" s="336"/>
      <c r="D271" s="336"/>
      <c r="E271" s="336"/>
      <c r="F271" s="336"/>
      <c r="G271" s="336"/>
      <c r="H271" s="336"/>
      <c r="I271" s="336"/>
      <c r="J271" s="336"/>
      <c r="K271" s="336"/>
      <c r="L271" s="336"/>
      <c r="M271" s="336"/>
      <c r="N271" s="336"/>
      <c r="O271" s="336"/>
      <c r="P271" s="336"/>
      <c r="Q271" s="336"/>
      <c r="R271" s="336"/>
      <c r="S271" s="336"/>
      <c r="T271" s="336"/>
      <c r="U271" s="336"/>
      <c r="V271" s="336"/>
      <c r="W271" s="336"/>
      <c r="X271" s="336"/>
      <c r="Y271" s="336"/>
      <c r="Z271" s="336"/>
      <c r="AA271" s="336"/>
      <c r="AB271" s="336"/>
    </row>
    <row r="272" spans="1:28" ht="15.75" customHeight="1" x14ac:dyDescent="0.2">
      <c r="A272" s="336"/>
      <c r="B272" s="336"/>
      <c r="C272" s="336"/>
      <c r="D272" s="336"/>
      <c r="E272" s="336"/>
      <c r="F272" s="336"/>
      <c r="G272" s="336"/>
      <c r="H272" s="336"/>
      <c r="I272" s="336"/>
      <c r="J272" s="336"/>
      <c r="K272" s="336"/>
      <c r="L272" s="336"/>
      <c r="M272" s="336"/>
      <c r="N272" s="336"/>
      <c r="O272" s="336"/>
      <c r="P272" s="336"/>
      <c r="Q272" s="336"/>
      <c r="R272" s="336"/>
      <c r="S272" s="336"/>
      <c r="T272" s="336"/>
      <c r="U272" s="336"/>
      <c r="V272" s="336"/>
      <c r="W272" s="336"/>
      <c r="X272" s="336"/>
      <c r="Y272" s="336"/>
      <c r="Z272" s="336"/>
      <c r="AA272" s="336"/>
      <c r="AB272" s="336"/>
    </row>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9">
    <mergeCell ref="A4:A28"/>
    <mergeCell ref="A30:A72"/>
    <mergeCell ref="A1:Y1"/>
    <mergeCell ref="A2:A3"/>
    <mergeCell ref="B2:B3"/>
    <mergeCell ref="C2:I2"/>
    <mergeCell ref="J2:M2"/>
    <mergeCell ref="O2:Q2"/>
    <mergeCell ref="S2:X2"/>
  </mergeCells>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L1000"/>
  <sheetViews>
    <sheetView workbookViewId="0">
      <selection sqref="A1:L1"/>
    </sheetView>
  </sheetViews>
  <sheetFormatPr baseColWidth="10" defaultColWidth="11.28515625" defaultRowHeight="15" customHeight="1" x14ac:dyDescent="0.2"/>
  <cols>
    <col min="1" max="1" width="11.28515625" customWidth="1"/>
    <col min="2" max="2" width="20.140625" customWidth="1"/>
    <col min="3" max="3" width="16.28515625" customWidth="1"/>
    <col min="4" max="4" width="9.28515625" customWidth="1"/>
    <col min="5" max="5" width="14.7109375" customWidth="1"/>
    <col min="6" max="6" width="7.28515625" customWidth="1"/>
    <col min="7" max="9" width="11" customWidth="1"/>
    <col min="10" max="10" width="9.42578125" customWidth="1"/>
    <col min="11" max="11" width="7.85546875" customWidth="1"/>
    <col min="12" max="12" width="56.28515625" customWidth="1"/>
    <col min="13" max="26" width="11.28515625" customWidth="1"/>
  </cols>
  <sheetData>
    <row r="1" spans="1:12" ht="43.5" customHeight="1" x14ac:dyDescent="0.2">
      <c r="A1" s="649" t="s">
        <v>1598</v>
      </c>
      <c r="B1" s="558"/>
      <c r="C1" s="558"/>
      <c r="D1" s="558"/>
      <c r="E1" s="558"/>
      <c r="F1" s="558"/>
      <c r="G1" s="558"/>
      <c r="H1" s="558"/>
      <c r="I1" s="558"/>
      <c r="J1" s="558"/>
      <c r="K1" s="558"/>
      <c r="L1" s="558"/>
    </row>
    <row r="2" spans="1:12" ht="30" customHeight="1" x14ac:dyDescent="0.2">
      <c r="A2" s="423" t="s">
        <v>757</v>
      </c>
      <c r="B2" s="424" t="s">
        <v>758</v>
      </c>
      <c r="C2" s="424" t="s">
        <v>759</v>
      </c>
      <c r="D2" s="8" t="s">
        <v>1599</v>
      </c>
      <c r="E2" s="8" t="s">
        <v>1600</v>
      </c>
      <c r="F2" s="424" t="s">
        <v>1601</v>
      </c>
      <c r="G2" s="424" t="s">
        <v>1602</v>
      </c>
      <c r="H2" s="424" t="s">
        <v>1603</v>
      </c>
      <c r="I2" s="424" t="s">
        <v>1604</v>
      </c>
      <c r="J2" s="424" t="s">
        <v>1605</v>
      </c>
      <c r="K2" s="424" t="s">
        <v>1606</v>
      </c>
      <c r="L2" s="8" t="s">
        <v>1607</v>
      </c>
    </row>
    <row r="3" spans="1:12" ht="15" customHeight="1" x14ac:dyDescent="0.2">
      <c r="A3" s="650" t="s">
        <v>774</v>
      </c>
      <c r="B3" s="425" t="s">
        <v>1608</v>
      </c>
      <c r="C3" s="80" t="s">
        <v>1609</v>
      </c>
      <c r="D3" s="41" t="s">
        <v>1610</v>
      </c>
      <c r="E3" s="426" t="s">
        <v>1611</v>
      </c>
      <c r="F3" s="41">
        <v>7.7</v>
      </c>
      <c r="G3" s="39">
        <v>56413054</v>
      </c>
      <c r="H3" s="39">
        <v>59364414</v>
      </c>
      <c r="I3" s="41" t="s">
        <v>1612</v>
      </c>
      <c r="J3" s="41" t="s">
        <v>1441</v>
      </c>
      <c r="K3" s="427">
        <v>42887</v>
      </c>
      <c r="L3" s="41" t="s">
        <v>1613</v>
      </c>
    </row>
    <row r="4" spans="1:12" ht="15" customHeight="1" x14ac:dyDescent="0.2">
      <c r="A4" s="566"/>
      <c r="B4" s="425" t="s">
        <v>1614</v>
      </c>
      <c r="C4" s="80" t="s">
        <v>1615</v>
      </c>
      <c r="D4" s="428" t="s">
        <v>1616</v>
      </c>
      <c r="E4" s="426" t="s">
        <v>1617</v>
      </c>
      <c r="F4" s="41">
        <v>7.7</v>
      </c>
      <c r="G4" s="39">
        <v>32273079</v>
      </c>
      <c r="H4" s="39">
        <v>52589046</v>
      </c>
      <c r="I4" s="41" t="s">
        <v>1612</v>
      </c>
      <c r="J4" s="41" t="s">
        <v>1441</v>
      </c>
      <c r="K4" s="427">
        <v>42979</v>
      </c>
      <c r="L4" s="41" t="s">
        <v>1613</v>
      </c>
    </row>
    <row r="5" spans="1:12" ht="15" customHeight="1" x14ac:dyDescent="0.2">
      <c r="A5" s="566"/>
      <c r="B5" s="425" t="s">
        <v>1618</v>
      </c>
      <c r="C5" s="80" t="s">
        <v>1619</v>
      </c>
      <c r="D5" s="41" t="s">
        <v>1620</v>
      </c>
      <c r="E5" s="426" t="s">
        <v>1621</v>
      </c>
      <c r="F5" s="41">
        <v>6.7</v>
      </c>
      <c r="G5" s="39">
        <v>9406846</v>
      </c>
      <c r="H5" s="39">
        <v>20634945</v>
      </c>
      <c r="I5" s="41" t="s">
        <v>1612</v>
      </c>
      <c r="J5" s="41" t="s">
        <v>1622</v>
      </c>
      <c r="K5" s="427">
        <v>42705</v>
      </c>
      <c r="L5" s="41" t="s">
        <v>1623</v>
      </c>
    </row>
    <row r="6" spans="1:12" ht="15" customHeight="1" x14ac:dyDescent="0.2">
      <c r="A6" s="566"/>
      <c r="B6" s="425" t="s">
        <v>1624</v>
      </c>
      <c r="C6" s="80" t="s">
        <v>1625</v>
      </c>
      <c r="D6" s="41" t="s">
        <v>1626</v>
      </c>
      <c r="E6" s="426" t="s">
        <v>1627</v>
      </c>
      <c r="F6" s="41">
        <v>7.7</v>
      </c>
      <c r="G6" s="39">
        <v>26244591</v>
      </c>
      <c r="H6" s="39">
        <v>87277232</v>
      </c>
      <c r="I6" s="41" t="s">
        <v>1612</v>
      </c>
      <c r="J6" s="41" t="s">
        <v>1622</v>
      </c>
      <c r="K6" s="427">
        <v>42583</v>
      </c>
      <c r="L6" s="41" t="s">
        <v>1628</v>
      </c>
    </row>
    <row r="7" spans="1:12" ht="15" customHeight="1" x14ac:dyDescent="0.2">
      <c r="A7" s="581"/>
      <c r="B7" s="425" t="s">
        <v>1629</v>
      </c>
      <c r="C7" s="80" t="s">
        <v>1630</v>
      </c>
      <c r="D7" s="41" t="s">
        <v>1631</v>
      </c>
      <c r="E7" s="426" t="s">
        <v>1632</v>
      </c>
      <c r="F7" s="41">
        <v>7.7</v>
      </c>
      <c r="G7" s="39">
        <v>48231277</v>
      </c>
      <c r="H7" s="39">
        <v>88231837</v>
      </c>
      <c r="I7" s="41" t="s">
        <v>1612</v>
      </c>
      <c r="J7" s="41" t="s">
        <v>1622</v>
      </c>
      <c r="K7" s="427">
        <v>42767</v>
      </c>
      <c r="L7" s="41" t="s">
        <v>1633</v>
      </c>
    </row>
    <row r="8" spans="1:12" ht="15" customHeight="1" x14ac:dyDescent="0.2">
      <c r="A8" s="651" t="s">
        <v>1008</v>
      </c>
      <c r="B8" s="425" t="s">
        <v>1634</v>
      </c>
      <c r="C8" s="80" t="s">
        <v>1635</v>
      </c>
      <c r="D8" s="41"/>
      <c r="E8" s="426" t="s">
        <v>1636</v>
      </c>
      <c r="F8" s="41">
        <v>6.7</v>
      </c>
      <c r="G8" s="39">
        <v>3516609</v>
      </c>
      <c r="H8" s="39">
        <v>32853055</v>
      </c>
      <c r="I8" s="41" t="s">
        <v>1612</v>
      </c>
      <c r="J8" s="41" t="s">
        <v>1622</v>
      </c>
      <c r="K8" s="429">
        <v>42917</v>
      </c>
      <c r="L8" s="41" t="s">
        <v>1637</v>
      </c>
    </row>
    <row r="9" spans="1:12" ht="15" customHeight="1" x14ac:dyDescent="0.2">
      <c r="A9" s="566"/>
      <c r="B9" s="425" t="s">
        <v>1638</v>
      </c>
      <c r="C9" s="80" t="s">
        <v>1639</v>
      </c>
      <c r="D9" s="41" t="s">
        <v>1640</v>
      </c>
      <c r="E9" s="426" t="s">
        <v>1641</v>
      </c>
      <c r="F9" s="41">
        <v>6.7</v>
      </c>
      <c r="G9" s="39">
        <v>3090215</v>
      </c>
      <c r="H9" s="39">
        <v>37007722</v>
      </c>
      <c r="I9" s="41" t="s">
        <v>1612</v>
      </c>
      <c r="J9" s="41" t="s">
        <v>1622</v>
      </c>
      <c r="K9" s="427">
        <v>43040</v>
      </c>
      <c r="L9" s="41" t="s">
        <v>1642</v>
      </c>
    </row>
    <row r="10" spans="1:12" ht="15" customHeight="1" x14ac:dyDescent="0.2">
      <c r="A10" s="581"/>
      <c r="B10" s="425" t="s">
        <v>1643</v>
      </c>
      <c r="C10" s="80" t="s">
        <v>1644</v>
      </c>
      <c r="D10" s="41" t="s">
        <v>1645</v>
      </c>
      <c r="E10" s="426" t="s">
        <v>1646</v>
      </c>
      <c r="F10" s="41">
        <v>6.7</v>
      </c>
      <c r="G10" s="39">
        <v>1767240</v>
      </c>
      <c r="H10" s="39">
        <v>35377769</v>
      </c>
      <c r="I10" s="41" t="s">
        <v>1612</v>
      </c>
      <c r="J10" s="41" t="s">
        <v>1622</v>
      </c>
      <c r="K10" s="427">
        <v>42979</v>
      </c>
      <c r="L10" s="41" t="s">
        <v>1647</v>
      </c>
    </row>
    <row r="11" spans="1:12" ht="15" customHeight="1" x14ac:dyDescent="0.2">
      <c r="A11" s="303" t="s">
        <v>819</v>
      </c>
      <c r="B11" s="430" t="s">
        <v>1648</v>
      </c>
      <c r="C11" s="49"/>
      <c r="D11" s="14"/>
      <c r="E11" s="14"/>
      <c r="F11" s="14"/>
      <c r="G11" s="14"/>
      <c r="H11" s="14"/>
      <c r="I11" s="14"/>
      <c r="J11" s="14"/>
      <c r="K11" s="14"/>
      <c r="L11" s="14"/>
    </row>
    <row r="12" spans="1:12" ht="15" customHeight="1" x14ac:dyDescent="0.2">
      <c r="A12" s="303" t="s">
        <v>862</v>
      </c>
      <c r="B12" s="430" t="s">
        <v>1648</v>
      </c>
      <c r="C12" s="49"/>
      <c r="D12" s="14"/>
      <c r="E12" s="14"/>
      <c r="F12" s="14"/>
      <c r="G12" s="14"/>
      <c r="H12" s="14"/>
      <c r="I12" s="14"/>
      <c r="J12" s="14"/>
      <c r="K12" s="14"/>
      <c r="L12" s="14"/>
    </row>
    <row r="13" spans="1:12" ht="15" customHeight="1" x14ac:dyDescent="0.2">
      <c r="A13" s="303" t="s">
        <v>872</v>
      </c>
      <c r="B13" s="430" t="s">
        <v>1648</v>
      </c>
      <c r="C13" s="49"/>
      <c r="D13" s="14"/>
      <c r="E13" s="14"/>
      <c r="F13" s="14"/>
      <c r="G13" s="14"/>
      <c r="H13" s="14"/>
      <c r="I13" s="14"/>
      <c r="J13" s="14"/>
      <c r="K13" s="14"/>
      <c r="L13" s="14"/>
    </row>
    <row r="14" spans="1:12" ht="15" customHeight="1" x14ac:dyDescent="0.2">
      <c r="A14" s="543" t="s">
        <v>1649</v>
      </c>
      <c r="B14" s="544" t="s">
        <v>1648</v>
      </c>
      <c r="C14" s="543"/>
      <c r="D14" s="490"/>
      <c r="E14" s="490"/>
      <c r="F14" s="490"/>
      <c r="G14" s="490"/>
      <c r="H14" s="491"/>
      <c r="I14" s="491"/>
      <c r="J14" s="490"/>
      <c r="K14" s="490"/>
      <c r="L14" s="490"/>
    </row>
    <row r="15" spans="1:12" ht="16.5" customHeight="1" x14ac:dyDescent="0.2"/>
    <row r="16" spans="1:12" ht="16" x14ac:dyDescent="0.2">
      <c r="H16" s="431"/>
      <c r="I16" s="431"/>
    </row>
    <row r="17" spans="8:9" ht="16" x14ac:dyDescent="0.2">
      <c r="H17" s="431"/>
      <c r="I17" s="431"/>
    </row>
    <row r="21" spans="8:9" ht="15.75" customHeight="1" x14ac:dyDescent="0.2"/>
    <row r="22" spans="8:9" ht="15.75" customHeight="1" x14ac:dyDescent="0.2"/>
    <row r="23" spans="8:9" ht="15.75" customHeight="1" x14ac:dyDescent="0.2"/>
    <row r="24" spans="8:9" ht="15.75" customHeight="1" x14ac:dyDescent="0.2"/>
    <row r="25" spans="8:9" ht="15.75" customHeight="1" x14ac:dyDescent="0.2"/>
    <row r="26" spans="8:9" ht="15.75" customHeight="1" x14ac:dyDescent="0.2"/>
    <row r="27" spans="8:9" ht="15.75" customHeight="1" x14ac:dyDescent="0.2"/>
    <row r="28" spans="8:9" ht="15.75" customHeight="1" x14ac:dyDescent="0.2"/>
    <row r="29" spans="8:9" ht="15.75" customHeight="1" x14ac:dyDescent="0.2"/>
    <row r="30" spans="8:9" ht="15.75" customHeight="1" x14ac:dyDescent="0.2"/>
    <row r="31" spans="8:9" ht="15.75" customHeight="1" x14ac:dyDescent="0.2"/>
    <row r="32" spans="8:9"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1:L1"/>
    <mergeCell ref="A3:A7"/>
    <mergeCell ref="A8:A10"/>
  </mergeCells>
  <hyperlinks>
    <hyperlink ref="E3" r:id="rId1"/>
    <hyperlink ref="E4" r:id="rId2"/>
    <hyperlink ref="E5" r:id="rId3"/>
    <hyperlink ref="E6" r:id="rId4"/>
    <hyperlink ref="E7" r:id="rId5"/>
    <hyperlink ref="E8" r:id="rId6"/>
    <hyperlink ref="E9" r:id="rId7"/>
    <hyperlink ref="E10" r:id="rId8"/>
  </hyperlinks>
  <pageMargins left="0.7" right="0.7" top="0.75" bottom="0.75"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workbookViewId="0">
      <selection activeCell="I33" sqref="I33"/>
    </sheetView>
  </sheetViews>
  <sheetFormatPr baseColWidth="10" defaultColWidth="11.28515625" defaultRowHeight="15" customHeight="1" x14ac:dyDescent="0.2"/>
  <cols>
    <col min="1" max="1" width="7.7109375" customWidth="1"/>
    <col min="2" max="2" width="27" customWidth="1"/>
    <col min="3" max="3" width="15.5703125" customWidth="1"/>
    <col min="4" max="4" width="19.140625" customWidth="1"/>
    <col min="5" max="5" width="7.42578125" customWidth="1"/>
    <col min="6" max="6" width="10.7109375" customWidth="1"/>
    <col min="7" max="7" width="13.5703125" customWidth="1"/>
    <col min="8" max="8" width="14" customWidth="1"/>
    <col min="9" max="9" width="13.140625" customWidth="1"/>
    <col min="10" max="10" width="15.7109375" customWidth="1"/>
    <col min="11" max="12" width="14.7109375" customWidth="1"/>
    <col min="13" max="13" width="34" customWidth="1"/>
    <col min="14" max="14" width="14.28515625" customWidth="1"/>
    <col min="15" max="15" width="16.28515625" customWidth="1"/>
    <col min="16" max="16" width="45.7109375" customWidth="1"/>
    <col min="17" max="17" width="10.7109375" customWidth="1"/>
    <col min="18" max="31" width="10.5703125" customWidth="1"/>
  </cols>
  <sheetData>
    <row r="1" spans="1:31" ht="15.75" customHeight="1" x14ac:dyDescent="0.2">
      <c r="A1" s="45"/>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row>
    <row r="2" spans="1:31" ht="15.75" customHeight="1" x14ac:dyDescent="0.2">
      <c r="A2" s="432" t="s">
        <v>756</v>
      </c>
      <c r="B2" s="433" t="s">
        <v>1650</v>
      </c>
      <c r="C2" s="434" t="s">
        <v>1651</v>
      </c>
      <c r="D2" s="434" t="s">
        <v>1652</v>
      </c>
      <c r="E2" s="434" t="s">
        <v>1653</v>
      </c>
      <c r="F2" s="434" t="s">
        <v>1654</v>
      </c>
      <c r="G2" s="434" t="s">
        <v>1655</v>
      </c>
      <c r="H2" s="433" t="s">
        <v>1137</v>
      </c>
      <c r="I2" s="433" t="s">
        <v>136</v>
      </c>
      <c r="J2" s="433" t="s">
        <v>1141</v>
      </c>
      <c r="K2" s="433" t="s">
        <v>138</v>
      </c>
      <c r="L2" s="433" t="s">
        <v>1656</v>
      </c>
      <c r="M2" s="432" t="s">
        <v>1657</v>
      </c>
      <c r="N2" s="432" t="s">
        <v>1362</v>
      </c>
      <c r="O2" s="45"/>
      <c r="P2" s="45"/>
      <c r="Q2" s="45"/>
      <c r="R2" s="45"/>
      <c r="S2" s="45"/>
      <c r="T2" s="45"/>
      <c r="U2" s="45"/>
      <c r="V2" s="45"/>
      <c r="W2" s="45"/>
      <c r="X2" s="45"/>
      <c r="Y2" s="45"/>
      <c r="Z2" s="45"/>
      <c r="AA2" s="45"/>
      <c r="AB2" s="45"/>
    </row>
    <row r="3" spans="1:31" ht="15.75" customHeight="1" x14ac:dyDescent="0.2">
      <c r="A3" s="432">
        <v>1</v>
      </c>
      <c r="B3" s="435" t="s">
        <v>1658</v>
      </c>
      <c r="C3" s="436">
        <f t="shared" ref="C3:C19" si="0">I3/1000000</f>
        <v>12.771857000000001</v>
      </c>
      <c r="D3" s="436">
        <f t="shared" ref="D3:D19" si="1">K3/1000000</f>
        <v>44.745344000000003</v>
      </c>
      <c r="E3" s="1">
        <v>429</v>
      </c>
      <c r="F3" s="437">
        <v>0</v>
      </c>
      <c r="G3" s="438">
        <v>0</v>
      </c>
      <c r="H3" s="1">
        <v>585</v>
      </c>
      <c r="I3" s="439">
        <v>12771857</v>
      </c>
      <c r="J3" s="1">
        <v>159</v>
      </c>
      <c r="K3" s="438">
        <v>44745344</v>
      </c>
      <c r="L3" s="437">
        <v>16096788</v>
      </c>
      <c r="M3" s="141" t="s">
        <v>149</v>
      </c>
      <c r="N3" s="45"/>
      <c r="O3" s="45"/>
      <c r="P3" s="45"/>
      <c r="Q3" s="45"/>
      <c r="R3" s="45"/>
      <c r="S3" s="45"/>
      <c r="T3" s="45"/>
      <c r="U3" s="45"/>
      <c r="V3" s="45"/>
      <c r="W3" s="45"/>
      <c r="X3" s="45"/>
      <c r="Y3" s="45"/>
      <c r="Z3" s="45"/>
      <c r="AA3" s="45"/>
      <c r="AB3" s="45"/>
    </row>
    <row r="4" spans="1:31" ht="15.75" customHeight="1" x14ac:dyDescent="0.2">
      <c r="A4" s="432">
        <v>2</v>
      </c>
      <c r="B4" s="435" t="s">
        <v>1659</v>
      </c>
      <c r="C4" s="436">
        <f t="shared" si="0"/>
        <v>12.771857000000001</v>
      </c>
      <c r="D4" s="436">
        <f t="shared" si="1"/>
        <v>72.656008999999997</v>
      </c>
      <c r="E4" s="440">
        <v>434</v>
      </c>
      <c r="F4" s="437">
        <v>20</v>
      </c>
      <c r="G4" s="439">
        <v>9</v>
      </c>
      <c r="H4" s="438">
        <v>667</v>
      </c>
      <c r="I4" s="438">
        <v>12771857</v>
      </c>
      <c r="J4" s="438">
        <v>236</v>
      </c>
      <c r="K4" s="438">
        <v>72656009</v>
      </c>
      <c r="L4" s="441">
        <v>15712030</v>
      </c>
      <c r="M4" s="141" t="s">
        <v>151</v>
      </c>
      <c r="N4" s="45" t="s">
        <v>1660</v>
      </c>
      <c r="O4" s="45"/>
      <c r="P4" s="45"/>
      <c r="Q4" s="45"/>
      <c r="R4" s="45"/>
      <c r="S4" s="45"/>
      <c r="T4" s="45"/>
      <c r="U4" s="45"/>
      <c r="V4" s="45"/>
      <c r="W4" s="45"/>
      <c r="X4" s="45"/>
      <c r="Y4" s="45"/>
      <c r="Z4" s="45"/>
      <c r="AA4" s="45"/>
      <c r="AB4" s="45"/>
    </row>
    <row r="5" spans="1:31" ht="15.75" customHeight="1" x14ac:dyDescent="0.2">
      <c r="A5" s="432">
        <v>3</v>
      </c>
      <c r="B5" s="435" t="s">
        <v>1661</v>
      </c>
      <c r="C5" s="442">
        <f t="shared" si="0"/>
        <v>4.534897</v>
      </c>
      <c r="D5" s="436">
        <f t="shared" si="1"/>
        <v>35.188062000000002</v>
      </c>
      <c r="E5" s="439">
        <v>3083</v>
      </c>
      <c r="F5" s="437">
        <v>730</v>
      </c>
      <c r="G5" s="439">
        <v>74</v>
      </c>
      <c r="H5" s="439">
        <v>3534</v>
      </c>
      <c r="I5" s="439">
        <v>4534897</v>
      </c>
      <c r="J5" s="1">
        <v>456</v>
      </c>
      <c r="K5" s="439">
        <v>35188062</v>
      </c>
      <c r="L5" s="439">
        <v>11652505</v>
      </c>
      <c r="M5" s="141" t="s">
        <v>153</v>
      </c>
      <c r="N5" s="45" t="s">
        <v>1662</v>
      </c>
      <c r="O5" s="45"/>
      <c r="P5" s="45"/>
      <c r="Q5" s="45"/>
      <c r="R5" s="45"/>
      <c r="S5" s="45"/>
      <c r="T5" s="45"/>
      <c r="U5" s="45"/>
      <c r="V5" s="45"/>
      <c r="W5" s="45"/>
      <c r="X5" s="45"/>
      <c r="Y5" s="45"/>
      <c r="Z5" s="45"/>
      <c r="AA5" s="45"/>
      <c r="AB5" s="45"/>
    </row>
    <row r="6" spans="1:31" ht="15.75" customHeight="1" x14ac:dyDescent="0.2">
      <c r="A6" s="432">
        <v>4</v>
      </c>
      <c r="B6" s="435" t="s">
        <v>1663</v>
      </c>
      <c r="C6" s="442">
        <f t="shared" si="0"/>
        <v>4.534897</v>
      </c>
      <c r="D6" s="436">
        <f t="shared" si="1"/>
        <v>25.460497</v>
      </c>
      <c r="E6" s="439">
        <v>3998</v>
      </c>
      <c r="F6" s="437">
        <v>686</v>
      </c>
      <c r="G6" s="439">
        <v>147</v>
      </c>
      <c r="H6" s="439">
        <v>4557</v>
      </c>
      <c r="I6" s="439">
        <v>4534897</v>
      </c>
      <c r="J6" s="1">
        <v>568</v>
      </c>
      <c r="K6" s="439">
        <v>25460497</v>
      </c>
      <c r="L6" s="439">
        <v>17986661</v>
      </c>
      <c r="M6" s="141" t="s">
        <v>156</v>
      </c>
      <c r="N6" s="45" t="s">
        <v>1662</v>
      </c>
      <c r="O6" s="45"/>
      <c r="P6" s="45"/>
      <c r="Q6" s="45"/>
      <c r="R6" s="45"/>
      <c r="S6" s="45"/>
      <c r="T6" s="45"/>
      <c r="U6" s="45"/>
      <c r="V6" s="45"/>
      <c r="W6" s="45"/>
      <c r="X6" s="45"/>
      <c r="Y6" s="45"/>
      <c r="Z6" s="45"/>
      <c r="AA6" s="45"/>
      <c r="AB6" s="45"/>
    </row>
    <row r="7" spans="1:31" ht="15.75" customHeight="1" x14ac:dyDescent="0.2">
      <c r="A7" s="432">
        <v>5</v>
      </c>
      <c r="B7" s="435" t="s">
        <v>157</v>
      </c>
      <c r="C7" s="442">
        <f t="shared" si="0"/>
        <v>4.6216419999999996</v>
      </c>
      <c r="D7" s="436">
        <f t="shared" si="1"/>
        <v>21.966840999999999</v>
      </c>
      <c r="E7" s="1">
        <v>575</v>
      </c>
      <c r="F7" s="437">
        <v>658</v>
      </c>
      <c r="G7" s="439">
        <v>132</v>
      </c>
      <c r="H7" s="439">
        <v>1080</v>
      </c>
      <c r="I7" s="439">
        <v>4621642</v>
      </c>
      <c r="J7" s="1">
        <v>505</v>
      </c>
      <c r="K7" s="439">
        <v>21966841</v>
      </c>
      <c r="L7" s="439">
        <v>138700</v>
      </c>
      <c r="M7" s="141" t="s">
        <v>159</v>
      </c>
      <c r="N7" s="45" t="s">
        <v>1662</v>
      </c>
      <c r="O7" s="45"/>
      <c r="P7" s="45"/>
      <c r="Q7" s="45"/>
      <c r="R7" s="45"/>
      <c r="S7" s="45"/>
      <c r="T7" s="45"/>
      <c r="U7" s="45"/>
      <c r="V7" s="45"/>
      <c r="W7" s="45"/>
      <c r="X7" s="45"/>
      <c r="Y7" s="45"/>
      <c r="Z7" s="45"/>
      <c r="AA7" s="45"/>
      <c r="AB7" s="45"/>
    </row>
    <row r="8" spans="1:31" ht="15.75" customHeight="1" x14ac:dyDescent="0.2">
      <c r="A8" s="432">
        <v>6</v>
      </c>
      <c r="B8" s="435" t="s">
        <v>1664</v>
      </c>
      <c r="C8" s="442">
        <f t="shared" si="0"/>
        <v>4.534897</v>
      </c>
      <c r="D8" s="436">
        <f t="shared" si="1"/>
        <v>21.310642999999999</v>
      </c>
      <c r="E8" s="439">
        <v>2980</v>
      </c>
      <c r="F8" s="437">
        <v>692</v>
      </c>
      <c r="G8" s="439">
        <v>127</v>
      </c>
      <c r="H8" s="439">
        <v>3519</v>
      </c>
      <c r="I8" s="439">
        <v>4534897</v>
      </c>
      <c r="J8" s="1">
        <v>540</v>
      </c>
      <c r="K8" s="439">
        <v>21310643</v>
      </c>
      <c r="L8" s="439">
        <v>11602005</v>
      </c>
      <c r="M8" s="141" t="s">
        <v>162</v>
      </c>
      <c r="N8" s="45"/>
      <c r="O8" s="45"/>
      <c r="P8" s="45"/>
      <c r="Q8" s="45"/>
      <c r="R8" s="45"/>
      <c r="S8" s="45"/>
      <c r="T8" s="45"/>
      <c r="U8" s="45"/>
      <c r="V8" s="45"/>
      <c r="W8" s="45"/>
      <c r="X8" s="45"/>
      <c r="Y8" s="45"/>
      <c r="Z8" s="45"/>
      <c r="AA8" s="45"/>
      <c r="AB8" s="45"/>
    </row>
    <row r="9" spans="1:31" ht="15.75" customHeight="1" x14ac:dyDescent="0.2">
      <c r="A9" s="432">
        <v>7</v>
      </c>
      <c r="B9" s="435" t="s">
        <v>1665</v>
      </c>
      <c r="C9" s="442">
        <f t="shared" si="0"/>
        <v>4.534897</v>
      </c>
      <c r="D9" s="436">
        <f t="shared" si="1"/>
        <v>15.48625</v>
      </c>
      <c r="E9" s="439">
        <v>3798</v>
      </c>
      <c r="F9" s="437">
        <v>576</v>
      </c>
      <c r="G9" s="439">
        <v>300</v>
      </c>
      <c r="H9" s="439">
        <v>4551</v>
      </c>
      <c r="I9" s="439">
        <v>4534897</v>
      </c>
      <c r="J9" s="1">
        <v>754</v>
      </c>
      <c r="K9" s="439">
        <v>15486250</v>
      </c>
      <c r="L9" s="439">
        <v>17885661</v>
      </c>
      <c r="M9" s="141" t="s">
        <v>168</v>
      </c>
      <c r="N9" s="45"/>
      <c r="O9" s="45"/>
      <c r="P9" s="45"/>
      <c r="Q9" s="45"/>
      <c r="R9" s="45"/>
      <c r="S9" s="45"/>
      <c r="T9" s="45"/>
      <c r="U9" s="45"/>
      <c r="V9" s="45"/>
      <c r="W9" s="45"/>
      <c r="X9" s="45"/>
      <c r="Y9" s="45"/>
      <c r="Z9" s="45"/>
      <c r="AA9" s="45"/>
      <c r="AB9" s="45"/>
    </row>
    <row r="10" spans="1:31" ht="15.75" customHeight="1" x14ac:dyDescent="0.2">
      <c r="A10" s="432">
        <v>8</v>
      </c>
      <c r="B10" s="435" t="s">
        <v>163</v>
      </c>
      <c r="C10" s="442">
        <f t="shared" si="0"/>
        <v>4.5352949999999996</v>
      </c>
      <c r="D10" s="436">
        <f t="shared" si="1"/>
        <v>15.788346000000001</v>
      </c>
      <c r="E10" s="1">
        <v>432</v>
      </c>
      <c r="F10" s="437">
        <v>680</v>
      </c>
      <c r="G10" s="439">
        <v>223</v>
      </c>
      <c r="H10" s="439">
        <v>1082</v>
      </c>
      <c r="I10" s="439">
        <v>4535295</v>
      </c>
      <c r="J10" s="1">
        <v>650</v>
      </c>
      <c r="K10" s="439">
        <v>15788346</v>
      </c>
      <c r="L10" s="439">
        <v>216000</v>
      </c>
      <c r="M10" s="141" t="s">
        <v>165</v>
      </c>
      <c r="N10" s="45" t="s">
        <v>1662</v>
      </c>
      <c r="O10" s="45"/>
      <c r="P10" s="45"/>
      <c r="Q10" s="45"/>
      <c r="R10" s="45"/>
      <c r="S10" s="45"/>
      <c r="T10" s="45"/>
      <c r="U10" s="45"/>
      <c r="V10" s="45"/>
      <c r="W10" s="45"/>
      <c r="X10" s="45"/>
      <c r="Y10" s="45"/>
      <c r="Z10" s="45"/>
      <c r="AA10" s="45"/>
      <c r="AB10" s="45"/>
    </row>
    <row r="11" spans="1:31" ht="15.75" customHeight="1" x14ac:dyDescent="0.2">
      <c r="A11" s="432">
        <v>9</v>
      </c>
      <c r="B11" s="435" t="s">
        <v>169</v>
      </c>
      <c r="C11" s="442">
        <f t="shared" si="0"/>
        <v>4.6216419999999996</v>
      </c>
      <c r="D11" s="436">
        <f t="shared" si="1"/>
        <v>12.948226999999999</v>
      </c>
      <c r="E11" s="1">
        <v>372</v>
      </c>
      <c r="F11" s="437">
        <v>560</v>
      </c>
      <c r="G11" s="439">
        <v>291</v>
      </c>
      <c r="H11" s="439">
        <v>1076</v>
      </c>
      <c r="I11" s="439">
        <v>4621642</v>
      </c>
      <c r="J11" s="1">
        <v>704</v>
      </c>
      <c r="K11" s="439">
        <v>12948227</v>
      </c>
      <c r="L11" s="439">
        <v>37200</v>
      </c>
      <c r="M11" s="141" t="s">
        <v>171</v>
      </c>
      <c r="N11" s="45"/>
      <c r="O11" s="45"/>
      <c r="P11" s="45"/>
      <c r="Q11" s="45"/>
      <c r="R11" s="45"/>
      <c r="S11" s="45"/>
      <c r="T11" s="45"/>
      <c r="U11" s="45"/>
      <c r="V11" s="45"/>
      <c r="W11" s="45"/>
      <c r="X11" s="45"/>
      <c r="Y11" s="45"/>
      <c r="Z11" s="45"/>
      <c r="AA11" s="45"/>
      <c r="AB11" s="45"/>
    </row>
    <row r="12" spans="1:31" ht="15.75" customHeight="1" x14ac:dyDescent="0.2">
      <c r="A12" s="432">
        <v>10</v>
      </c>
      <c r="B12" s="435" t="s">
        <v>73</v>
      </c>
      <c r="C12" s="442">
        <f t="shared" si="0"/>
        <v>4.6216419999999996</v>
      </c>
      <c r="D12" s="436">
        <f t="shared" si="1"/>
        <v>4.6216419999999996</v>
      </c>
      <c r="E12" s="443">
        <v>0</v>
      </c>
      <c r="F12" s="437">
        <v>458</v>
      </c>
      <c r="G12" s="439">
        <v>639</v>
      </c>
      <c r="H12" s="439">
        <v>1076</v>
      </c>
      <c r="I12" s="438">
        <v>4621642</v>
      </c>
      <c r="J12" s="439">
        <v>1076</v>
      </c>
      <c r="K12" s="439">
        <v>4621642</v>
      </c>
      <c r="L12" s="444">
        <v>0</v>
      </c>
      <c r="M12" s="141" t="s">
        <v>175</v>
      </c>
      <c r="N12" s="45"/>
      <c r="O12" s="45"/>
      <c r="P12" s="45"/>
      <c r="Q12" s="45"/>
      <c r="R12" s="45"/>
      <c r="S12" s="45"/>
      <c r="T12" s="45"/>
      <c r="U12" s="45"/>
      <c r="V12" s="45"/>
      <c r="W12" s="45"/>
      <c r="X12" s="45"/>
      <c r="Y12" s="45"/>
      <c r="Z12" s="45"/>
      <c r="AA12" s="45"/>
      <c r="AB12" s="45"/>
    </row>
    <row r="13" spans="1:31" ht="15.75" customHeight="1" x14ac:dyDescent="0.2">
      <c r="A13" s="432">
        <v>11</v>
      </c>
      <c r="B13" s="435" t="s">
        <v>172</v>
      </c>
      <c r="C13" s="442">
        <f t="shared" si="0"/>
        <v>7.6648800000000001</v>
      </c>
      <c r="D13" s="436">
        <f t="shared" si="1"/>
        <v>7.6648800000000001</v>
      </c>
      <c r="E13" s="443">
        <v>0</v>
      </c>
      <c r="F13" s="437">
        <v>559</v>
      </c>
      <c r="G13" s="439">
        <v>375</v>
      </c>
      <c r="H13" s="439">
        <v>1461</v>
      </c>
      <c r="I13" s="439">
        <v>7664880</v>
      </c>
      <c r="J13" s="439">
        <v>1461</v>
      </c>
      <c r="K13" s="439">
        <v>7664880</v>
      </c>
      <c r="L13" s="444">
        <v>0</v>
      </c>
      <c r="M13" s="141" t="s">
        <v>174</v>
      </c>
      <c r="N13" s="45"/>
      <c r="O13" s="45"/>
      <c r="P13" s="45"/>
      <c r="Q13" s="45"/>
      <c r="R13" s="45"/>
      <c r="S13" s="45"/>
      <c r="T13" s="45"/>
      <c r="U13" s="45"/>
      <c r="V13" s="45"/>
      <c r="W13" s="45"/>
      <c r="X13" s="45"/>
      <c r="Y13" s="45"/>
      <c r="Z13" s="45"/>
      <c r="AA13" s="45"/>
      <c r="AB13" s="45"/>
    </row>
    <row r="14" spans="1:31" ht="15.75" customHeight="1" x14ac:dyDescent="0.2">
      <c r="A14" s="432">
        <v>12</v>
      </c>
      <c r="B14" s="435" t="s">
        <v>88</v>
      </c>
      <c r="C14" s="442">
        <f t="shared" si="0"/>
        <v>5.5925999999999997E-2</v>
      </c>
      <c r="D14" s="436">
        <f t="shared" si="1"/>
        <v>21.859463999999999</v>
      </c>
      <c r="E14" s="439">
        <v>37501</v>
      </c>
      <c r="F14" s="437">
        <v>5193</v>
      </c>
      <c r="G14" s="439">
        <v>75</v>
      </c>
      <c r="H14" s="439">
        <v>37838</v>
      </c>
      <c r="I14" s="439">
        <v>55926</v>
      </c>
      <c r="J14" s="1">
        <v>337</v>
      </c>
      <c r="K14" s="439">
        <v>21859464</v>
      </c>
      <c r="L14" s="439">
        <v>12982205</v>
      </c>
      <c r="M14" s="141" t="s">
        <v>177</v>
      </c>
      <c r="N14" s="45"/>
      <c r="O14" s="45"/>
      <c r="P14" s="45"/>
      <c r="Q14" s="45"/>
      <c r="R14" s="45"/>
      <c r="S14" s="45"/>
      <c r="T14" s="45"/>
      <c r="U14" s="45"/>
      <c r="V14" s="45"/>
      <c r="W14" s="45"/>
      <c r="X14" s="45"/>
      <c r="Y14" s="45"/>
      <c r="Z14" s="45"/>
      <c r="AA14" s="45"/>
      <c r="AB14" s="45"/>
    </row>
    <row r="15" spans="1:31" ht="15.75" customHeight="1" x14ac:dyDescent="0.2">
      <c r="A15" s="432">
        <v>13</v>
      </c>
      <c r="B15" s="435" t="s">
        <v>1666</v>
      </c>
      <c r="C15" s="442">
        <f t="shared" si="0"/>
        <v>0.169101</v>
      </c>
      <c r="D15" s="436">
        <f t="shared" si="1"/>
        <v>21.545935</v>
      </c>
      <c r="E15" s="439">
        <v>18749</v>
      </c>
      <c r="F15" s="437">
        <v>6998</v>
      </c>
      <c r="G15" s="439">
        <v>6166</v>
      </c>
      <c r="H15" s="439">
        <v>36557</v>
      </c>
      <c r="I15" s="439">
        <v>169101</v>
      </c>
      <c r="J15" s="439">
        <v>17837</v>
      </c>
      <c r="K15" s="439">
        <v>21545935</v>
      </c>
      <c r="L15" s="439">
        <v>36765830</v>
      </c>
      <c r="M15" s="141" t="s">
        <v>180</v>
      </c>
      <c r="N15" s="45"/>
      <c r="O15" s="45"/>
      <c r="P15" s="45"/>
      <c r="Q15" s="45"/>
      <c r="R15" s="45"/>
      <c r="S15" s="45"/>
      <c r="T15" s="45"/>
      <c r="U15" s="45"/>
      <c r="V15" s="45"/>
      <c r="W15" s="45"/>
      <c r="X15" s="45"/>
      <c r="Y15" s="45"/>
      <c r="Z15" s="45"/>
      <c r="AA15" s="45"/>
      <c r="AB15" s="45"/>
    </row>
    <row r="16" spans="1:31" ht="15.75" customHeight="1" x14ac:dyDescent="0.2">
      <c r="A16" s="432">
        <v>14</v>
      </c>
      <c r="B16" s="435" t="s">
        <v>1667</v>
      </c>
      <c r="C16" s="445">
        <f t="shared" si="0"/>
        <v>2.5301000000000001E-2</v>
      </c>
      <c r="D16" s="436">
        <f t="shared" si="1"/>
        <v>31.362071</v>
      </c>
      <c r="E16" s="439">
        <v>70676</v>
      </c>
      <c r="F16" s="437">
        <v>7982</v>
      </c>
      <c r="G16" s="439">
        <v>637</v>
      </c>
      <c r="H16" s="439">
        <v>124894</v>
      </c>
      <c r="I16" s="439">
        <v>25301</v>
      </c>
      <c r="J16" s="439">
        <v>54222</v>
      </c>
      <c r="K16" s="439">
        <v>31362071</v>
      </c>
      <c r="L16" s="439">
        <v>48968362</v>
      </c>
      <c r="M16" s="141" t="s">
        <v>183</v>
      </c>
      <c r="N16" s="45" t="s">
        <v>1662</v>
      </c>
      <c r="O16" s="45"/>
      <c r="P16" s="45"/>
      <c r="Q16" s="45"/>
      <c r="R16" s="45"/>
      <c r="S16" s="45"/>
      <c r="T16" s="45"/>
      <c r="U16" s="45"/>
      <c r="V16" s="45"/>
      <c r="W16" s="45"/>
      <c r="X16" s="45"/>
      <c r="Y16" s="45"/>
      <c r="Z16" s="45"/>
      <c r="AA16" s="45"/>
      <c r="AB16" s="45"/>
    </row>
    <row r="17" spans="1:31" ht="15.75" customHeight="1" x14ac:dyDescent="0.2">
      <c r="A17" s="432">
        <v>15</v>
      </c>
      <c r="B17" s="435" t="s">
        <v>1668</v>
      </c>
      <c r="C17" s="445">
        <f t="shared" si="0"/>
        <v>2.5301000000000001E-2</v>
      </c>
      <c r="D17" s="436">
        <f t="shared" si="1"/>
        <v>14.774087</v>
      </c>
      <c r="E17" s="439">
        <v>70422</v>
      </c>
      <c r="F17" s="437">
        <v>7922</v>
      </c>
      <c r="G17" s="439">
        <v>817</v>
      </c>
      <c r="H17" s="439">
        <v>124891</v>
      </c>
      <c r="I17" s="439">
        <v>25301</v>
      </c>
      <c r="J17" s="439">
        <v>54470</v>
      </c>
      <c r="K17" s="439">
        <v>14774087</v>
      </c>
      <c r="L17" s="439">
        <v>48839862</v>
      </c>
      <c r="M17" s="141" t="s">
        <v>186</v>
      </c>
      <c r="N17" s="45"/>
      <c r="O17" s="45"/>
      <c r="P17" s="45"/>
      <c r="Q17" s="45"/>
      <c r="R17" s="45"/>
      <c r="S17" s="45"/>
      <c r="T17" s="45"/>
      <c r="U17" s="45"/>
      <c r="V17" s="45"/>
      <c r="W17" s="45"/>
      <c r="X17" s="45"/>
      <c r="Y17" s="45"/>
      <c r="Z17" s="45"/>
      <c r="AA17" s="45"/>
      <c r="AB17" s="45"/>
    </row>
    <row r="18" spans="1:31" ht="15.75" customHeight="1" x14ac:dyDescent="0.2">
      <c r="A18" s="432">
        <v>16</v>
      </c>
      <c r="B18" s="435" t="s">
        <v>187</v>
      </c>
      <c r="C18" s="445">
        <f t="shared" si="0"/>
        <v>2.5312000000000001E-2</v>
      </c>
      <c r="D18" s="436">
        <f t="shared" si="1"/>
        <v>11.680211</v>
      </c>
      <c r="E18" s="439">
        <v>70511</v>
      </c>
      <c r="F18" s="437">
        <v>7909</v>
      </c>
      <c r="G18" s="439">
        <v>741</v>
      </c>
      <c r="H18" s="439">
        <v>124820</v>
      </c>
      <c r="I18" s="439">
        <v>25312</v>
      </c>
      <c r="J18" s="439">
        <v>54309</v>
      </c>
      <c r="K18" s="439">
        <v>11680211</v>
      </c>
      <c r="L18" s="439">
        <v>38862305</v>
      </c>
      <c r="M18" s="141" t="s">
        <v>189</v>
      </c>
      <c r="N18" s="45" t="s">
        <v>1662</v>
      </c>
      <c r="O18" s="45"/>
      <c r="P18" s="45"/>
      <c r="Q18" s="45"/>
      <c r="R18" s="45"/>
      <c r="S18" s="45"/>
      <c r="T18" s="45"/>
      <c r="U18" s="45"/>
      <c r="V18" s="45"/>
      <c r="W18" s="45"/>
      <c r="X18" s="45"/>
      <c r="Y18" s="45"/>
      <c r="Z18" s="45"/>
      <c r="AA18" s="45"/>
      <c r="AB18" s="45"/>
    </row>
    <row r="19" spans="1:31" ht="15.75" customHeight="1" x14ac:dyDescent="0.2">
      <c r="A19" s="432">
        <v>17</v>
      </c>
      <c r="B19" s="435" t="s">
        <v>190</v>
      </c>
      <c r="C19" s="445">
        <f t="shared" si="0"/>
        <v>2.5312000000000001E-2</v>
      </c>
      <c r="D19" s="436">
        <f t="shared" si="1"/>
        <v>4.0209109999999999</v>
      </c>
      <c r="E19" s="439">
        <v>70084</v>
      </c>
      <c r="F19" s="437">
        <v>7861</v>
      </c>
      <c r="G19" s="439">
        <v>1121</v>
      </c>
      <c r="H19" s="439">
        <v>124820</v>
      </c>
      <c r="I19" s="439">
        <v>25312</v>
      </c>
      <c r="J19" s="439">
        <v>54736</v>
      </c>
      <c r="K19" s="439">
        <v>4020911</v>
      </c>
      <c r="L19" s="439">
        <v>38648805</v>
      </c>
      <c r="M19" s="141" t="s">
        <v>192</v>
      </c>
      <c r="N19" s="45" t="s">
        <v>1466</v>
      </c>
      <c r="O19" s="45"/>
      <c r="P19" s="45"/>
      <c r="Q19" s="45"/>
      <c r="R19" s="45"/>
      <c r="S19" s="45"/>
      <c r="T19" s="45"/>
      <c r="U19" s="45"/>
      <c r="V19" s="45"/>
      <c r="W19" s="45"/>
      <c r="X19" s="45"/>
      <c r="Y19" s="45"/>
      <c r="Z19" s="45"/>
      <c r="AA19" s="45"/>
      <c r="AB19" s="45"/>
    </row>
    <row r="20" spans="1:31" ht="15.75" customHeight="1" x14ac:dyDescent="0.2">
      <c r="A20" s="45"/>
      <c r="B20" s="44" t="s">
        <v>1669</v>
      </c>
      <c r="C20" s="44"/>
      <c r="D20" s="44"/>
      <c r="E20" s="44"/>
      <c r="F20" s="44"/>
      <c r="G20" s="44"/>
      <c r="H20" s="44"/>
      <c r="I20" s="44"/>
      <c r="J20" s="44"/>
      <c r="K20" s="44"/>
      <c r="L20" s="44"/>
      <c r="M20" s="44"/>
      <c r="N20" s="44"/>
      <c r="O20" s="45"/>
      <c r="P20" s="45"/>
      <c r="Q20" s="45"/>
      <c r="R20" s="45"/>
      <c r="S20" s="45"/>
      <c r="T20" s="45"/>
      <c r="U20" s="45"/>
      <c r="V20" s="45"/>
      <c r="W20" s="45"/>
      <c r="X20" s="45"/>
      <c r="Y20" s="45"/>
      <c r="Z20" s="45"/>
      <c r="AA20" s="45"/>
      <c r="AB20" s="45"/>
      <c r="AC20" s="45"/>
      <c r="AD20" s="45"/>
      <c r="AE20" s="45"/>
    </row>
    <row r="21" spans="1:31" ht="15.75" customHeight="1" x14ac:dyDescent="0.2">
      <c r="A21" s="45"/>
      <c r="B21" s="45" t="s">
        <v>1670</v>
      </c>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row>
    <row r="22" spans="1:31" ht="15.75" customHeight="1" x14ac:dyDescent="0.2">
      <c r="A22" s="45"/>
      <c r="B22" s="45" t="s">
        <v>1671</v>
      </c>
      <c r="C22" s="45"/>
      <c r="D22" s="45"/>
      <c r="E22" s="45"/>
      <c r="F22" s="45"/>
      <c r="G22" s="45"/>
      <c r="H22" s="45"/>
      <c r="I22" s="45"/>
      <c r="J22" s="45"/>
      <c r="K22" s="446"/>
      <c r="L22" s="446"/>
      <c r="M22" s="446"/>
      <c r="N22" s="45"/>
      <c r="O22" s="45"/>
      <c r="P22" s="45"/>
      <c r="Q22" s="45"/>
      <c r="R22" s="45"/>
      <c r="S22" s="45"/>
      <c r="T22" s="45"/>
      <c r="U22" s="45"/>
      <c r="V22" s="45"/>
      <c r="W22" s="45"/>
      <c r="X22" s="45"/>
      <c r="Y22" s="45"/>
      <c r="Z22" s="45"/>
      <c r="AA22" s="45"/>
      <c r="AB22" s="45"/>
      <c r="AC22" s="45"/>
      <c r="AD22" s="45"/>
      <c r="AE22" s="45"/>
    </row>
    <row r="23" spans="1:31" ht="15.75" customHeight="1" x14ac:dyDescent="0.2">
      <c r="A23" s="45"/>
      <c r="B23" s="45" t="s">
        <v>1672</v>
      </c>
      <c r="C23" s="45"/>
      <c r="D23" s="45"/>
      <c r="E23" s="45"/>
      <c r="F23" s="45"/>
      <c r="G23" s="45"/>
      <c r="H23" s="45"/>
      <c r="I23" s="45"/>
      <c r="J23" s="45"/>
      <c r="K23" s="435"/>
      <c r="L23" s="438"/>
      <c r="M23" s="438"/>
      <c r="N23" s="45"/>
      <c r="O23" s="45"/>
      <c r="P23" s="45"/>
      <c r="Q23" s="45"/>
      <c r="R23" s="45"/>
      <c r="S23" s="45"/>
      <c r="T23" s="45"/>
      <c r="U23" s="45"/>
      <c r="V23" s="45"/>
      <c r="W23" s="45"/>
      <c r="X23" s="45"/>
      <c r="Y23" s="45"/>
      <c r="Z23" s="45"/>
      <c r="AA23" s="45"/>
      <c r="AB23" s="45"/>
      <c r="AC23" s="45"/>
      <c r="AD23" s="45"/>
      <c r="AE23" s="45"/>
    </row>
    <row r="24" spans="1:31" ht="15.75" customHeight="1" x14ac:dyDescent="0.2">
      <c r="A24" s="45"/>
      <c r="B24" s="45" t="s">
        <v>1673</v>
      </c>
      <c r="C24" s="45"/>
      <c r="D24" s="45"/>
      <c r="E24" s="45"/>
      <c r="F24" s="45"/>
      <c r="G24" s="45"/>
      <c r="H24" s="45"/>
      <c r="I24" s="45"/>
      <c r="J24" s="45"/>
      <c r="K24" s="435"/>
      <c r="L24" s="439"/>
      <c r="M24" s="438"/>
      <c r="N24" s="45"/>
      <c r="O24" s="45"/>
      <c r="P24" s="45"/>
      <c r="Q24" s="45"/>
      <c r="R24" s="45"/>
      <c r="S24" s="45"/>
      <c r="T24" s="45"/>
      <c r="U24" s="45"/>
      <c r="V24" s="45"/>
      <c r="W24" s="45"/>
      <c r="X24" s="45"/>
      <c r="Y24" s="45"/>
      <c r="Z24" s="45"/>
      <c r="AA24" s="45"/>
      <c r="AB24" s="45"/>
      <c r="AC24" s="45"/>
      <c r="AD24" s="45"/>
      <c r="AE24" s="45"/>
    </row>
    <row r="25" spans="1:31" ht="15.75" customHeight="1" x14ac:dyDescent="0.2">
      <c r="A25" s="45"/>
      <c r="B25" s="45" t="s">
        <v>1674</v>
      </c>
      <c r="C25" s="45"/>
      <c r="D25" s="45"/>
      <c r="E25" s="45"/>
      <c r="F25" s="45"/>
      <c r="G25" s="45"/>
      <c r="H25" s="45"/>
      <c r="I25" s="45"/>
      <c r="J25" s="45"/>
      <c r="K25" s="435"/>
      <c r="L25" s="438"/>
      <c r="M25" s="438"/>
      <c r="N25" s="45"/>
      <c r="O25" s="45"/>
      <c r="P25" s="45"/>
      <c r="Q25" s="45"/>
      <c r="R25" s="45"/>
      <c r="S25" s="45"/>
      <c r="T25" s="45"/>
      <c r="U25" s="45"/>
      <c r="V25" s="45"/>
      <c r="W25" s="45"/>
      <c r="X25" s="45"/>
      <c r="Y25" s="45"/>
      <c r="Z25" s="45"/>
      <c r="AA25" s="45"/>
      <c r="AB25" s="45"/>
      <c r="AC25" s="45"/>
      <c r="AD25" s="45"/>
      <c r="AE25" s="45"/>
    </row>
    <row r="26" spans="1:31" ht="15.75" customHeight="1" x14ac:dyDescent="0.2">
      <c r="A26" s="45"/>
      <c r="B26" s="45" t="s">
        <v>1675</v>
      </c>
      <c r="C26" s="45"/>
      <c r="D26" s="45"/>
      <c r="E26" s="45"/>
      <c r="F26" s="45"/>
      <c r="G26" s="45"/>
      <c r="H26" s="45"/>
      <c r="I26" s="45"/>
      <c r="J26" s="45"/>
      <c r="K26" s="435"/>
      <c r="L26" s="438"/>
      <c r="M26" s="438"/>
      <c r="N26" s="45"/>
      <c r="O26" s="45"/>
      <c r="P26" s="45"/>
      <c r="Q26" s="45"/>
      <c r="R26" s="45"/>
      <c r="S26" s="45"/>
      <c r="T26" s="45"/>
      <c r="U26" s="45"/>
      <c r="V26" s="45"/>
      <c r="W26" s="45"/>
      <c r="X26" s="45"/>
      <c r="Y26" s="45"/>
      <c r="Z26" s="45"/>
      <c r="AA26" s="45"/>
      <c r="AB26" s="45"/>
      <c r="AC26" s="45"/>
      <c r="AD26" s="45"/>
      <c r="AE26" s="45"/>
    </row>
    <row r="27" spans="1:31" ht="15.75" customHeight="1" x14ac:dyDescent="0.2">
      <c r="A27" s="45"/>
      <c r="B27" s="45" t="s">
        <v>1676</v>
      </c>
      <c r="C27" s="45"/>
      <c r="D27" s="45"/>
      <c r="E27" s="45"/>
      <c r="F27" s="45"/>
      <c r="G27" s="45"/>
      <c r="H27" s="45"/>
      <c r="I27" s="45"/>
      <c r="J27" s="45"/>
      <c r="K27" s="1"/>
      <c r="L27" s="447"/>
      <c r="M27" s="447"/>
      <c r="N27" s="432"/>
      <c r="O27" s="45"/>
      <c r="P27" s="45"/>
      <c r="Q27" s="45"/>
      <c r="R27" s="45"/>
      <c r="S27" s="45"/>
      <c r="T27" s="45"/>
      <c r="U27" s="45"/>
      <c r="V27" s="45"/>
      <c r="W27" s="45"/>
      <c r="X27" s="45"/>
      <c r="Y27" s="45"/>
      <c r="Z27" s="45"/>
      <c r="AA27" s="45"/>
      <c r="AB27" s="45"/>
      <c r="AC27" s="45"/>
      <c r="AD27" s="45"/>
      <c r="AE27" s="45"/>
    </row>
    <row r="28" spans="1:31" ht="15.75" customHeight="1" x14ac:dyDescent="0.2">
      <c r="A28" s="45"/>
      <c r="B28" s="45" t="s">
        <v>1677</v>
      </c>
      <c r="C28" s="45"/>
      <c r="D28" s="45"/>
      <c r="E28" s="45"/>
      <c r="F28" s="45"/>
      <c r="G28" s="45"/>
      <c r="H28" s="45"/>
      <c r="I28" s="45"/>
      <c r="J28" s="45"/>
      <c r="K28" s="435"/>
      <c r="L28" s="438"/>
      <c r="M28" s="438"/>
      <c r="N28" s="45"/>
      <c r="O28" s="45"/>
      <c r="P28" s="45"/>
      <c r="Q28" s="45"/>
      <c r="R28" s="45"/>
      <c r="S28" s="45"/>
      <c r="T28" s="45"/>
      <c r="U28" s="45"/>
      <c r="V28" s="45"/>
      <c r="W28" s="45"/>
      <c r="X28" s="45"/>
      <c r="Y28" s="45"/>
      <c r="Z28" s="45"/>
      <c r="AA28" s="45"/>
      <c r="AB28" s="45"/>
      <c r="AC28" s="45"/>
      <c r="AD28" s="45"/>
      <c r="AE28" s="45"/>
    </row>
    <row r="29" spans="1:31" ht="15.75" customHeight="1" x14ac:dyDescent="0.2">
      <c r="A29" s="45"/>
      <c r="B29" s="45" t="s">
        <v>1678</v>
      </c>
      <c r="C29" s="45"/>
      <c r="D29" s="45"/>
      <c r="E29" s="45"/>
      <c r="F29" s="45"/>
      <c r="G29" s="45"/>
      <c r="H29" s="45"/>
      <c r="I29" s="45"/>
      <c r="J29" s="45"/>
      <c r="L29" s="45"/>
      <c r="M29" s="45"/>
      <c r="N29" s="45"/>
      <c r="O29" s="45"/>
      <c r="P29" s="45"/>
      <c r="Q29" s="45"/>
      <c r="R29" s="45"/>
      <c r="S29" s="45"/>
      <c r="T29" s="45"/>
      <c r="U29" s="45"/>
      <c r="V29" s="45"/>
      <c r="W29" s="45"/>
      <c r="X29" s="45"/>
      <c r="Y29" s="45"/>
      <c r="Z29" s="45"/>
      <c r="AA29" s="45"/>
      <c r="AB29" s="45"/>
      <c r="AC29" s="45"/>
      <c r="AD29" s="45"/>
      <c r="AE29" s="45"/>
    </row>
    <row r="30" spans="1:31" ht="15.75" customHeight="1" x14ac:dyDescent="0.2">
      <c r="A30" s="45"/>
      <c r="B30" s="45" t="s">
        <v>1679</v>
      </c>
      <c r="C30" s="45"/>
      <c r="D30" s="45"/>
      <c r="E30" s="45"/>
      <c r="F30" s="45"/>
      <c r="G30" s="45"/>
      <c r="H30" s="45"/>
      <c r="I30" s="45"/>
      <c r="J30" s="45"/>
      <c r="K30" s="432"/>
      <c r="L30" s="45"/>
      <c r="M30" s="45"/>
      <c r="N30" s="45"/>
      <c r="O30" s="45"/>
      <c r="P30" s="45"/>
      <c r="Q30" s="45"/>
      <c r="R30" s="45"/>
      <c r="S30" s="45"/>
      <c r="T30" s="45"/>
      <c r="U30" s="45"/>
      <c r="V30" s="45"/>
      <c r="W30" s="45"/>
      <c r="X30" s="45"/>
      <c r="Y30" s="45"/>
      <c r="Z30" s="45"/>
      <c r="AA30" s="45"/>
      <c r="AB30" s="45"/>
      <c r="AC30" s="45"/>
      <c r="AD30" s="45"/>
      <c r="AE30" s="45"/>
    </row>
    <row r="31" spans="1:31" ht="15.75" customHeight="1" x14ac:dyDescent="0.2">
      <c r="A31" s="45"/>
      <c r="B31" s="45" t="s">
        <v>1680</v>
      </c>
      <c r="C31" s="45"/>
      <c r="D31" s="45"/>
      <c r="E31" s="45"/>
      <c r="F31" s="45"/>
      <c r="G31" s="45"/>
      <c r="H31" s="45"/>
      <c r="I31" s="432">
        <v>1116472572</v>
      </c>
      <c r="J31" s="45"/>
      <c r="K31" s="45"/>
      <c r="L31" s="45"/>
      <c r="M31" s="45"/>
      <c r="N31" s="45"/>
      <c r="O31" s="45"/>
      <c r="P31" s="45"/>
      <c r="Q31" s="45"/>
      <c r="R31" s="45"/>
      <c r="S31" s="45"/>
      <c r="T31" s="45"/>
      <c r="U31" s="45"/>
      <c r="V31" s="45"/>
      <c r="W31" s="45"/>
      <c r="X31" s="45"/>
      <c r="Y31" s="45"/>
      <c r="Z31" s="45"/>
      <c r="AA31" s="45"/>
      <c r="AB31" s="45"/>
      <c r="AC31" s="45"/>
      <c r="AD31" s="45"/>
      <c r="AE31" s="45"/>
    </row>
    <row r="32" spans="1:31" ht="15.75" customHeight="1" x14ac:dyDescent="0.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row>
    <row r="33" spans="1:31" ht="15.75" customHeight="1" x14ac:dyDescent="0.2">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row>
    <row r="34" spans="1:31" ht="15.75" customHeight="1" x14ac:dyDescent="0.2">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row>
    <row r="35" spans="1:31" ht="15.75" customHeight="1" x14ac:dyDescent="0.2">
      <c r="A35" s="45"/>
      <c r="B35" s="433"/>
      <c r="C35" s="433"/>
      <c r="D35" s="433"/>
      <c r="E35" s="433"/>
      <c r="F35" s="433"/>
      <c r="G35" s="433"/>
      <c r="H35" s="433"/>
      <c r="I35" s="433"/>
      <c r="J35" s="433"/>
      <c r="K35" s="433"/>
      <c r="L35" s="433"/>
      <c r="M35" s="433"/>
      <c r="N35" s="433"/>
      <c r="O35" s="433"/>
      <c r="P35" s="45"/>
      <c r="Q35" s="45"/>
      <c r="R35" s="45"/>
      <c r="S35" s="45"/>
      <c r="T35" s="45"/>
      <c r="U35" s="45"/>
      <c r="V35" s="45"/>
      <c r="W35" s="45"/>
      <c r="X35" s="45"/>
      <c r="Y35" s="45"/>
      <c r="Z35" s="45"/>
      <c r="AA35" s="45"/>
      <c r="AB35" s="45"/>
      <c r="AC35" s="45"/>
      <c r="AD35" s="45"/>
      <c r="AE35" s="45"/>
    </row>
    <row r="36" spans="1:31" ht="15.75" customHeight="1" x14ac:dyDescent="0.2">
      <c r="A36" s="45"/>
      <c r="B36" s="44"/>
      <c r="C36" s="448"/>
      <c r="D36" s="448"/>
      <c r="E36" s="448"/>
      <c r="F36" s="448"/>
      <c r="G36" s="448"/>
      <c r="H36" s="448"/>
      <c r="I36" s="449"/>
      <c r="J36" s="431"/>
      <c r="K36" s="431"/>
      <c r="L36" s="431"/>
      <c r="M36" s="431"/>
      <c r="N36" s="175"/>
      <c r="O36" s="431"/>
      <c r="P36" s="45"/>
      <c r="Q36" s="45"/>
      <c r="R36" s="45"/>
      <c r="S36" s="45"/>
      <c r="T36" s="45"/>
      <c r="U36" s="45"/>
      <c r="V36" s="45"/>
      <c r="W36" s="45"/>
      <c r="X36" s="45"/>
      <c r="Y36" s="45"/>
      <c r="Z36" s="45"/>
      <c r="AA36" s="45"/>
      <c r="AB36" s="45"/>
      <c r="AC36" s="45"/>
      <c r="AD36" s="45"/>
      <c r="AE36" s="45"/>
    </row>
    <row r="37" spans="1:31" ht="15.75" customHeight="1" x14ac:dyDescent="0.2">
      <c r="A37" s="45"/>
      <c r="B37" s="44"/>
      <c r="C37" s="448"/>
      <c r="D37" s="448"/>
      <c r="E37" s="448"/>
      <c r="F37" s="448"/>
      <c r="G37" s="448"/>
      <c r="H37" s="448"/>
      <c r="I37" s="449"/>
      <c r="J37" s="431"/>
      <c r="K37" s="431"/>
      <c r="L37" s="431"/>
      <c r="M37" s="431"/>
      <c r="N37" s="175"/>
      <c r="O37" s="431"/>
      <c r="P37" s="45"/>
      <c r="Q37" s="45"/>
      <c r="R37" s="45"/>
      <c r="S37" s="45"/>
      <c r="T37" s="45"/>
      <c r="U37" s="45"/>
      <c r="V37" s="45"/>
      <c r="W37" s="45"/>
      <c r="X37" s="45"/>
      <c r="Y37" s="45"/>
      <c r="Z37" s="45"/>
      <c r="AA37" s="45"/>
      <c r="AB37" s="45"/>
      <c r="AC37" s="45"/>
      <c r="AD37" s="45"/>
      <c r="AE37" s="45"/>
    </row>
    <row r="38" spans="1:31" ht="15.75" customHeight="1" x14ac:dyDescent="0.2">
      <c r="A38" s="45"/>
      <c r="B38" s="44"/>
      <c r="C38" s="448"/>
      <c r="D38" s="448"/>
      <c r="E38" s="448"/>
      <c r="F38" s="448"/>
      <c r="G38" s="448"/>
      <c r="H38" s="448"/>
      <c r="I38" s="449"/>
      <c r="J38" s="431"/>
      <c r="K38" s="431"/>
      <c r="L38" s="431"/>
      <c r="M38" s="431"/>
      <c r="N38" s="175"/>
      <c r="O38" s="431"/>
      <c r="P38" s="45"/>
      <c r="Q38" s="45"/>
      <c r="R38" s="45"/>
      <c r="S38" s="45"/>
      <c r="T38" s="45"/>
      <c r="U38" s="45"/>
      <c r="V38" s="45"/>
      <c r="W38" s="45"/>
      <c r="X38" s="45"/>
      <c r="Y38" s="45"/>
      <c r="Z38" s="45"/>
      <c r="AA38" s="45"/>
      <c r="AB38" s="45"/>
      <c r="AC38" s="45"/>
      <c r="AD38" s="45"/>
      <c r="AE38" s="45"/>
    </row>
    <row r="39" spans="1:31" ht="15.75" customHeight="1" x14ac:dyDescent="0.2">
      <c r="A39" s="45"/>
      <c r="B39" s="44"/>
      <c r="C39" s="448"/>
      <c r="D39" s="448"/>
      <c r="E39" s="448"/>
      <c r="F39" s="448"/>
      <c r="G39" s="448"/>
      <c r="H39" s="448"/>
      <c r="I39" s="449"/>
      <c r="J39" s="431"/>
      <c r="K39" s="431"/>
      <c r="L39" s="431"/>
      <c r="M39" s="431"/>
      <c r="N39" s="175"/>
      <c r="O39" s="431"/>
      <c r="P39" s="45"/>
      <c r="Q39" s="45"/>
      <c r="R39" s="45"/>
      <c r="S39" s="45"/>
      <c r="T39" s="45"/>
      <c r="U39" s="45"/>
      <c r="V39" s="45"/>
      <c r="W39" s="45"/>
      <c r="X39" s="45"/>
      <c r="Y39" s="45"/>
      <c r="Z39" s="45"/>
      <c r="AA39" s="45"/>
      <c r="AB39" s="45"/>
      <c r="AC39" s="45"/>
      <c r="AD39" s="45"/>
      <c r="AE39" s="45"/>
    </row>
    <row r="40" spans="1:31" ht="15.75" customHeight="1" x14ac:dyDescent="0.2">
      <c r="A40" s="45"/>
      <c r="B40" s="44"/>
      <c r="C40" s="448"/>
      <c r="D40" s="448"/>
      <c r="E40" s="448"/>
      <c r="F40" s="448"/>
      <c r="G40" s="448"/>
      <c r="H40" s="448"/>
      <c r="I40" s="449"/>
      <c r="J40" s="431"/>
      <c r="K40" s="431"/>
      <c r="L40" s="431"/>
      <c r="M40" s="431"/>
      <c r="N40" s="175"/>
      <c r="O40" s="431"/>
      <c r="P40" s="45"/>
      <c r="Q40" s="45"/>
      <c r="R40" s="45"/>
      <c r="S40" s="45"/>
      <c r="T40" s="45"/>
      <c r="U40" s="45"/>
      <c r="V40" s="45"/>
      <c r="W40" s="45"/>
      <c r="X40" s="45"/>
      <c r="Y40" s="45"/>
      <c r="Z40" s="45"/>
      <c r="AA40" s="45"/>
      <c r="AB40" s="45"/>
      <c r="AC40" s="45"/>
      <c r="AD40" s="45"/>
      <c r="AE40" s="45"/>
    </row>
    <row r="41" spans="1:31" ht="15.75" customHeight="1" x14ac:dyDescent="0.2">
      <c r="A41" s="45"/>
      <c r="B41" s="44"/>
      <c r="C41" s="448"/>
      <c r="D41" s="448"/>
      <c r="E41" s="448"/>
      <c r="F41" s="448"/>
      <c r="G41" s="448"/>
      <c r="H41" s="448"/>
      <c r="I41" s="449"/>
      <c r="J41" s="431"/>
      <c r="K41" s="431"/>
      <c r="L41" s="431"/>
      <c r="M41" s="431"/>
      <c r="N41" s="175"/>
      <c r="O41" s="431"/>
      <c r="P41" s="45"/>
      <c r="Q41" s="45"/>
      <c r="R41" s="45"/>
      <c r="S41" s="45"/>
      <c r="T41" s="45"/>
      <c r="U41" s="45"/>
      <c r="V41" s="45"/>
      <c r="W41" s="45"/>
      <c r="X41" s="45"/>
      <c r="Y41" s="45"/>
      <c r="Z41" s="45"/>
      <c r="AA41" s="45"/>
      <c r="AB41" s="45"/>
      <c r="AC41" s="45"/>
      <c r="AD41" s="45"/>
      <c r="AE41" s="45"/>
    </row>
    <row r="42" spans="1:31" ht="15.75" customHeight="1" x14ac:dyDescent="0.2">
      <c r="A42" s="45"/>
      <c r="B42" s="44"/>
      <c r="C42" s="448"/>
      <c r="D42" s="448"/>
      <c r="E42" s="448"/>
      <c r="F42" s="448"/>
      <c r="G42" s="448"/>
      <c r="H42" s="448"/>
      <c r="I42" s="449"/>
      <c r="J42" s="431"/>
      <c r="K42" s="431"/>
      <c r="L42" s="431"/>
      <c r="M42" s="431"/>
      <c r="N42" s="175"/>
      <c r="O42" s="431"/>
      <c r="P42" s="45"/>
      <c r="Q42" s="45"/>
      <c r="R42" s="45"/>
      <c r="S42" s="45"/>
      <c r="T42" s="45"/>
      <c r="U42" s="45"/>
      <c r="V42" s="45"/>
      <c r="W42" s="45"/>
      <c r="X42" s="45"/>
      <c r="Y42" s="45"/>
      <c r="Z42" s="45"/>
      <c r="AA42" s="45"/>
      <c r="AB42" s="45"/>
      <c r="AC42" s="45"/>
      <c r="AD42" s="45"/>
      <c r="AE42" s="45"/>
    </row>
    <row r="43" spans="1:31" ht="15.75" customHeight="1" x14ac:dyDescent="0.2">
      <c r="A43" s="45"/>
      <c r="B43" s="44"/>
      <c r="C43" s="448"/>
      <c r="D43" s="448"/>
      <c r="E43" s="448"/>
      <c r="F43" s="448"/>
      <c r="G43" s="448"/>
      <c r="H43" s="448"/>
      <c r="I43" s="449"/>
      <c r="J43" s="431"/>
      <c r="K43" s="431"/>
      <c r="L43" s="431"/>
      <c r="M43" s="431"/>
      <c r="N43" s="175"/>
      <c r="O43" s="431"/>
      <c r="P43" s="45"/>
      <c r="Q43" s="45"/>
      <c r="R43" s="45"/>
      <c r="S43" s="45"/>
      <c r="T43" s="45"/>
      <c r="U43" s="45"/>
      <c r="V43" s="45"/>
      <c r="W43" s="45"/>
      <c r="X43" s="45"/>
      <c r="Y43" s="45"/>
      <c r="Z43" s="45"/>
      <c r="AA43" s="45"/>
      <c r="AB43" s="45"/>
      <c r="AC43" s="45"/>
      <c r="AD43" s="45"/>
      <c r="AE43" s="45"/>
    </row>
    <row r="44" spans="1:31" ht="15.75" customHeight="1" x14ac:dyDescent="0.2">
      <c r="A44" s="45"/>
      <c r="B44" s="44"/>
      <c r="C44" s="448"/>
      <c r="D44" s="448"/>
      <c r="E44" s="448"/>
      <c r="F44" s="448"/>
      <c r="G44" s="448"/>
      <c r="H44" s="448"/>
      <c r="I44" s="449"/>
      <c r="J44" s="431"/>
      <c r="K44" s="431"/>
      <c r="L44" s="431"/>
      <c r="M44" s="431"/>
      <c r="N44" s="175"/>
      <c r="P44" s="45"/>
      <c r="Q44" s="45"/>
      <c r="R44" s="45"/>
      <c r="S44" s="45"/>
      <c r="T44" s="45"/>
      <c r="U44" s="45"/>
      <c r="V44" s="45"/>
      <c r="W44" s="45"/>
      <c r="X44" s="45"/>
      <c r="Y44" s="45"/>
      <c r="Z44" s="45"/>
      <c r="AA44" s="45"/>
      <c r="AB44" s="45"/>
      <c r="AC44" s="45"/>
      <c r="AD44" s="45"/>
      <c r="AE44" s="45"/>
    </row>
    <row r="45" spans="1:31" ht="15.75" customHeight="1" x14ac:dyDescent="0.2">
      <c r="A45" s="45"/>
      <c r="B45" s="44"/>
      <c r="C45" s="448"/>
      <c r="D45" s="448"/>
      <c r="E45" s="448"/>
      <c r="F45" s="448"/>
      <c r="G45" s="448"/>
      <c r="H45" s="448"/>
      <c r="I45" s="449"/>
      <c r="J45" s="431"/>
      <c r="K45" s="431"/>
      <c r="L45" s="431"/>
      <c r="M45" s="431"/>
      <c r="N45" s="175"/>
      <c r="P45" s="45"/>
      <c r="Q45" s="45"/>
      <c r="R45" s="45"/>
      <c r="S45" s="45"/>
      <c r="T45" s="45"/>
      <c r="U45" s="45"/>
      <c r="V45" s="45"/>
      <c r="W45" s="45"/>
      <c r="X45" s="45"/>
      <c r="Y45" s="45"/>
      <c r="Z45" s="45"/>
      <c r="AA45" s="45"/>
      <c r="AB45" s="45"/>
      <c r="AC45" s="45"/>
      <c r="AD45" s="45"/>
      <c r="AE45" s="45"/>
    </row>
    <row r="46" spans="1:31" ht="15.75" customHeight="1" x14ac:dyDescent="0.2">
      <c r="A46" s="45"/>
      <c r="B46" s="44"/>
      <c r="C46" s="448"/>
      <c r="D46" s="448"/>
      <c r="E46" s="448"/>
      <c r="F46" s="448"/>
      <c r="G46" s="448"/>
      <c r="H46" s="448"/>
      <c r="I46" s="449"/>
      <c r="J46" s="431"/>
      <c r="K46" s="431"/>
      <c r="L46" s="431"/>
      <c r="M46" s="431"/>
      <c r="N46" s="175"/>
      <c r="O46" s="431"/>
      <c r="P46" s="45"/>
      <c r="Q46" s="45"/>
      <c r="R46" s="45"/>
      <c r="S46" s="45"/>
      <c r="T46" s="45"/>
      <c r="U46" s="45"/>
      <c r="V46" s="45"/>
      <c r="W46" s="45"/>
      <c r="X46" s="45"/>
      <c r="Y46" s="45"/>
      <c r="Z46" s="45"/>
      <c r="AA46" s="45"/>
      <c r="AB46" s="45"/>
      <c r="AC46" s="45"/>
      <c r="AD46" s="45"/>
      <c r="AE46" s="45"/>
    </row>
    <row r="47" spans="1:31" ht="15.75" customHeight="1" x14ac:dyDescent="0.2">
      <c r="A47" s="45"/>
      <c r="B47" s="44"/>
      <c r="C47" s="448"/>
      <c r="D47" s="448"/>
      <c r="E47" s="448"/>
      <c r="F47" s="448"/>
      <c r="G47" s="448"/>
      <c r="H47" s="448"/>
      <c r="I47" s="449"/>
      <c r="J47" s="431"/>
      <c r="K47" s="431"/>
      <c r="L47" s="431"/>
      <c r="M47" s="431"/>
      <c r="N47" s="175"/>
      <c r="O47" s="431"/>
      <c r="P47" s="45"/>
      <c r="Q47" s="45"/>
      <c r="R47" s="45"/>
      <c r="S47" s="45"/>
      <c r="T47" s="45"/>
      <c r="U47" s="45"/>
      <c r="V47" s="45"/>
      <c r="W47" s="45"/>
      <c r="X47" s="45"/>
      <c r="Y47" s="45"/>
      <c r="Z47" s="45"/>
      <c r="AA47" s="45"/>
      <c r="AB47" s="45"/>
      <c r="AC47" s="45"/>
      <c r="AD47" s="45"/>
      <c r="AE47" s="45"/>
    </row>
    <row r="48" spans="1:31" ht="15.75" customHeight="1" x14ac:dyDescent="0.2">
      <c r="A48" s="45"/>
      <c r="B48" s="44"/>
      <c r="C48" s="448"/>
      <c r="D48" s="448"/>
      <c r="E48" s="448"/>
      <c r="F48" s="448"/>
      <c r="G48" s="448"/>
      <c r="H48" s="448"/>
      <c r="I48" s="449"/>
      <c r="J48" s="431"/>
      <c r="K48" s="431"/>
      <c r="L48" s="431"/>
      <c r="M48" s="431"/>
      <c r="N48" s="175"/>
      <c r="P48" s="45"/>
      <c r="Q48" s="45"/>
      <c r="R48" s="45"/>
      <c r="S48" s="45"/>
      <c r="T48" s="45"/>
      <c r="U48" s="45"/>
      <c r="V48" s="45"/>
      <c r="W48" s="45"/>
      <c r="X48" s="45"/>
      <c r="Y48" s="45"/>
      <c r="Z48" s="45"/>
      <c r="AA48" s="45"/>
      <c r="AB48" s="45"/>
      <c r="AC48" s="45"/>
      <c r="AD48" s="45"/>
      <c r="AE48" s="45"/>
    </row>
    <row r="49" spans="1:31" ht="15.75" customHeight="1" x14ac:dyDescent="0.2">
      <c r="A49" s="45"/>
      <c r="B49" s="44"/>
      <c r="C49" s="448"/>
      <c r="D49" s="448"/>
      <c r="E49" s="448"/>
      <c r="F49" s="448"/>
      <c r="G49" s="448"/>
      <c r="H49" s="448"/>
      <c r="I49" s="449"/>
      <c r="J49" s="431"/>
      <c r="K49" s="431"/>
      <c r="L49" s="431"/>
      <c r="M49" s="431"/>
      <c r="N49" s="175"/>
      <c r="O49" s="44"/>
      <c r="P49" s="45"/>
      <c r="Q49" s="45"/>
      <c r="R49" s="45"/>
      <c r="S49" s="45"/>
      <c r="T49" s="45"/>
      <c r="U49" s="45"/>
      <c r="V49" s="45"/>
      <c r="W49" s="45"/>
      <c r="X49" s="45"/>
      <c r="Y49" s="45"/>
      <c r="Z49" s="45"/>
      <c r="AA49" s="45"/>
      <c r="AB49" s="45"/>
      <c r="AC49" s="45"/>
      <c r="AD49" s="45"/>
      <c r="AE49" s="45"/>
    </row>
    <row r="50" spans="1:31" ht="15.75" customHeight="1" x14ac:dyDescent="0.2">
      <c r="A50" s="45"/>
      <c r="B50" s="44"/>
      <c r="C50" s="448"/>
      <c r="D50" s="448"/>
      <c r="E50" s="448"/>
      <c r="F50" s="448"/>
      <c r="G50" s="448"/>
      <c r="H50" s="448"/>
      <c r="I50" s="449"/>
      <c r="J50" s="431"/>
      <c r="K50" s="431"/>
      <c r="L50" s="431"/>
      <c r="M50" s="431"/>
      <c r="N50" s="175"/>
      <c r="O50" s="44"/>
      <c r="P50" s="45"/>
      <c r="Q50" s="45"/>
      <c r="R50" s="45"/>
      <c r="S50" s="45"/>
      <c r="T50" s="45"/>
      <c r="U50" s="45"/>
      <c r="V50" s="45"/>
      <c r="W50" s="45"/>
      <c r="X50" s="45"/>
      <c r="Y50" s="45"/>
      <c r="Z50" s="45"/>
      <c r="AA50" s="45"/>
      <c r="AB50" s="45"/>
      <c r="AC50" s="45"/>
      <c r="AD50" s="45"/>
      <c r="AE50" s="45"/>
    </row>
    <row r="51" spans="1:31" ht="15.75" customHeight="1" x14ac:dyDescent="0.2">
      <c r="A51" s="432"/>
      <c r="B51" s="43"/>
      <c r="C51" s="448"/>
      <c r="D51" s="448"/>
      <c r="E51" s="448"/>
      <c r="F51" s="448"/>
      <c r="G51" s="448"/>
      <c r="H51" s="448"/>
      <c r="I51" s="449"/>
      <c r="J51" s="450"/>
      <c r="K51" s="431"/>
      <c r="L51" s="450"/>
      <c r="M51" s="450"/>
      <c r="N51" s="175"/>
      <c r="P51" s="45"/>
      <c r="Q51" s="45"/>
      <c r="R51" s="45"/>
      <c r="S51" s="45"/>
      <c r="T51" s="45"/>
      <c r="U51" s="45"/>
      <c r="V51" s="45"/>
      <c r="W51" s="45"/>
      <c r="X51" s="45"/>
      <c r="Y51" s="45"/>
      <c r="Z51" s="45"/>
      <c r="AA51" s="45"/>
      <c r="AB51" s="45"/>
      <c r="AC51" s="45"/>
      <c r="AD51" s="45"/>
      <c r="AE51" s="45"/>
    </row>
    <row r="52" spans="1:31" ht="15.75" customHeight="1" x14ac:dyDescent="0.2">
      <c r="A52" s="432"/>
      <c r="B52" s="43"/>
      <c r="C52" s="448"/>
      <c r="D52" s="448"/>
      <c r="E52" s="448"/>
      <c r="F52" s="448"/>
      <c r="G52" s="448"/>
      <c r="H52" s="448"/>
      <c r="I52" s="449"/>
      <c r="J52" s="431"/>
      <c r="K52" s="431"/>
      <c r="L52" s="431"/>
      <c r="M52" s="431"/>
      <c r="N52" s="175"/>
      <c r="P52" s="45"/>
      <c r="Q52" s="45"/>
      <c r="R52" s="45"/>
      <c r="S52" s="45"/>
      <c r="T52" s="45"/>
      <c r="U52" s="45"/>
      <c r="V52" s="45"/>
      <c r="W52" s="45"/>
      <c r="X52" s="45"/>
      <c r="Y52" s="45"/>
      <c r="Z52" s="45"/>
      <c r="AA52" s="45"/>
      <c r="AB52" s="45"/>
      <c r="AC52" s="45"/>
      <c r="AD52" s="45"/>
      <c r="AE52" s="45"/>
    </row>
    <row r="53" spans="1:31" ht="15.75" customHeight="1" x14ac:dyDescent="0.2">
      <c r="A53" s="45"/>
      <c r="B53" s="44"/>
      <c r="C53" s="45"/>
      <c r="D53" s="45"/>
      <c r="E53" s="45"/>
      <c r="F53" s="45"/>
      <c r="G53" s="45"/>
      <c r="H53" s="45"/>
      <c r="I53" s="449"/>
      <c r="J53" s="59"/>
      <c r="K53" s="59"/>
      <c r="L53" s="59"/>
      <c r="M53" s="45"/>
      <c r="N53" s="45"/>
      <c r="O53" s="45"/>
      <c r="P53" s="45"/>
      <c r="Q53" s="45"/>
      <c r="R53" s="45"/>
      <c r="S53" s="45"/>
      <c r="T53" s="45"/>
      <c r="U53" s="45"/>
      <c r="V53" s="45"/>
      <c r="W53" s="45"/>
      <c r="X53" s="45"/>
      <c r="Y53" s="45"/>
      <c r="Z53" s="45"/>
      <c r="AA53" s="45"/>
      <c r="AB53" s="45"/>
      <c r="AC53" s="45"/>
      <c r="AD53" s="45"/>
      <c r="AE53" s="45"/>
    </row>
    <row r="54" spans="1:31" ht="15.75" customHeight="1" x14ac:dyDescent="0.2">
      <c r="A54" s="45"/>
      <c r="B54" s="44"/>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row>
    <row r="55" spans="1:31" ht="15.75" customHeight="1" x14ac:dyDescent="0.2">
      <c r="A55" s="45"/>
      <c r="B55" s="44"/>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row>
    <row r="56" spans="1:31" ht="15.75" customHeight="1" x14ac:dyDescent="0.2">
      <c r="A56" s="45"/>
      <c r="B56" s="44"/>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row>
    <row r="57" spans="1:31" ht="15.75" customHeight="1" x14ac:dyDescent="0.2">
      <c r="A57" s="45"/>
      <c r="B57" s="44"/>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row>
    <row r="58" spans="1:31" ht="15.75" customHeight="1" x14ac:dyDescent="0.2">
      <c r="A58" s="45"/>
      <c r="B58" s="44"/>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row>
    <row r="59" spans="1:31" ht="15.75" customHeight="1" x14ac:dyDescent="0.2">
      <c r="A59" s="45"/>
      <c r="B59" s="44"/>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row>
    <row r="60" spans="1:31" ht="15.75" customHeight="1" x14ac:dyDescent="0.2">
      <c r="A60" s="45"/>
      <c r="B60" s="44"/>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row>
    <row r="61" spans="1:31" ht="15.75" customHeight="1" x14ac:dyDescent="0.2">
      <c r="A61" s="45"/>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row>
    <row r="62" spans="1:31" ht="15.75" customHeight="1" x14ac:dyDescent="0.2">
      <c r="A62" s="45"/>
      <c r="B62" s="44"/>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row>
    <row r="63" spans="1:31" ht="15.75" customHeight="1" x14ac:dyDescent="0.2">
      <c r="A63" s="45"/>
      <c r="B63" s="44"/>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row>
    <row r="64" spans="1:31" ht="15.75" customHeight="1" x14ac:dyDescent="0.2">
      <c r="A64" s="45"/>
      <c r="B64" s="44"/>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row>
    <row r="65" spans="1:31" ht="15.75" customHeight="1" x14ac:dyDescent="0.2">
      <c r="A65" s="45"/>
      <c r="B65" s="44"/>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row>
    <row r="66" spans="1:31" ht="15.75" customHeight="1" x14ac:dyDescent="0.2">
      <c r="A66" s="45"/>
      <c r="B66" s="44"/>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row>
    <row r="67" spans="1:31" ht="15.75" customHeight="1" x14ac:dyDescent="0.2">
      <c r="A67" s="45"/>
      <c r="B67" s="44"/>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row>
    <row r="68" spans="1:31" ht="15.75" customHeight="1" x14ac:dyDescent="0.2">
      <c r="A68" s="45"/>
      <c r="B68" s="44"/>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row>
    <row r="69" spans="1:31" ht="15.75" customHeight="1" x14ac:dyDescent="0.2">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row>
    <row r="70" spans="1:31" ht="15.75" customHeight="1" x14ac:dyDescent="0.2">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row>
    <row r="71" spans="1:31" ht="15.75" customHeight="1" x14ac:dyDescent="0.2">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row>
    <row r="72" spans="1:31" ht="15.75" customHeight="1" x14ac:dyDescent="0.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row>
    <row r="73" spans="1:31" ht="15.75" customHeight="1" x14ac:dyDescent="0.2">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row>
    <row r="74" spans="1:31" ht="15.75" customHeight="1" x14ac:dyDescent="0.2">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row>
    <row r="75" spans="1:31" ht="15.75" customHeight="1" x14ac:dyDescent="0.2">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row>
    <row r="76" spans="1:31" ht="15.75" customHeight="1" x14ac:dyDescent="0.2">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row>
    <row r="77" spans="1:31" ht="15.75" customHeight="1" x14ac:dyDescent="0.2">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row>
    <row r="78" spans="1:31" ht="15.75" customHeight="1" x14ac:dyDescent="0.2">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row>
    <row r="79" spans="1:31" ht="15.75" customHeight="1" x14ac:dyDescent="0.2">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row>
    <row r="80" spans="1:31" ht="15.75" customHeight="1" x14ac:dyDescent="0.2">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row>
    <row r="81" spans="1:31" ht="15.75" customHeight="1" x14ac:dyDescent="0.2">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row>
    <row r="82" spans="1:31" ht="15.75" customHeight="1" x14ac:dyDescent="0.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row>
    <row r="83" spans="1:31" ht="15.75" customHeight="1" x14ac:dyDescent="0.2">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row>
    <row r="84" spans="1:31" ht="15.75" customHeight="1" x14ac:dyDescent="0.2">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row>
    <row r="85" spans="1:31" ht="15.75" customHeight="1" x14ac:dyDescent="0.2">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row>
    <row r="86" spans="1:31" ht="15.75" customHeight="1" x14ac:dyDescent="0.2">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row>
    <row r="87" spans="1:31" ht="15.75" customHeight="1" x14ac:dyDescent="0.2">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row>
    <row r="88" spans="1:31" ht="15.75" customHeight="1" x14ac:dyDescent="0.2">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row>
    <row r="89" spans="1:31" ht="15.75" customHeight="1" x14ac:dyDescent="0.2">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row>
    <row r="90" spans="1:31" ht="15.75" customHeight="1" x14ac:dyDescent="0.2">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row>
    <row r="91" spans="1:31" ht="15.75" customHeight="1" x14ac:dyDescent="0.2">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row>
    <row r="92" spans="1:31" ht="15.75" customHeight="1" x14ac:dyDescent="0.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row>
    <row r="93" spans="1:31" ht="15.75" customHeight="1" x14ac:dyDescent="0.2">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row>
    <row r="94" spans="1:31" ht="15.75" customHeight="1" x14ac:dyDescent="0.2">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row>
    <row r="95" spans="1:31" ht="15.75" customHeight="1" x14ac:dyDescent="0.2">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row>
    <row r="96" spans="1:31" ht="15.75" customHeight="1" x14ac:dyDescent="0.2">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row>
    <row r="97" spans="1:31" ht="15.75" customHeight="1" x14ac:dyDescent="0.2">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row>
    <row r="98" spans="1:31" ht="15.75" customHeight="1" x14ac:dyDescent="0.2">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row>
    <row r="99" spans="1:31" ht="15.75" customHeight="1" x14ac:dyDescent="0.2">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row>
    <row r="100" spans="1:31" ht="15.75" customHeight="1" x14ac:dyDescent="0.2">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row>
    <row r="101" spans="1:31" ht="15.75" customHeight="1" x14ac:dyDescent="0.2">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row>
    <row r="102" spans="1:31" ht="15.75" customHeight="1" x14ac:dyDescent="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row>
    <row r="103" spans="1:31" ht="15.75" customHeight="1" x14ac:dyDescent="0.2">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row>
    <row r="104" spans="1:31" ht="15.75" customHeight="1" x14ac:dyDescent="0.2">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row>
    <row r="105" spans="1:31" ht="15.75" customHeight="1" x14ac:dyDescent="0.2">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row>
    <row r="106" spans="1:31" ht="15.75" customHeight="1" x14ac:dyDescent="0.2">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row>
    <row r="107" spans="1:31" ht="15.75" customHeight="1" x14ac:dyDescent="0.2">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row>
    <row r="108" spans="1:31" ht="15.75" customHeight="1" x14ac:dyDescent="0.2">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row>
    <row r="109" spans="1:31" ht="15.75" customHeight="1" x14ac:dyDescent="0.2">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row>
    <row r="110" spans="1:31" ht="15.75" customHeight="1" x14ac:dyDescent="0.2">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row>
    <row r="111" spans="1:31" ht="15.75" customHeight="1" x14ac:dyDescent="0.2">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row>
    <row r="112" spans="1:31" ht="15.75" customHeight="1" x14ac:dyDescent="0.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row>
    <row r="113" spans="1:31" ht="15.75" customHeight="1" x14ac:dyDescent="0.2">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row>
    <row r="114" spans="1:31" ht="15.75" customHeight="1" x14ac:dyDescent="0.2">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row>
    <row r="115" spans="1:31" ht="15.75" customHeight="1" x14ac:dyDescent="0.2">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row>
    <row r="116" spans="1:31" ht="15.75" customHeight="1" x14ac:dyDescent="0.2">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row>
    <row r="117" spans="1:31" ht="15.75" customHeight="1" x14ac:dyDescent="0.2">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row>
    <row r="118" spans="1:31" ht="15.75" customHeight="1" x14ac:dyDescent="0.2">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row>
    <row r="119" spans="1:31" ht="15.75" customHeight="1" x14ac:dyDescent="0.2">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row>
    <row r="120" spans="1:31" ht="15.75" customHeight="1" x14ac:dyDescent="0.2">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row>
    <row r="121" spans="1:31" ht="15.75" customHeight="1" x14ac:dyDescent="0.2">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row>
    <row r="122" spans="1:31" ht="15.75" customHeight="1" x14ac:dyDescent="0.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row>
    <row r="123" spans="1:31" ht="15.75" customHeight="1" x14ac:dyDescent="0.2">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row>
    <row r="124" spans="1:31" ht="15.75" customHeight="1" x14ac:dyDescent="0.2">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row>
    <row r="125" spans="1:31" ht="15.75" customHeight="1" x14ac:dyDescent="0.2">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row>
    <row r="126" spans="1:31" ht="15.75" customHeight="1" x14ac:dyDescent="0.2">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row>
    <row r="127" spans="1:31" ht="15.75" customHeight="1" x14ac:dyDescent="0.2">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row>
    <row r="128" spans="1:31" ht="15.75" customHeight="1" x14ac:dyDescent="0.2">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row>
    <row r="129" spans="1:31" ht="15.75" customHeight="1" x14ac:dyDescent="0.2">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row>
    <row r="130" spans="1:31" ht="15.75" customHeight="1" x14ac:dyDescent="0.2">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row>
    <row r="131" spans="1:31" ht="15.75" customHeight="1" x14ac:dyDescent="0.2">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row>
    <row r="132" spans="1:31" ht="15.75" customHeight="1" x14ac:dyDescent="0.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row>
    <row r="133" spans="1:31" ht="15.75" customHeight="1" x14ac:dyDescent="0.2">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row>
    <row r="134" spans="1:31" ht="15.75" customHeight="1" x14ac:dyDescent="0.2">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row>
    <row r="135" spans="1:31" ht="15.75" customHeight="1" x14ac:dyDescent="0.2">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row>
    <row r="136" spans="1:31" ht="15.75" customHeight="1" x14ac:dyDescent="0.2">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row>
    <row r="137" spans="1:31" ht="15.75" customHeight="1" x14ac:dyDescent="0.2">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row>
    <row r="138" spans="1:31" ht="15.75" customHeight="1" x14ac:dyDescent="0.2">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row>
    <row r="139" spans="1:31" ht="15.75" customHeight="1" x14ac:dyDescent="0.2">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row>
    <row r="140" spans="1:31" ht="15.75" customHeight="1" x14ac:dyDescent="0.2">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row>
    <row r="141" spans="1:31" ht="15.75" customHeight="1" x14ac:dyDescent="0.2">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row>
    <row r="142" spans="1:31" ht="15.75" customHeight="1" x14ac:dyDescent="0.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row>
    <row r="143" spans="1:31" ht="15.75" customHeight="1" x14ac:dyDescent="0.2">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row>
    <row r="144" spans="1:31" ht="15.75" customHeight="1" x14ac:dyDescent="0.2">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row>
    <row r="145" spans="1:31" ht="15.75" customHeight="1" x14ac:dyDescent="0.2">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row>
    <row r="146" spans="1:31" ht="15.75" customHeight="1" x14ac:dyDescent="0.2">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row>
    <row r="147" spans="1:31" ht="15.75" customHeight="1" x14ac:dyDescent="0.2">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row>
    <row r="148" spans="1:31" ht="15.75" customHeight="1" x14ac:dyDescent="0.2">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row>
    <row r="149" spans="1:31" ht="15.75" customHeight="1" x14ac:dyDescent="0.2">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row>
    <row r="150" spans="1:31" ht="15.75" customHeight="1" x14ac:dyDescent="0.2">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row>
    <row r="151" spans="1:31" ht="15.75" customHeight="1" x14ac:dyDescent="0.2">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row>
    <row r="152" spans="1:31" ht="15.75" customHeight="1" x14ac:dyDescent="0.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row>
    <row r="153" spans="1:31" ht="15.75" customHeight="1" x14ac:dyDescent="0.2">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row>
    <row r="154" spans="1:31" ht="15.75" customHeight="1" x14ac:dyDescent="0.2">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row>
    <row r="155" spans="1:31" ht="15.75" customHeight="1" x14ac:dyDescent="0.2">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c r="AC155" s="45"/>
      <c r="AD155" s="45"/>
      <c r="AE155" s="45"/>
    </row>
    <row r="156" spans="1:31" ht="15.75" customHeight="1" x14ac:dyDescent="0.2">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row>
    <row r="157" spans="1:31" ht="15.75" customHeight="1" x14ac:dyDescent="0.2">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row>
    <row r="158" spans="1:31" ht="15.75" customHeight="1" x14ac:dyDescent="0.2">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c r="AC158" s="45"/>
      <c r="AD158" s="45"/>
      <c r="AE158" s="45"/>
    </row>
    <row r="159" spans="1:31" ht="15.75" customHeight="1" x14ac:dyDescent="0.2">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row>
    <row r="160" spans="1:31" ht="15.75" customHeight="1" x14ac:dyDescent="0.2">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row>
    <row r="161" spans="1:31" ht="15.75" customHeight="1" x14ac:dyDescent="0.2">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c r="AC161" s="45"/>
      <c r="AD161" s="45"/>
      <c r="AE161" s="45"/>
    </row>
    <row r="162" spans="1:31" ht="15.75" customHeight="1" x14ac:dyDescent="0.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row>
    <row r="163" spans="1:31" ht="15.75" customHeight="1" x14ac:dyDescent="0.2">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row>
    <row r="164" spans="1:31" ht="15.75" customHeight="1" x14ac:dyDescent="0.2">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row>
    <row r="165" spans="1:31" ht="15.75" customHeight="1" x14ac:dyDescent="0.2">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row>
    <row r="166" spans="1:31" ht="15.75" customHeight="1" x14ac:dyDescent="0.2">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row>
    <row r="167" spans="1:31" ht="15.75" customHeight="1" x14ac:dyDescent="0.2">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row>
    <row r="168" spans="1:31" ht="15.75" customHeight="1" x14ac:dyDescent="0.2">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row>
    <row r="169" spans="1:31" ht="15.75" customHeight="1" x14ac:dyDescent="0.2">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c r="AC169" s="45"/>
      <c r="AD169" s="45"/>
      <c r="AE169" s="45"/>
    </row>
    <row r="170" spans="1:31" ht="15.75" customHeight="1" x14ac:dyDescent="0.2">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row>
    <row r="171" spans="1:31" ht="15.75" customHeight="1" x14ac:dyDescent="0.2">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c r="AC171" s="45"/>
      <c r="AD171" s="45"/>
      <c r="AE171" s="45"/>
    </row>
    <row r="172" spans="1:31" ht="15.75" customHeight="1" x14ac:dyDescent="0.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row>
    <row r="173" spans="1:31" ht="15.75" customHeight="1" x14ac:dyDescent="0.2">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row>
    <row r="174" spans="1:31" ht="15.75" customHeight="1" x14ac:dyDescent="0.2">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row>
    <row r="175" spans="1:31" ht="15.75" customHeight="1" x14ac:dyDescent="0.2">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row>
    <row r="176" spans="1:31" ht="15.75" customHeight="1" x14ac:dyDescent="0.2">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row>
    <row r="177" spans="1:31" ht="15.75" customHeight="1" x14ac:dyDescent="0.2">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row>
    <row r="178" spans="1:31" ht="15.75" customHeight="1" x14ac:dyDescent="0.2">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row>
    <row r="179" spans="1:31" ht="15.75" customHeight="1" x14ac:dyDescent="0.2">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row>
    <row r="180" spans="1:31" ht="15.75" customHeight="1" x14ac:dyDescent="0.2">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row>
    <row r="181" spans="1:31" ht="15.75" customHeight="1" x14ac:dyDescent="0.2">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c r="AD181" s="45"/>
      <c r="AE181" s="45"/>
    </row>
    <row r="182" spans="1:31" ht="15.75" customHeight="1" x14ac:dyDescent="0.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row>
    <row r="183" spans="1:31" ht="15.75" customHeight="1" x14ac:dyDescent="0.2">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row>
    <row r="184" spans="1:31" ht="15.75" customHeight="1" x14ac:dyDescent="0.2">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row>
    <row r="185" spans="1:31" ht="15.75" customHeight="1" x14ac:dyDescent="0.2">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row>
    <row r="186" spans="1:31" ht="15.75" customHeight="1" x14ac:dyDescent="0.2">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row>
    <row r="187" spans="1:31" ht="15.75" customHeight="1" x14ac:dyDescent="0.2">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row>
    <row r="188" spans="1:31" ht="15.75" customHeight="1" x14ac:dyDescent="0.2">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row>
    <row r="189" spans="1:31" ht="15.75" customHeight="1" x14ac:dyDescent="0.2">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row>
    <row r="190" spans="1:31" ht="15.75" customHeight="1" x14ac:dyDescent="0.2">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row>
    <row r="191" spans="1:31" ht="15.75" customHeight="1" x14ac:dyDescent="0.2">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row>
    <row r="192" spans="1:31" ht="15.75" customHeight="1" x14ac:dyDescent="0.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row>
    <row r="193" spans="1:31" ht="15.75" customHeight="1" x14ac:dyDescent="0.2">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row>
    <row r="194" spans="1:31" ht="15.75" customHeight="1" x14ac:dyDescent="0.2">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row>
    <row r="195" spans="1:31" ht="15.75" customHeight="1" x14ac:dyDescent="0.2">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row>
    <row r="196" spans="1:31" ht="15.75" customHeight="1" x14ac:dyDescent="0.2">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row>
    <row r="197" spans="1:31" ht="15.75" customHeight="1" x14ac:dyDescent="0.2">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row>
    <row r="198" spans="1:31" ht="15.75" customHeight="1" x14ac:dyDescent="0.2">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c r="AC198" s="45"/>
      <c r="AD198" s="45"/>
      <c r="AE198" s="45"/>
    </row>
    <row r="199" spans="1:31" ht="15.75" customHeight="1" x14ac:dyDescent="0.2">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row>
    <row r="200" spans="1:31" ht="15.75" customHeight="1" x14ac:dyDescent="0.2">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c r="AC200" s="45"/>
      <c r="AD200" s="45"/>
      <c r="AE200" s="45"/>
    </row>
    <row r="201" spans="1:31" ht="15.75" customHeight="1" x14ac:dyDescent="0.2">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row>
    <row r="202" spans="1:31" ht="15.75" customHeight="1" x14ac:dyDescent="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c r="AD202" s="45"/>
      <c r="AE202" s="45"/>
    </row>
    <row r="203" spans="1:31" ht="15.75" customHeight="1" x14ac:dyDescent="0.2">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row>
    <row r="204" spans="1:31" ht="15.75" customHeight="1" x14ac:dyDescent="0.2">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row>
    <row r="205" spans="1:31" ht="15.75" customHeight="1" x14ac:dyDescent="0.2">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row>
    <row r="206" spans="1:31" ht="15.75" customHeight="1" x14ac:dyDescent="0.2">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row>
    <row r="207" spans="1:31" ht="15.75" customHeight="1" x14ac:dyDescent="0.2">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row>
    <row r="208" spans="1:31" ht="15.75" customHeight="1" x14ac:dyDescent="0.2">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row>
    <row r="209" spans="1:31" ht="15.75" customHeight="1" x14ac:dyDescent="0.2">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row>
    <row r="210" spans="1:31" ht="15.75" customHeight="1" x14ac:dyDescent="0.2">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row>
    <row r="211" spans="1:31" ht="15.75" customHeight="1" x14ac:dyDescent="0.2">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c r="AC211" s="45"/>
      <c r="AD211" s="45"/>
      <c r="AE211" s="45"/>
    </row>
    <row r="212" spans="1:31" ht="15.75" customHeight="1" x14ac:dyDescent="0.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c r="AC212" s="45"/>
      <c r="AD212" s="45"/>
      <c r="AE212" s="45"/>
    </row>
    <row r="213" spans="1:31" ht="15.75" customHeight="1" x14ac:dyDescent="0.2">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c r="AC213" s="45"/>
      <c r="AD213" s="45"/>
      <c r="AE213" s="45"/>
    </row>
    <row r="214" spans="1:31" ht="15.75" customHeight="1" x14ac:dyDescent="0.2">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row>
    <row r="215" spans="1:31" ht="15.75" customHeight="1" x14ac:dyDescent="0.2">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row>
    <row r="216" spans="1:31" ht="15.75" customHeight="1" x14ac:dyDescent="0.2">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c r="AC216" s="45"/>
      <c r="AD216" s="45"/>
      <c r="AE216" s="45"/>
    </row>
    <row r="217" spans="1:31" ht="15.75" customHeight="1" x14ac:dyDescent="0.2">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row>
    <row r="218" spans="1:31" ht="15.75" customHeight="1" x14ac:dyDescent="0.2">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row>
    <row r="219" spans="1:31" ht="15.75" customHeight="1" x14ac:dyDescent="0.2">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row>
    <row r="220" spans="1:31" ht="15.75" customHeight="1" x14ac:dyDescent="0.2">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row>
    <row r="221" spans="1:31" ht="15.75" customHeight="1" x14ac:dyDescent="0.2">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row>
    <row r="222" spans="1:31" ht="15.75" customHeight="1" x14ac:dyDescent="0.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row>
    <row r="223" spans="1:31" ht="15.75" customHeight="1" x14ac:dyDescent="0.2">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row>
    <row r="224" spans="1:31" ht="15.75" customHeight="1" x14ac:dyDescent="0.2">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row>
    <row r="225" spans="1:31" ht="15.75" customHeight="1" x14ac:dyDescent="0.2">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row>
    <row r="226" spans="1:31" ht="15.75" customHeight="1" x14ac:dyDescent="0.2">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row>
    <row r="227" spans="1:31" ht="15.75" customHeight="1" x14ac:dyDescent="0.2">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row>
    <row r="228" spans="1:31" ht="15.75" customHeight="1" x14ac:dyDescent="0.2">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row>
    <row r="229" spans="1:31" ht="15.75" customHeight="1" x14ac:dyDescent="0.2">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row>
    <row r="230" spans="1:31" ht="15.75" customHeight="1" x14ac:dyDescent="0.2">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row>
    <row r="231" spans="1:31" ht="15.75" customHeight="1" x14ac:dyDescent="0.2">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row>
    <row r="232" spans="1:31" ht="15.75" customHeight="1" x14ac:dyDescent="0.2"/>
    <row r="233" spans="1:31" ht="15.75" customHeight="1" x14ac:dyDescent="0.2"/>
    <row r="234" spans="1:31" ht="15.75" customHeight="1" x14ac:dyDescent="0.2"/>
    <row r="235" spans="1:31" ht="15.75" customHeight="1" x14ac:dyDescent="0.2"/>
    <row r="236" spans="1:31" ht="15.75" customHeight="1" x14ac:dyDescent="0.2"/>
    <row r="237" spans="1:31" ht="15.75" customHeight="1" x14ac:dyDescent="0.2"/>
    <row r="238" spans="1:31" ht="15.75" customHeight="1" x14ac:dyDescent="0.2"/>
    <row r="239" spans="1:31" ht="15.75" customHeight="1" x14ac:dyDescent="0.2"/>
    <row r="240" spans="1:31"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X1000"/>
  <sheetViews>
    <sheetView workbookViewId="0">
      <pane xSplit="1" topLeftCell="B1" activePane="topRight" state="frozen"/>
      <selection pane="topRight"/>
    </sheetView>
  </sheetViews>
  <sheetFormatPr baseColWidth="10" defaultColWidth="11.28515625" defaultRowHeight="15" customHeight="1" x14ac:dyDescent="0.2"/>
  <cols>
    <col min="1" max="1" width="9" customWidth="1"/>
    <col min="2" max="2" width="13.28515625" customWidth="1"/>
    <col min="3" max="3" width="11.28515625" customWidth="1"/>
    <col min="4" max="4" width="18.7109375" customWidth="1"/>
    <col min="5" max="5" width="16.7109375" customWidth="1"/>
    <col min="6" max="6" width="4.7109375" customWidth="1"/>
    <col min="7" max="7" width="4.28515625" customWidth="1"/>
    <col min="8" max="9" width="9.28515625" customWidth="1"/>
    <col min="10" max="10" width="6.42578125" customWidth="1"/>
    <col min="11" max="11" width="7.42578125" customWidth="1"/>
    <col min="12" max="12" width="8.140625" customWidth="1"/>
    <col min="13" max="13" width="5" customWidth="1"/>
    <col min="14" max="14" width="5.7109375" customWidth="1"/>
    <col min="15" max="15" width="7.7109375" customWidth="1"/>
    <col min="16" max="16" width="7.5703125" customWidth="1"/>
    <col min="17" max="17" width="4.140625" customWidth="1"/>
    <col min="18" max="18" width="4.5703125" customWidth="1"/>
    <col min="19" max="19" width="5.28515625" customWidth="1"/>
    <col min="20" max="21" width="9.28515625" customWidth="1"/>
    <col min="22" max="22" width="7.7109375" customWidth="1"/>
    <col min="23" max="23" width="3.7109375" customWidth="1"/>
    <col min="24" max="24" width="15" customWidth="1"/>
    <col min="25" max="26" width="11.28515625" customWidth="1"/>
  </cols>
  <sheetData>
    <row r="1" spans="1:24" ht="16" x14ac:dyDescent="0.2">
      <c r="A1" s="187"/>
      <c r="B1" s="656" t="s">
        <v>1681</v>
      </c>
      <c r="C1" s="573"/>
      <c r="D1" s="573"/>
      <c r="E1" s="573"/>
      <c r="F1" s="573"/>
      <c r="G1" s="573"/>
      <c r="H1" s="573"/>
      <c r="I1" s="573"/>
      <c r="J1" s="573"/>
      <c r="K1" s="573"/>
      <c r="L1" s="573"/>
      <c r="M1" s="573"/>
      <c r="N1" s="573"/>
      <c r="O1" s="573"/>
      <c r="P1" s="573"/>
      <c r="Q1" s="573"/>
      <c r="R1" s="573"/>
      <c r="S1" s="573"/>
      <c r="T1" s="573"/>
      <c r="U1" s="573"/>
      <c r="V1" s="573"/>
      <c r="W1" s="573"/>
      <c r="X1" s="189"/>
    </row>
    <row r="2" spans="1:24" ht="16" x14ac:dyDescent="0.2">
      <c r="A2" s="189"/>
      <c r="B2" s="657" t="s">
        <v>757</v>
      </c>
      <c r="C2" s="657" t="s">
        <v>756</v>
      </c>
      <c r="D2" s="657" t="s">
        <v>737</v>
      </c>
      <c r="E2" s="657" t="s">
        <v>759</v>
      </c>
      <c r="F2" s="658" t="s">
        <v>256</v>
      </c>
      <c r="G2" s="586"/>
      <c r="H2" s="658" t="s">
        <v>1682</v>
      </c>
      <c r="I2" s="585"/>
      <c r="J2" s="585"/>
      <c r="K2" s="585"/>
      <c r="L2" s="585"/>
      <c r="M2" s="585"/>
      <c r="N2" s="586"/>
      <c r="O2" s="658" t="s">
        <v>1683</v>
      </c>
      <c r="P2" s="586"/>
      <c r="Q2" s="658" t="s">
        <v>1684</v>
      </c>
      <c r="R2" s="585"/>
      <c r="S2" s="586"/>
      <c r="T2" s="451" t="s">
        <v>1685</v>
      </c>
      <c r="U2" s="658" t="s">
        <v>1686</v>
      </c>
      <c r="V2" s="585"/>
      <c r="W2" s="586"/>
      <c r="X2" s="189"/>
    </row>
    <row r="3" spans="1:24" ht="45" customHeight="1" x14ac:dyDescent="0.2">
      <c r="A3" s="452" t="s">
        <v>1687</v>
      </c>
      <c r="B3" s="560"/>
      <c r="C3" s="560"/>
      <c r="D3" s="560"/>
      <c r="E3" s="560"/>
      <c r="F3" s="453" t="s">
        <v>1688</v>
      </c>
      <c r="G3" s="545" t="s">
        <v>1689</v>
      </c>
      <c r="H3" s="545" t="s">
        <v>1690</v>
      </c>
      <c r="I3" s="545" t="s">
        <v>1691</v>
      </c>
      <c r="J3" s="545" t="s">
        <v>1692</v>
      </c>
      <c r="K3" s="545" t="s">
        <v>136</v>
      </c>
      <c r="L3" s="545" t="s">
        <v>138</v>
      </c>
      <c r="M3" s="546" t="s">
        <v>221</v>
      </c>
      <c r="N3" s="545" t="s">
        <v>1693</v>
      </c>
      <c r="O3" s="545" t="s">
        <v>1694</v>
      </c>
      <c r="P3" s="545" t="s">
        <v>1695</v>
      </c>
      <c r="Q3" s="545" t="s">
        <v>1696</v>
      </c>
      <c r="R3" s="545" t="s">
        <v>1453</v>
      </c>
      <c r="S3" s="545" t="s">
        <v>1697</v>
      </c>
      <c r="T3" s="545" t="s">
        <v>1698</v>
      </c>
      <c r="U3" s="547" t="s">
        <v>1699</v>
      </c>
      <c r="V3" s="545" t="s">
        <v>1700</v>
      </c>
      <c r="W3" s="451" t="s">
        <v>1701</v>
      </c>
      <c r="X3" s="186"/>
    </row>
    <row r="4" spans="1:24" ht="16" x14ac:dyDescent="0.2">
      <c r="A4" s="454" t="s">
        <v>264</v>
      </c>
      <c r="B4" s="652" t="s">
        <v>774</v>
      </c>
      <c r="C4" s="653" t="s">
        <v>775</v>
      </c>
      <c r="D4" s="455" t="s">
        <v>776</v>
      </c>
      <c r="E4" s="456" t="s">
        <v>777</v>
      </c>
      <c r="F4" s="457">
        <v>0.92</v>
      </c>
      <c r="G4" s="548">
        <v>20.3</v>
      </c>
      <c r="H4" s="549">
        <v>2108832841</v>
      </c>
      <c r="I4" s="549">
        <v>2051656167</v>
      </c>
      <c r="J4" s="550">
        <f t="shared" ref="J4:J9" si="0">100*I4/H4</f>
        <v>97.288705254946279</v>
      </c>
      <c r="K4" s="549">
        <v>6377178</v>
      </c>
      <c r="L4" s="549">
        <v>171742863</v>
      </c>
      <c r="M4" s="551">
        <v>884</v>
      </c>
      <c r="N4" s="552">
        <f t="shared" ref="N4:N22" si="1">M4*1000000000/H4</f>
        <v>419.18922297360029</v>
      </c>
      <c r="O4" s="553">
        <v>14991492</v>
      </c>
      <c r="P4" s="553">
        <v>3496246.7658194061</v>
      </c>
      <c r="Q4" s="548">
        <v>39.122599999999998</v>
      </c>
      <c r="R4" s="551">
        <v>38.6</v>
      </c>
      <c r="S4" s="554">
        <v>96.8</v>
      </c>
      <c r="T4" s="554">
        <v>93.7</v>
      </c>
      <c r="U4" s="549">
        <v>2106350818</v>
      </c>
      <c r="V4" s="550">
        <f t="shared" ref="V4:V22" si="2">100*U4/H4</f>
        <v>99.882303473668259</v>
      </c>
      <c r="W4" s="458" t="s">
        <v>1702</v>
      </c>
      <c r="X4" s="459"/>
    </row>
    <row r="5" spans="1:24" ht="16" x14ac:dyDescent="0.2">
      <c r="A5" s="454" t="s">
        <v>291</v>
      </c>
      <c r="B5" s="564"/>
      <c r="C5" s="560"/>
      <c r="D5" s="455" t="s">
        <v>790</v>
      </c>
      <c r="E5" s="456" t="s">
        <v>791</v>
      </c>
      <c r="F5" s="457">
        <v>0.27</v>
      </c>
      <c r="G5" s="548">
        <v>20</v>
      </c>
      <c r="H5" s="549">
        <v>2075768562</v>
      </c>
      <c r="I5" s="549">
        <v>1514615512</v>
      </c>
      <c r="J5" s="550">
        <f t="shared" si="0"/>
        <v>72.966492494744699</v>
      </c>
      <c r="K5" s="549">
        <v>25175215</v>
      </c>
      <c r="L5" s="549">
        <v>83956141</v>
      </c>
      <c r="M5" s="551">
        <v>158</v>
      </c>
      <c r="N5" s="552">
        <f t="shared" si="1"/>
        <v>76.116385464363731</v>
      </c>
      <c r="O5" s="553">
        <v>40209508</v>
      </c>
      <c r="P5" s="553">
        <v>4365563.755946314</v>
      </c>
      <c r="Q5" s="548">
        <v>46.866100000000003</v>
      </c>
      <c r="R5" s="551">
        <v>41.3</v>
      </c>
      <c r="S5" s="554">
        <v>98</v>
      </c>
      <c r="T5" s="554">
        <v>96.4</v>
      </c>
      <c r="U5" s="549">
        <v>2060780318</v>
      </c>
      <c r="V5" s="550">
        <f t="shared" si="2"/>
        <v>99.277942431811439</v>
      </c>
      <c r="W5" s="458" t="s">
        <v>274</v>
      </c>
      <c r="X5" s="187"/>
    </row>
    <row r="6" spans="1:24" ht="16" x14ac:dyDescent="0.2">
      <c r="A6" s="454" t="s">
        <v>325</v>
      </c>
      <c r="B6" s="564"/>
      <c r="C6" s="456" t="s">
        <v>800</v>
      </c>
      <c r="D6" s="455" t="s">
        <v>801</v>
      </c>
      <c r="E6" s="456" t="s">
        <v>802</v>
      </c>
      <c r="F6" s="457">
        <v>0.19</v>
      </c>
      <c r="G6" s="548">
        <v>14.7</v>
      </c>
      <c r="H6" s="549">
        <v>2407810255</v>
      </c>
      <c r="I6" s="549">
        <v>1416309019</v>
      </c>
      <c r="J6" s="550">
        <f t="shared" si="0"/>
        <v>58.821454724637341</v>
      </c>
      <c r="K6" s="549">
        <v>7406471</v>
      </c>
      <c r="L6" s="549">
        <v>147275701</v>
      </c>
      <c r="M6" s="551">
        <v>842</v>
      </c>
      <c r="N6" s="552">
        <f t="shared" si="1"/>
        <v>349.69532929412662</v>
      </c>
      <c r="O6" s="553">
        <v>23061291</v>
      </c>
      <c r="P6" s="553">
        <v>1388149.2501575877</v>
      </c>
      <c r="Q6" s="548">
        <v>39.548999999999999</v>
      </c>
      <c r="R6" s="551">
        <v>36.799999999999997</v>
      </c>
      <c r="S6" s="554">
        <v>97.6</v>
      </c>
      <c r="T6" s="554">
        <v>94.6</v>
      </c>
      <c r="U6" s="549">
        <v>2406723195</v>
      </c>
      <c r="V6" s="550">
        <f t="shared" si="2"/>
        <v>99.954852754790679</v>
      </c>
      <c r="W6" s="458" t="s">
        <v>1702</v>
      </c>
      <c r="X6" s="187" t="s">
        <v>1703</v>
      </c>
    </row>
    <row r="7" spans="1:24" ht="16" x14ac:dyDescent="0.2">
      <c r="A7" s="454" t="s">
        <v>360</v>
      </c>
      <c r="B7" s="560"/>
      <c r="C7" s="456" t="s">
        <v>810</v>
      </c>
      <c r="D7" s="455" t="s">
        <v>811</v>
      </c>
      <c r="E7" s="456" t="s">
        <v>812</v>
      </c>
      <c r="F7" s="457">
        <v>0.38</v>
      </c>
      <c r="G7" s="548">
        <v>34.6</v>
      </c>
      <c r="H7" s="549">
        <v>1859264908</v>
      </c>
      <c r="I7" s="549">
        <v>1575252831</v>
      </c>
      <c r="J7" s="550">
        <f t="shared" si="0"/>
        <v>84.724496451368509</v>
      </c>
      <c r="K7" s="549">
        <v>12418282</v>
      </c>
      <c r="L7" s="549">
        <v>70139320</v>
      </c>
      <c r="M7" s="551">
        <v>515</v>
      </c>
      <c r="N7" s="552">
        <f t="shared" si="1"/>
        <v>276.9911903269246</v>
      </c>
      <c r="O7" s="553">
        <v>17370132</v>
      </c>
      <c r="P7" s="553">
        <v>7850521.9655337036</v>
      </c>
      <c r="Q7" s="548">
        <v>42.312800000000003</v>
      </c>
      <c r="R7" s="551">
        <v>40.4</v>
      </c>
      <c r="S7" s="554">
        <v>96.6</v>
      </c>
      <c r="T7" s="554">
        <v>96.1</v>
      </c>
      <c r="U7" s="549">
        <v>1826413870</v>
      </c>
      <c r="V7" s="550">
        <f t="shared" si="2"/>
        <v>98.233116870078632</v>
      </c>
      <c r="W7" s="458" t="s">
        <v>1704</v>
      </c>
      <c r="X7" s="187"/>
    </row>
    <row r="8" spans="1:24" ht="16" x14ac:dyDescent="0.2">
      <c r="A8" s="454" t="s">
        <v>403</v>
      </c>
      <c r="B8" s="652" t="s">
        <v>819</v>
      </c>
      <c r="C8" s="654" t="s">
        <v>820</v>
      </c>
      <c r="D8" s="655" t="s">
        <v>821</v>
      </c>
      <c r="E8" s="456" t="s">
        <v>822</v>
      </c>
      <c r="F8" s="457">
        <v>1.1399999999999999</v>
      </c>
      <c r="G8" s="548">
        <v>11.5</v>
      </c>
      <c r="H8" s="549">
        <v>1057995280</v>
      </c>
      <c r="I8" s="549">
        <v>965644423</v>
      </c>
      <c r="J8" s="550">
        <f t="shared" si="0"/>
        <v>91.271146597175743</v>
      </c>
      <c r="K8" s="549">
        <v>12079046</v>
      </c>
      <c r="L8" s="549">
        <v>71552918</v>
      </c>
      <c r="M8" s="551">
        <v>312</v>
      </c>
      <c r="N8" s="552">
        <f t="shared" si="1"/>
        <v>294.89734585583409</v>
      </c>
      <c r="O8" s="553">
        <v>21549056</v>
      </c>
      <c r="P8" s="553">
        <v>5684807.9700317755</v>
      </c>
      <c r="Q8" s="548">
        <v>43.363199999999999</v>
      </c>
      <c r="R8" s="551">
        <v>41.5</v>
      </c>
      <c r="S8" s="554">
        <v>97.2</v>
      </c>
      <c r="T8" s="554">
        <v>98.2</v>
      </c>
      <c r="U8" s="549">
        <v>1050068131</v>
      </c>
      <c r="V8" s="550">
        <f t="shared" si="2"/>
        <v>99.250738717851362</v>
      </c>
      <c r="W8" s="458" t="s">
        <v>1705</v>
      </c>
      <c r="X8" s="187" t="s">
        <v>1706</v>
      </c>
    </row>
    <row r="9" spans="1:24" ht="16" x14ac:dyDescent="0.2">
      <c r="A9" s="454" t="s">
        <v>419</v>
      </c>
      <c r="B9" s="564"/>
      <c r="C9" s="564"/>
      <c r="D9" s="564"/>
      <c r="E9" s="456" t="s">
        <v>828</v>
      </c>
      <c r="F9" s="457">
        <v>1.57</v>
      </c>
      <c r="G9" s="548">
        <v>13.8</v>
      </c>
      <c r="H9" s="549">
        <v>1106280703</v>
      </c>
      <c r="I9" s="549">
        <v>947919715</v>
      </c>
      <c r="J9" s="550">
        <f t="shared" si="0"/>
        <v>85.685279733203487</v>
      </c>
      <c r="K9" s="549">
        <v>4382004</v>
      </c>
      <c r="L9" s="549">
        <v>73512665</v>
      </c>
      <c r="M9" s="551">
        <v>789</v>
      </c>
      <c r="N9" s="552">
        <f t="shared" si="1"/>
        <v>713.2005447264861</v>
      </c>
      <c r="O9" s="553">
        <v>7212419</v>
      </c>
      <c r="P9" s="553">
        <v>5425838.1111796359</v>
      </c>
      <c r="Q9" s="548">
        <v>40.7654</v>
      </c>
      <c r="R9" s="551">
        <v>39.4</v>
      </c>
      <c r="S9" s="554">
        <v>95.4</v>
      </c>
      <c r="T9" s="554">
        <v>97.8</v>
      </c>
      <c r="U9" s="549">
        <v>1062892016</v>
      </c>
      <c r="V9" s="550">
        <f t="shared" si="2"/>
        <v>96.077967654833074</v>
      </c>
      <c r="W9" s="458" t="s">
        <v>1705</v>
      </c>
      <c r="X9" s="459"/>
    </row>
    <row r="10" spans="1:24" ht="16" x14ac:dyDescent="0.2">
      <c r="A10" s="454" t="s">
        <v>457</v>
      </c>
      <c r="B10" s="564"/>
      <c r="C10" s="564"/>
      <c r="D10" s="564"/>
      <c r="E10" s="456" t="s">
        <v>835</v>
      </c>
      <c r="F10" s="457">
        <v>1.57</v>
      </c>
      <c r="G10" s="548">
        <v>13.8</v>
      </c>
      <c r="H10" s="549">
        <v>995935930</v>
      </c>
      <c r="I10" s="551" t="s">
        <v>1081</v>
      </c>
      <c r="J10" s="551" t="s">
        <v>898</v>
      </c>
      <c r="K10" s="549">
        <v>5376463</v>
      </c>
      <c r="L10" s="549">
        <v>71673800</v>
      </c>
      <c r="M10" s="551">
        <v>583</v>
      </c>
      <c r="N10" s="552">
        <f t="shared" si="1"/>
        <v>585.37902131917258</v>
      </c>
      <c r="O10" s="553">
        <v>11990523</v>
      </c>
      <c r="P10" s="553" t="s">
        <v>898</v>
      </c>
      <c r="Q10" s="548">
        <v>37.954999999999998</v>
      </c>
      <c r="R10" s="551">
        <v>43.4</v>
      </c>
      <c r="S10" s="554">
        <v>97.1</v>
      </c>
      <c r="T10" s="554">
        <v>94.6</v>
      </c>
      <c r="U10" s="549">
        <v>971526508</v>
      </c>
      <c r="V10" s="550">
        <f t="shared" si="2"/>
        <v>97.54909715929216</v>
      </c>
      <c r="W10" s="458" t="s">
        <v>436</v>
      </c>
      <c r="X10" s="459"/>
    </row>
    <row r="11" spans="1:24" ht="16" x14ac:dyDescent="0.2">
      <c r="A11" s="454" t="s">
        <v>493</v>
      </c>
      <c r="B11" s="564"/>
      <c r="C11" s="560"/>
      <c r="D11" s="560"/>
      <c r="E11" s="456" t="s">
        <v>839</v>
      </c>
      <c r="F11" s="457">
        <v>1.57</v>
      </c>
      <c r="G11" s="548">
        <v>13.8</v>
      </c>
      <c r="H11" s="549">
        <v>1047573732</v>
      </c>
      <c r="I11" s="551" t="s">
        <v>1081</v>
      </c>
      <c r="J11" s="551" t="s">
        <v>898</v>
      </c>
      <c r="K11" s="549">
        <v>4426777</v>
      </c>
      <c r="L11" s="549">
        <v>71343966</v>
      </c>
      <c r="M11" s="551">
        <v>834</v>
      </c>
      <c r="N11" s="552">
        <f t="shared" si="1"/>
        <v>796.12534614413187</v>
      </c>
      <c r="O11" s="553">
        <v>11660690</v>
      </c>
      <c r="P11" s="553" t="s">
        <v>898</v>
      </c>
      <c r="Q11" s="548">
        <v>39.141800000000003</v>
      </c>
      <c r="R11" s="551">
        <v>43.7</v>
      </c>
      <c r="S11" s="554">
        <v>97.1</v>
      </c>
      <c r="T11" s="554">
        <v>97.9</v>
      </c>
      <c r="U11" s="549">
        <v>1017784697</v>
      </c>
      <c r="V11" s="550">
        <f t="shared" si="2"/>
        <v>97.156378201357953</v>
      </c>
      <c r="W11" s="458" t="s">
        <v>405</v>
      </c>
      <c r="X11" s="459"/>
    </row>
    <row r="12" spans="1:24" ht="16" x14ac:dyDescent="0.2">
      <c r="A12" s="454" t="s">
        <v>526</v>
      </c>
      <c r="B12" s="564"/>
      <c r="C12" s="456" t="s">
        <v>842</v>
      </c>
      <c r="D12" s="455" t="s">
        <v>843</v>
      </c>
      <c r="E12" s="456" t="s">
        <v>844</v>
      </c>
      <c r="F12" s="457">
        <v>0.28000000000000003</v>
      </c>
      <c r="G12" s="548">
        <v>15</v>
      </c>
      <c r="H12" s="549">
        <v>1148597545</v>
      </c>
      <c r="I12" s="549">
        <v>285706558</v>
      </c>
      <c r="J12" s="550">
        <f t="shared" ref="J12:J18" si="3">100*I12/H12</f>
        <v>24.874383481291527</v>
      </c>
      <c r="K12" s="549">
        <v>9112118</v>
      </c>
      <c r="L12" s="549">
        <v>83240647</v>
      </c>
      <c r="M12" s="551">
        <v>373</v>
      </c>
      <c r="N12" s="552">
        <f t="shared" si="1"/>
        <v>324.74385969543403</v>
      </c>
      <c r="O12" s="553">
        <v>28356166</v>
      </c>
      <c r="P12" s="553">
        <v>2278691.9677771032</v>
      </c>
      <c r="Q12" s="548">
        <v>46.260300000000001</v>
      </c>
      <c r="R12" s="551">
        <v>43.2</v>
      </c>
      <c r="S12" s="554">
        <v>98.1</v>
      </c>
      <c r="T12" s="554">
        <v>98.4</v>
      </c>
      <c r="U12" s="549">
        <v>1140723118</v>
      </c>
      <c r="V12" s="550">
        <f t="shared" si="2"/>
        <v>99.314431148292243</v>
      </c>
      <c r="W12" s="458" t="s">
        <v>1705</v>
      </c>
      <c r="X12" s="459"/>
    </row>
    <row r="13" spans="1:24" ht="16" x14ac:dyDescent="0.2">
      <c r="A13" s="454" t="s">
        <v>538</v>
      </c>
      <c r="B13" s="560"/>
      <c r="C13" s="456" t="s">
        <v>852</v>
      </c>
      <c r="D13" s="455" t="s">
        <v>853</v>
      </c>
      <c r="E13" s="456" t="s">
        <v>854</v>
      </c>
      <c r="F13" s="457">
        <v>0.62</v>
      </c>
      <c r="G13" s="548">
        <v>14.4</v>
      </c>
      <c r="H13" s="549">
        <v>1059687259</v>
      </c>
      <c r="I13" s="549">
        <v>952083371</v>
      </c>
      <c r="J13" s="550">
        <f t="shared" si="3"/>
        <v>89.845693898259839</v>
      </c>
      <c r="K13" s="549">
        <v>12771857</v>
      </c>
      <c r="L13" s="549">
        <v>44745344</v>
      </c>
      <c r="M13" s="551">
        <v>429</v>
      </c>
      <c r="N13" s="552">
        <f t="shared" si="1"/>
        <v>404.83642353578585</v>
      </c>
      <c r="O13" s="553">
        <v>33078261</v>
      </c>
      <c r="P13" s="553">
        <v>3235860.364345477</v>
      </c>
      <c r="Q13" s="548">
        <v>40.405299999999997</v>
      </c>
      <c r="R13" s="551">
        <v>38.6</v>
      </c>
      <c r="S13" s="554">
        <v>94.3</v>
      </c>
      <c r="T13" s="554">
        <v>96.2</v>
      </c>
      <c r="U13" s="549">
        <v>1050099696</v>
      </c>
      <c r="V13" s="550">
        <f t="shared" si="2"/>
        <v>99.09524598709929</v>
      </c>
      <c r="W13" s="458" t="s">
        <v>1705</v>
      </c>
      <c r="X13" s="187"/>
    </row>
    <row r="14" spans="1:24" ht="16" x14ac:dyDescent="0.2">
      <c r="A14" s="454" t="s">
        <v>574</v>
      </c>
      <c r="B14" s="460" t="s">
        <v>862</v>
      </c>
      <c r="C14" s="456" t="s">
        <v>863</v>
      </c>
      <c r="D14" s="455" t="s">
        <v>864</v>
      </c>
      <c r="E14" s="456" t="s">
        <v>865</v>
      </c>
      <c r="F14" s="457">
        <v>0.41</v>
      </c>
      <c r="G14" s="548">
        <v>30.6</v>
      </c>
      <c r="H14" s="549">
        <v>2298547364</v>
      </c>
      <c r="I14" s="549">
        <v>1961129424</v>
      </c>
      <c r="J14" s="550">
        <f t="shared" si="3"/>
        <v>85.320383417602699</v>
      </c>
      <c r="K14" s="549">
        <v>10520693</v>
      </c>
      <c r="L14" s="549">
        <v>131611970</v>
      </c>
      <c r="M14" s="551">
        <v>562</v>
      </c>
      <c r="N14" s="552">
        <f t="shared" si="1"/>
        <v>244.50224903000955</v>
      </c>
      <c r="O14" s="553">
        <v>17126369</v>
      </c>
      <c r="P14" s="553">
        <v>8675740.301168751</v>
      </c>
      <c r="Q14" s="548">
        <v>41.098700000000001</v>
      </c>
      <c r="R14" s="551">
        <v>38.4</v>
      </c>
      <c r="S14" s="554">
        <v>96.2</v>
      </c>
      <c r="T14" s="554">
        <v>96.2</v>
      </c>
      <c r="U14" s="549">
        <v>2181703486</v>
      </c>
      <c r="V14" s="550">
        <f t="shared" si="2"/>
        <v>94.916620826265472</v>
      </c>
      <c r="W14" s="461" t="s">
        <v>148</v>
      </c>
      <c r="X14" s="187"/>
    </row>
    <row r="15" spans="1:24" ht="16" x14ac:dyDescent="0.2">
      <c r="A15" s="454" t="s">
        <v>595</v>
      </c>
      <c r="B15" s="460" t="s">
        <v>872</v>
      </c>
      <c r="C15" s="456" t="s">
        <v>873</v>
      </c>
      <c r="D15" s="455" t="s">
        <v>874</v>
      </c>
      <c r="E15" s="456" t="s">
        <v>875</v>
      </c>
      <c r="F15" s="457">
        <v>0.5</v>
      </c>
      <c r="G15" s="548">
        <v>33</v>
      </c>
      <c r="H15" s="549">
        <v>5319222779</v>
      </c>
      <c r="I15" s="549">
        <v>4615304139</v>
      </c>
      <c r="J15" s="550">
        <f t="shared" si="3"/>
        <v>86.766513281244173</v>
      </c>
      <c r="K15" s="549">
        <v>3350639</v>
      </c>
      <c r="L15" s="549">
        <v>486875112</v>
      </c>
      <c r="M15" s="549">
        <v>3573</v>
      </c>
      <c r="N15" s="552">
        <f t="shared" si="1"/>
        <v>671.71467495326726</v>
      </c>
      <c r="O15" s="555">
        <v>6095914</v>
      </c>
      <c r="P15" s="553">
        <v>709708.94749960233</v>
      </c>
      <c r="Q15" s="548">
        <v>38.706499999999998</v>
      </c>
      <c r="R15" s="551">
        <v>38.200000000000003</v>
      </c>
      <c r="S15" s="554">
        <v>96.7</v>
      </c>
      <c r="T15" s="554">
        <v>81.900000000000006</v>
      </c>
      <c r="U15" s="549">
        <v>5178571785</v>
      </c>
      <c r="V15" s="550">
        <f t="shared" si="2"/>
        <v>97.355798020807057</v>
      </c>
      <c r="W15" s="461" t="s">
        <v>148</v>
      </c>
      <c r="X15" s="187"/>
    </row>
    <row r="16" spans="1:24" ht="16" x14ac:dyDescent="0.2">
      <c r="A16" s="454" t="s">
        <v>614</v>
      </c>
      <c r="B16" s="652" t="s">
        <v>1099</v>
      </c>
      <c r="C16" s="456" t="s">
        <v>885</v>
      </c>
      <c r="D16" s="455" t="s">
        <v>886</v>
      </c>
      <c r="E16" s="456" t="s">
        <v>887</v>
      </c>
      <c r="F16" s="457">
        <v>0.08</v>
      </c>
      <c r="G16" s="548">
        <v>33.200000000000003</v>
      </c>
      <c r="H16" s="549">
        <v>591935101</v>
      </c>
      <c r="I16" s="549">
        <v>43703874</v>
      </c>
      <c r="J16" s="550">
        <f t="shared" si="3"/>
        <v>7.3832205466727343</v>
      </c>
      <c r="K16" s="549">
        <v>4763706</v>
      </c>
      <c r="L16" s="549">
        <v>23286013</v>
      </c>
      <c r="M16" s="551">
        <v>238</v>
      </c>
      <c r="N16" s="552">
        <f t="shared" si="1"/>
        <v>402.07110475105952</v>
      </c>
      <c r="O16" s="553">
        <v>10578356</v>
      </c>
      <c r="P16" s="553">
        <v>9633826.3947621509</v>
      </c>
      <c r="Q16" s="548">
        <v>38.666899999999998</v>
      </c>
      <c r="R16" s="551">
        <v>44.5</v>
      </c>
      <c r="S16" s="554">
        <v>95.9</v>
      </c>
      <c r="T16" s="554">
        <v>98</v>
      </c>
      <c r="U16" s="549">
        <v>572828215</v>
      </c>
      <c r="V16" s="550">
        <f t="shared" si="2"/>
        <v>96.772131612448504</v>
      </c>
      <c r="W16" s="461" t="s">
        <v>148</v>
      </c>
      <c r="X16" s="187"/>
    </row>
    <row r="17" spans="1:24" ht="16" x14ac:dyDescent="0.2">
      <c r="A17" s="454" t="s">
        <v>639</v>
      </c>
      <c r="B17" s="564"/>
      <c r="C17" s="456" t="s">
        <v>893</v>
      </c>
      <c r="D17" s="455" t="s">
        <v>894</v>
      </c>
      <c r="E17" s="456" t="s">
        <v>895</v>
      </c>
      <c r="F17" s="457">
        <v>0.57999999999999996</v>
      </c>
      <c r="G17" s="548">
        <v>24.6</v>
      </c>
      <c r="H17" s="549">
        <v>555641398</v>
      </c>
      <c r="I17" s="549">
        <v>539091056</v>
      </c>
      <c r="J17" s="550">
        <f t="shared" si="3"/>
        <v>97.021398682752576</v>
      </c>
      <c r="K17" s="549">
        <v>4568778</v>
      </c>
      <c r="L17" s="549">
        <v>23456640</v>
      </c>
      <c r="M17" s="551">
        <v>266</v>
      </c>
      <c r="N17" s="552">
        <f t="shared" si="1"/>
        <v>478.72602897741609</v>
      </c>
      <c r="O17" s="553">
        <v>12953711</v>
      </c>
      <c r="P17" s="553">
        <v>2469038.4930605907</v>
      </c>
      <c r="Q17" s="548">
        <v>24.304200000000002</v>
      </c>
      <c r="R17" s="551">
        <v>37.1</v>
      </c>
      <c r="S17" s="554">
        <v>92.6</v>
      </c>
      <c r="T17" s="554">
        <v>98.4</v>
      </c>
      <c r="U17" s="549">
        <v>554231468</v>
      </c>
      <c r="V17" s="550">
        <f t="shared" si="2"/>
        <v>99.746251808257099</v>
      </c>
      <c r="W17" s="461" t="s">
        <v>148</v>
      </c>
      <c r="X17" s="187"/>
    </row>
    <row r="18" spans="1:24" ht="16" x14ac:dyDescent="0.2">
      <c r="A18" s="454" t="s">
        <v>643</v>
      </c>
      <c r="B18" s="564"/>
      <c r="C18" s="654" t="s">
        <v>899</v>
      </c>
      <c r="D18" s="455" t="s">
        <v>900</v>
      </c>
      <c r="E18" s="456" t="s">
        <v>901</v>
      </c>
      <c r="F18" s="457">
        <v>0.42</v>
      </c>
      <c r="G18" s="548">
        <v>29.4</v>
      </c>
      <c r="H18" s="549">
        <v>932930362</v>
      </c>
      <c r="I18" s="549">
        <v>1034011644</v>
      </c>
      <c r="J18" s="550">
        <f t="shared" si="3"/>
        <v>110.83481534284121</v>
      </c>
      <c r="K18" s="549">
        <v>2005422</v>
      </c>
      <c r="L18" s="549">
        <v>35590001</v>
      </c>
      <c r="M18" s="551">
        <v>744</v>
      </c>
      <c r="N18" s="552">
        <f t="shared" si="1"/>
        <v>797.48717621862545</v>
      </c>
      <c r="O18" s="553">
        <v>2617939</v>
      </c>
      <c r="P18" s="553">
        <v>6207644.467251244</v>
      </c>
      <c r="Q18" s="548">
        <v>38.414200000000001</v>
      </c>
      <c r="R18" s="551">
        <v>34.700000000000003</v>
      </c>
      <c r="S18" s="554">
        <v>94.5</v>
      </c>
      <c r="T18" s="554">
        <v>97.3</v>
      </c>
      <c r="U18" s="549">
        <v>828342568</v>
      </c>
      <c r="V18" s="550">
        <f t="shared" si="2"/>
        <v>88.789324663441491</v>
      </c>
      <c r="W18" s="461" t="s">
        <v>148</v>
      </c>
      <c r="X18" s="187"/>
    </row>
    <row r="19" spans="1:24" ht="16" x14ac:dyDescent="0.2">
      <c r="A19" s="454" t="s">
        <v>651</v>
      </c>
      <c r="B19" s="564"/>
      <c r="C19" s="560"/>
      <c r="D19" s="455" t="s">
        <v>908</v>
      </c>
      <c r="E19" s="456" t="s">
        <v>909</v>
      </c>
      <c r="F19" s="457">
        <v>0.18</v>
      </c>
      <c r="G19" s="548">
        <v>30.8</v>
      </c>
      <c r="H19" s="549">
        <v>880428986</v>
      </c>
      <c r="I19" s="551" t="s">
        <v>1081</v>
      </c>
      <c r="J19" s="551" t="s">
        <v>898</v>
      </c>
      <c r="K19" s="549">
        <v>3979531</v>
      </c>
      <c r="L19" s="549">
        <v>36676067</v>
      </c>
      <c r="M19" s="551">
        <v>490</v>
      </c>
      <c r="N19" s="552">
        <f t="shared" si="1"/>
        <v>556.54687407122697</v>
      </c>
      <c r="O19" s="553">
        <v>2773449</v>
      </c>
      <c r="P19" s="553">
        <v>11602639.352448581</v>
      </c>
      <c r="Q19" s="548">
        <v>34.774000000000001</v>
      </c>
      <c r="R19" s="551">
        <v>37.4</v>
      </c>
      <c r="S19" s="554">
        <v>93.9</v>
      </c>
      <c r="T19" s="554">
        <v>97.1</v>
      </c>
      <c r="U19" s="549">
        <v>850709649</v>
      </c>
      <c r="V19" s="550">
        <f t="shared" si="2"/>
        <v>96.624448141465436</v>
      </c>
      <c r="W19" s="461" t="s">
        <v>148</v>
      </c>
      <c r="X19" s="187"/>
    </row>
    <row r="20" spans="1:24" ht="16" x14ac:dyDescent="0.2">
      <c r="A20" s="454" t="s">
        <v>650</v>
      </c>
      <c r="B20" s="564"/>
      <c r="C20" s="456" t="s">
        <v>918</v>
      </c>
      <c r="D20" s="462" t="s">
        <v>919</v>
      </c>
      <c r="E20" s="456" t="s">
        <v>920</v>
      </c>
      <c r="F20" s="457">
        <v>0.34</v>
      </c>
      <c r="G20" s="548">
        <v>28.671672000000001</v>
      </c>
      <c r="H20" s="549">
        <v>609391784</v>
      </c>
      <c r="I20" s="549">
        <v>671265480</v>
      </c>
      <c r="J20" s="550">
        <f t="shared" ref="J20:J22" si="4">100*I20/H20</f>
        <v>110.15335251057471</v>
      </c>
      <c r="K20" s="549">
        <v>5939854</v>
      </c>
      <c r="L20" s="549">
        <v>25156145</v>
      </c>
      <c r="M20" s="551">
        <v>445</v>
      </c>
      <c r="N20" s="552">
        <f t="shared" si="1"/>
        <v>730.23629737679562</v>
      </c>
      <c r="O20" s="553">
        <v>3389480</v>
      </c>
      <c r="P20" s="553">
        <v>5541755.0558902845</v>
      </c>
      <c r="Q20" s="548">
        <v>28.822099999999999</v>
      </c>
      <c r="R20" s="551">
        <v>33.6</v>
      </c>
      <c r="S20" s="554">
        <v>87.2</v>
      </c>
      <c r="T20" s="554">
        <v>91.8</v>
      </c>
      <c r="U20" s="549">
        <v>575052359</v>
      </c>
      <c r="V20" s="550">
        <f t="shared" si="2"/>
        <v>94.364967513247606</v>
      </c>
      <c r="W20" s="461" t="s">
        <v>148</v>
      </c>
      <c r="X20" s="187"/>
    </row>
    <row r="21" spans="1:24" ht="15.75" customHeight="1" x14ac:dyDescent="0.2">
      <c r="A21" s="454" t="s">
        <v>674</v>
      </c>
      <c r="B21" s="560"/>
      <c r="C21" s="456" t="s">
        <v>927</v>
      </c>
      <c r="D21" s="463" t="s">
        <v>928</v>
      </c>
      <c r="E21" s="456" t="s">
        <v>929</v>
      </c>
      <c r="F21" s="457">
        <v>0.54</v>
      </c>
      <c r="G21" s="548">
        <v>43.1</v>
      </c>
      <c r="H21" s="549">
        <v>937150793</v>
      </c>
      <c r="I21" s="549">
        <v>62949365</v>
      </c>
      <c r="J21" s="550">
        <f t="shared" si="4"/>
        <v>6.7171009692567161</v>
      </c>
      <c r="K21" s="549">
        <v>1178098</v>
      </c>
      <c r="L21" s="549">
        <v>36801689</v>
      </c>
      <c r="M21" s="549">
        <v>1160</v>
      </c>
      <c r="N21" s="552">
        <f t="shared" si="1"/>
        <v>1237.7943962322402</v>
      </c>
      <c r="O21" s="553">
        <v>3876042</v>
      </c>
      <c r="P21" s="553">
        <v>17500278.634454507</v>
      </c>
      <c r="Q21" s="548">
        <v>33.857399999999998</v>
      </c>
      <c r="R21" s="551">
        <v>38.6</v>
      </c>
      <c r="S21" s="554">
        <v>87.9</v>
      </c>
      <c r="T21" s="554">
        <v>95.4</v>
      </c>
      <c r="U21" s="549">
        <v>876622335</v>
      </c>
      <c r="V21" s="550">
        <f t="shared" si="2"/>
        <v>93.541225334053578</v>
      </c>
      <c r="W21" s="461" t="s">
        <v>148</v>
      </c>
      <c r="X21" s="187"/>
    </row>
    <row r="22" spans="1:24" ht="15.75" customHeight="1" x14ac:dyDescent="0.2">
      <c r="A22" s="454" t="s">
        <v>676</v>
      </c>
      <c r="B22" s="460" t="s">
        <v>937</v>
      </c>
      <c r="C22" s="456" t="s">
        <v>938</v>
      </c>
      <c r="D22" s="455" t="s">
        <v>939</v>
      </c>
      <c r="E22" s="456" t="s">
        <v>940</v>
      </c>
      <c r="F22" s="457">
        <v>0.94</v>
      </c>
      <c r="G22" s="548">
        <v>54.1</v>
      </c>
      <c r="H22" s="549">
        <v>2558784953</v>
      </c>
      <c r="I22" s="549">
        <v>1462441988</v>
      </c>
      <c r="J22" s="550">
        <f t="shared" si="4"/>
        <v>57.153766919153831</v>
      </c>
      <c r="K22" s="549">
        <v>812200</v>
      </c>
      <c r="L22" s="549">
        <v>49750689</v>
      </c>
      <c r="M22" s="549">
        <v>3753</v>
      </c>
      <c r="N22" s="552">
        <f t="shared" si="1"/>
        <v>1466.7117670829919</v>
      </c>
      <c r="O22" s="553">
        <v>2333884</v>
      </c>
      <c r="P22" s="553">
        <v>31384349.007464249</v>
      </c>
      <c r="Q22" s="548">
        <v>38.361699999999999</v>
      </c>
      <c r="R22" s="551">
        <v>39.299999999999997</v>
      </c>
      <c r="S22" s="554">
        <v>87.8</v>
      </c>
      <c r="T22" s="554">
        <v>88.6</v>
      </c>
      <c r="U22" s="549">
        <v>2440286702</v>
      </c>
      <c r="V22" s="550">
        <f t="shared" si="2"/>
        <v>95.368964052212789</v>
      </c>
      <c r="W22" s="461" t="s">
        <v>148</v>
      </c>
      <c r="X22" s="459"/>
    </row>
    <row r="23" spans="1:24" ht="15.75" customHeight="1" x14ac:dyDescent="0.2">
      <c r="A23" s="190"/>
      <c r="B23" s="190" t="s">
        <v>1707</v>
      </c>
      <c r="C23" s="190"/>
      <c r="D23" s="190"/>
      <c r="E23" s="190"/>
      <c r="F23" s="190"/>
      <c r="G23" s="190"/>
      <c r="H23" s="190"/>
      <c r="I23" s="190"/>
      <c r="J23" s="190"/>
      <c r="K23" s="190"/>
      <c r="L23" s="190"/>
      <c r="M23" s="190"/>
      <c r="N23" s="190"/>
      <c r="O23" s="464"/>
      <c r="P23" s="190"/>
      <c r="Q23" s="190"/>
      <c r="R23" s="190"/>
      <c r="S23" s="190"/>
      <c r="T23" s="190"/>
      <c r="U23" s="190"/>
      <c r="V23" s="190"/>
      <c r="W23" s="190"/>
      <c r="X23" s="190"/>
    </row>
    <row r="24" spans="1:24" ht="15.75" customHeight="1" x14ac:dyDescent="0.2">
      <c r="A24" s="465"/>
      <c r="B24" s="190"/>
      <c r="C24" s="190"/>
      <c r="D24" s="190"/>
      <c r="E24" s="190"/>
      <c r="F24" s="190"/>
      <c r="G24" s="190"/>
      <c r="H24" s="190"/>
      <c r="I24" s="190"/>
      <c r="J24" s="190"/>
      <c r="K24" s="190"/>
      <c r="L24" s="190"/>
      <c r="M24" s="190"/>
      <c r="N24" s="190"/>
      <c r="O24" s="464"/>
      <c r="P24" s="190"/>
      <c r="S24" s="466"/>
      <c r="T24" s="466"/>
      <c r="U24" s="190"/>
      <c r="V24" s="467"/>
      <c r="W24" s="190"/>
      <c r="X24" s="190"/>
    </row>
    <row r="25" spans="1:24" ht="15.75" customHeight="1" x14ac:dyDescent="0.2">
      <c r="G25" s="190"/>
      <c r="H25" s="190"/>
      <c r="I25" s="190"/>
      <c r="J25" s="190"/>
      <c r="K25" s="190"/>
      <c r="L25" s="190"/>
      <c r="M25" s="190"/>
      <c r="N25" s="190"/>
      <c r="O25" s="190"/>
      <c r="P25" s="190"/>
      <c r="S25" s="466"/>
      <c r="T25" s="466"/>
      <c r="U25" s="190"/>
      <c r="V25" s="466"/>
      <c r="W25" s="190"/>
      <c r="X25" s="190"/>
    </row>
    <row r="26" spans="1:24" ht="15.75" customHeight="1" x14ac:dyDescent="0.2">
      <c r="F26" s="141"/>
      <c r="G26" s="466"/>
      <c r="H26" s="190"/>
      <c r="I26" s="190"/>
      <c r="J26" s="190"/>
      <c r="K26" s="190"/>
      <c r="L26" s="190"/>
      <c r="M26" s="190"/>
      <c r="N26" s="190"/>
      <c r="O26" s="190"/>
      <c r="P26" s="190"/>
      <c r="Q26" s="190"/>
      <c r="R26" s="190"/>
      <c r="S26" s="468"/>
      <c r="T26" s="190"/>
      <c r="U26" s="190"/>
      <c r="V26" s="190"/>
      <c r="W26" s="190"/>
    </row>
    <row r="27" spans="1:24" ht="15.75" customHeight="1" x14ac:dyDescent="0.2">
      <c r="G27" s="190"/>
      <c r="H27" s="190"/>
      <c r="I27" s="190"/>
      <c r="J27" s="190"/>
      <c r="K27" s="190"/>
      <c r="L27" s="190"/>
      <c r="M27" s="190"/>
      <c r="N27" s="190"/>
      <c r="O27" s="190"/>
      <c r="P27" s="190"/>
      <c r="Q27" s="190"/>
      <c r="R27" s="190"/>
      <c r="S27" s="190"/>
      <c r="T27" s="190"/>
      <c r="U27" s="190"/>
      <c r="V27" s="190"/>
      <c r="W27" s="190"/>
    </row>
    <row r="28" spans="1:24" ht="15.75" customHeight="1" x14ac:dyDescent="0.2">
      <c r="A28" s="190"/>
      <c r="B28" s="190"/>
      <c r="C28" s="190"/>
      <c r="D28" s="190"/>
      <c r="E28" s="190"/>
      <c r="F28" s="190"/>
      <c r="G28" s="190"/>
      <c r="H28" s="190"/>
      <c r="I28" s="190"/>
      <c r="J28" s="190"/>
      <c r="K28" s="190"/>
      <c r="L28" s="190"/>
      <c r="M28" s="190"/>
      <c r="N28" s="190"/>
      <c r="O28" s="190"/>
      <c r="P28" s="190"/>
      <c r="Q28" s="190"/>
      <c r="R28" s="190"/>
      <c r="S28" s="190"/>
      <c r="T28" s="190"/>
      <c r="U28" s="190"/>
      <c r="V28" s="190"/>
      <c r="W28" s="190"/>
      <c r="X28" s="190"/>
    </row>
    <row r="29" spans="1:24" ht="15.75" customHeight="1" x14ac:dyDescent="0.2">
      <c r="A29" s="190"/>
      <c r="B29" s="190"/>
      <c r="C29" s="190"/>
      <c r="D29" s="190"/>
      <c r="E29" s="190"/>
      <c r="F29" s="190"/>
      <c r="G29" s="190"/>
      <c r="H29" s="190"/>
      <c r="I29" s="190"/>
      <c r="J29" s="190"/>
      <c r="K29" s="190"/>
      <c r="L29" s="190"/>
      <c r="M29" s="190"/>
      <c r="N29" s="190"/>
      <c r="O29" s="190"/>
      <c r="P29" s="190"/>
      <c r="Q29" s="190"/>
      <c r="R29" s="190"/>
      <c r="S29" s="190"/>
      <c r="T29" s="190"/>
      <c r="U29" s="190"/>
      <c r="V29" s="190"/>
      <c r="W29" s="190"/>
      <c r="X29" s="190"/>
    </row>
    <row r="30" spans="1:24" ht="15.75" customHeight="1" x14ac:dyDescent="0.2">
      <c r="A30" s="190"/>
      <c r="B30" s="190"/>
      <c r="C30" s="190"/>
      <c r="D30" s="190"/>
      <c r="E30" s="190"/>
      <c r="F30" s="190"/>
      <c r="G30" s="190"/>
      <c r="H30" s="190"/>
      <c r="I30" s="190"/>
      <c r="J30" s="190"/>
      <c r="K30" s="190"/>
      <c r="L30" s="190"/>
      <c r="M30" s="190"/>
      <c r="N30" s="190"/>
      <c r="O30" s="190"/>
      <c r="P30" s="190"/>
      <c r="Q30" s="190"/>
      <c r="R30" s="190"/>
      <c r="S30" s="190"/>
      <c r="T30" s="190"/>
      <c r="U30" s="190"/>
      <c r="V30" s="190"/>
      <c r="W30" s="190"/>
      <c r="X30" s="190"/>
    </row>
    <row r="31" spans="1:24" ht="15.75" customHeight="1" x14ac:dyDescent="0.2">
      <c r="A31" s="190"/>
      <c r="B31" s="190"/>
      <c r="C31" s="190"/>
      <c r="D31" s="190"/>
      <c r="E31" s="190"/>
      <c r="F31" s="190"/>
      <c r="G31" s="190"/>
      <c r="H31" s="190"/>
      <c r="I31" s="190"/>
      <c r="J31" s="190"/>
      <c r="K31" s="190"/>
      <c r="L31" s="190"/>
      <c r="M31" s="190"/>
      <c r="N31" s="190"/>
      <c r="O31" s="190"/>
      <c r="P31" s="190"/>
      <c r="Q31" s="190"/>
      <c r="R31" s="190"/>
      <c r="S31" s="190"/>
      <c r="T31" s="190"/>
      <c r="U31" s="190"/>
      <c r="V31" s="190"/>
      <c r="W31" s="190"/>
      <c r="X31" s="190"/>
    </row>
    <row r="32" spans="1:24" ht="15.75" customHeight="1" x14ac:dyDescent="0.2">
      <c r="A32" s="190"/>
      <c r="B32" s="190"/>
      <c r="C32" s="190"/>
      <c r="D32" s="190"/>
      <c r="E32" s="190"/>
      <c r="F32" s="190"/>
      <c r="G32" s="190"/>
      <c r="H32" s="190"/>
      <c r="I32" s="190"/>
      <c r="J32" s="190"/>
      <c r="K32" s="190"/>
      <c r="L32" s="190"/>
      <c r="M32" s="190"/>
      <c r="N32" s="190"/>
      <c r="O32" s="190"/>
      <c r="P32" s="190"/>
      <c r="Q32" s="190"/>
      <c r="R32" s="190"/>
      <c r="S32" s="190"/>
      <c r="T32" s="190"/>
      <c r="U32" s="190"/>
      <c r="V32" s="190"/>
      <c r="W32" s="190"/>
      <c r="X32" s="190"/>
    </row>
    <row r="33" spans="1:24" ht="15.75" customHeight="1" x14ac:dyDescent="0.2">
      <c r="A33" s="190"/>
      <c r="B33" s="190"/>
      <c r="C33" s="190"/>
      <c r="D33" s="190"/>
      <c r="E33" s="190"/>
      <c r="F33" s="190"/>
      <c r="G33" s="190"/>
      <c r="H33" s="190"/>
      <c r="I33" s="190"/>
      <c r="J33" s="190"/>
      <c r="K33" s="190"/>
      <c r="L33" s="190"/>
      <c r="M33" s="190"/>
      <c r="N33" s="190"/>
      <c r="O33" s="190"/>
      <c r="P33" s="190"/>
      <c r="Q33" s="190"/>
      <c r="R33" s="190"/>
      <c r="S33" s="190"/>
      <c r="T33" s="190"/>
      <c r="U33" s="190"/>
      <c r="V33" s="190"/>
      <c r="W33" s="190"/>
      <c r="X33" s="190"/>
    </row>
    <row r="34" spans="1:24" ht="15.75" customHeight="1" x14ac:dyDescent="0.2">
      <c r="A34" s="190"/>
      <c r="B34" s="190"/>
      <c r="C34" s="190"/>
      <c r="D34" s="190"/>
      <c r="E34" s="190"/>
      <c r="F34" s="190"/>
      <c r="G34" s="190"/>
      <c r="H34" s="190"/>
      <c r="I34" s="190"/>
      <c r="J34" s="190"/>
      <c r="K34" s="190"/>
      <c r="L34" s="190"/>
      <c r="M34" s="190"/>
      <c r="N34" s="190"/>
      <c r="O34" s="190"/>
      <c r="P34" s="190"/>
      <c r="Q34" s="190"/>
      <c r="R34" s="190"/>
      <c r="S34" s="190"/>
      <c r="T34" s="190"/>
      <c r="U34" s="190"/>
      <c r="V34" s="190"/>
      <c r="W34" s="190"/>
      <c r="X34" s="190"/>
    </row>
    <row r="35" spans="1:24" ht="15.75" customHeight="1" x14ac:dyDescent="0.2">
      <c r="A35" s="190"/>
      <c r="B35" s="190"/>
      <c r="C35" s="190"/>
      <c r="D35" s="190"/>
      <c r="E35" s="190"/>
      <c r="F35" s="190"/>
      <c r="G35" s="190"/>
      <c r="H35" s="190"/>
      <c r="I35" s="190"/>
      <c r="J35" s="190"/>
      <c r="K35" s="190"/>
      <c r="L35" s="190"/>
      <c r="M35" s="190"/>
      <c r="N35" s="190"/>
      <c r="O35" s="190"/>
      <c r="P35" s="190"/>
      <c r="Q35" s="190"/>
      <c r="R35" s="190"/>
      <c r="S35" s="190"/>
      <c r="T35" s="190"/>
      <c r="U35" s="190"/>
      <c r="V35" s="190"/>
      <c r="W35" s="190"/>
      <c r="X35" s="190"/>
    </row>
    <row r="36" spans="1:24" ht="15.75" customHeight="1" x14ac:dyDescent="0.2">
      <c r="A36" s="190"/>
      <c r="B36" s="190"/>
      <c r="C36" s="190"/>
      <c r="D36" s="190"/>
      <c r="E36" s="190"/>
      <c r="F36" s="190"/>
      <c r="G36" s="190"/>
      <c r="H36" s="190"/>
      <c r="I36" s="190"/>
      <c r="J36" s="190"/>
      <c r="K36" s="190"/>
      <c r="L36" s="190"/>
      <c r="M36" s="190"/>
      <c r="N36" s="190"/>
      <c r="O36" s="190"/>
      <c r="P36" s="190"/>
      <c r="Q36" s="190"/>
      <c r="R36" s="190"/>
      <c r="S36" s="190"/>
      <c r="T36" s="190"/>
      <c r="U36" s="190"/>
      <c r="V36" s="190"/>
      <c r="W36" s="190"/>
      <c r="X36" s="190"/>
    </row>
    <row r="37" spans="1:24" ht="15.75" customHeight="1" x14ac:dyDescent="0.2">
      <c r="A37" s="190"/>
      <c r="B37" s="190"/>
      <c r="C37" s="190"/>
      <c r="D37" s="190"/>
      <c r="E37" s="190"/>
      <c r="F37" s="190"/>
      <c r="G37" s="190"/>
      <c r="H37" s="190"/>
      <c r="I37" s="190"/>
      <c r="J37" s="190"/>
      <c r="K37" s="190"/>
      <c r="L37" s="190"/>
      <c r="M37" s="190"/>
      <c r="N37" s="190"/>
      <c r="O37" s="190"/>
      <c r="P37" s="190"/>
      <c r="Q37" s="190"/>
      <c r="R37" s="190"/>
      <c r="S37" s="190"/>
      <c r="T37" s="190"/>
      <c r="U37" s="190"/>
      <c r="V37" s="190"/>
      <c r="W37" s="190"/>
      <c r="X37" s="190"/>
    </row>
    <row r="38" spans="1:24" ht="15.75" customHeight="1" x14ac:dyDescent="0.2">
      <c r="A38" s="190"/>
      <c r="B38" s="190"/>
      <c r="C38" s="190"/>
      <c r="D38" s="190"/>
      <c r="E38" s="190"/>
      <c r="F38" s="190"/>
      <c r="G38" s="190"/>
      <c r="H38" s="190"/>
      <c r="I38" s="190"/>
      <c r="J38" s="190"/>
      <c r="K38" s="190"/>
      <c r="L38" s="190"/>
      <c r="M38" s="190"/>
      <c r="N38" s="190"/>
      <c r="O38" s="190"/>
      <c r="P38" s="190"/>
      <c r="Q38" s="190"/>
      <c r="R38" s="190"/>
      <c r="S38" s="190"/>
      <c r="T38" s="190"/>
      <c r="U38" s="190"/>
      <c r="V38" s="190"/>
      <c r="W38" s="190"/>
      <c r="X38" s="190"/>
    </row>
    <row r="39" spans="1:24" ht="15.75" customHeight="1" x14ac:dyDescent="0.2">
      <c r="A39" s="190"/>
      <c r="B39" s="190"/>
      <c r="C39" s="190"/>
      <c r="D39" s="190"/>
      <c r="E39" s="190"/>
      <c r="F39" s="190"/>
      <c r="G39" s="190"/>
      <c r="H39" s="190"/>
      <c r="I39" s="190"/>
      <c r="J39" s="190"/>
      <c r="K39" s="190"/>
      <c r="L39" s="190"/>
      <c r="M39" s="190"/>
      <c r="N39" s="190"/>
      <c r="O39" s="190"/>
      <c r="P39" s="190"/>
      <c r="Q39" s="190"/>
      <c r="R39" s="190"/>
      <c r="S39" s="190"/>
      <c r="T39" s="190"/>
      <c r="U39" s="190"/>
      <c r="V39" s="190"/>
      <c r="W39" s="190"/>
      <c r="X39" s="190"/>
    </row>
    <row r="40" spans="1:24" ht="15.75" customHeight="1" x14ac:dyDescent="0.2">
      <c r="A40" s="190"/>
      <c r="B40" s="190"/>
      <c r="C40" s="190"/>
      <c r="D40" s="190"/>
      <c r="E40" s="190"/>
      <c r="F40" s="190"/>
      <c r="G40" s="190"/>
      <c r="H40" s="190"/>
      <c r="I40" s="190"/>
      <c r="J40" s="190"/>
      <c r="K40" s="190"/>
      <c r="L40" s="190"/>
      <c r="M40" s="190"/>
      <c r="N40" s="190"/>
      <c r="O40" s="190"/>
      <c r="P40" s="190"/>
      <c r="Q40" s="190"/>
      <c r="R40" s="190"/>
      <c r="S40" s="190"/>
      <c r="T40" s="190"/>
      <c r="U40" s="190"/>
      <c r="V40" s="190"/>
      <c r="W40" s="190"/>
      <c r="X40" s="190"/>
    </row>
    <row r="41" spans="1:24" ht="15.75" customHeight="1" x14ac:dyDescent="0.2">
      <c r="A41" s="190"/>
      <c r="B41" s="190"/>
      <c r="C41" s="190"/>
      <c r="D41" s="190"/>
      <c r="E41" s="190"/>
      <c r="F41" s="190"/>
      <c r="G41" s="190"/>
      <c r="H41" s="190"/>
      <c r="I41" s="190"/>
      <c r="J41" s="190"/>
      <c r="K41" s="190"/>
      <c r="L41" s="190"/>
      <c r="M41" s="190"/>
      <c r="N41" s="190"/>
      <c r="O41" s="190"/>
      <c r="P41" s="190"/>
      <c r="Q41" s="190"/>
      <c r="R41" s="190"/>
      <c r="S41" s="190"/>
      <c r="T41" s="190"/>
      <c r="U41" s="190"/>
      <c r="V41" s="190"/>
      <c r="W41" s="190"/>
      <c r="X41" s="190"/>
    </row>
    <row r="42" spans="1:24" ht="15.75" customHeight="1" x14ac:dyDescent="0.2">
      <c r="A42" s="190"/>
      <c r="B42" s="190"/>
      <c r="C42" s="190"/>
      <c r="D42" s="190"/>
      <c r="E42" s="190"/>
      <c r="F42" s="190"/>
      <c r="G42" s="190"/>
      <c r="H42" s="190"/>
      <c r="I42" s="190"/>
      <c r="J42" s="190"/>
      <c r="K42" s="190"/>
      <c r="L42" s="190"/>
      <c r="M42" s="190"/>
      <c r="N42" s="190"/>
      <c r="O42" s="190"/>
      <c r="P42" s="190"/>
      <c r="Q42" s="190"/>
      <c r="R42" s="190"/>
      <c r="S42" s="190"/>
      <c r="T42" s="190"/>
      <c r="U42" s="190"/>
      <c r="V42" s="190"/>
      <c r="W42" s="190"/>
      <c r="X42" s="190"/>
    </row>
    <row r="43" spans="1:24" ht="15.75" customHeight="1" x14ac:dyDescent="0.2">
      <c r="A43" s="190"/>
      <c r="B43" s="190"/>
      <c r="C43" s="190"/>
      <c r="D43" s="190"/>
      <c r="E43" s="190"/>
      <c r="F43" s="190"/>
      <c r="G43" s="190"/>
      <c r="H43" s="190"/>
      <c r="I43" s="190"/>
      <c r="J43" s="190"/>
      <c r="K43" s="190"/>
      <c r="L43" s="190"/>
      <c r="M43" s="190"/>
      <c r="N43" s="190"/>
      <c r="O43" s="190"/>
      <c r="P43" s="190"/>
      <c r="Q43" s="190"/>
      <c r="R43" s="190"/>
      <c r="S43" s="190"/>
      <c r="T43" s="190"/>
      <c r="U43" s="190"/>
      <c r="V43" s="190"/>
      <c r="W43" s="190"/>
      <c r="X43" s="190"/>
    </row>
    <row r="44" spans="1:24" ht="15.75" customHeight="1" x14ac:dyDescent="0.2">
      <c r="A44" s="190"/>
      <c r="B44" s="190"/>
      <c r="C44" s="190"/>
      <c r="D44" s="190"/>
      <c r="E44" s="190"/>
      <c r="F44" s="190"/>
      <c r="G44" s="190"/>
      <c r="H44" s="190"/>
      <c r="I44" s="190"/>
      <c r="J44" s="190"/>
      <c r="K44" s="190"/>
      <c r="L44" s="190"/>
      <c r="M44" s="190"/>
      <c r="N44" s="190"/>
      <c r="O44" s="190"/>
      <c r="P44" s="190"/>
      <c r="Q44" s="190"/>
      <c r="R44" s="190"/>
      <c r="S44" s="190"/>
      <c r="T44" s="190"/>
      <c r="U44" s="190"/>
      <c r="V44" s="190"/>
      <c r="W44" s="190"/>
      <c r="X44" s="190"/>
    </row>
    <row r="45" spans="1:24" ht="15.75" customHeight="1" x14ac:dyDescent="0.2">
      <c r="A45" s="190"/>
      <c r="B45" s="190"/>
      <c r="C45" s="190"/>
      <c r="D45" s="190"/>
      <c r="E45" s="190"/>
      <c r="F45" s="190"/>
      <c r="G45" s="190"/>
      <c r="H45" s="190"/>
      <c r="I45" s="190"/>
      <c r="J45" s="190"/>
      <c r="K45" s="190"/>
      <c r="L45" s="190"/>
      <c r="M45" s="190"/>
      <c r="N45" s="190"/>
      <c r="O45" s="190"/>
      <c r="P45" s="190"/>
      <c r="Q45" s="190"/>
      <c r="R45" s="190"/>
      <c r="S45" s="190"/>
      <c r="T45" s="190"/>
      <c r="U45" s="190"/>
      <c r="V45" s="190"/>
      <c r="W45" s="190"/>
      <c r="X45" s="190"/>
    </row>
    <row r="46" spans="1:24" ht="15.75" customHeight="1" x14ac:dyDescent="0.2">
      <c r="A46" s="190"/>
      <c r="B46" s="190"/>
      <c r="C46" s="190"/>
      <c r="D46" s="190"/>
      <c r="E46" s="190"/>
      <c r="F46" s="190"/>
      <c r="G46" s="190"/>
      <c r="H46" s="190"/>
      <c r="I46" s="190"/>
      <c r="J46" s="190"/>
      <c r="K46" s="190"/>
      <c r="L46" s="190"/>
      <c r="M46" s="190"/>
      <c r="N46" s="190"/>
      <c r="O46" s="190"/>
      <c r="P46" s="190"/>
      <c r="Q46" s="190"/>
      <c r="R46" s="190"/>
      <c r="S46" s="190"/>
      <c r="T46" s="190"/>
      <c r="U46" s="190"/>
      <c r="V46" s="190"/>
      <c r="W46" s="190"/>
      <c r="X46" s="190"/>
    </row>
    <row r="47" spans="1:24" ht="15.75" customHeight="1" x14ac:dyDescent="0.2">
      <c r="A47" s="190"/>
      <c r="B47" s="190"/>
      <c r="C47" s="190"/>
      <c r="D47" s="190"/>
      <c r="E47" s="190"/>
      <c r="F47" s="190"/>
      <c r="G47" s="190"/>
      <c r="H47" s="190"/>
      <c r="I47" s="190"/>
      <c r="J47" s="190"/>
      <c r="K47" s="190"/>
      <c r="L47" s="190"/>
      <c r="M47" s="190"/>
      <c r="N47" s="190"/>
      <c r="O47" s="190"/>
      <c r="P47" s="190"/>
      <c r="Q47" s="190"/>
      <c r="R47" s="190"/>
      <c r="S47" s="190"/>
      <c r="T47" s="190"/>
      <c r="U47" s="190"/>
      <c r="V47" s="190"/>
      <c r="W47" s="190"/>
      <c r="X47" s="190"/>
    </row>
    <row r="48" spans="1:24" ht="15.75" customHeight="1" x14ac:dyDescent="0.2">
      <c r="A48" s="190"/>
      <c r="B48" s="190"/>
      <c r="C48" s="190"/>
      <c r="D48" s="190"/>
      <c r="E48" s="190"/>
      <c r="F48" s="190"/>
      <c r="G48" s="190"/>
      <c r="H48" s="190"/>
      <c r="I48" s="190"/>
      <c r="J48" s="190"/>
      <c r="K48" s="190"/>
      <c r="L48" s="190"/>
      <c r="M48" s="190"/>
      <c r="N48" s="190"/>
      <c r="O48" s="190"/>
      <c r="P48" s="190"/>
      <c r="Q48" s="190"/>
      <c r="R48" s="190"/>
      <c r="S48" s="190"/>
      <c r="T48" s="190"/>
      <c r="U48" s="190"/>
      <c r="V48" s="190"/>
      <c r="W48" s="190"/>
      <c r="X48" s="190"/>
    </row>
    <row r="49" spans="1:24" ht="15.75" customHeight="1" x14ac:dyDescent="0.2">
      <c r="A49" s="190"/>
      <c r="B49" s="190"/>
      <c r="C49" s="190"/>
      <c r="D49" s="190"/>
      <c r="E49" s="190"/>
      <c r="F49" s="190"/>
      <c r="G49" s="190"/>
      <c r="H49" s="190"/>
      <c r="I49" s="190"/>
      <c r="J49" s="190"/>
      <c r="K49" s="190"/>
      <c r="L49" s="190"/>
      <c r="M49" s="190"/>
      <c r="N49" s="190"/>
      <c r="O49" s="190"/>
      <c r="P49" s="190"/>
      <c r="Q49" s="190"/>
      <c r="R49" s="190"/>
      <c r="S49" s="190"/>
      <c r="T49" s="190"/>
      <c r="U49" s="190"/>
      <c r="V49" s="190"/>
      <c r="W49" s="190"/>
      <c r="X49" s="190"/>
    </row>
    <row r="50" spans="1:24" ht="15.75" customHeight="1" x14ac:dyDescent="0.2">
      <c r="A50" s="190"/>
      <c r="B50" s="190"/>
      <c r="C50" s="190"/>
      <c r="D50" s="190"/>
      <c r="E50" s="190"/>
      <c r="F50" s="190"/>
      <c r="G50" s="190"/>
      <c r="H50" s="190"/>
      <c r="I50" s="190"/>
      <c r="J50" s="190"/>
      <c r="K50" s="190"/>
      <c r="L50" s="190"/>
      <c r="M50" s="190"/>
      <c r="N50" s="190"/>
      <c r="O50" s="190"/>
      <c r="P50" s="190"/>
      <c r="Q50" s="190"/>
      <c r="R50" s="190"/>
      <c r="S50" s="190"/>
      <c r="T50" s="190"/>
      <c r="U50" s="190"/>
      <c r="V50" s="190"/>
      <c r="W50" s="190"/>
      <c r="X50" s="190"/>
    </row>
    <row r="51" spans="1:24" ht="15.75" customHeight="1" x14ac:dyDescent="0.2">
      <c r="A51" s="190"/>
      <c r="B51" s="190"/>
      <c r="C51" s="190"/>
      <c r="D51" s="190"/>
      <c r="E51" s="190"/>
      <c r="F51" s="190"/>
      <c r="G51" s="190"/>
      <c r="H51" s="190"/>
      <c r="I51" s="190"/>
      <c r="J51" s="190"/>
      <c r="K51" s="190"/>
      <c r="L51" s="190"/>
      <c r="M51" s="190"/>
      <c r="N51" s="190"/>
      <c r="O51" s="190"/>
      <c r="P51" s="190"/>
      <c r="Q51" s="190"/>
      <c r="R51" s="190"/>
      <c r="S51" s="190"/>
      <c r="T51" s="190"/>
      <c r="U51" s="190"/>
      <c r="V51" s="190"/>
      <c r="W51" s="190"/>
      <c r="X51" s="190"/>
    </row>
    <row r="52" spans="1:24" ht="15.75" customHeight="1" x14ac:dyDescent="0.2">
      <c r="A52" s="190"/>
      <c r="B52" s="190"/>
      <c r="C52" s="190"/>
      <c r="D52" s="190"/>
      <c r="E52" s="190"/>
      <c r="F52" s="190"/>
      <c r="G52" s="190"/>
      <c r="H52" s="190"/>
      <c r="I52" s="190"/>
      <c r="J52" s="190"/>
      <c r="K52" s="190"/>
      <c r="L52" s="190"/>
      <c r="M52" s="190"/>
      <c r="N52" s="190"/>
      <c r="O52" s="190"/>
      <c r="P52" s="190"/>
      <c r="Q52" s="190"/>
      <c r="R52" s="190"/>
      <c r="S52" s="190"/>
      <c r="T52" s="190"/>
      <c r="U52" s="190"/>
      <c r="V52" s="190"/>
      <c r="W52" s="190"/>
      <c r="X52" s="190"/>
    </row>
    <row r="53" spans="1:24" ht="15.75" customHeight="1" x14ac:dyDescent="0.2">
      <c r="A53" s="190"/>
      <c r="B53" s="190"/>
      <c r="C53" s="190"/>
      <c r="D53" s="190"/>
      <c r="E53" s="190"/>
      <c r="F53" s="190"/>
      <c r="G53" s="190"/>
      <c r="H53" s="190"/>
      <c r="I53" s="190"/>
      <c r="J53" s="190"/>
      <c r="K53" s="190"/>
      <c r="L53" s="190"/>
      <c r="M53" s="190"/>
      <c r="N53" s="190"/>
      <c r="O53" s="190"/>
      <c r="P53" s="190"/>
      <c r="Q53" s="190"/>
      <c r="R53" s="190"/>
      <c r="S53" s="190"/>
      <c r="T53" s="190"/>
      <c r="U53" s="190"/>
      <c r="V53" s="190"/>
      <c r="W53" s="190"/>
      <c r="X53" s="190"/>
    </row>
    <row r="54" spans="1:24" ht="15.75" customHeight="1" x14ac:dyDescent="0.2">
      <c r="A54" s="190"/>
      <c r="B54" s="190"/>
      <c r="C54" s="190"/>
      <c r="D54" s="190"/>
      <c r="E54" s="190"/>
      <c r="F54" s="190"/>
      <c r="G54" s="190"/>
      <c r="H54" s="190"/>
      <c r="I54" s="190"/>
      <c r="J54" s="190"/>
      <c r="K54" s="190"/>
      <c r="L54" s="190"/>
      <c r="M54" s="190"/>
      <c r="N54" s="190"/>
      <c r="O54" s="190"/>
      <c r="P54" s="190"/>
      <c r="Q54" s="190"/>
      <c r="R54" s="190"/>
      <c r="S54" s="190"/>
      <c r="T54" s="190"/>
      <c r="U54" s="190"/>
      <c r="V54" s="190"/>
      <c r="W54" s="190"/>
      <c r="X54" s="190"/>
    </row>
    <row r="55" spans="1:24" ht="15.75" customHeight="1" x14ac:dyDescent="0.2">
      <c r="A55" s="190"/>
      <c r="B55" s="190"/>
      <c r="C55" s="190"/>
      <c r="D55" s="190"/>
      <c r="E55" s="190"/>
      <c r="F55" s="190"/>
      <c r="G55" s="190"/>
      <c r="H55" s="190"/>
      <c r="I55" s="190"/>
      <c r="J55" s="190"/>
      <c r="K55" s="190"/>
      <c r="L55" s="190"/>
      <c r="M55" s="190"/>
      <c r="N55" s="190"/>
      <c r="O55" s="190"/>
      <c r="P55" s="190"/>
      <c r="Q55" s="190"/>
      <c r="R55" s="190"/>
      <c r="S55" s="190"/>
      <c r="T55" s="190"/>
      <c r="U55" s="190"/>
      <c r="V55" s="190"/>
      <c r="W55" s="190"/>
      <c r="X55" s="190"/>
    </row>
    <row r="56" spans="1:24" ht="15.75" customHeight="1" x14ac:dyDescent="0.2">
      <c r="A56" s="190"/>
      <c r="B56" s="190"/>
      <c r="C56" s="190"/>
      <c r="D56" s="190"/>
      <c r="E56" s="190"/>
      <c r="F56" s="190"/>
      <c r="G56" s="190"/>
      <c r="H56" s="190"/>
      <c r="I56" s="190"/>
      <c r="J56" s="190"/>
      <c r="K56" s="190"/>
      <c r="L56" s="190"/>
      <c r="M56" s="190"/>
      <c r="N56" s="190"/>
      <c r="O56" s="190"/>
      <c r="P56" s="190"/>
      <c r="Q56" s="190"/>
      <c r="R56" s="190"/>
      <c r="S56" s="190"/>
      <c r="T56" s="190"/>
      <c r="U56" s="190"/>
      <c r="V56" s="190"/>
      <c r="W56" s="190"/>
      <c r="X56" s="190"/>
    </row>
    <row r="57" spans="1:24" ht="15.75" customHeight="1" x14ac:dyDescent="0.2">
      <c r="A57" s="190"/>
      <c r="B57" s="190"/>
      <c r="C57" s="190"/>
      <c r="D57" s="190"/>
      <c r="E57" s="190"/>
      <c r="F57" s="190"/>
      <c r="G57" s="190"/>
      <c r="H57" s="190"/>
      <c r="I57" s="190"/>
      <c r="J57" s="190"/>
      <c r="K57" s="190"/>
      <c r="L57" s="190"/>
      <c r="M57" s="190"/>
      <c r="N57" s="190"/>
      <c r="O57" s="190"/>
      <c r="P57" s="190"/>
      <c r="Q57" s="190"/>
      <c r="R57" s="190"/>
      <c r="S57" s="190"/>
      <c r="T57" s="190"/>
      <c r="U57" s="190"/>
      <c r="V57" s="190"/>
      <c r="W57" s="190"/>
      <c r="X57" s="190"/>
    </row>
    <row r="58" spans="1:24" ht="15.75" customHeight="1" x14ac:dyDescent="0.2">
      <c r="A58" s="190"/>
      <c r="B58" s="190"/>
      <c r="C58" s="190"/>
      <c r="D58" s="190"/>
      <c r="E58" s="190"/>
      <c r="F58" s="190"/>
      <c r="G58" s="190"/>
      <c r="H58" s="190"/>
      <c r="I58" s="190"/>
      <c r="J58" s="190"/>
      <c r="K58" s="190"/>
      <c r="L58" s="190"/>
      <c r="M58" s="190"/>
      <c r="N58" s="190"/>
      <c r="O58" s="190"/>
      <c r="P58" s="190"/>
      <c r="Q58" s="190"/>
      <c r="R58" s="190"/>
      <c r="S58" s="190"/>
      <c r="T58" s="190"/>
      <c r="U58" s="190"/>
      <c r="V58" s="190"/>
      <c r="W58" s="190"/>
      <c r="X58" s="190"/>
    </row>
    <row r="59" spans="1:24" ht="15.75" customHeight="1" x14ac:dyDescent="0.2">
      <c r="A59" s="190"/>
      <c r="B59" s="190"/>
      <c r="C59" s="190"/>
      <c r="D59" s="190"/>
      <c r="E59" s="190"/>
      <c r="F59" s="190"/>
      <c r="G59" s="190"/>
      <c r="H59" s="190"/>
      <c r="I59" s="190"/>
      <c r="J59" s="190"/>
      <c r="K59" s="190"/>
      <c r="L59" s="190"/>
      <c r="M59" s="190"/>
      <c r="N59" s="190"/>
      <c r="O59" s="190"/>
      <c r="P59" s="190"/>
      <c r="Q59" s="190"/>
      <c r="R59" s="190"/>
      <c r="S59" s="190"/>
      <c r="T59" s="190"/>
      <c r="U59" s="190"/>
      <c r="V59" s="190"/>
      <c r="W59" s="190"/>
      <c r="X59" s="190"/>
    </row>
    <row r="60" spans="1:24" ht="15.75" customHeight="1" x14ac:dyDescent="0.2">
      <c r="A60" s="190"/>
      <c r="B60" s="190"/>
      <c r="C60" s="190"/>
      <c r="D60" s="190"/>
      <c r="E60" s="190"/>
      <c r="F60" s="190"/>
      <c r="G60" s="190"/>
      <c r="H60" s="190"/>
      <c r="I60" s="190"/>
      <c r="J60" s="190"/>
      <c r="K60" s="190"/>
      <c r="L60" s="190"/>
      <c r="M60" s="190"/>
      <c r="N60" s="190"/>
      <c r="O60" s="190"/>
      <c r="P60" s="190"/>
      <c r="Q60" s="190"/>
      <c r="R60" s="190"/>
      <c r="S60" s="190"/>
      <c r="T60" s="190"/>
      <c r="U60" s="190"/>
      <c r="V60" s="190"/>
      <c r="W60" s="190"/>
      <c r="X60" s="190"/>
    </row>
    <row r="61" spans="1:24" ht="15.75" customHeight="1" x14ac:dyDescent="0.2">
      <c r="A61" s="190"/>
      <c r="B61" s="190"/>
      <c r="C61" s="190"/>
      <c r="D61" s="190"/>
      <c r="E61" s="190"/>
      <c r="F61" s="190"/>
      <c r="G61" s="190"/>
      <c r="H61" s="190"/>
      <c r="I61" s="190"/>
      <c r="J61" s="190"/>
      <c r="K61" s="190"/>
      <c r="L61" s="190"/>
      <c r="M61" s="190"/>
      <c r="N61" s="190"/>
      <c r="O61" s="190"/>
      <c r="P61" s="190"/>
      <c r="Q61" s="190"/>
      <c r="R61" s="190"/>
      <c r="S61" s="190"/>
      <c r="T61" s="190"/>
      <c r="U61" s="190"/>
      <c r="V61" s="190"/>
      <c r="W61" s="190"/>
      <c r="X61" s="190"/>
    </row>
    <row r="62" spans="1:24" ht="15.75" customHeight="1" x14ac:dyDescent="0.2">
      <c r="A62" s="190"/>
      <c r="B62" s="190"/>
      <c r="C62" s="190"/>
      <c r="D62" s="190"/>
      <c r="E62" s="190"/>
      <c r="F62" s="190"/>
      <c r="G62" s="190"/>
      <c r="H62" s="190"/>
      <c r="I62" s="190"/>
      <c r="J62" s="190"/>
      <c r="K62" s="190"/>
      <c r="L62" s="190"/>
      <c r="M62" s="190"/>
      <c r="N62" s="190"/>
      <c r="O62" s="190"/>
      <c r="P62" s="190"/>
      <c r="Q62" s="190"/>
      <c r="R62" s="190"/>
      <c r="S62" s="190"/>
      <c r="T62" s="190"/>
      <c r="U62" s="190"/>
      <c r="V62" s="190"/>
      <c r="W62" s="190"/>
      <c r="X62" s="190"/>
    </row>
    <row r="63" spans="1:24" ht="15.75" customHeight="1" x14ac:dyDescent="0.2">
      <c r="A63" s="190"/>
      <c r="B63" s="190"/>
      <c r="C63" s="190"/>
      <c r="D63" s="190"/>
      <c r="E63" s="190"/>
      <c r="F63" s="190"/>
      <c r="G63" s="190"/>
      <c r="H63" s="190"/>
      <c r="I63" s="190"/>
      <c r="J63" s="190"/>
      <c r="K63" s="190"/>
      <c r="L63" s="190"/>
      <c r="M63" s="190"/>
      <c r="N63" s="190"/>
      <c r="O63" s="190"/>
      <c r="P63" s="190"/>
      <c r="Q63" s="190"/>
      <c r="R63" s="190"/>
      <c r="S63" s="190"/>
      <c r="T63" s="190"/>
      <c r="U63" s="190"/>
      <c r="V63" s="190"/>
      <c r="W63" s="190"/>
      <c r="X63" s="190"/>
    </row>
    <row r="64" spans="1:24" ht="15.75" customHeight="1" x14ac:dyDescent="0.2">
      <c r="A64" s="190"/>
      <c r="B64" s="190"/>
      <c r="C64" s="190"/>
      <c r="D64" s="190"/>
      <c r="E64" s="190"/>
      <c r="F64" s="190"/>
      <c r="G64" s="190"/>
      <c r="H64" s="190"/>
      <c r="I64" s="190"/>
      <c r="J64" s="190"/>
      <c r="K64" s="190"/>
      <c r="L64" s="190"/>
      <c r="M64" s="190"/>
      <c r="N64" s="190"/>
      <c r="O64" s="190"/>
      <c r="P64" s="190"/>
      <c r="Q64" s="190"/>
      <c r="R64" s="190"/>
      <c r="S64" s="190"/>
      <c r="T64" s="190"/>
      <c r="U64" s="190"/>
      <c r="V64" s="190"/>
      <c r="W64" s="190"/>
      <c r="X64" s="190"/>
    </row>
    <row r="65" spans="1:24" ht="15.75" customHeight="1" x14ac:dyDescent="0.2">
      <c r="A65" s="190"/>
      <c r="B65" s="190"/>
      <c r="C65" s="190"/>
      <c r="D65" s="190"/>
      <c r="E65" s="190"/>
      <c r="F65" s="190"/>
      <c r="G65" s="190"/>
      <c r="H65" s="190"/>
      <c r="I65" s="190"/>
      <c r="J65" s="190"/>
      <c r="K65" s="190"/>
      <c r="L65" s="190"/>
      <c r="M65" s="190"/>
      <c r="N65" s="190"/>
      <c r="O65" s="190"/>
      <c r="P65" s="190"/>
      <c r="Q65" s="190"/>
      <c r="R65" s="190"/>
      <c r="S65" s="190"/>
      <c r="T65" s="190"/>
      <c r="U65" s="190"/>
      <c r="V65" s="190"/>
      <c r="W65" s="190"/>
      <c r="X65" s="190"/>
    </row>
    <row r="66" spans="1:24" ht="15.75" customHeight="1" x14ac:dyDescent="0.2">
      <c r="A66" s="190"/>
      <c r="B66" s="190"/>
      <c r="C66" s="190"/>
      <c r="D66" s="190"/>
      <c r="E66" s="190"/>
      <c r="F66" s="190"/>
      <c r="G66" s="190"/>
      <c r="H66" s="190"/>
      <c r="I66" s="190"/>
      <c r="J66" s="190"/>
      <c r="K66" s="190"/>
      <c r="L66" s="190"/>
      <c r="M66" s="190"/>
      <c r="N66" s="190"/>
      <c r="O66" s="190"/>
      <c r="P66" s="190"/>
      <c r="Q66" s="190"/>
      <c r="R66" s="190"/>
      <c r="S66" s="190"/>
      <c r="T66" s="190"/>
      <c r="U66" s="190"/>
      <c r="V66" s="190"/>
      <c r="W66" s="190"/>
      <c r="X66" s="190"/>
    </row>
    <row r="67" spans="1:24" ht="15.75" customHeight="1" x14ac:dyDescent="0.2">
      <c r="A67" s="190"/>
      <c r="B67" s="190"/>
      <c r="C67" s="190"/>
      <c r="D67" s="190"/>
      <c r="E67" s="190"/>
      <c r="F67" s="190"/>
      <c r="G67" s="190"/>
      <c r="H67" s="190"/>
      <c r="I67" s="190"/>
      <c r="J67" s="190"/>
      <c r="K67" s="190"/>
      <c r="L67" s="190"/>
      <c r="M67" s="190"/>
      <c r="N67" s="190"/>
      <c r="O67" s="190"/>
      <c r="P67" s="190"/>
      <c r="Q67" s="190"/>
      <c r="R67" s="190"/>
      <c r="S67" s="190"/>
      <c r="T67" s="190"/>
      <c r="U67" s="190"/>
      <c r="V67" s="190"/>
      <c r="W67" s="190"/>
      <c r="X67" s="190"/>
    </row>
    <row r="68" spans="1:24" ht="15.75" customHeight="1" x14ac:dyDescent="0.2">
      <c r="A68" s="190"/>
      <c r="B68" s="190"/>
      <c r="C68" s="190"/>
      <c r="D68" s="190"/>
      <c r="E68" s="190"/>
      <c r="F68" s="190"/>
      <c r="G68" s="190"/>
      <c r="H68" s="190"/>
      <c r="I68" s="190"/>
      <c r="J68" s="190"/>
      <c r="K68" s="190"/>
      <c r="L68" s="190"/>
      <c r="M68" s="190"/>
      <c r="N68" s="190"/>
      <c r="O68" s="190"/>
      <c r="P68" s="190"/>
      <c r="Q68" s="190"/>
      <c r="R68" s="190"/>
      <c r="S68" s="190"/>
      <c r="T68" s="190"/>
      <c r="U68" s="190"/>
      <c r="V68" s="190"/>
      <c r="W68" s="190"/>
      <c r="X68" s="190"/>
    </row>
    <row r="69" spans="1:24" ht="15.75" customHeight="1" x14ac:dyDescent="0.2">
      <c r="A69" s="190"/>
      <c r="B69" s="190"/>
      <c r="C69" s="190"/>
      <c r="D69" s="190"/>
      <c r="E69" s="190"/>
      <c r="F69" s="190"/>
      <c r="G69" s="190"/>
      <c r="H69" s="190"/>
      <c r="I69" s="190"/>
      <c r="J69" s="190"/>
      <c r="K69" s="190"/>
      <c r="L69" s="190"/>
      <c r="M69" s="190"/>
      <c r="N69" s="190"/>
      <c r="O69" s="190"/>
      <c r="P69" s="190"/>
      <c r="Q69" s="190"/>
      <c r="R69" s="190"/>
      <c r="S69" s="190"/>
      <c r="T69" s="190"/>
      <c r="U69" s="190"/>
      <c r="V69" s="190"/>
      <c r="W69" s="190"/>
      <c r="X69" s="190"/>
    </row>
    <row r="70" spans="1:24" ht="15.75" customHeight="1" x14ac:dyDescent="0.2">
      <c r="A70" s="190"/>
      <c r="B70" s="190"/>
      <c r="C70" s="190"/>
      <c r="D70" s="190"/>
      <c r="E70" s="190"/>
      <c r="F70" s="190"/>
      <c r="G70" s="190"/>
      <c r="H70" s="190"/>
      <c r="I70" s="190"/>
      <c r="J70" s="190"/>
      <c r="K70" s="190"/>
      <c r="L70" s="190"/>
      <c r="M70" s="190"/>
      <c r="N70" s="190"/>
      <c r="O70" s="190"/>
      <c r="P70" s="190"/>
      <c r="Q70" s="190"/>
      <c r="R70" s="190"/>
      <c r="S70" s="190"/>
      <c r="T70" s="190"/>
      <c r="U70" s="190"/>
      <c r="V70" s="190"/>
      <c r="W70" s="190"/>
      <c r="X70" s="190"/>
    </row>
    <row r="71" spans="1:24" ht="15.75" customHeight="1" x14ac:dyDescent="0.2">
      <c r="A71" s="190"/>
      <c r="B71" s="190"/>
      <c r="C71" s="190"/>
      <c r="D71" s="190"/>
      <c r="E71" s="190"/>
      <c r="F71" s="190"/>
      <c r="G71" s="190"/>
      <c r="H71" s="190"/>
      <c r="I71" s="190"/>
      <c r="J71" s="190"/>
      <c r="K71" s="190"/>
      <c r="L71" s="190"/>
      <c r="M71" s="190"/>
      <c r="N71" s="190"/>
      <c r="O71" s="190"/>
      <c r="P71" s="190"/>
      <c r="Q71" s="190"/>
      <c r="R71" s="190"/>
      <c r="S71" s="190"/>
      <c r="T71" s="190"/>
      <c r="U71" s="190"/>
      <c r="V71" s="190"/>
      <c r="W71" s="190"/>
      <c r="X71" s="190"/>
    </row>
    <row r="72" spans="1:24" ht="15.75" customHeight="1" x14ac:dyDescent="0.2">
      <c r="A72" s="190"/>
      <c r="B72" s="190"/>
      <c r="C72" s="190"/>
      <c r="D72" s="190"/>
      <c r="E72" s="190"/>
      <c r="F72" s="190"/>
      <c r="G72" s="190"/>
      <c r="H72" s="190"/>
      <c r="I72" s="190"/>
      <c r="J72" s="190"/>
      <c r="K72" s="190"/>
      <c r="L72" s="190"/>
      <c r="M72" s="190"/>
      <c r="N72" s="190"/>
      <c r="O72" s="190"/>
      <c r="P72" s="190"/>
      <c r="Q72" s="190"/>
      <c r="R72" s="190"/>
      <c r="S72" s="190"/>
      <c r="T72" s="190"/>
      <c r="U72" s="190"/>
      <c r="V72" s="190"/>
      <c r="W72" s="190"/>
      <c r="X72" s="190"/>
    </row>
    <row r="73" spans="1:24" ht="15.75" customHeight="1" x14ac:dyDescent="0.2">
      <c r="A73" s="190"/>
      <c r="B73" s="190"/>
      <c r="C73" s="190"/>
      <c r="D73" s="190"/>
      <c r="E73" s="190"/>
      <c r="F73" s="190"/>
      <c r="G73" s="190"/>
      <c r="H73" s="190"/>
      <c r="I73" s="190"/>
      <c r="J73" s="190"/>
      <c r="K73" s="190"/>
      <c r="L73" s="190"/>
      <c r="M73" s="190"/>
      <c r="N73" s="190"/>
      <c r="O73" s="190"/>
      <c r="P73" s="190"/>
      <c r="Q73" s="190"/>
      <c r="R73" s="190"/>
      <c r="S73" s="190"/>
      <c r="T73" s="190"/>
      <c r="U73" s="190"/>
      <c r="V73" s="190"/>
      <c r="W73" s="190"/>
      <c r="X73" s="190"/>
    </row>
    <row r="74" spans="1:24" ht="15.75" customHeight="1" x14ac:dyDescent="0.2">
      <c r="A74" s="190"/>
      <c r="B74" s="190"/>
      <c r="C74" s="190"/>
      <c r="D74" s="190"/>
      <c r="E74" s="190"/>
      <c r="F74" s="190"/>
      <c r="G74" s="190"/>
      <c r="H74" s="190"/>
      <c r="I74" s="190"/>
      <c r="J74" s="190"/>
      <c r="K74" s="190"/>
      <c r="L74" s="190"/>
      <c r="M74" s="190"/>
      <c r="N74" s="190"/>
      <c r="O74" s="190"/>
      <c r="P74" s="190"/>
      <c r="Q74" s="190"/>
      <c r="R74" s="190"/>
      <c r="S74" s="190"/>
      <c r="T74" s="190"/>
      <c r="U74" s="190"/>
      <c r="V74" s="190"/>
      <c r="W74" s="190"/>
      <c r="X74" s="190"/>
    </row>
    <row r="75" spans="1:24" ht="15.75" customHeight="1" x14ac:dyDescent="0.2">
      <c r="A75" s="190"/>
      <c r="B75" s="190"/>
      <c r="C75" s="190"/>
      <c r="D75" s="190"/>
      <c r="E75" s="190"/>
      <c r="F75" s="190"/>
      <c r="G75" s="190"/>
      <c r="H75" s="190"/>
      <c r="I75" s="190"/>
      <c r="J75" s="190"/>
      <c r="K75" s="190"/>
      <c r="L75" s="190"/>
      <c r="M75" s="190"/>
      <c r="N75" s="190"/>
      <c r="O75" s="190"/>
      <c r="P75" s="190"/>
      <c r="Q75" s="190"/>
      <c r="R75" s="190"/>
      <c r="S75" s="190"/>
      <c r="T75" s="190"/>
      <c r="U75" s="190"/>
      <c r="V75" s="190"/>
      <c r="W75" s="190"/>
      <c r="X75" s="190"/>
    </row>
    <row r="76" spans="1:24" ht="15.75" customHeight="1" x14ac:dyDescent="0.2">
      <c r="A76" s="190"/>
      <c r="B76" s="190"/>
      <c r="C76" s="190"/>
      <c r="D76" s="190"/>
      <c r="E76" s="190"/>
      <c r="F76" s="190"/>
      <c r="G76" s="190"/>
      <c r="H76" s="190"/>
      <c r="I76" s="190"/>
      <c r="J76" s="190"/>
      <c r="K76" s="190"/>
      <c r="L76" s="190"/>
      <c r="M76" s="190"/>
      <c r="N76" s="190"/>
      <c r="O76" s="190"/>
      <c r="P76" s="190"/>
      <c r="Q76" s="190"/>
      <c r="R76" s="190"/>
      <c r="S76" s="190"/>
      <c r="T76" s="190"/>
      <c r="U76" s="190"/>
      <c r="V76" s="190"/>
      <c r="W76" s="190"/>
      <c r="X76" s="190"/>
    </row>
    <row r="77" spans="1:24" ht="15.75" customHeight="1" x14ac:dyDescent="0.2">
      <c r="A77" s="190"/>
      <c r="B77" s="190"/>
      <c r="C77" s="190"/>
      <c r="D77" s="190"/>
      <c r="E77" s="190"/>
      <c r="F77" s="190"/>
      <c r="G77" s="190"/>
      <c r="H77" s="190"/>
      <c r="I77" s="190"/>
      <c r="J77" s="190"/>
      <c r="K77" s="190"/>
      <c r="L77" s="190"/>
      <c r="M77" s="190"/>
      <c r="N77" s="190"/>
      <c r="O77" s="190"/>
      <c r="P77" s="190"/>
      <c r="Q77" s="190"/>
      <c r="R77" s="190"/>
      <c r="S77" s="190"/>
      <c r="T77" s="190"/>
      <c r="U77" s="190"/>
      <c r="V77" s="190"/>
      <c r="W77" s="190"/>
      <c r="X77" s="190"/>
    </row>
    <row r="78" spans="1:24" ht="15.75" customHeight="1" x14ac:dyDescent="0.2">
      <c r="A78" s="190"/>
      <c r="B78" s="190"/>
      <c r="C78" s="190"/>
      <c r="D78" s="190"/>
      <c r="E78" s="190"/>
      <c r="F78" s="190"/>
      <c r="G78" s="190"/>
      <c r="H78" s="190"/>
      <c r="I78" s="190"/>
      <c r="J78" s="190"/>
      <c r="K78" s="190"/>
      <c r="L78" s="190"/>
      <c r="M78" s="190"/>
      <c r="N78" s="190"/>
      <c r="O78" s="190"/>
      <c r="P78" s="190"/>
      <c r="Q78" s="190"/>
      <c r="R78" s="190"/>
      <c r="S78" s="190"/>
      <c r="T78" s="190"/>
      <c r="U78" s="190"/>
      <c r="V78" s="190"/>
      <c r="W78" s="190"/>
      <c r="X78" s="190"/>
    </row>
    <row r="79" spans="1:24" ht="15.75" customHeight="1" x14ac:dyDescent="0.2">
      <c r="A79" s="190"/>
      <c r="B79" s="190"/>
      <c r="C79" s="190"/>
      <c r="D79" s="190"/>
      <c r="E79" s="190"/>
      <c r="F79" s="190"/>
      <c r="G79" s="190"/>
      <c r="H79" s="190"/>
      <c r="I79" s="190"/>
      <c r="J79" s="190"/>
      <c r="K79" s="190"/>
      <c r="L79" s="190"/>
      <c r="M79" s="190"/>
      <c r="N79" s="190"/>
      <c r="O79" s="190"/>
      <c r="P79" s="190"/>
      <c r="Q79" s="190"/>
      <c r="R79" s="190"/>
      <c r="S79" s="190"/>
      <c r="T79" s="190"/>
      <c r="U79" s="190"/>
      <c r="V79" s="190"/>
      <c r="W79" s="190"/>
      <c r="X79" s="190"/>
    </row>
    <row r="80" spans="1:24" ht="15.75" customHeight="1" x14ac:dyDescent="0.2">
      <c r="A80" s="190"/>
      <c r="B80" s="190"/>
      <c r="C80" s="190"/>
      <c r="D80" s="190"/>
      <c r="E80" s="190"/>
      <c r="F80" s="190"/>
      <c r="G80" s="190"/>
      <c r="H80" s="190"/>
      <c r="I80" s="190"/>
      <c r="J80" s="190"/>
      <c r="K80" s="190"/>
      <c r="L80" s="190"/>
      <c r="M80" s="190"/>
      <c r="N80" s="190"/>
      <c r="O80" s="190"/>
      <c r="P80" s="190"/>
      <c r="Q80" s="190"/>
      <c r="R80" s="190"/>
      <c r="S80" s="190"/>
      <c r="T80" s="190"/>
      <c r="U80" s="190"/>
      <c r="V80" s="190"/>
      <c r="W80" s="190"/>
      <c r="X80" s="190"/>
    </row>
    <row r="81" spans="1:24" ht="15.75" customHeight="1" x14ac:dyDescent="0.2">
      <c r="A81" s="190"/>
      <c r="B81" s="190"/>
      <c r="C81" s="190"/>
      <c r="D81" s="190"/>
      <c r="E81" s="190"/>
      <c r="F81" s="190"/>
      <c r="G81" s="190"/>
      <c r="H81" s="190"/>
      <c r="I81" s="190"/>
      <c r="J81" s="190"/>
      <c r="K81" s="190"/>
      <c r="L81" s="190"/>
      <c r="M81" s="190"/>
      <c r="N81" s="190"/>
      <c r="O81" s="190"/>
      <c r="P81" s="190"/>
      <c r="Q81" s="190"/>
      <c r="R81" s="190"/>
      <c r="S81" s="190"/>
      <c r="T81" s="190"/>
      <c r="U81" s="190"/>
      <c r="V81" s="190"/>
      <c r="W81" s="190"/>
      <c r="X81" s="190"/>
    </row>
    <row r="82" spans="1:24" ht="15.75" customHeight="1" x14ac:dyDescent="0.2">
      <c r="A82" s="190"/>
      <c r="B82" s="190"/>
      <c r="C82" s="190"/>
      <c r="D82" s="190"/>
      <c r="E82" s="190"/>
      <c r="F82" s="190"/>
      <c r="G82" s="190"/>
      <c r="H82" s="190"/>
      <c r="I82" s="190"/>
      <c r="J82" s="190"/>
      <c r="K82" s="190"/>
      <c r="L82" s="190"/>
      <c r="M82" s="190"/>
      <c r="N82" s="190"/>
      <c r="O82" s="190"/>
      <c r="P82" s="190"/>
      <c r="Q82" s="190"/>
      <c r="R82" s="190"/>
      <c r="S82" s="190"/>
      <c r="T82" s="190"/>
      <c r="U82" s="190"/>
      <c r="V82" s="190"/>
      <c r="W82" s="190"/>
      <c r="X82" s="190"/>
    </row>
    <row r="83" spans="1:24" ht="15.75" customHeight="1" x14ac:dyDescent="0.2">
      <c r="A83" s="190"/>
      <c r="B83" s="190"/>
      <c r="C83" s="190"/>
      <c r="D83" s="190"/>
      <c r="E83" s="190"/>
      <c r="F83" s="190"/>
      <c r="G83" s="190"/>
      <c r="H83" s="190"/>
      <c r="I83" s="190"/>
      <c r="J83" s="190"/>
      <c r="K83" s="190"/>
      <c r="L83" s="190"/>
      <c r="M83" s="190"/>
      <c r="N83" s="190"/>
      <c r="O83" s="190"/>
      <c r="P83" s="190"/>
      <c r="Q83" s="190"/>
      <c r="R83" s="190"/>
      <c r="S83" s="190"/>
      <c r="T83" s="190"/>
      <c r="U83" s="190"/>
      <c r="V83" s="190"/>
      <c r="W83" s="190"/>
      <c r="X83" s="190"/>
    </row>
    <row r="84" spans="1:24" ht="15.75" customHeight="1" x14ac:dyDescent="0.2">
      <c r="A84" s="190"/>
      <c r="B84" s="190"/>
      <c r="C84" s="190"/>
      <c r="D84" s="190"/>
      <c r="E84" s="190"/>
      <c r="F84" s="190"/>
      <c r="G84" s="190"/>
      <c r="H84" s="190"/>
      <c r="I84" s="190"/>
      <c r="J84" s="190"/>
      <c r="K84" s="190"/>
      <c r="L84" s="190"/>
      <c r="M84" s="190"/>
      <c r="N84" s="190"/>
      <c r="O84" s="190"/>
      <c r="P84" s="190"/>
      <c r="Q84" s="190"/>
      <c r="R84" s="190"/>
      <c r="S84" s="190"/>
      <c r="T84" s="190"/>
      <c r="U84" s="190"/>
      <c r="V84" s="190"/>
      <c r="W84" s="190"/>
      <c r="X84" s="190"/>
    </row>
    <row r="85" spans="1:24" ht="15.75" customHeight="1" x14ac:dyDescent="0.2">
      <c r="A85" s="190"/>
      <c r="B85" s="190"/>
      <c r="C85" s="190"/>
      <c r="D85" s="190"/>
      <c r="E85" s="190"/>
      <c r="F85" s="190"/>
      <c r="G85" s="190"/>
      <c r="H85" s="190"/>
      <c r="I85" s="190"/>
      <c r="J85" s="190"/>
      <c r="K85" s="190"/>
      <c r="L85" s="190"/>
      <c r="M85" s="190"/>
      <c r="N85" s="190"/>
      <c r="O85" s="190"/>
      <c r="P85" s="190"/>
      <c r="Q85" s="190"/>
      <c r="R85" s="190"/>
      <c r="S85" s="190"/>
      <c r="T85" s="190"/>
      <c r="U85" s="190"/>
      <c r="V85" s="190"/>
      <c r="W85" s="190"/>
      <c r="X85" s="190"/>
    </row>
    <row r="86" spans="1:24" ht="15.75" customHeight="1" x14ac:dyDescent="0.2">
      <c r="A86" s="190"/>
      <c r="B86" s="190"/>
      <c r="C86" s="190"/>
      <c r="D86" s="190"/>
      <c r="E86" s="190"/>
      <c r="F86" s="190"/>
      <c r="G86" s="190"/>
      <c r="H86" s="190"/>
      <c r="I86" s="190"/>
      <c r="J86" s="190"/>
      <c r="K86" s="190"/>
      <c r="L86" s="190"/>
      <c r="M86" s="190"/>
      <c r="N86" s="190"/>
      <c r="O86" s="190"/>
      <c r="P86" s="190"/>
      <c r="Q86" s="190"/>
      <c r="R86" s="190"/>
      <c r="S86" s="190"/>
      <c r="T86" s="190"/>
      <c r="U86" s="190"/>
      <c r="V86" s="190"/>
      <c r="W86" s="190"/>
      <c r="X86" s="190"/>
    </row>
    <row r="87" spans="1:24" ht="15.75" customHeight="1" x14ac:dyDescent="0.2">
      <c r="A87" s="190"/>
      <c r="B87" s="190"/>
      <c r="C87" s="190"/>
      <c r="D87" s="190"/>
      <c r="E87" s="190"/>
      <c r="F87" s="190"/>
      <c r="G87" s="190"/>
      <c r="H87" s="190"/>
      <c r="I87" s="190"/>
      <c r="J87" s="190"/>
      <c r="K87" s="190"/>
      <c r="L87" s="190"/>
      <c r="M87" s="190"/>
      <c r="N87" s="190"/>
      <c r="O87" s="190"/>
      <c r="P87" s="190"/>
      <c r="Q87" s="190"/>
      <c r="R87" s="190"/>
      <c r="S87" s="190"/>
      <c r="T87" s="190"/>
      <c r="U87" s="190"/>
      <c r="V87" s="190"/>
      <c r="W87" s="190"/>
      <c r="X87" s="190"/>
    </row>
    <row r="88" spans="1:24" ht="15.75" customHeight="1" x14ac:dyDescent="0.2">
      <c r="A88" s="190"/>
      <c r="B88" s="190"/>
      <c r="C88" s="190"/>
      <c r="D88" s="190"/>
      <c r="E88" s="190"/>
      <c r="F88" s="190"/>
      <c r="G88" s="190"/>
      <c r="H88" s="190"/>
      <c r="I88" s="190"/>
      <c r="J88" s="190"/>
      <c r="K88" s="190"/>
      <c r="L88" s="190"/>
      <c r="M88" s="190"/>
      <c r="N88" s="190"/>
      <c r="O88" s="190"/>
      <c r="P88" s="190"/>
      <c r="Q88" s="190"/>
      <c r="R88" s="190"/>
      <c r="S88" s="190"/>
      <c r="T88" s="190"/>
      <c r="U88" s="190"/>
      <c r="V88" s="190"/>
      <c r="W88" s="190"/>
      <c r="X88" s="190"/>
    </row>
    <row r="89" spans="1:24" ht="15.75" customHeight="1" x14ac:dyDescent="0.2">
      <c r="A89" s="190"/>
      <c r="B89" s="190"/>
      <c r="C89" s="190"/>
      <c r="D89" s="190"/>
      <c r="E89" s="190"/>
      <c r="F89" s="190"/>
      <c r="G89" s="190"/>
      <c r="H89" s="190"/>
      <c r="I89" s="190"/>
      <c r="J89" s="190"/>
      <c r="K89" s="190"/>
      <c r="L89" s="190"/>
      <c r="M89" s="190"/>
      <c r="N89" s="190"/>
      <c r="O89" s="190"/>
      <c r="P89" s="190"/>
      <c r="Q89" s="190"/>
      <c r="R89" s="190"/>
      <c r="S89" s="190"/>
      <c r="T89" s="190"/>
      <c r="U89" s="190"/>
      <c r="V89" s="190"/>
      <c r="W89" s="190"/>
      <c r="X89" s="190"/>
    </row>
    <row r="90" spans="1:24" ht="15.75" customHeight="1" x14ac:dyDescent="0.2">
      <c r="A90" s="190"/>
      <c r="B90" s="190"/>
      <c r="C90" s="190"/>
      <c r="D90" s="190"/>
      <c r="E90" s="190"/>
      <c r="F90" s="190"/>
      <c r="G90" s="190"/>
      <c r="H90" s="190"/>
      <c r="I90" s="190"/>
      <c r="J90" s="190"/>
      <c r="K90" s="190"/>
      <c r="L90" s="190"/>
      <c r="M90" s="190"/>
      <c r="N90" s="190"/>
      <c r="O90" s="190"/>
      <c r="P90" s="190"/>
      <c r="Q90" s="190"/>
      <c r="R90" s="190"/>
      <c r="S90" s="190"/>
      <c r="T90" s="190"/>
      <c r="U90" s="190"/>
      <c r="V90" s="190"/>
      <c r="W90" s="190"/>
      <c r="X90" s="190"/>
    </row>
    <row r="91" spans="1:24" ht="15.75" customHeight="1" x14ac:dyDescent="0.2">
      <c r="A91" s="190"/>
      <c r="B91" s="190"/>
      <c r="C91" s="190"/>
      <c r="D91" s="190"/>
      <c r="E91" s="190"/>
      <c r="F91" s="190"/>
      <c r="G91" s="190"/>
      <c r="H91" s="190"/>
      <c r="I91" s="190"/>
      <c r="J91" s="190"/>
      <c r="K91" s="190"/>
      <c r="L91" s="190"/>
      <c r="M91" s="190"/>
      <c r="N91" s="190"/>
      <c r="O91" s="190"/>
      <c r="P91" s="190"/>
      <c r="Q91" s="190"/>
      <c r="R91" s="190"/>
      <c r="S91" s="190"/>
      <c r="T91" s="190"/>
      <c r="U91" s="190"/>
      <c r="V91" s="190"/>
      <c r="W91" s="190"/>
      <c r="X91" s="190"/>
    </row>
    <row r="92" spans="1:24" ht="15.75" customHeight="1" x14ac:dyDescent="0.2">
      <c r="A92" s="190"/>
      <c r="B92" s="190"/>
      <c r="C92" s="190"/>
      <c r="D92" s="190"/>
      <c r="E92" s="190"/>
      <c r="F92" s="190"/>
      <c r="G92" s="190"/>
      <c r="H92" s="190"/>
      <c r="I92" s="190"/>
      <c r="J92" s="190"/>
      <c r="K92" s="190"/>
      <c r="L92" s="190"/>
      <c r="M92" s="190"/>
      <c r="N92" s="190"/>
      <c r="O92" s="190"/>
      <c r="P92" s="190"/>
      <c r="Q92" s="190"/>
      <c r="R92" s="190"/>
      <c r="S92" s="190"/>
      <c r="T92" s="190"/>
      <c r="U92" s="190"/>
      <c r="V92" s="190"/>
      <c r="W92" s="190"/>
      <c r="X92" s="190"/>
    </row>
    <row r="93" spans="1:24" ht="15.75" customHeight="1" x14ac:dyDescent="0.2">
      <c r="A93" s="190"/>
      <c r="B93" s="190"/>
      <c r="C93" s="190"/>
      <c r="D93" s="190"/>
      <c r="E93" s="190"/>
      <c r="F93" s="190"/>
      <c r="G93" s="190"/>
      <c r="H93" s="190"/>
      <c r="I93" s="190"/>
      <c r="J93" s="190"/>
      <c r="K93" s="190"/>
      <c r="L93" s="190"/>
      <c r="M93" s="190"/>
      <c r="N93" s="190"/>
      <c r="O93" s="190"/>
      <c r="P93" s="190"/>
      <c r="Q93" s="190"/>
      <c r="R93" s="190"/>
      <c r="S93" s="190"/>
      <c r="T93" s="190"/>
      <c r="U93" s="190"/>
      <c r="V93" s="190"/>
      <c r="W93" s="190"/>
      <c r="X93" s="190"/>
    </row>
    <row r="94" spans="1:24" ht="15.75" customHeight="1" x14ac:dyDescent="0.2">
      <c r="A94" s="190"/>
      <c r="B94" s="190"/>
      <c r="C94" s="190"/>
      <c r="D94" s="190"/>
      <c r="E94" s="190"/>
      <c r="F94" s="190"/>
      <c r="G94" s="190"/>
      <c r="H94" s="190"/>
      <c r="I94" s="190"/>
      <c r="J94" s="190"/>
      <c r="K94" s="190"/>
      <c r="L94" s="190"/>
      <c r="M94" s="190"/>
      <c r="N94" s="190"/>
      <c r="O94" s="190"/>
      <c r="P94" s="190"/>
      <c r="Q94" s="190"/>
      <c r="R94" s="190"/>
      <c r="S94" s="190"/>
      <c r="T94" s="190"/>
      <c r="U94" s="190"/>
      <c r="V94" s="190"/>
      <c r="W94" s="190"/>
      <c r="X94" s="190"/>
    </row>
    <row r="95" spans="1:24" ht="15.75" customHeight="1" x14ac:dyDescent="0.2">
      <c r="A95" s="190"/>
      <c r="B95" s="190"/>
      <c r="C95" s="190"/>
      <c r="D95" s="190"/>
      <c r="E95" s="190"/>
      <c r="F95" s="190"/>
      <c r="G95" s="190"/>
      <c r="H95" s="190"/>
      <c r="I95" s="190"/>
      <c r="J95" s="190"/>
      <c r="K95" s="190"/>
      <c r="L95" s="190"/>
      <c r="M95" s="190"/>
      <c r="N95" s="190"/>
      <c r="O95" s="190"/>
      <c r="P95" s="190"/>
      <c r="Q95" s="190"/>
      <c r="R95" s="190"/>
      <c r="S95" s="190"/>
      <c r="T95" s="190"/>
      <c r="U95" s="190"/>
      <c r="V95" s="190"/>
      <c r="W95" s="190"/>
      <c r="X95" s="190"/>
    </row>
    <row r="96" spans="1:24" ht="15.75" customHeight="1" x14ac:dyDescent="0.2">
      <c r="A96" s="190"/>
      <c r="B96" s="190"/>
      <c r="C96" s="190"/>
      <c r="D96" s="190"/>
      <c r="E96" s="190"/>
      <c r="F96" s="190"/>
      <c r="G96" s="190"/>
      <c r="H96" s="190"/>
      <c r="I96" s="190"/>
      <c r="J96" s="190"/>
      <c r="K96" s="190"/>
      <c r="L96" s="190"/>
      <c r="M96" s="190"/>
      <c r="N96" s="190"/>
      <c r="O96" s="190"/>
      <c r="P96" s="190"/>
      <c r="Q96" s="190"/>
      <c r="R96" s="190"/>
      <c r="S96" s="190"/>
      <c r="T96" s="190"/>
      <c r="U96" s="190"/>
      <c r="V96" s="190"/>
      <c r="W96" s="190"/>
      <c r="X96" s="190"/>
    </row>
    <row r="97" spans="1:24" ht="15.75" customHeight="1" x14ac:dyDescent="0.2">
      <c r="A97" s="190"/>
      <c r="B97" s="190"/>
      <c r="C97" s="190"/>
      <c r="D97" s="190"/>
      <c r="E97" s="190"/>
      <c r="F97" s="190"/>
      <c r="G97" s="190"/>
      <c r="H97" s="190"/>
      <c r="I97" s="190"/>
      <c r="J97" s="190"/>
      <c r="K97" s="190"/>
      <c r="L97" s="190"/>
      <c r="M97" s="190"/>
      <c r="N97" s="190"/>
      <c r="O97" s="190"/>
      <c r="P97" s="190"/>
      <c r="Q97" s="190"/>
      <c r="R97" s="190"/>
      <c r="S97" s="190"/>
      <c r="T97" s="190"/>
      <c r="U97" s="190"/>
      <c r="V97" s="190"/>
      <c r="W97" s="190"/>
      <c r="X97" s="190"/>
    </row>
    <row r="98" spans="1:24" ht="15.75" customHeight="1" x14ac:dyDescent="0.2">
      <c r="A98" s="190"/>
      <c r="B98" s="190"/>
      <c r="C98" s="190"/>
      <c r="D98" s="190"/>
      <c r="E98" s="190"/>
      <c r="F98" s="190"/>
      <c r="G98" s="190"/>
      <c r="H98" s="190"/>
      <c r="I98" s="190"/>
      <c r="J98" s="190"/>
      <c r="K98" s="190"/>
      <c r="L98" s="190"/>
      <c r="M98" s="190"/>
      <c r="N98" s="190"/>
      <c r="O98" s="190"/>
      <c r="P98" s="190"/>
      <c r="Q98" s="190"/>
      <c r="R98" s="190"/>
      <c r="S98" s="190"/>
      <c r="T98" s="190"/>
      <c r="U98" s="190"/>
      <c r="V98" s="190"/>
      <c r="W98" s="190"/>
      <c r="X98" s="190"/>
    </row>
    <row r="99" spans="1:24" ht="15.75" customHeight="1" x14ac:dyDescent="0.2">
      <c r="A99" s="190"/>
      <c r="B99" s="190"/>
      <c r="C99" s="190"/>
      <c r="D99" s="190"/>
      <c r="E99" s="190"/>
      <c r="F99" s="190"/>
      <c r="G99" s="190"/>
      <c r="H99" s="190"/>
      <c r="I99" s="190"/>
      <c r="J99" s="190"/>
      <c r="K99" s="190"/>
      <c r="L99" s="190"/>
      <c r="M99" s="190"/>
      <c r="N99" s="190"/>
      <c r="O99" s="190"/>
      <c r="P99" s="190"/>
      <c r="Q99" s="190"/>
      <c r="R99" s="190"/>
      <c r="S99" s="190"/>
      <c r="T99" s="190"/>
      <c r="U99" s="190"/>
      <c r="V99" s="190"/>
      <c r="W99" s="190"/>
      <c r="X99" s="190"/>
    </row>
    <row r="100" spans="1:24" ht="15.75" customHeight="1" x14ac:dyDescent="0.2">
      <c r="A100" s="190"/>
      <c r="B100" s="190"/>
      <c r="C100" s="190"/>
      <c r="D100" s="190"/>
      <c r="E100" s="190"/>
      <c r="F100" s="190"/>
      <c r="G100" s="190"/>
      <c r="H100" s="190"/>
      <c r="I100" s="190"/>
      <c r="J100" s="190"/>
      <c r="K100" s="190"/>
      <c r="L100" s="190"/>
      <c r="M100" s="190"/>
      <c r="N100" s="190"/>
      <c r="O100" s="190"/>
      <c r="P100" s="190"/>
      <c r="Q100" s="190"/>
      <c r="R100" s="190"/>
      <c r="S100" s="190"/>
      <c r="T100" s="190"/>
      <c r="U100" s="190"/>
      <c r="V100" s="190"/>
      <c r="W100" s="190"/>
      <c r="X100" s="190"/>
    </row>
    <row r="101" spans="1:24" ht="15.75" customHeight="1" x14ac:dyDescent="0.2">
      <c r="A101" s="190"/>
      <c r="B101" s="190"/>
      <c r="C101" s="190"/>
      <c r="D101" s="190"/>
      <c r="E101" s="190"/>
      <c r="F101" s="190"/>
      <c r="G101" s="190"/>
      <c r="H101" s="190"/>
      <c r="I101" s="190"/>
      <c r="J101" s="190"/>
      <c r="K101" s="190"/>
      <c r="L101" s="190"/>
      <c r="M101" s="190"/>
      <c r="N101" s="190"/>
      <c r="O101" s="190"/>
      <c r="P101" s="190"/>
      <c r="Q101" s="190"/>
      <c r="R101" s="190"/>
      <c r="S101" s="190"/>
      <c r="T101" s="190"/>
      <c r="U101" s="190"/>
      <c r="V101" s="190"/>
      <c r="W101" s="190"/>
      <c r="X101" s="190"/>
    </row>
    <row r="102" spans="1:24" ht="15.75" customHeight="1" x14ac:dyDescent="0.2">
      <c r="A102" s="190"/>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row>
    <row r="103" spans="1:24" ht="15.75" customHeight="1" x14ac:dyDescent="0.2">
      <c r="A103" s="190"/>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row>
    <row r="104" spans="1:24" ht="15.75" customHeight="1" x14ac:dyDescent="0.2">
      <c r="A104" s="190"/>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row>
    <row r="105" spans="1:24" ht="15.75" customHeight="1" x14ac:dyDescent="0.2">
      <c r="A105" s="190"/>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row>
    <row r="106" spans="1:24" ht="15.75" customHeight="1" x14ac:dyDescent="0.2">
      <c r="A106" s="190"/>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row>
    <row r="107" spans="1:24" ht="15.75" customHeight="1" x14ac:dyDescent="0.2">
      <c r="A107" s="190"/>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row>
    <row r="108" spans="1:24" ht="15.75" customHeight="1" x14ac:dyDescent="0.2">
      <c r="A108" s="190"/>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row>
    <row r="109" spans="1:24" ht="15.75" customHeight="1" x14ac:dyDescent="0.2">
      <c r="A109" s="190"/>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row>
    <row r="110" spans="1:24" ht="15.75" customHeight="1" x14ac:dyDescent="0.2">
      <c r="A110" s="190"/>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row>
    <row r="111" spans="1:24" ht="15.75" customHeight="1" x14ac:dyDescent="0.2">
      <c r="A111" s="190"/>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row>
    <row r="112" spans="1:24" ht="15.75" customHeight="1" x14ac:dyDescent="0.2">
      <c r="A112" s="190"/>
      <c r="B112" s="190"/>
      <c r="C112" s="190"/>
      <c r="D112" s="190"/>
      <c r="E112" s="190"/>
      <c r="F112" s="190"/>
      <c r="G112" s="190"/>
      <c r="H112" s="190"/>
      <c r="I112" s="190"/>
      <c r="J112" s="190"/>
      <c r="K112" s="190"/>
      <c r="L112" s="190"/>
      <c r="M112" s="190"/>
      <c r="N112" s="190"/>
      <c r="O112" s="190"/>
      <c r="P112" s="190"/>
      <c r="Q112" s="190"/>
      <c r="R112" s="190"/>
      <c r="S112" s="190"/>
      <c r="T112" s="190"/>
      <c r="U112" s="190"/>
      <c r="V112" s="190"/>
      <c r="W112" s="190"/>
      <c r="X112" s="190"/>
    </row>
    <row r="113" spans="1:24" ht="15.75" customHeight="1" x14ac:dyDescent="0.2">
      <c r="A113" s="190"/>
      <c r="B113" s="190"/>
      <c r="C113" s="190"/>
      <c r="D113" s="190"/>
      <c r="E113" s="190"/>
      <c r="F113" s="190"/>
      <c r="G113" s="190"/>
      <c r="H113" s="190"/>
      <c r="I113" s="190"/>
      <c r="J113" s="190"/>
      <c r="K113" s="190"/>
      <c r="L113" s="190"/>
      <c r="M113" s="190"/>
      <c r="N113" s="190"/>
      <c r="O113" s="190"/>
      <c r="P113" s="190"/>
      <c r="Q113" s="190"/>
      <c r="R113" s="190"/>
      <c r="S113" s="190"/>
      <c r="T113" s="190"/>
      <c r="U113" s="190"/>
      <c r="V113" s="190"/>
      <c r="W113" s="190"/>
      <c r="X113" s="190"/>
    </row>
    <row r="114" spans="1:24" ht="15.75" customHeight="1" x14ac:dyDescent="0.2">
      <c r="A114" s="190"/>
      <c r="B114" s="190"/>
      <c r="C114" s="190"/>
      <c r="D114" s="190"/>
      <c r="E114" s="190"/>
      <c r="F114" s="190"/>
      <c r="G114" s="190"/>
      <c r="H114" s="190"/>
      <c r="I114" s="190"/>
      <c r="J114" s="190"/>
      <c r="K114" s="190"/>
      <c r="L114" s="190"/>
      <c r="M114" s="190"/>
      <c r="N114" s="190"/>
      <c r="O114" s="190"/>
      <c r="P114" s="190"/>
      <c r="Q114" s="190"/>
      <c r="R114" s="190"/>
      <c r="S114" s="190"/>
      <c r="T114" s="190"/>
      <c r="U114" s="190"/>
      <c r="V114" s="190"/>
      <c r="W114" s="190"/>
      <c r="X114" s="190"/>
    </row>
    <row r="115" spans="1:24" ht="15.75" customHeight="1" x14ac:dyDescent="0.2">
      <c r="A115" s="190"/>
      <c r="B115" s="190"/>
      <c r="C115" s="190"/>
      <c r="D115" s="190"/>
      <c r="E115" s="190"/>
      <c r="F115" s="190"/>
      <c r="G115" s="190"/>
      <c r="H115" s="190"/>
      <c r="I115" s="190"/>
      <c r="J115" s="190"/>
      <c r="K115" s="190"/>
      <c r="L115" s="190"/>
      <c r="M115" s="190"/>
      <c r="N115" s="190"/>
      <c r="O115" s="190"/>
      <c r="P115" s="190"/>
      <c r="Q115" s="190"/>
      <c r="R115" s="190"/>
      <c r="S115" s="190"/>
      <c r="T115" s="190"/>
      <c r="U115" s="190"/>
      <c r="V115" s="190"/>
      <c r="W115" s="190"/>
      <c r="X115" s="190"/>
    </row>
    <row r="116" spans="1:24" ht="15.75" customHeight="1" x14ac:dyDescent="0.2">
      <c r="A116" s="190"/>
      <c r="B116" s="190"/>
      <c r="C116" s="190"/>
      <c r="D116" s="190"/>
      <c r="E116" s="190"/>
      <c r="F116" s="190"/>
      <c r="G116" s="190"/>
      <c r="H116" s="190"/>
      <c r="I116" s="190"/>
      <c r="J116" s="190"/>
      <c r="K116" s="190"/>
      <c r="L116" s="190"/>
      <c r="M116" s="190"/>
      <c r="N116" s="190"/>
      <c r="O116" s="190"/>
      <c r="P116" s="190"/>
      <c r="Q116" s="190"/>
      <c r="R116" s="190"/>
      <c r="S116" s="190"/>
      <c r="T116" s="190"/>
      <c r="U116" s="190"/>
      <c r="V116" s="190"/>
      <c r="W116" s="190"/>
      <c r="X116" s="190"/>
    </row>
    <row r="117" spans="1:24" ht="15.75" customHeight="1" x14ac:dyDescent="0.2">
      <c r="A117" s="190"/>
      <c r="B117" s="190"/>
      <c r="C117" s="190"/>
      <c r="D117" s="190"/>
      <c r="E117" s="190"/>
      <c r="F117" s="190"/>
      <c r="G117" s="190"/>
      <c r="H117" s="190"/>
      <c r="I117" s="190"/>
      <c r="J117" s="190"/>
      <c r="K117" s="190"/>
      <c r="L117" s="190"/>
      <c r="M117" s="190"/>
      <c r="N117" s="190"/>
      <c r="O117" s="190"/>
      <c r="P117" s="190"/>
      <c r="Q117" s="190"/>
      <c r="R117" s="190"/>
      <c r="S117" s="190"/>
      <c r="T117" s="190"/>
      <c r="U117" s="190"/>
      <c r="V117" s="190"/>
      <c r="W117" s="190"/>
      <c r="X117" s="190"/>
    </row>
    <row r="118" spans="1:24" ht="15.75" customHeight="1" x14ac:dyDescent="0.2">
      <c r="A118" s="190"/>
      <c r="B118" s="190"/>
      <c r="C118" s="190"/>
      <c r="D118" s="190"/>
      <c r="E118" s="190"/>
      <c r="F118" s="190"/>
      <c r="G118" s="190"/>
      <c r="H118" s="190"/>
      <c r="I118" s="190"/>
      <c r="J118" s="190"/>
      <c r="K118" s="190"/>
      <c r="L118" s="190"/>
      <c r="M118" s="190"/>
      <c r="N118" s="190"/>
      <c r="O118" s="190"/>
      <c r="P118" s="190"/>
      <c r="Q118" s="190"/>
      <c r="R118" s="190"/>
      <c r="S118" s="190"/>
      <c r="T118" s="190"/>
      <c r="U118" s="190"/>
      <c r="V118" s="190"/>
      <c r="W118" s="190"/>
      <c r="X118" s="190"/>
    </row>
    <row r="119" spans="1:24" ht="15.75" customHeight="1" x14ac:dyDescent="0.2">
      <c r="A119" s="190"/>
      <c r="B119" s="190"/>
      <c r="C119" s="190"/>
      <c r="D119" s="190"/>
      <c r="E119" s="190"/>
      <c r="F119" s="190"/>
      <c r="G119" s="190"/>
      <c r="H119" s="190"/>
      <c r="I119" s="190"/>
      <c r="J119" s="190"/>
      <c r="K119" s="190"/>
      <c r="L119" s="190"/>
      <c r="M119" s="190"/>
      <c r="N119" s="190"/>
      <c r="O119" s="190"/>
      <c r="P119" s="190"/>
      <c r="Q119" s="190"/>
      <c r="R119" s="190"/>
      <c r="S119" s="190"/>
      <c r="T119" s="190"/>
      <c r="U119" s="190"/>
      <c r="V119" s="190"/>
      <c r="W119" s="190"/>
      <c r="X119" s="190"/>
    </row>
    <row r="120" spans="1:24" ht="15.75" customHeight="1" x14ac:dyDescent="0.2">
      <c r="A120" s="190"/>
      <c r="B120" s="190"/>
      <c r="C120" s="190"/>
      <c r="D120" s="190"/>
      <c r="E120" s="190"/>
      <c r="F120" s="190"/>
      <c r="G120" s="190"/>
      <c r="H120" s="190"/>
      <c r="I120" s="190"/>
      <c r="J120" s="190"/>
      <c r="K120" s="190"/>
      <c r="L120" s="190"/>
      <c r="M120" s="190"/>
      <c r="N120" s="190"/>
      <c r="O120" s="190"/>
      <c r="P120" s="190"/>
      <c r="Q120" s="190"/>
      <c r="R120" s="190"/>
      <c r="S120" s="190"/>
      <c r="T120" s="190"/>
      <c r="U120" s="190"/>
      <c r="V120" s="190"/>
      <c r="W120" s="190"/>
      <c r="X120" s="190"/>
    </row>
    <row r="121" spans="1:24" ht="15.75" customHeight="1" x14ac:dyDescent="0.2">
      <c r="A121" s="190"/>
      <c r="B121" s="190"/>
      <c r="C121" s="190"/>
      <c r="D121" s="190"/>
      <c r="E121" s="190"/>
      <c r="F121" s="190"/>
      <c r="G121" s="190"/>
      <c r="H121" s="190"/>
      <c r="I121" s="190"/>
      <c r="J121" s="190"/>
      <c r="K121" s="190"/>
      <c r="L121" s="190"/>
      <c r="M121" s="190"/>
      <c r="N121" s="190"/>
      <c r="O121" s="190"/>
      <c r="P121" s="190"/>
      <c r="Q121" s="190"/>
      <c r="R121" s="190"/>
      <c r="S121" s="190"/>
      <c r="T121" s="190"/>
      <c r="U121" s="190"/>
      <c r="V121" s="190"/>
      <c r="W121" s="190"/>
      <c r="X121" s="190"/>
    </row>
    <row r="122" spans="1:24" ht="15.75" customHeight="1" x14ac:dyDescent="0.2">
      <c r="A122" s="190"/>
      <c r="B122" s="190"/>
      <c r="C122" s="190"/>
      <c r="D122" s="190"/>
      <c r="E122" s="190"/>
      <c r="F122" s="190"/>
      <c r="G122" s="190"/>
      <c r="H122" s="190"/>
      <c r="I122" s="190"/>
      <c r="J122" s="190"/>
      <c r="K122" s="190"/>
      <c r="L122" s="190"/>
      <c r="M122" s="190"/>
      <c r="N122" s="190"/>
      <c r="O122" s="190"/>
      <c r="P122" s="190"/>
      <c r="Q122" s="190"/>
      <c r="R122" s="190"/>
      <c r="S122" s="190"/>
      <c r="T122" s="190"/>
      <c r="U122" s="190"/>
      <c r="V122" s="190"/>
      <c r="W122" s="190"/>
      <c r="X122" s="190"/>
    </row>
    <row r="123" spans="1:24" ht="15.75" customHeight="1" x14ac:dyDescent="0.2">
      <c r="A123" s="190"/>
      <c r="B123" s="190"/>
      <c r="C123" s="190"/>
      <c r="D123" s="190"/>
      <c r="E123" s="190"/>
      <c r="F123" s="190"/>
      <c r="G123" s="190"/>
      <c r="H123" s="190"/>
      <c r="I123" s="190"/>
      <c r="J123" s="190"/>
      <c r="K123" s="190"/>
      <c r="L123" s="190"/>
      <c r="M123" s="190"/>
      <c r="N123" s="190"/>
      <c r="O123" s="190"/>
      <c r="P123" s="190"/>
      <c r="Q123" s="190"/>
      <c r="R123" s="190"/>
      <c r="S123" s="190"/>
      <c r="T123" s="190"/>
      <c r="U123" s="190"/>
      <c r="V123" s="190"/>
      <c r="W123" s="190"/>
      <c r="X123" s="190"/>
    </row>
    <row r="124" spans="1:24" ht="15.75" customHeight="1" x14ac:dyDescent="0.2">
      <c r="A124" s="190"/>
      <c r="B124" s="190"/>
      <c r="C124" s="190"/>
      <c r="D124" s="190"/>
      <c r="E124" s="190"/>
      <c r="F124" s="190"/>
      <c r="G124" s="190"/>
      <c r="H124" s="190"/>
      <c r="I124" s="190"/>
      <c r="J124" s="190"/>
      <c r="K124" s="190"/>
      <c r="L124" s="190"/>
      <c r="M124" s="190"/>
      <c r="N124" s="190"/>
      <c r="O124" s="190"/>
      <c r="P124" s="190"/>
      <c r="Q124" s="190"/>
      <c r="R124" s="190"/>
      <c r="S124" s="190"/>
      <c r="T124" s="190"/>
      <c r="U124" s="190"/>
      <c r="V124" s="190"/>
      <c r="W124" s="190"/>
      <c r="X124" s="190"/>
    </row>
    <row r="125" spans="1:24" ht="15.75" customHeight="1" x14ac:dyDescent="0.2">
      <c r="A125" s="190"/>
      <c r="B125" s="190"/>
      <c r="C125" s="190"/>
      <c r="D125" s="190"/>
      <c r="E125" s="190"/>
      <c r="F125" s="190"/>
      <c r="G125" s="190"/>
      <c r="H125" s="190"/>
      <c r="I125" s="190"/>
      <c r="J125" s="190"/>
      <c r="K125" s="190"/>
      <c r="L125" s="190"/>
      <c r="M125" s="190"/>
      <c r="N125" s="190"/>
      <c r="O125" s="190"/>
      <c r="P125" s="190"/>
      <c r="Q125" s="190"/>
      <c r="R125" s="190"/>
      <c r="S125" s="190"/>
      <c r="T125" s="190"/>
      <c r="U125" s="190"/>
      <c r="V125" s="190"/>
      <c r="W125" s="190"/>
      <c r="X125" s="190"/>
    </row>
    <row r="126" spans="1:24" ht="15.75" customHeight="1" x14ac:dyDescent="0.2">
      <c r="A126" s="190"/>
      <c r="B126" s="190"/>
      <c r="C126" s="190"/>
      <c r="D126" s="190"/>
      <c r="E126" s="190"/>
      <c r="F126" s="190"/>
      <c r="G126" s="190"/>
      <c r="H126" s="190"/>
      <c r="I126" s="190"/>
      <c r="J126" s="190"/>
      <c r="K126" s="190"/>
      <c r="L126" s="190"/>
      <c r="M126" s="190"/>
      <c r="N126" s="190"/>
      <c r="O126" s="190"/>
      <c r="P126" s="190"/>
      <c r="Q126" s="190"/>
      <c r="R126" s="190"/>
      <c r="S126" s="190"/>
      <c r="T126" s="190"/>
      <c r="U126" s="190"/>
      <c r="V126" s="190"/>
      <c r="W126" s="190"/>
      <c r="X126" s="190"/>
    </row>
    <row r="127" spans="1:24" ht="15.75" customHeight="1" x14ac:dyDescent="0.2">
      <c r="A127" s="190"/>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row>
    <row r="128" spans="1:24" ht="15.75" customHeight="1" x14ac:dyDescent="0.2">
      <c r="A128" s="190"/>
      <c r="B128" s="190"/>
      <c r="C128" s="190"/>
      <c r="D128" s="190"/>
      <c r="E128" s="190"/>
      <c r="F128" s="190"/>
      <c r="G128" s="190"/>
      <c r="H128" s="190"/>
      <c r="I128" s="190"/>
      <c r="J128" s="190"/>
      <c r="K128" s="190"/>
      <c r="L128" s="190"/>
      <c r="M128" s="190"/>
      <c r="N128" s="190"/>
      <c r="O128" s="190"/>
      <c r="P128" s="190"/>
      <c r="Q128" s="190"/>
      <c r="R128" s="190"/>
      <c r="S128" s="190"/>
      <c r="T128" s="190"/>
      <c r="U128" s="190"/>
      <c r="V128" s="190"/>
      <c r="W128" s="190"/>
      <c r="X128" s="190"/>
    </row>
    <row r="129" spans="1:24" ht="15.75" customHeight="1" x14ac:dyDescent="0.2">
      <c r="A129" s="190"/>
      <c r="B129" s="190"/>
      <c r="C129" s="190"/>
      <c r="D129" s="190"/>
      <c r="E129" s="190"/>
      <c r="F129" s="190"/>
      <c r="G129" s="190"/>
      <c r="H129" s="190"/>
      <c r="I129" s="190"/>
      <c r="J129" s="190"/>
      <c r="K129" s="190"/>
      <c r="L129" s="190"/>
      <c r="M129" s="190"/>
      <c r="N129" s="190"/>
      <c r="O129" s="190"/>
      <c r="P129" s="190"/>
      <c r="Q129" s="190"/>
      <c r="R129" s="190"/>
      <c r="S129" s="190"/>
      <c r="T129" s="190"/>
      <c r="U129" s="190"/>
      <c r="V129" s="190"/>
      <c r="W129" s="190"/>
      <c r="X129" s="190"/>
    </row>
    <row r="130" spans="1:24" ht="15.75" customHeight="1" x14ac:dyDescent="0.2">
      <c r="A130" s="190"/>
      <c r="B130" s="190"/>
      <c r="C130" s="190"/>
      <c r="D130" s="190"/>
      <c r="E130" s="190"/>
      <c r="F130" s="190"/>
      <c r="G130" s="190"/>
      <c r="H130" s="190"/>
      <c r="I130" s="190"/>
      <c r="J130" s="190"/>
      <c r="K130" s="190"/>
      <c r="L130" s="190"/>
      <c r="M130" s="190"/>
      <c r="N130" s="190"/>
      <c r="O130" s="190"/>
      <c r="P130" s="190"/>
      <c r="Q130" s="190"/>
      <c r="R130" s="190"/>
      <c r="S130" s="190"/>
      <c r="T130" s="190"/>
      <c r="U130" s="190"/>
      <c r="V130" s="190"/>
      <c r="W130" s="190"/>
      <c r="X130" s="190"/>
    </row>
    <row r="131" spans="1:24" ht="15.75" customHeight="1" x14ac:dyDescent="0.2">
      <c r="A131" s="190"/>
      <c r="B131" s="190"/>
      <c r="C131" s="190"/>
      <c r="D131" s="190"/>
      <c r="E131" s="190"/>
      <c r="F131" s="190"/>
      <c r="G131" s="190"/>
      <c r="H131" s="190"/>
      <c r="I131" s="190"/>
      <c r="J131" s="190"/>
      <c r="K131" s="190"/>
      <c r="L131" s="190"/>
      <c r="M131" s="190"/>
      <c r="N131" s="190"/>
      <c r="O131" s="190"/>
      <c r="P131" s="190"/>
      <c r="Q131" s="190"/>
      <c r="R131" s="190"/>
      <c r="S131" s="190"/>
      <c r="T131" s="190"/>
      <c r="U131" s="190"/>
      <c r="V131" s="190"/>
      <c r="W131" s="190"/>
      <c r="X131" s="190"/>
    </row>
    <row r="132" spans="1:24" ht="15.75" customHeight="1" x14ac:dyDescent="0.2">
      <c r="A132" s="190"/>
      <c r="B132" s="190"/>
      <c r="C132" s="190"/>
      <c r="D132" s="190"/>
      <c r="E132" s="190"/>
      <c r="F132" s="190"/>
      <c r="G132" s="190"/>
      <c r="H132" s="190"/>
      <c r="I132" s="190"/>
      <c r="J132" s="190"/>
      <c r="K132" s="190"/>
      <c r="L132" s="190"/>
      <c r="M132" s="190"/>
      <c r="N132" s="190"/>
      <c r="O132" s="190"/>
      <c r="P132" s="190"/>
      <c r="Q132" s="190"/>
      <c r="R132" s="190"/>
      <c r="S132" s="190"/>
      <c r="T132" s="190"/>
      <c r="U132" s="190"/>
      <c r="V132" s="190"/>
      <c r="W132" s="190"/>
      <c r="X132" s="190"/>
    </row>
    <row r="133" spans="1:24" ht="15.75" customHeight="1" x14ac:dyDescent="0.2">
      <c r="A133" s="190"/>
      <c r="B133" s="190"/>
      <c r="C133" s="190"/>
      <c r="D133" s="190"/>
      <c r="E133" s="190"/>
      <c r="F133" s="190"/>
      <c r="G133" s="190"/>
      <c r="H133" s="190"/>
      <c r="I133" s="190"/>
      <c r="J133" s="190"/>
      <c r="K133" s="190"/>
      <c r="L133" s="190"/>
      <c r="M133" s="190"/>
      <c r="N133" s="190"/>
      <c r="O133" s="190"/>
      <c r="P133" s="190"/>
      <c r="Q133" s="190"/>
      <c r="R133" s="190"/>
      <c r="S133" s="190"/>
      <c r="T133" s="190"/>
      <c r="U133" s="190"/>
      <c r="V133" s="190"/>
      <c r="W133" s="190"/>
      <c r="X133" s="190"/>
    </row>
    <row r="134" spans="1:24" ht="15.75" customHeight="1" x14ac:dyDescent="0.2">
      <c r="A134" s="190"/>
      <c r="B134" s="190"/>
      <c r="C134" s="190"/>
      <c r="D134" s="190"/>
      <c r="E134" s="190"/>
      <c r="F134" s="190"/>
      <c r="G134" s="190"/>
      <c r="H134" s="190"/>
      <c r="I134" s="190"/>
      <c r="J134" s="190"/>
      <c r="K134" s="190"/>
      <c r="L134" s="190"/>
      <c r="M134" s="190"/>
      <c r="N134" s="190"/>
      <c r="O134" s="190"/>
      <c r="P134" s="190"/>
      <c r="Q134" s="190"/>
      <c r="R134" s="190"/>
      <c r="S134" s="190"/>
      <c r="T134" s="190"/>
      <c r="U134" s="190"/>
      <c r="V134" s="190"/>
      <c r="W134" s="190"/>
      <c r="X134" s="190"/>
    </row>
    <row r="135" spans="1:24" ht="15.75" customHeight="1" x14ac:dyDescent="0.2">
      <c r="A135" s="190"/>
      <c r="B135" s="190"/>
      <c r="C135" s="190"/>
      <c r="D135" s="190"/>
      <c r="E135" s="190"/>
      <c r="F135" s="190"/>
      <c r="G135" s="190"/>
      <c r="H135" s="190"/>
      <c r="I135" s="190"/>
      <c r="J135" s="190"/>
      <c r="K135" s="190"/>
      <c r="L135" s="190"/>
      <c r="M135" s="190"/>
      <c r="N135" s="190"/>
      <c r="O135" s="190"/>
      <c r="P135" s="190"/>
      <c r="Q135" s="190"/>
      <c r="R135" s="190"/>
      <c r="S135" s="190"/>
      <c r="T135" s="190"/>
      <c r="U135" s="190"/>
      <c r="V135" s="190"/>
      <c r="W135" s="190"/>
      <c r="X135" s="190"/>
    </row>
    <row r="136" spans="1:24" ht="15.75" customHeight="1" x14ac:dyDescent="0.2">
      <c r="A136" s="190"/>
      <c r="B136" s="190"/>
      <c r="C136" s="190"/>
      <c r="D136" s="190"/>
      <c r="E136" s="190"/>
      <c r="F136" s="190"/>
      <c r="G136" s="190"/>
      <c r="H136" s="190"/>
      <c r="I136" s="190"/>
      <c r="J136" s="190"/>
      <c r="K136" s="190"/>
      <c r="L136" s="190"/>
      <c r="M136" s="190"/>
      <c r="N136" s="190"/>
      <c r="O136" s="190"/>
      <c r="P136" s="190"/>
      <c r="Q136" s="190"/>
      <c r="R136" s="190"/>
      <c r="S136" s="190"/>
      <c r="T136" s="190"/>
      <c r="U136" s="190"/>
      <c r="V136" s="190"/>
      <c r="W136" s="190"/>
      <c r="X136" s="190"/>
    </row>
    <row r="137" spans="1:24" ht="15.75" customHeight="1" x14ac:dyDescent="0.2">
      <c r="A137" s="190"/>
      <c r="B137" s="190"/>
      <c r="C137" s="190"/>
      <c r="D137" s="190"/>
      <c r="E137" s="190"/>
      <c r="F137" s="190"/>
      <c r="G137" s="190"/>
      <c r="H137" s="190"/>
      <c r="I137" s="190"/>
      <c r="J137" s="190"/>
      <c r="K137" s="190"/>
      <c r="L137" s="190"/>
      <c r="M137" s="190"/>
      <c r="N137" s="190"/>
      <c r="O137" s="190"/>
      <c r="P137" s="190"/>
      <c r="Q137" s="190"/>
      <c r="R137" s="190"/>
      <c r="S137" s="190"/>
      <c r="T137" s="190"/>
      <c r="U137" s="190"/>
      <c r="V137" s="190"/>
      <c r="W137" s="190"/>
      <c r="X137" s="190"/>
    </row>
    <row r="138" spans="1:24" ht="15.75" customHeight="1" x14ac:dyDescent="0.2">
      <c r="A138" s="190"/>
      <c r="B138" s="190"/>
      <c r="C138" s="190"/>
      <c r="D138" s="190"/>
      <c r="E138" s="190"/>
      <c r="F138" s="190"/>
      <c r="G138" s="190"/>
      <c r="H138" s="190"/>
      <c r="I138" s="190"/>
      <c r="J138" s="190"/>
      <c r="K138" s="190"/>
      <c r="L138" s="190"/>
      <c r="M138" s="190"/>
      <c r="N138" s="190"/>
      <c r="O138" s="190"/>
      <c r="P138" s="190"/>
      <c r="Q138" s="190"/>
      <c r="R138" s="190"/>
      <c r="S138" s="190"/>
      <c r="T138" s="190"/>
      <c r="U138" s="190"/>
      <c r="V138" s="190"/>
      <c r="W138" s="190"/>
      <c r="X138" s="190"/>
    </row>
    <row r="139" spans="1:24" ht="15.75" customHeight="1" x14ac:dyDescent="0.2">
      <c r="A139" s="190"/>
      <c r="B139" s="190"/>
      <c r="C139" s="190"/>
      <c r="D139" s="190"/>
      <c r="E139" s="190"/>
      <c r="F139" s="190"/>
      <c r="G139" s="190"/>
      <c r="H139" s="190"/>
      <c r="I139" s="190"/>
      <c r="J139" s="190"/>
      <c r="K139" s="190"/>
      <c r="L139" s="190"/>
      <c r="M139" s="190"/>
      <c r="N139" s="190"/>
      <c r="O139" s="190"/>
      <c r="P139" s="190"/>
      <c r="Q139" s="190"/>
      <c r="R139" s="190"/>
      <c r="S139" s="190"/>
      <c r="T139" s="190"/>
      <c r="U139" s="190"/>
      <c r="V139" s="190"/>
      <c r="W139" s="190"/>
      <c r="X139" s="190"/>
    </row>
    <row r="140" spans="1:24" ht="15.75" customHeight="1" x14ac:dyDescent="0.2">
      <c r="A140" s="190"/>
      <c r="B140" s="190"/>
      <c r="C140" s="190"/>
      <c r="D140" s="190"/>
      <c r="E140" s="190"/>
      <c r="F140" s="190"/>
      <c r="G140" s="190"/>
      <c r="H140" s="190"/>
      <c r="I140" s="190"/>
      <c r="J140" s="190"/>
      <c r="K140" s="190"/>
      <c r="L140" s="190"/>
      <c r="M140" s="190"/>
      <c r="N140" s="190"/>
      <c r="O140" s="190"/>
      <c r="P140" s="190"/>
      <c r="Q140" s="190"/>
      <c r="R140" s="190"/>
      <c r="S140" s="190"/>
      <c r="T140" s="190"/>
      <c r="U140" s="190"/>
      <c r="V140" s="190"/>
      <c r="W140" s="190"/>
      <c r="X140" s="190"/>
    </row>
    <row r="141" spans="1:24" ht="15.75" customHeight="1" x14ac:dyDescent="0.2">
      <c r="A141" s="190"/>
      <c r="B141" s="190"/>
      <c r="C141" s="190"/>
      <c r="D141" s="190"/>
      <c r="E141" s="190"/>
      <c r="F141" s="190"/>
      <c r="G141" s="190"/>
      <c r="H141" s="190"/>
      <c r="I141" s="190"/>
      <c r="J141" s="190"/>
      <c r="K141" s="190"/>
      <c r="L141" s="190"/>
      <c r="M141" s="190"/>
      <c r="N141" s="190"/>
      <c r="O141" s="190"/>
      <c r="P141" s="190"/>
      <c r="Q141" s="190"/>
      <c r="R141" s="190"/>
      <c r="S141" s="190"/>
      <c r="T141" s="190"/>
      <c r="U141" s="190"/>
      <c r="V141" s="190"/>
      <c r="W141" s="190"/>
      <c r="X141" s="190"/>
    </row>
    <row r="142" spans="1:24" ht="15.75" customHeight="1" x14ac:dyDescent="0.2">
      <c r="A142" s="190"/>
      <c r="B142" s="190"/>
      <c r="C142" s="190"/>
      <c r="D142" s="190"/>
      <c r="E142" s="190"/>
      <c r="F142" s="190"/>
      <c r="G142" s="190"/>
      <c r="H142" s="190"/>
      <c r="I142" s="190"/>
      <c r="J142" s="190"/>
      <c r="K142" s="190"/>
      <c r="L142" s="190"/>
      <c r="M142" s="190"/>
      <c r="N142" s="190"/>
      <c r="O142" s="190"/>
      <c r="P142" s="190"/>
      <c r="Q142" s="190"/>
      <c r="R142" s="190"/>
      <c r="S142" s="190"/>
      <c r="T142" s="190"/>
      <c r="U142" s="190"/>
      <c r="V142" s="190"/>
      <c r="W142" s="190"/>
      <c r="X142" s="190"/>
    </row>
    <row r="143" spans="1:24" ht="15.75" customHeight="1" x14ac:dyDescent="0.2">
      <c r="A143" s="190"/>
      <c r="B143" s="190"/>
      <c r="C143" s="190"/>
      <c r="D143" s="190"/>
      <c r="E143" s="190"/>
      <c r="F143" s="190"/>
      <c r="G143" s="190"/>
      <c r="H143" s="190"/>
      <c r="I143" s="190"/>
      <c r="J143" s="190"/>
      <c r="K143" s="190"/>
      <c r="L143" s="190"/>
      <c r="M143" s="190"/>
      <c r="N143" s="190"/>
      <c r="O143" s="190"/>
      <c r="P143" s="190"/>
      <c r="Q143" s="190"/>
      <c r="R143" s="190"/>
      <c r="S143" s="190"/>
      <c r="T143" s="190"/>
      <c r="U143" s="190"/>
      <c r="V143" s="190"/>
      <c r="W143" s="190"/>
      <c r="X143" s="190"/>
    </row>
    <row r="144" spans="1:24" ht="15.75" customHeight="1" x14ac:dyDescent="0.2">
      <c r="A144" s="190"/>
      <c r="B144" s="190"/>
      <c r="C144" s="190"/>
      <c r="D144" s="190"/>
      <c r="E144" s="190"/>
      <c r="F144" s="190"/>
      <c r="G144" s="190"/>
      <c r="H144" s="190"/>
      <c r="I144" s="190"/>
      <c r="J144" s="190"/>
      <c r="K144" s="190"/>
      <c r="L144" s="190"/>
      <c r="M144" s="190"/>
      <c r="N144" s="190"/>
      <c r="O144" s="190"/>
      <c r="P144" s="190"/>
      <c r="Q144" s="190"/>
      <c r="R144" s="190"/>
      <c r="S144" s="190"/>
      <c r="T144" s="190"/>
      <c r="U144" s="190"/>
      <c r="V144" s="190"/>
      <c r="W144" s="190"/>
      <c r="X144" s="190"/>
    </row>
    <row r="145" spans="1:24" ht="15.75" customHeight="1" x14ac:dyDescent="0.2">
      <c r="A145" s="190"/>
      <c r="B145" s="190"/>
      <c r="C145" s="190"/>
      <c r="D145" s="190"/>
      <c r="E145" s="190"/>
      <c r="F145" s="190"/>
      <c r="G145" s="190"/>
      <c r="H145" s="190"/>
      <c r="I145" s="190"/>
      <c r="J145" s="190"/>
      <c r="K145" s="190"/>
      <c r="L145" s="190"/>
      <c r="M145" s="190"/>
      <c r="N145" s="190"/>
      <c r="O145" s="190"/>
      <c r="P145" s="190"/>
      <c r="Q145" s="190"/>
      <c r="R145" s="190"/>
      <c r="S145" s="190"/>
      <c r="T145" s="190"/>
      <c r="U145" s="190"/>
      <c r="V145" s="190"/>
      <c r="W145" s="190"/>
      <c r="X145" s="190"/>
    </row>
    <row r="146" spans="1:24" ht="15.75" customHeight="1" x14ac:dyDescent="0.2">
      <c r="A146" s="190"/>
      <c r="B146" s="19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row>
    <row r="147" spans="1:24" ht="15.75" customHeight="1" x14ac:dyDescent="0.2">
      <c r="A147" s="190"/>
      <c r="B147" s="190"/>
      <c r="C147" s="190"/>
      <c r="D147" s="190"/>
      <c r="E147" s="190"/>
      <c r="F147" s="190"/>
      <c r="G147" s="190"/>
      <c r="H147" s="190"/>
      <c r="I147" s="190"/>
      <c r="J147" s="190"/>
      <c r="K147" s="190"/>
      <c r="L147" s="190"/>
      <c r="M147" s="190"/>
      <c r="N147" s="190"/>
      <c r="O147" s="190"/>
      <c r="P147" s="190"/>
      <c r="Q147" s="190"/>
      <c r="R147" s="190"/>
      <c r="S147" s="190"/>
      <c r="T147" s="190"/>
      <c r="U147" s="190"/>
      <c r="V147" s="190"/>
      <c r="W147" s="190"/>
      <c r="X147" s="190"/>
    </row>
    <row r="148" spans="1:24" ht="15.75" customHeight="1" x14ac:dyDescent="0.2">
      <c r="A148" s="190"/>
      <c r="B148" s="190"/>
      <c r="C148" s="190"/>
      <c r="D148" s="190"/>
      <c r="E148" s="190"/>
      <c r="F148" s="190"/>
      <c r="G148" s="190"/>
      <c r="H148" s="190"/>
      <c r="I148" s="190"/>
      <c r="J148" s="190"/>
      <c r="K148" s="190"/>
      <c r="L148" s="190"/>
      <c r="M148" s="190"/>
      <c r="N148" s="190"/>
      <c r="O148" s="190"/>
      <c r="P148" s="190"/>
      <c r="Q148" s="190"/>
      <c r="R148" s="190"/>
      <c r="S148" s="190"/>
      <c r="T148" s="190"/>
      <c r="U148" s="190"/>
      <c r="V148" s="190"/>
      <c r="W148" s="190"/>
      <c r="X148" s="190"/>
    </row>
    <row r="149" spans="1:24" ht="15.75" customHeight="1" x14ac:dyDescent="0.2">
      <c r="A149" s="190"/>
      <c r="B149" s="190"/>
      <c r="C149" s="190"/>
      <c r="D149" s="190"/>
      <c r="E149" s="190"/>
      <c r="F149" s="190"/>
      <c r="G149" s="190"/>
      <c r="H149" s="190"/>
      <c r="I149" s="190"/>
      <c r="J149" s="190"/>
      <c r="K149" s="190"/>
      <c r="L149" s="190"/>
      <c r="M149" s="190"/>
      <c r="N149" s="190"/>
      <c r="O149" s="190"/>
      <c r="P149" s="190"/>
      <c r="Q149" s="190"/>
      <c r="R149" s="190"/>
      <c r="S149" s="190"/>
      <c r="T149" s="190"/>
      <c r="U149" s="190"/>
      <c r="V149" s="190"/>
      <c r="W149" s="190"/>
      <c r="X149" s="190"/>
    </row>
    <row r="150" spans="1:24" ht="15.75" customHeight="1" x14ac:dyDescent="0.2">
      <c r="A150" s="190"/>
      <c r="B150" s="190"/>
      <c r="C150" s="190"/>
      <c r="D150" s="190"/>
      <c r="E150" s="190"/>
      <c r="F150" s="190"/>
      <c r="G150" s="190"/>
      <c r="H150" s="190"/>
      <c r="I150" s="190"/>
      <c r="J150" s="190"/>
      <c r="K150" s="190"/>
      <c r="L150" s="190"/>
      <c r="M150" s="190"/>
      <c r="N150" s="190"/>
      <c r="O150" s="190"/>
      <c r="P150" s="190"/>
      <c r="Q150" s="190"/>
      <c r="R150" s="190"/>
      <c r="S150" s="190"/>
      <c r="T150" s="190"/>
      <c r="U150" s="190"/>
      <c r="V150" s="190"/>
      <c r="W150" s="190"/>
      <c r="X150" s="190"/>
    </row>
    <row r="151" spans="1:24" ht="15.75" customHeight="1" x14ac:dyDescent="0.2">
      <c r="A151" s="190"/>
      <c r="B151" s="190"/>
      <c r="C151" s="190"/>
      <c r="D151" s="190"/>
      <c r="E151" s="190"/>
      <c r="F151" s="190"/>
      <c r="G151" s="190"/>
      <c r="H151" s="190"/>
      <c r="I151" s="190"/>
      <c r="J151" s="190"/>
      <c r="K151" s="190"/>
      <c r="L151" s="190"/>
      <c r="M151" s="190"/>
      <c r="N151" s="190"/>
      <c r="O151" s="190"/>
      <c r="P151" s="190"/>
      <c r="Q151" s="190"/>
      <c r="R151" s="190"/>
      <c r="S151" s="190"/>
      <c r="T151" s="190"/>
      <c r="U151" s="190"/>
      <c r="V151" s="190"/>
      <c r="W151" s="190"/>
      <c r="X151" s="190"/>
    </row>
    <row r="152" spans="1:24" ht="15.75" customHeight="1" x14ac:dyDescent="0.2">
      <c r="A152" s="190"/>
      <c r="B152" s="190"/>
      <c r="C152" s="190"/>
      <c r="D152" s="190"/>
      <c r="E152" s="190"/>
      <c r="F152" s="190"/>
      <c r="G152" s="190"/>
      <c r="H152" s="190"/>
      <c r="I152" s="190"/>
      <c r="J152" s="190"/>
      <c r="K152" s="190"/>
      <c r="L152" s="190"/>
      <c r="M152" s="190"/>
      <c r="N152" s="190"/>
      <c r="O152" s="190"/>
      <c r="P152" s="190"/>
      <c r="Q152" s="190"/>
      <c r="R152" s="190"/>
      <c r="S152" s="190"/>
      <c r="T152" s="190"/>
      <c r="U152" s="190"/>
      <c r="V152" s="190"/>
      <c r="W152" s="190"/>
      <c r="X152" s="190"/>
    </row>
    <row r="153" spans="1:24" ht="15.75" customHeight="1" x14ac:dyDescent="0.2">
      <c r="A153" s="190"/>
      <c r="B153" s="190"/>
      <c r="C153" s="190"/>
      <c r="D153" s="190"/>
      <c r="E153" s="190"/>
      <c r="F153" s="190"/>
      <c r="G153" s="190"/>
      <c r="H153" s="190"/>
      <c r="I153" s="190"/>
      <c r="J153" s="190"/>
      <c r="K153" s="190"/>
      <c r="L153" s="190"/>
      <c r="M153" s="190"/>
      <c r="N153" s="190"/>
      <c r="O153" s="190"/>
      <c r="P153" s="190"/>
      <c r="Q153" s="190"/>
      <c r="R153" s="190"/>
      <c r="S153" s="190"/>
      <c r="T153" s="190"/>
      <c r="U153" s="190"/>
      <c r="V153" s="190"/>
      <c r="W153" s="190"/>
      <c r="X153" s="190"/>
    </row>
    <row r="154" spans="1:24" ht="15.75" customHeight="1" x14ac:dyDescent="0.2">
      <c r="A154" s="190"/>
      <c r="B154" s="190"/>
      <c r="C154" s="190"/>
      <c r="D154" s="190"/>
      <c r="E154" s="190"/>
      <c r="F154" s="190"/>
      <c r="G154" s="190"/>
      <c r="H154" s="190"/>
      <c r="I154" s="190"/>
      <c r="J154" s="190"/>
      <c r="K154" s="190"/>
      <c r="L154" s="190"/>
      <c r="M154" s="190"/>
      <c r="N154" s="190"/>
      <c r="O154" s="190"/>
      <c r="P154" s="190"/>
      <c r="Q154" s="190"/>
      <c r="R154" s="190"/>
      <c r="S154" s="190"/>
      <c r="T154" s="190"/>
      <c r="U154" s="190"/>
      <c r="V154" s="190"/>
      <c r="W154" s="190"/>
      <c r="X154" s="190"/>
    </row>
    <row r="155" spans="1:24" ht="15.75" customHeight="1" x14ac:dyDescent="0.2">
      <c r="A155" s="190"/>
      <c r="B155" s="190"/>
      <c r="C155" s="190"/>
      <c r="D155" s="190"/>
      <c r="E155" s="190"/>
      <c r="F155" s="190"/>
      <c r="G155" s="190"/>
      <c r="H155" s="190"/>
      <c r="I155" s="190"/>
      <c r="J155" s="190"/>
      <c r="K155" s="190"/>
      <c r="L155" s="190"/>
      <c r="M155" s="190"/>
      <c r="N155" s="190"/>
      <c r="O155" s="190"/>
      <c r="P155" s="190"/>
      <c r="Q155" s="190"/>
      <c r="R155" s="190"/>
      <c r="S155" s="190"/>
      <c r="T155" s="190"/>
      <c r="U155" s="190"/>
      <c r="V155" s="190"/>
      <c r="W155" s="190"/>
      <c r="X155" s="190"/>
    </row>
    <row r="156" spans="1:24" ht="15.75" customHeight="1" x14ac:dyDescent="0.2">
      <c r="A156" s="190"/>
      <c r="B156" s="190"/>
      <c r="C156" s="190"/>
      <c r="D156" s="190"/>
      <c r="E156" s="190"/>
      <c r="F156" s="190"/>
      <c r="G156" s="190"/>
      <c r="H156" s="190"/>
      <c r="I156" s="190"/>
      <c r="J156" s="190"/>
      <c r="K156" s="190"/>
      <c r="L156" s="190"/>
      <c r="M156" s="190"/>
      <c r="N156" s="190"/>
      <c r="O156" s="190"/>
      <c r="P156" s="190"/>
      <c r="Q156" s="190"/>
      <c r="R156" s="190"/>
      <c r="S156" s="190"/>
      <c r="T156" s="190"/>
      <c r="U156" s="190"/>
      <c r="V156" s="190"/>
      <c r="W156" s="190"/>
      <c r="X156" s="190"/>
    </row>
    <row r="157" spans="1:24" ht="15.75" customHeight="1" x14ac:dyDescent="0.2">
      <c r="A157" s="190"/>
      <c r="B157" s="190"/>
      <c r="C157" s="190"/>
      <c r="D157" s="190"/>
      <c r="E157" s="190"/>
      <c r="F157" s="190"/>
      <c r="G157" s="190"/>
      <c r="H157" s="190"/>
      <c r="I157" s="190"/>
      <c r="J157" s="190"/>
      <c r="K157" s="190"/>
      <c r="L157" s="190"/>
      <c r="M157" s="190"/>
      <c r="N157" s="190"/>
      <c r="O157" s="190"/>
      <c r="P157" s="190"/>
      <c r="Q157" s="190"/>
      <c r="R157" s="190"/>
      <c r="S157" s="190"/>
      <c r="T157" s="190"/>
      <c r="U157" s="190"/>
      <c r="V157" s="190"/>
      <c r="W157" s="190"/>
      <c r="X157" s="190"/>
    </row>
    <row r="158" spans="1:24" ht="15.75" customHeight="1" x14ac:dyDescent="0.2">
      <c r="A158" s="190"/>
      <c r="B158" s="190"/>
      <c r="C158" s="190"/>
      <c r="D158" s="190"/>
      <c r="E158" s="190"/>
      <c r="F158" s="190"/>
      <c r="G158" s="190"/>
      <c r="H158" s="190"/>
      <c r="I158" s="190"/>
      <c r="J158" s="190"/>
      <c r="K158" s="190"/>
      <c r="L158" s="190"/>
      <c r="M158" s="190"/>
      <c r="N158" s="190"/>
      <c r="O158" s="190"/>
      <c r="P158" s="190"/>
      <c r="Q158" s="190"/>
      <c r="R158" s="190"/>
      <c r="S158" s="190"/>
      <c r="T158" s="190"/>
      <c r="U158" s="190"/>
      <c r="V158" s="190"/>
      <c r="W158" s="190"/>
      <c r="X158" s="190"/>
    </row>
    <row r="159" spans="1:24" ht="15.75" customHeight="1" x14ac:dyDescent="0.2">
      <c r="A159" s="190"/>
      <c r="B159" s="190"/>
      <c r="C159" s="190"/>
      <c r="D159" s="190"/>
      <c r="E159" s="190"/>
      <c r="F159" s="190"/>
      <c r="G159" s="190"/>
      <c r="H159" s="190"/>
      <c r="I159" s="190"/>
      <c r="J159" s="190"/>
      <c r="K159" s="190"/>
      <c r="L159" s="190"/>
      <c r="M159" s="190"/>
      <c r="N159" s="190"/>
      <c r="O159" s="190"/>
      <c r="P159" s="190"/>
      <c r="Q159" s="190"/>
      <c r="R159" s="190"/>
      <c r="S159" s="190"/>
      <c r="T159" s="190"/>
      <c r="U159" s="190"/>
      <c r="V159" s="190"/>
      <c r="W159" s="190"/>
      <c r="X159" s="190"/>
    </row>
    <row r="160" spans="1:24" ht="15.75" customHeight="1" x14ac:dyDescent="0.2">
      <c r="A160" s="190"/>
      <c r="B160" s="190"/>
      <c r="C160" s="190"/>
      <c r="D160" s="190"/>
      <c r="E160" s="190"/>
      <c r="F160" s="190"/>
      <c r="G160" s="190"/>
      <c r="H160" s="190"/>
      <c r="I160" s="190"/>
      <c r="J160" s="190"/>
      <c r="K160" s="190"/>
      <c r="L160" s="190"/>
      <c r="M160" s="190"/>
      <c r="N160" s="190"/>
      <c r="O160" s="190"/>
      <c r="P160" s="190"/>
      <c r="Q160" s="190"/>
      <c r="R160" s="190"/>
      <c r="S160" s="190"/>
      <c r="T160" s="190"/>
      <c r="U160" s="190"/>
      <c r="V160" s="190"/>
      <c r="W160" s="190"/>
      <c r="X160" s="190"/>
    </row>
    <row r="161" spans="1:24" ht="15.75" customHeight="1" x14ac:dyDescent="0.2">
      <c r="A161" s="190"/>
      <c r="B161" s="190"/>
      <c r="C161" s="190"/>
      <c r="D161" s="190"/>
      <c r="E161" s="190"/>
      <c r="F161" s="190"/>
      <c r="G161" s="190"/>
      <c r="H161" s="190"/>
      <c r="I161" s="190"/>
      <c r="J161" s="190"/>
      <c r="K161" s="190"/>
      <c r="L161" s="190"/>
      <c r="M161" s="190"/>
      <c r="N161" s="190"/>
      <c r="O161" s="190"/>
      <c r="P161" s="190"/>
      <c r="Q161" s="190"/>
      <c r="R161" s="190"/>
      <c r="S161" s="190"/>
      <c r="T161" s="190"/>
      <c r="U161" s="190"/>
      <c r="V161" s="190"/>
      <c r="W161" s="190"/>
      <c r="X161" s="190"/>
    </row>
    <row r="162" spans="1:24" ht="15.75" customHeight="1" x14ac:dyDescent="0.2">
      <c r="A162" s="190"/>
      <c r="B162" s="190"/>
      <c r="C162" s="190"/>
      <c r="D162" s="190"/>
      <c r="E162" s="190"/>
      <c r="F162" s="190"/>
      <c r="G162" s="190"/>
      <c r="H162" s="190"/>
      <c r="I162" s="190"/>
      <c r="J162" s="190"/>
      <c r="K162" s="190"/>
      <c r="L162" s="190"/>
      <c r="M162" s="190"/>
      <c r="N162" s="190"/>
      <c r="O162" s="190"/>
      <c r="P162" s="190"/>
      <c r="Q162" s="190"/>
      <c r="R162" s="190"/>
      <c r="S162" s="190"/>
      <c r="T162" s="190"/>
      <c r="U162" s="190"/>
      <c r="V162" s="190"/>
      <c r="W162" s="190"/>
      <c r="X162" s="190"/>
    </row>
    <row r="163" spans="1:24" ht="15.75" customHeight="1" x14ac:dyDescent="0.2">
      <c r="A163" s="190"/>
      <c r="B163" s="190"/>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row>
    <row r="164" spans="1:24" ht="15.75" customHeight="1" x14ac:dyDescent="0.2">
      <c r="A164" s="190"/>
      <c r="B164" s="190"/>
      <c r="C164" s="190"/>
      <c r="D164" s="190"/>
      <c r="E164" s="190"/>
      <c r="F164" s="190"/>
      <c r="G164" s="190"/>
      <c r="H164" s="190"/>
      <c r="I164" s="190"/>
      <c r="J164" s="190"/>
      <c r="K164" s="190"/>
      <c r="L164" s="190"/>
      <c r="M164" s="190"/>
      <c r="N164" s="190"/>
      <c r="O164" s="190"/>
      <c r="P164" s="190"/>
      <c r="Q164" s="190"/>
      <c r="R164" s="190"/>
      <c r="S164" s="190"/>
      <c r="T164" s="190"/>
      <c r="U164" s="190"/>
      <c r="V164" s="190"/>
      <c r="W164" s="190"/>
      <c r="X164" s="190"/>
    </row>
    <row r="165" spans="1:24" ht="15.75" customHeight="1" x14ac:dyDescent="0.2">
      <c r="A165" s="190"/>
      <c r="B165" s="190"/>
      <c r="C165" s="190"/>
      <c r="D165" s="190"/>
      <c r="E165" s="190"/>
      <c r="F165" s="190"/>
      <c r="G165" s="190"/>
      <c r="H165" s="190"/>
      <c r="I165" s="190"/>
      <c r="J165" s="190"/>
      <c r="K165" s="190"/>
      <c r="L165" s="190"/>
      <c r="M165" s="190"/>
      <c r="N165" s="190"/>
      <c r="O165" s="190"/>
      <c r="P165" s="190"/>
      <c r="Q165" s="190"/>
      <c r="R165" s="190"/>
      <c r="S165" s="190"/>
      <c r="T165" s="190"/>
      <c r="U165" s="190"/>
      <c r="V165" s="190"/>
      <c r="W165" s="190"/>
      <c r="X165" s="190"/>
    </row>
    <row r="166" spans="1:24" ht="15.75" customHeight="1" x14ac:dyDescent="0.2">
      <c r="A166" s="190"/>
      <c r="B166" s="190"/>
      <c r="C166" s="190"/>
      <c r="D166" s="190"/>
      <c r="E166" s="190"/>
      <c r="F166" s="190"/>
      <c r="G166" s="190"/>
      <c r="H166" s="190"/>
      <c r="I166" s="190"/>
      <c r="J166" s="190"/>
      <c r="K166" s="190"/>
      <c r="L166" s="190"/>
      <c r="M166" s="190"/>
      <c r="N166" s="190"/>
      <c r="O166" s="190"/>
      <c r="P166" s="190"/>
      <c r="Q166" s="190"/>
      <c r="R166" s="190"/>
      <c r="S166" s="190"/>
      <c r="T166" s="190"/>
      <c r="U166" s="190"/>
      <c r="V166" s="190"/>
      <c r="W166" s="190"/>
      <c r="X166" s="190"/>
    </row>
    <row r="167" spans="1:24" ht="15.75" customHeight="1" x14ac:dyDescent="0.2">
      <c r="A167" s="190"/>
      <c r="B167" s="190"/>
      <c r="C167" s="190"/>
      <c r="D167" s="190"/>
      <c r="E167" s="190"/>
      <c r="F167" s="190"/>
      <c r="G167" s="190"/>
      <c r="H167" s="190"/>
      <c r="I167" s="190"/>
      <c r="J167" s="190"/>
      <c r="K167" s="190"/>
      <c r="L167" s="190"/>
      <c r="M167" s="190"/>
      <c r="N167" s="190"/>
      <c r="O167" s="190"/>
      <c r="P167" s="190"/>
      <c r="Q167" s="190"/>
      <c r="R167" s="190"/>
      <c r="S167" s="190"/>
      <c r="T167" s="190"/>
      <c r="U167" s="190"/>
      <c r="V167" s="190"/>
      <c r="W167" s="190"/>
      <c r="X167" s="190"/>
    </row>
    <row r="168" spans="1:24" ht="15.75" customHeight="1" x14ac:dyDescent="0.2">
      <c r="A168" s="190"/>
      <c r="B168" s="190"/>
      <c r="C168" s="190"/>
      <c r="D168" s="190"/>
      <c r="E168" s="190"/>
      <c r="F168" s="190"/>
      <c r="G168" s="190"/>
      <c r="H168" s="190"/>
      <c r="I168" s="190"/>
      <c r="J168" s="190"/>
      <c r="K168" s="190"/>
      <c r="L168" s="190"/>
      <c r="M168" s="190"/>
      <c r="N168" s="190"/>
      <c r="O168" s="190"/>
      <c r="P168" s="190"/>
      <c r="Q168" s="190"/>
      <c r="R168" s="190"/>
      <c r="S168" s="190"/>
      <c r="T168" s="190"/>
      <c r="U168" s="190"/>
      <c r="V168" s="190"/>
      <c r="W168" s="190"/>
      <c r="X168" s="190"/>
    </row>
    <row r="169" spans="1:24" ht="15.75" customHeight="1" x14ac:dyDescent="0.2">
      <c r="A169" s="190"/>
      <c r="B169" s="190"/>
      <c r="C169" s="190"/>
      <c r="D169" s="190"/>
      <c r="E169" s="190"/>
      <c r="F169" s="190"/>
      <c r="G169" s="190"/>
      <c r="H169" s="190"/>
      <c r="I169" s="190"/>
      <c r="J169" s="190"/>
      <c r="K169" s="190"/>
      <c r="L169" s="190"/>
      <c r="M169" s="190"/>
      <c r="N169" s="190"/>
      <c r="O169" s="190"/>
      <c r="P169" s="190"/>
      <c r="Q169" s="190"/>
      <c r="R169" s="190"/>
      <c r="S169" s="190"/>
      <c r="T169" s="190"/>
      <c r="U169" s="190"/>
      <c r="V169" s="190"/>
      <c r="W169" s="190"/>
      <c r="X169" s="190"/>
    </row>
    <row r="170" spans="1:24" ht="15.75" customHeight="1" x14ac:dyDescent="0.2">
      <c r="A170" s="190"/>
      <c r="B170" s="190"/>
      <c r="C170" s="190"/>
      <c r="D170" s="190"/>
      <c r="E170" s="190"/>
      <c r="F170" s="190"/>
      <c r="G170" s="190"/>
      <c r="H170" s="190"/>
      <c r="I170" s="190"/>
      <c r="J170" s="190"/>
      <c r="K170" s="190"/>
      <c r="L170" s="190"/>
      <c r="M170" s="190"/>
      <c r="N170" s="190"/>
      <c r="O170" s="190"/>
      <c r="P170" s="190"/>
      <c r="Q170" s="190"/>
      <c r="R170" s="190"/>
      <c r="S170" s="190"/>
      <c r="T170" s="190"/>
      <c r="U170" s="190"/>
      <c r="V170" s="190"/>
      <c r="W170" s="190"/>
      <c r="X170" s="190"/>
    </row>
    <row r="171" spans="1:24" ht="15.75" customHeight="1" x14ac:dyDescent="0.2">
      <c r="A171" s="190"/>
      <c r="B171" s="190"/>
      <c r="C171" s="190"/>
      <c r="D171" s="190"/>
      <c r="E171" s="190"/>
      <c r="F171" s="190"/>
      <c r="G171" s="190"/>
      <c r="H171" s="190"/>
      <c r="I171" s="190"/>
      <c r="J171" s="190"/>
      <c r="K171" s="190"/>
      <c r="L171" s="190"/>
      <c r="M171" s="190"/>
      <c r="N171" s="190"/>
      <c r="O171" s="190"/>
      <c r="P171" s="190"/>
      <c r="Q171" s="190"/>
      <c r="R171" s="190"/>
      <c r="S171" s="190"/>
      <c r="T171" s="190"/>
      <c r="U171" s="190"/>
      <c r="V171" s="190"/>
      <c r="W171" s="190"/>
      <c r="X171" s="190"/>
    </row>
    <row r="172" spans="1:24" ht="15.75" customHeight="1" x14ac:dyDescent="0.2">
      <c r="A172" s="190"/>
      <c r="B172" s="190"/>
      <c r="C172" s="190"/>
      <c r="D172" s="190"/>
      <c r="E172" s="190"/>
      <c r="F172" s="190"/>
      <c r="G172" s="190"/>
      <c r="H172" s="190"/>
      <c r="I172" s="190"/>
      <c r="J172" s="190"/>
      <c r="K172" s="190"/>
      <c r="L172" s="190"/>
      <c r="M172" s="190"/>
      <c r="N172" s="190"/>
      <c r="O172" s="190"/>
      <c r="P172" s="190"/>
      <c r="Q172" s="190"/>
      <c r="R172" s="190"/>
      <c r="S172" s="190"/>
      <c r="T172" s="190"/>
      <c r="U172" s="190"/>
      <c r="V172" s="190"/>
      <c r="W172" s="190"/>
      <c r="X172" s="190"/>
    </row>
    <row r="173" spans="1:24" ht="15.75" customHeight="1" x14ac:dyDescent="0.2">
      <c r="A173" s="190"/>
      <c r="B173" s="190"/>
      <c r="C173" s="190"/>
      <c r="D173" s="190"/>
      <c r="E173" s="190"/>
      <c r="F173" s="190"/>
      <c r="G173" s="190"/>
      <c r="H173" s="190"/>
      <c r="I173" s="190"/>
      <c r="J173" s="190"/>
      <c r="K173" s="190"/>
      <c r="L173" s="190"/>
      <c r="M173" s="190"/>
      <c r="N173" s="190"/>
      <c r="O173" s="190"/>
      <c r="P173" s="190"/>
      <c r="Q173" s="190"/>
      <c r="R173" s="190"/>
      <c r="S173" s="190"/>
      <c r="T173" s="190"/>
      <c r="U173" s="190"/>
      <c r="V173" s="190"/>
      <c r="W173" s="190"/>
      <c r="X173" s="190"/>
    </row>
    <row r="174" spans="1:24" ht="15.75" customHeight="1" x14ac:dyDescent="0.2">
      <c r="A174" s="190"/>
      <c r="B174" s="190"/>
      <c r="C174" s="190"/>
      <c r="D174" s="190"/>
      <c r="E174" s="190"/>
      <c r="F174" s="190"/>
      <c r="G174" s="190"/>
      <c r="H174" s="190"/>
      <c r="I174" s="190"/>
      <c r="J174" s="190"/>
      <c r="K174" s="190"/>
      <c r="L174" s="190"/>
      <c r="M174" s="190"/>
      <c r="N174" s="190"/>
      <c r="O174" s="190"/>
      <c r="P174" s="190"/>
      <c r="Q174" s="190"/>
      <c r="R174" s="190"/>
      <c r="S174" s="190"/>
      <c r="T174" s="190"/>
      <c r="U174" s="190"/>
      <c r="V174" s="190"/>
      <c r="W174" s="190"/>
      <c r="X174" s="190"/>
    </row>
    <row r="175" spans="1:24" ht="15.75" customHeight="1" x14ac:dyDescent="0.2">
      <c r="A175" s="190"/>
      <c r="B175" s="190"/>
      <c r="C175" s="190"/>
      <c r="D175" s="190"/>
      <c r="E175" s="190"/>
      <c r="F175" s="190"/>
      <c r="G175" s="190"/>
      <c r="H175" s="190"/>
      <c r="I175" s="190"/>
      <c r="J175" s="190"/>
      <c r="K175" s="190"/>
      <c r="L175" s="190"/>
      <c r="M175" s="190"/>
      <c r="N175" s="190"/>
      <c r="O175" s="190"/>
      <c r="P175" s="190"/>
      <c r="Q175" s="190"/>
      <c r="R175" s="190"/>
      <c r="S175" s="190"/>
      <c r="T175" s="190"/>
      <c r="U175" s="190"/>
      <c r="V175" s="190"/>
      <c r="W175" s="190"/>
      <c r="X175" s="190"/>
    </row>
    <row r="176" spans="1:24" ht="15.75" customHeight="1" x14ac:dyDescent="0.2">
      <c r="A176" s="190"/>
      <c r="B176" s="190"/>
      <c r="C176" s="190"/>
      <c r="D176" s="190"/>
      <c r="E176" s="190"/>
      <c r="F176" s="190"/>
      <c r="G176" s="190"/>
      <c r="H176" s="190"/>
      <c r="I176" s="190"/>
      <c r="J176" s="190"/>
      <c r="K176" s="190"/>
      <c r="L176" s="190"/>
      <c r="M176" s="190"/>
      <c r="N176" s="190"/>
      <c r="O176" s="190"/>
      <c r="P176" s="190"/>
      <c r="Q176" s="190"/>
      <c r="R176" s="190"/>
      <c r="S176" s="190"/>
      <c r="T176" s="190"/>
      <c r="U176" s="190"/>
      <c r="V176" s="190"/>
      <c r="W176" s="190"/>
      <c r="X176" s="190"/>
    </row>
    <row r="177" spans="1:24" ht="15.75" customHeight="1" x14ac:dyDescent="0.2">
      <c r="A177" s="190"/>
      <c r="B177" s="190"/>
      <c r="C177" s="190"/>
      <c r="D177" s="190"/>
      <c r="E177" s="190"/>
      <c r="F177" s="190"/>
      <c r="G177" s="190"/>
      <c r="H177" s="190"/>
      <c r="I177" s="190"/>
      <c r="J177" s="190"/>
      <c r="K177" s="190"/>
      <c r="L177" s="190"/>
      <c r="M177" s="190"/>
      <c r="N177" s="190"/>
      <c r="O177" s="190"/>
      <c r="P177" s="190"/>
      <c r="Q177" s="190"/>
      <c r="R177" s="190"/>
      <c r="S177" s="190"/>
      <c r="T177" s="190"/>
      <c r="U177" s="190"/>
      <c r="V177" s="190"/>
      <c r="W177" s="190"/>
      <c r="X177" s="190"/>
    </row>
    <row r="178" spans="1:24" ht="15.75" customHeight="1" x14ac:dyDescent="0.2">
      <c r="A178" s="190"/>
      <c r="B178" s="190"/>
      <c r="C178" s="190"/>
      <c r="D178" s="190"/>
      <c r="E178" s="190"/>
      <c r="F178" s="190"/>
      <c r="G178" s="190"/>
      <c r="H178" s="190"/>
      <c r="I178" s="190"/>
      <c r="J178" s="190"/>
      <c r="K178" s="190"/>
      <c r="L178" s="190"/>
      <c r="M178" s="190"/>
      <c r="N178" s="190"/>
      <c r="O178" s="190"/>
      <c r="P178" s="190"/>
      <c r="Q178" s="190"/>
      <c r="R178" s="190"/>
      <c r="S178" s="190"/>
      <c r="T178" s="190"/>
      <c r="U178" s="190"/>
      <c r="V178" s="190"/>
      <c r="W178" s="190"/>
      <c r="X178" s="190"/>
    </row>
    <row r="179" spans="1:24" ht="15.75" customHeight="1" x14ac:dyDescent="0.2">
      <c r="A179" s="190"/>
      <c r="B179" s="190"/>
      <c r="C179" s="190"/>
      <c r="D179" s="190"/>
      <c r="E179" s="190"/>
      <c r="F179" s="190"/>
      <c r="G179" s="190"/>
      <c r="H179" s="190"/>
      <c r="I179" s="190"/>
      <c r="J179" s="190"/>
      <c r="K179" s="190"/>
      <c r="L179" s="190"/>
      <c r="M179" s="190"/>
      <c r="N179" s="190"/>
      <c r="O179" s="190"/>
      <c r="P179" s="190"/>
      <c r="Q179" s="190"/>
      <c r="R179" s="190"/>
      <c r="S179" s="190"/>
      <c r="T179" s="190"/>
      <c r="U179" s="190"/>
      <c r="V179" s="190"/>
      <c r="W179" s="190"/>
      <c r="X179" s="190"/>
    </row>
    <row r="180" spans="1:24" ht="15.75" customHeight="1" x14ac:dyDescent="0.2">
      <c r="A180" s="190"/>
      <c r="B180" s="190"/>
      <c r="C180" s="190"/>
      <c r="D180" s="190"/>
      <c r="E180" s="190"/>
      <c r="F180" s="190"/>
      <c r="G180" s="190"/>
      <c r="H180" s="190"/>
      <c r="I180" s="190"/>
      <c r="J180" s="190"/>
      <c r="K180" s="190"/>
      <c r="L180" s="190"/>
      <c r="M180" s="190"/>
      <c r="N180" s="190"/>
      <c r="O180" s="190"/>
      <c r="P180" s="190"/>
      <c r="Q180" s="190"/>
      <c r="R180" s="190"/>
      <c r="S180" s="190"/>
      <c r="T180" s="190"/>
      <c r="U180" s="190"/>
      <c r="V180" s="190"/>
      <c r="W180" s="190"/>
      <c r="X180" s="190"/>
    </row>
    <row r="181" spans="1:24" ht="15.75" customHeight="1" x14ac:dyDescent="0.2">
      <c r="A181" s="190"/>
      <c r="B181" s="190"/>
      <c r="C181" s="190"/>
      <c r="D181" s="190"/>
      <c r="E181" s="190"/>
      <c r="F181" s="190"/>
      <c r="G181" s="190"/>
      <c r="H181" s="190"/>
      <c r="I181" s="190"/>
      <c r="J181" s="190"/>
      <c r="K181" s="190"/>
      <c r="L181" s="190"/>
      <c r="M181" s="190"/>
      <c r="N181" s="190"/>
      <c r="O181" s="190"/>
      <c r="P181" s="190"/>
      <c r="Q181" s="190"/>
      <c r="R181" s="190"/>
      <c r="S181" s="190"/>
      <c r="T181" s="190"/>
      <c r="U181" s="190"/>
      <c r="V181" s="190"/>
      <c r="W181" s="190"/>
      <c r="X181" s="190"/>
    </row>
    <row r="182" spans="1:24" ht="15.75" customHeight="1" x14ac:dyDescent="0.2">
      <c r="A182" s="190"/>
      <c r="B182" s="190"/>
      <c r="C182" s="190"/>
      <c r="D182" s="190"/>
      <c r="E182" s="190"/>
      <c r="F182" s="190"/>
      <c r="G182" s="190"/>
      <c r="H182" s="190"/>
      <c r="I182" s="190"/>
      <c r="J182" s="190"/>
      <c r="K182" s="190"/>
      <c r="L182" s="190"/>
      <c r="M182" s="190"/>
      <c r="N182" s="190"/>
      <c r="O182" s="190"/>
      <c r="P182" s="190"/>
      <c r="Q182" s="190"/>
      <c r="R182" s="190"/>
      <c r="S182" s="190"/>
      <c r="T182" s="190"/>
      <c r="U182" s="190"/>
      <c r="V182" s="190"/>
      <c r="W182" s="190"/>
      <c r="X182" s="190"/>
    </row>
    <row r="183" spans="1:24" ht="15.75" customHeight="1" x14ac:dyDescent="0.2">
      <c r="A183" s="190"/>
      <c r="B183" s="190"/>
      <c r="C183" s="190"/>
      <c r="D183" s="190"/>
      <c r="E183" s="190"/>
      <c r="F183" s="190"/>
      <c r="G183" s="190"/>
      <c r="H183" s="190"/>
      <c r="I183" s="190"/>
      <c r="J183" s="190"/>
      <c r="K183" s="190"/>
      <c r="L183" s="190"/>
      <c r="M183" s="190"/>
      <c r="N183" s="190"/>
      <c r="O183" s="190"/>
      <c r="P183" s="190"/>
      <c r="Q183" s="190"/>
      <c r="R183" s="190"/>
      <c r="S183" s="190"/>
      <c r="T183" s="190"/>
      <c r="U183" s="190"/>
      <c r="V183" s="190"/>
      <c r="W183" s="190"/>
      <c r="X183" s="190"/>
    </row>
    <row r="184" spans="1:24" ht="15.75" customHeight="1" x14ac:dyDescent="0.2">
      <c r="A184" s="190"/>
      <c r="B184" s="190"/>
      <c r="C184" s="190"/>
      <c r="D184" s="190"/>
      <c r="E184" s="190"/>
      <c r="F184" s="190"/>
      <c r="G184" s="190"/>
      <c r="H184" s="190"/>
      <c r="I184" s="190"/>
      <c r="J184" s="190"/>
      <c r="K184" s="190"/>
      <c r="L184" s="190"/>
      <c r="M184" s="190"/>
      <c r="N184" s="190"/>
      <c r="O184" s="190"/>
      <c r="P184" s="190"/>
      <c r="Q184" s="190"/>
      <c r="R184" s="190"/>
      <c r="S184" s="190"/>
      <c r="T184" s="190"/>
      <c r="U184" s="190"/>
      <c r="V184" s="190"/>
      <c r="W184" s="190"/>
      <c r="X184" s="190"/>
    </row>
    <row r="185" spans="1:24" ht="15.75" customHeight="1" x14ac:dyDescent="0.2">
      <c r="A185" s="190"/>
      <c r="B185" s="190"/>
      <c r="C185" s="190"/>
      <c r="D185" s="190"/>
      <c r="E185" s="190"/>
      <c r="F185" s="190"/>
      <c r="G185" s="190"/>
      <c r="H185" s="190"/>
      <c r="I185" s="190"/>
      <c r="J185" s="190"/>
      <c r="K185" s="190"/>
      <c r="L185" s="190"/>
      <c r="M185" s="190"/>
      <c r="N185" s="190"/>
      <c r="O185" s="190"/>
      <c r="P185" s="190"/>
      <c r="Q185" s="190"/>
      <c r="R185" s="190"/>
      <c r="S185" s="190"/>
      <c r="T185" s="190"/>
      <c r="U185" s="190"/>
      <c r="V185" s="190"/>
      <c r="W185" s="190"/>
      <c r="X185" s="190"/>
    </row>
    <row r="186" spans="1:24" ht="15.75" customHeight="1" x14ac:dyDescent="0.2">
      <c r="A186" s="190"/>
      <c r="B186" s="190"/>
      <c r="C186" s="190"/>
      <c r="D186" s="190"/>
      <c r="E186" s="190"/>
      <c r="F186" s="190"/>
      <c r="G186" s="190"/>
      <c r="H186" s="190"/>
      <c r="I186" s="190"/>
      <c r="J186" s="190"/>
      <c r="K186" s="190"/>
      <c r="L186" s="190"/>
      <c r="M186" s="190"/>
      <c r="N186" s="190"/>
      <c r="O186" s="190"/>
      <c r="P186" s="190"/>
      <c r="Q186" s="190"/>
      <c r="R186" s="190"/>
      <c r="S186" s="190"/>
      <c r="T186" s="190"/>
      <c r="U186" s="190"/>
      <c r="V186" s="190"/>
      <c r="W186" s="190"/>
      <c r="X186" s="190"/>
    </row>
    <row r="187" spans="1:24" ht="15.75" customHeight="1" x14ac:dyDescent="0.2">
      <c r="A187" s="190"/>
      <c r="B187" s="190"/>
      <c r="C187" s="190"/>
      <c r="D187" s="190"/>
      <c r="E187" s="190"/>
      <c r="F187" s="190"/>
      <c r="G187" s="190"/>
      <c r="H187" s="190"/>
      <c r="I187" s="190"/>
      <c r="J187" s="190"/>
      <c r="K187" s="190"/>
      <c r="L187" s="190"/>
      <c r="M187" s="190"/>
      <c r="N187" s="190"/>
      <c r="O187" s="190"/>
      <c r="P187" s="190"/>
      <c r="Q187" s="190"/>
      <c r="R187" s="190"/>
      <c r="S187" s="190"/>
      <c r="T187" s="190"/>
      <c r="U187" s="190"/>
      <c r="V187" s="190"/>
      <c r="W187" s="190"/>
      <c r="X187" s="190"/>
    </row>
    <row r="188" spans="1:24" ht="15.75" customHeight="1" x14ac:dyDescent="0.2">
      <c r="A188" s="190"/>
      <c r="B188" s="190"/>
      <c r="C188" s="190"/>
      <c r="D188" s="190"/>
      <c r="E188" s="190"/>
      <c r="F188" s="190"/>
      <c r="G188" s="190"/>
      <c r="H188" s="190"/>
      <c r="I188" s="190"/>
      <c r="J188" s="190"/>
      <c r="K188" s="190"/>
      <c r="L188" s="190"/>
      <c r="M188" s="190"/>
      <c r="N188" s="190"/>
      <c r="O188" s="190"/>
      <c r="P188" s="190"/>
      <c r="Q188" s="190"/>
      <c r="R188" s="190"/>
      <c r="S188" s="190"/>
      <c r="T188" s="190"/>
      <c r="U188" s="190"/>
      <c r="V188" s="190"/>
      <c r="W188" s="190"/>
      <c r="X188" s="190"/>
    </row>
    <row r="189" spans="1:24" ht="15.75" customHeight="1" x14ac:dyDescent="0.2">
      <c r="A189" s="190"/>
      <c r="B189" s="190"/>
      <c r="C189" s="190"/>
      <c r="D189" s="190"/>
      <c r="E189" s="190"/>
      <c r="F189" s="190"/>
      <c r="G189" s="190"/>
      <c r="H189" s="190"/>
      <c r="I189" s="190"/>
      <c r="J189" s="190"/>
      <c r="K189" s="190"/>
      <c r="L189" s="190"/>
      <c r="M189" s="190"/>
      <c r="N189" s="190"/>
      <c r="O189" s="190"/>
      <c r="P189" s="190"/>
      <c r="Q189" s="190"/>
      <c r="R189" s="190"/>
      <c r="S189" s="190"/>
      <c r="T189" s="190"/>
      <c r="U189" s="190"/>
      <c r="V189" s="190"/>
      <c r="W189" s="190"/>
      <c r="X189" s="190"/>
    </row>
    <row r="190" spans="1:24" ht="15.75" customHeight="1" x14ac:dyDescent="0.2">
      <c r="A190" s="190"/>
      <c r="B190" s="190"/>
      <c r="C190" s="190"/>
      <c r="D190" s="190"/>
      <c r="E190" s="190"/>
      <c r="F190" s="190"/>
      <c r="G190" s="190"/>
      <c r="H190" s="190"/>
      <c r="I190" s="190"/>
      <c r="J190" s="190"/>
      <c r="K190" s="190"/>
      <c r="L190" s="190"/>
      <c r="M190" s="190"/>
      <c r="N190" s="190"/>
      <c r="O190" s="190"/>
      <c r="P190" s="190"/>
      <c r="Q190" s="190"/>
      <c r="R190" s="190"/>
      <c r="S190" s="190"/>
      <c r="T190" s="190"/>
      <c r="U190" s="190"/>
      <c r="V190" s="190"/>
      <c r="W190" s="190"/>
      <c r="X190" s="190"/>
    </row>
    <row r="191" spans="1:24" ht="15.75" customHeight="1" x14ac:dyDescent="0.2">
      <c r="A191" s="190"/>
      <c r="B191" s="190"/>
      <c r="C191" s="190"/>
      <c r="D191" s="190"/>
      <c r="E191" s="190"/>
      <c r="F191" s="190"/>
      <c r="G191" s="190"/>
      <c r="H191" s="190"/>
      <c r="I191" s="190"/>
      <c r="J191" s="190"/>
      <c r="K191" s="190"/>
      <c r="L191" s="190"/>
      <c r="M191" s="190"/>
      <c r="N191" s="190"/>
      <c r="O191" s="190"/>
      <c r="P191" s="190"/>
      <c r="Q191" s="190"/>
      <c r="R191" s="190"/>
      <c r="S191" s="190"/>
      <c r="T191" s="190"/>
      <c r="U191" s="190"/>
      <c r="V191" s="190"/>
      <c r="W191" s="190"/>
      <c r="X191" s="190"/>
    </row>
    <row r="192" spans="1:24" ht="15.75" customHeight="1" x14ac:dyDescent="0.2">
      <c r="A192" s="190"/>
      <c r="B192" s="190"/>
      <c r="C192" s="190"/>
      <c r="D192" s="190"/>
      <c r="E192" s="190"/>
      <c r="F192" s="190"/>
      <c r="G192" s="190"/>
      <c r="H192" s="190"/>
      <c r="I192" s="190"/>
      <c r="J192" s="190"/>
      <c r="K192" s="190"/>
      <c r="L192" s="190"/>
      <c r="M192" s="190"/>
      <c r="N192" s="190"/>
      <c r="O192" s="190"/>
      <c r="P192" s="190"/>
      <c r="Q192" s="190"/>
      <c r="R192" s="190"/>
      <c r="S192" s="190"/>
      <c r="T192" s="190"/>
      <c r="U192" s="190"/>
      <c r="V192" s="190"/>
      <c r="W192" s="190"/>
      <c r="X192" s="190"/>
    </row>
    <row r="193" spans="1:24" ht="15.75" customHeight="1" x14ac:dyDescent="0.2">
      <c r="A193" s="190"/>
      <c r="B193" s="190"/>
      <c r="C193" s="190"/>
      <c r="D193" s="190"/>
      <c r="E193" s="190"/>
      <c r="F193" s="190"/>
      <c r="G193" s="190"/>
      <c r="H193" s="190"/>
      <c r="I193" s="190"/>
      <c r="J193" s="190"/>
      <c r="K193" s="190"/>
      <c r="L193" s="190"/>
      <c r="M193" s="190"/>
      <c r="N193" s="190"/>
      <c r="O193" s="190"/>
      <c r="P193" s="190"/>
      <c r="Q193" s="190"/>
      <c r="R193" s="190"/>
      <c r="S193" s="190"/>
      <c r="T193" s="190"/>
      <c r="U193" s="190"/>
      <c r="V193" s="190"/>
      <c r="W193" s="190"/>
      <c r="X193" s="190"/>
    </row>
    <row r="194" spans="1:24" ht="15.75" customHeight="1" x14ac:dyDescent="0.2">
      <c r="A194" s="190"/>
      <c r="B194" s="190"/>
      <c r="C194" s="190"/>
      <c r="D194" s="190"/>
      <c r="E194" s="190"/>
      <c r="F194" s="190"/>
      <c r="G194" s="190"/>
      <c r="H194" s="190"/>
      <c r="I194" s="190"/>
      <c r="J194" s="190"/>
      <c r="K194" s="190"/>
      <c r="L194" s="190"/>
      <c r="M194" s="190"/>
      <c r="N194" s="190"/>
      <c r="O194" s="190"/>
      <c r="P194" s="190"/>
      <c r="Q194" s="190"/>
      <c r="R194" s="190"/>
      <c r="S194" s="190"/>
      <c r="T194" s="190"/>
      <c r="U194" s="190"/>
      <c r="V194" s="190"/>
      <c r="W194" s="190"/>
      <c r="X194" s="190"/>
    </row>
    <row r="195" spans="1:24" ht="15.75" customHeight="1" x14ac:dyDescent="0.2">
      <c r="A195" s="190"/>
      <c r="B195" s="190"/>
      <c r="C195" s="190"/>
      <c r="D195" s="190"/>
      <c r="E195" s="190"/>
      <c r="F195" s="190"/>
      <c r="G195" s="190"/>
      <c r="H195" s="190"/>
      <c r="I195" s="190"/>
      <c r="J195" s="190"/>
      <c r="K195" s="190"/>
      <c r="L195" s="190"/>
      <c r="M195" s="190"/>
      <c r="N195" s="190"/>
      <c r="O195" s="190"/>
      <c r="P195" s="190"/>
      <c r="Q195" s="190"/>
      <c r="R195" s="190"/>
      <c r="S195" s="190"/>
      <c r="T195" s="190"/>
      <c r="U195" s="190"/>
      <c r="V195" s="190"/>
      <c r="W195" s="190"/>
      <c r="X195" s="190"/>
    </row>
    <row r="196" spans="1:24" ht="15.75" customHeight="1" x14ac:dyDescent="0.2">
      <c r="A196" s="190"/>
      <c r="B196" s="190"/>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row>
    <row r="197" spans="1:24" ht="15.75" customHeight="1" x14ac:dyDescent="0.2">
      <c r="A197" s="190"/>
      <c r="B197" s="190"/>
      <c r="C197" s="190"/>
      <c r="D197" s="190"/>
      <c r="E197" s="190"/>
      <c r="F197" s="190"/>
      <c r="G197" s="190"/>
      <c r="H197" s="190"/>
      <c r="I197" s="190"/>
      <c r="J197" s="190"/>
      <c r="K197" s="190"/>
      <c r="L197" s="190"/>
      <c r="M197" s="190"/>
      <c r="N197" s="190"/>
      <c r="O197" s="190"/>
      <c r="P197" s="190"/>
      <c r="Q197" s="190"/>
      <c r="R197" s="190"/>
      <c r="S197" s="190"/>
      <c r="T197" s="190"/>
      <c r="U197" s="190"/>
      <c r="V197" s="190"/>
      <c r="W197" s="190"/>
      <c r="X197" s="190"/>
    </row>
    <row r="198" spans="1:24" ht="15.75" customHeight="1" x14ac:dyDescent="0.2">
      <c r="A198" s="190"/>
      <c r="B198" s="190"/>
      <c r="C198" s="190"/>
      <c r="D198" s="190"/>
      <c r="E198" s="190"/>
      <c r="F198" s="190"/>
      <c r="G198" s="190"/>
      <c r="H198" s="190"/>
      <c r="I198" s="190"/>
      <c r="J198" s="190"/>
      <c r="K198" s="190"/>
      <c r="L198" s="190"/>
      <c r="M198" s="190"/>
      <c r="N198" s="190"/>
      <c r="O198" s="190"/>
      <c r="P198" s="190"/>
      <c r="Q198" s="190"/>
      <c r="R198" s="190"/>
      <c r="S198" s="190"/>
      <c r="T198" s="190"/>
      <c r="U198" s="190"/>
      <c r="V198" s="190"/>
      <c r="W198" s="190"/>
      <c r="X198" s="190"/>
    </row>
    <row r="199" spans="1:24" ht="15.75" customHeight="1" x14ac:dyDescent="0.2">
      <c r="A199" s="190"/>
      <c r="B199" s="190"/>
      <c r="C199" s="190"/>
      <c r="D199" s="190"/>
      <c r="E199" s="190"/>
      <c r="F199" s="190"/>
      <c r="G199" s="190"/>
      <c r="H199" s="190"/>
      <c r="I199" s="190"/>
      <c r="J199" s="190"/>
      <c r="K199" s="190"/>
      <c r="L199" s="190"/>
      <c r="M199" s="190"/>
      <c r="N199" s="190"/>
      <c r="O199" s="190"/>
      <c r="P199" s="190"/>
      <c r="Q199" s="190"/>
      <c r="R199" s="190"/>
      <c r="S199" s="190"/>
      <c r="T199" s="190"/>
      <c r="U199" s="190"/>
      <c r="V199" s="190"/>
      <c r="W199" s="190"/>
      <c r="X199" s="190"/>
    </row>
    <row r="200" spans="1:24" ht="15.75" customHeight="1" x14ac:dyDescent="0.2">
      <c r="A200" s="190"/>
      <c r="B200" s="190"/>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row>
    <row r="201" spans="1:24" ht="15.75" customHeight="1" x14ac:dyDescent="0.2">
      <c r="A201" s="190"/>
      <c r="B201" s="190"/>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row>
    <row r="202" spans="1:24" ht="15.75" customHeight="1" x14ac:dyDescent="0.2">
      <c r="A202" s="190"/>
      <c r="B202" s="190"/>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row>
    <row r="203" spans="1:24" ht="15.75" customHeight="1" x14ac:dyDescent="0.2">
      <c r="A203" s="190"/>
      <c r="B203" s="190"/>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row>
    <row r="204" spans="1:24" ht="15.75" customHeight="1" x14ac:dyDescent="0.2">
      <c r="A204" s="190"/>
      <c r="B204" s="190"/>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row>
    <row r="205" spans="1:24" ht="15.75" customHeight="1" x14ac:dyDescent="0.2">
      <c r="A205" s="190"/>
      <c r="B205" s="190"/>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row>
    <row r="206" spans="1:24" ht="15.75" customHeight="1" x14ac:dyDescent="0.2">
      <c r="A206" s="190"/>
      <c r="B206" s="190"/>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row>
    <row r="207" spans="1:24" ht="15.75" customHeight="1" x14ac:dyDescent="0.2">
      <c r="A207" s="190"/>
      <c r="B207" s="190"/>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row>
    <row r="208" spans="1:24" ht="15.75" customHeight="1" x14ac:dyDescent="0.2">
      <c r="A208" s="190"/>
      <c r="B208" s="190"/>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row>
    <row r="209" spans="1:24" ht="15.75" customHeight="1" x14ac:dyDescent="0.2">
      <c r="A209" s="190"/>
      <c r="B209" s="190"/>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row>
    <row r="210" spans="1:24" ht="15.75" customHeight="1" x14ac:dyDescent="0.2">
      <c r="A210" s="190"/>
      <c r="B210" s="190"/>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row>
    <row r="211" spans="1:24" ht="15.75" customHeight="1" x14ac:dyDescent="0.2">
      <c r="A211" s="190"/>
      <c r="B211" s="190"/>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row>
    <row r="212" spans="1:24" ht="15.75" customHeight="1" x14ac:dyDescent="0.2">
      <c r="A212" s="190"/>
      <c r="B212" s="190"/>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row>
    <row r="213" spans="1:24" ht="15.75" customHeight="1" x14ac:dyDescent="0.2">
      <c r="A213" s="190"/>
      <c r="B213" s="190"/>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row>
    <row r="214" spans="1:24" ht="15.75" customHeight="1" x14ac:dyDescent="0.2">
      <c r="A214" s="190"/>
      <c r="B214" s="190"/>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row>
    <row r="215" spans="1:24" ht="15.75" customHeight="1" x14ac:dyDescent="0.2">
      <c r="A215" s="190"/>
      <c r="B215" s="190"/>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row>
    <row r="216" spans="1:24" ht="15.75" customHeight="1" x14ac:dyDescent="0.2">
      <c r="A216" s="190"/>
      <c r="B216" s="190"/>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row>
    <row r="217" spans="1:24" ht="15.75" customHeight="1" x14ac:dyDescent="0.2">
      <c r="A217" s="190"/>
      <c r="B217" s="190"/>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row>
    <row r="218" spans="1:24" ht="15.75" customHeight="1" x14ac:dyDescent="0.2">
      <c r="A218" s="190"/>
      <c r="B218" s="190"/>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row>
    <row r="219" spans="1:24" ht="15.75" customHeight="1" x14ac:dyDescent="0.2">
      <c r="A219" s="190"/>
      <c r="B219" s="190"/>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row>
    <row r="220" spans="1:24" ht="15.75" customHeight="1" x14ac:dyDescent="0.2">
      <c r="A220" s="190"/>
      <c r="B220" s="190"/>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row>
    <row r="221" spans="1:24" ht="15.75" customHeight="1" x14ac:dyDescent="0.2">
      <c r="A221" s="190"/>
      <c r="B221" s="190"/>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row>
    <row r="222" spans="1:24" ht="15.75" customHeight="1" x14ac:dyDescent="0.2">
      <c r="A222" s="190"/>
      <c r="B222" s="190"/>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row>
    <row r="223" spans="1:24" ht="15.75" customHeight="1" x14ac:dyDescent="0.2">
      <c r="A223" s="190"/>
      <c r="B223" s="190"/>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row>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
    <mergeCell ref="B16:B21"/>
    <mergeCell ref="C18:C19"/>
    <mergeCell ref="B1:W1"/>
    <mergeCell ref="C2:C3"/>
    <mergeCell ref="D2:D3"/>
    <mergeCell ref="E2:E3"/>
    <mergeCell ref="F2:G2"/>
    <mergeCell ref="H2:N2"/>
    <mergeCell ref="U2:W2"/>
    <mergeCell ref="O2:P2"/>
    <mergeCell ref="Q2:S2"/>
    <mergeCell ref="B2:B3"/>
    <mergeCell ref="B4:B7"/>
    <mergeCell ref="C4:C5"/>
    <mergeCell ref="B8:B13"/>
    <mergeCell ref="C8:C11"/>
    <mergeCell ref="D8:D1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baseColWidth="10" defaultColWidth="11.28515625" defaultRowHeight="15" customHeight="1" x14ac:dyDescent="0.2"/>
  <cols>
    <col min="1" max="1" width="11.28515625" customWidth="1"/>
    <col min="2" max="2" width="45.28515625" customWidth="1"/>
    <col min="3" max="3" width="27" customWidth="1"/>
    <col min="4" max="6" width="10.5703125" customWidth="1"/>
    <col min="7" max="26" width="11.28515625" customWidth="1"/>
  </cols>
  <sheetData>
    <row r="1" spans="1:3" ht="15.75" customHeight="1" x14ac:dyDescent="0.2">
      <c r="A1" s="14" t="s">
        <v>96</v>
      </c>
      <c r="B1" s="14"/>
      <c r="C1" s="14"/>
    </row>
    <row r="2" spans="1:3" ht="15.75" customHeight="1" x14ac:dyDescent="0.2">
      <c r="A2" s="24" t="s">
        <v>97</v>
      </c>
      <c r="B2" s="25" t="s">
        <v>98</v>
      </c>
      <c r="C2" s="25" t="s">
        <v>99</v>
      </c>
    </row>
    <row r="3" spans="1:3" ht="15.75" customHeight="1" x14ac:dyDescent="0.2">
      <c r="A3" s="559" t="s">
        <v>100</v>
      </c>
      <c r="B3" s="26" t="s">
        <v>101</v>
      </c>
      <c r="C3" s="26" t="s">
        <v>102</v>
      </c>
    </row>
    <row r="4" spans="1:3" ht="15.75" customHeight="1" x14ac:dyDescent="0.2">
      <c r="A4" s="564"/>
      <c r="B4" s="26" t="s">
        <v>103</v>
      </c>
      <c r="C4" s="26" t="s">
        <v>104</v>
      </c>
    </row>
    <row r="5" spans="1:3" ht="15.75" customHeight="1" x14ac:dyDescent="0.2">
      <c r="A5" s="564"/>
      <c r="B5" s="26" t="s">
        <v>105</v>
      </c>
      <c r="C5" s="26" t="s">
        <v>102</v>
      </c>
    </row>
    <row r="6" spans="1:3" ht="15.75" customHeight="1" x14ac:dyDescent="0.2">
      <c r="A6" s="564"/>
      <c r="B6" s="26" t="s">
        <v>106</v>
      </c>
      <c r="C6" s="26" t="s">
        <v>107</v>
      </c>
    </row>
    <row r="7" spans="1:3" ht="15.75" customHeight="1" x14ac:dyDescent="0.2">
      <c r="A7" s="564"/>
      <c r="B7" s="26" t="s">
        <v>108</v>
      </c>
      <c r="C7" s="26" t="s">
        <v>109</v>
      </c>
    </row>
    <row r="8" spans="1:3" ht="15.75" customHeight="1" x14ac:dyDescent="0.2">
      <c r="A8" s="560"/>
      <c r="B8" s="26" t="s">
        <v>110</v>
      </c>
      <c r="C8" s="26" t="s">
        <v>111</v>
      </c>
    </row>
    <row r="9" spans="1:3" ht="15.75" customHeight="1" x14ac:dyDescent="0.2">
      <c r="A9" s="559" t="s">
        <v>112</v>
      </c>
      <c r="B9" s="26" t="s">
        <v>113</v>
      </c>
      <c r="C9" s="26" t="s">
        <v>111</v>
      </c>
    </row>
    <row r="10" spans="1:3" ht="15.75" customHeight="1" x14ac:dyDescent="0.2">
      <c r="A10" s="564"/>
      <c r="B10" s="26" t="s">
        <v>114</v>
      </c>
      <c r="C10" s="26" t="s">
        <v>115</v>
      </c>
    </row>
    <row r="11" spans="1:3" ht="15.75" customHeight="1" x14ac:dyDescent="0.2">
      <c r="A11" s="564"/>
      <c r="B11" s="26" t="s">
        <v>116</v>
      </c>
      <c r="C11" s="26" t="s">
        <v>117</v>
      </c>
    </row>
    <row r="12" spans="1:3" ht="15.75" customHeight="1" x14ac:dyDescent="0.2">
      <c r="A12" s="564"/>
      <c r="B12" s="26" t="s">
        <v>118</v>
      </c>
      <c r="C12" s="26" t="s">
        <v>119</v>
      </c>
    </row>
    <row r="13" spans="1:3" ht="15.75" customHeight="1" x14ac:dyDescent="0.2">
      <c r="A13" s="564"/>
      <c r="B13" s="26" t="s">
        <v>120</v>
      </c>
      <c r="C13" s="26" t="s">
        <v>121</v>
      </c>
    </row>
    <row r="14" spans="1:3" ht="15.75" customHeight="1" x14ac:dyDescent="0.2">
      <c r="A14" s="560"/>
      <c r="B14" s="26" t="s">
        <v>122</v>
      </c>
      <c r="C14" s="26" t="s">
        <v>117</v>
      </c>
    </row>
    <row r="15" spans="1:3" ht="15.75" customHeight="1" x14ac:dyDescent="0.2">
      <c r="A15" s="559" t="s">
        <v>123</v>
      </c>
      <c r="B15" s="26" t="s">
        <v>124</v>
      </c>
      <c r="C15" s="26" t="s">
        <v>102</v>
      </c>
    </row>
    <row r="16" spans="1:3" ht="15.75" customHeight="1" x14ac:dyDescent="0.2">
      <c r="A16" s="560"/>
      <c r="B16" s="26" t="s">
        <v>125</v>
      </c>
      <c r="C16" s="26" t="s">
        <v>102</v>
      </c>
    </row>
    <row r="17" spans="1:3" ht="15.75" customHeight="1" x14ac:dyDescent="0.2">
      <c r="A17" s="559" t="s">
        <v>126</v>
      </c>
      <c r="B17" s="26" t="s">
        <v>125</v>
      </c>
      <c r="C17" s="26" t="s">
        <v>102</v>
      </c>
    </row>
    <row r="18" spans="1:3" ht="15.75" customHeight="1" x14ac:dyDescent="0.2">
      <c r="A18" s="564"/>
      <c r="B18" s="26" t="s">
        <v>127</v>
      </c>
      <c r="C18" s="26" t="s">
        <v>109</v>
      </c>
    </row>
    <row r="19" spans="1:3" ht="15.75" customHeight="1" x14ac:dyDescent="0.2">
      <c r="A19" s="560"/>
      <c r="B19" s="26" t="s">
        <v>128</v>
      </c>
      <c r="C19" s="26" t="s">
        <v>111</v>
      </c>
    </row>
    <row r="20" spans="1:3" ht="15.75" customHeight="1" x14ac:dyDescent="0.2">
      <c r="A20" s="27" t="s">
        <v>129</v>
      </c>
      <c r="B20" s="26" t="s">
        <v>130</v>
      </c>
      <c r="C20" s="26" t="s">
        <v>109</v>
      </c>
    </row>
    <row r="21" spans="1:3" ht="15.75" customHeight="1" x14ac:dyDescent="0.2">
      <c r="A21" s="14" t="s">
        <v>131</v>
      </c>
      <c r="B21" s="14"/>
      <c r="C21" s="14"/>
    </row>
    <row r="22" spans="1:3" ht="15.75" customHeight="1" x14ac:dyDescent="0.2">
      <c r="B22" s="28"/>
    </row>
    <row r="23" spans="1:3" ht="15.75" customHeight="1" x14ac:dyDescent="0.2"/>
    <row r="24" spans="1:3" ht="15.75" customHeight="1" x14ac:dyDescent="0.2"/>
    <row r="25" spans="1:3" ht="15.75" customHeight="1" x14ac:dyDescent="0.2"/>
    <row r="26" spans="1:3" ht="15.75" customHeight="1" x14ac:dyDescent="0.2"/>
    <row r="27" spans="1:3" ht="15.75" customHeight="1" x14ac:dyDescent="0.2"/>
    <row r="28" spans="1:3" ht="15.75" customHeight="1" x14ac:dyDescent="0.2"/>
    <row r="29" spans="1:3" ht="15.75" customHeight="1" x14ac:dyDescent="0.2"/>
    <row r="30" spans="1:3" ht="15.75" customHeight="1" x14ac:dyDescent="0.2"/>
    <row r="31" spans="1:3" ht="15.75" customHeight="1" x14ac:dyDescent="0.2"/>
    <row r="32" spans="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3:A8"/>
    <mergeCell ref="A9:A14"/>
    <mergeCell ref="A15:A16"/>
    <mergeCell ref="A17:A19"/>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0"/>
  <sheetViews>
    <sheetView workbookViewId="0">
      <pane ySplit="2" topLeftCell="A3" activePane="bottomLeft" state="frozen"/>
      <selection pane="bottomLeft" sqref="A1:D1"/>
    </sheetView>
  </sheetViews>
  <sheetFormatPr baseColWidth="10" defaultColWidth="11.28515625" defaultRowHeight="15" customHeight="1" x14ac:dyDescent="0.2"/>
  <cols>
    <col min="1" max="1" width="18.85546875" customWidth="1"/>
    <col min="2" max="2" width="29.28515625" customWidth="1"/>
    <col min="3" max="3" width="18" customWidth="1"/>
    <col min="4" max="4" width="25" customWidth="1"/>
    <col min="5" max="5" width="8.140625" customWidth="1"/>
    <col min="6" max="6" width="10.28515625" customWidth="1"/>
    <col min="7" max="7" width="9.140625" customWidth="1"/>
    <col min="8" max="8" width="11.28515625" customWidth="1"/>
    <col min="9" max="9" width="8.7109375" customWidth="1"/>
    <col min="10" max="10" width="10.28515625" customWidth="1"/>
    <col min="11" max="11" width="10.5703125" customWidth="1"/>
    <col min="12" max="12" width="10.85546875" customWidth="1"/>
    <col min="13" max="13" width="48" bestFit="1" customWidth="1"/>
    <col min="14" max="26" width="11.28515625" customWidth="1"/>
  </cols>
  <sheetData>
    <row r="1" spans="1:13" ht="54.75" customHeight="1" x14ac:dyDescent="0.2">
      <c r="A1" s="572" t="s">
        <v>132</v>
      </c>
      <c r="B1" s="573"/>
      <c r="C1" s="573"/>
      <c r="D1" s="573"/>
      <c r="E1" s="14"/>
      <c r="F1" s="14"/>
      <c r="G1" s="14"/>
      <c r="H1" s="14"/>
      <c r="I1" s="14"/>
      <c r="J1" s="14"/>
      <c r="K1" s="14"/>
      <c r="L1" s="14"/>
      <c r="M1" s="14"/>
    </row>
    <row r="2" spans="1:13" ht="15.75" customHeight="1" x14ac:dyDescent="0.2">
      <c r="A2" s="29" t="s">
        <v>133</v>
      </c>
      <c r="B2" s="30" t="s">
        <v>134</v>
      </c>
      <c r="C2" s="31" t="s">
        <v>100</v>
      </c>
      <c r="D2" s="31" t="s">
        <v>112</v>
      </c>
      <c r="E2" s="30" t="s">
        <v>135</v>
      </c>
      <c r="F2" s="31" t="s">
        <v>136</v>
      </c>
      <c r="G2" s="30" t="s">
        <v>137</v>
      </c>
      <c r="H2" s="31" t="s">
        <v>138</v>
      </c>
      <c r="I2" s="30" t="s">
        <v>139</v>
      </c>
      <c r="J2" s="30" t="s">
        <v>140</v>
      </c>
      <c r="K2" s="30" t="s">
        <v>141</v>
      </c>
      <c r="L2" s="30" t="s">
        <v>142</v>
      </c>
      <c r="M2" s="30" t="s">
        <v>143</v>
      </c>
    </row>
    <row r="3" spans="1:13" ht="15.75" customHeight="1" x14ac:dyDescent="0.2">
      <c r="A3" s="565" t="s">
        <v>144</v>
      </c>
      <c r="B3" s="15" t="s">
        <v>145</v>
      </c>
      <c r="C3" s="32" t="s">
        <v>146</v>
      </c>
      <c r="D3" s="33" t="s">
        <v>147</v>
      </c>
      <c r="E3" s="14">
        <v>585</v>
      </c>
      <c r="F3" s="13">
        <v>12771857</v>
      </c>
      <c r="G3" s="14">
        <v>159</v>
      </c>
      <c r="H3" s="17">
        <v>44745344</v>
      </c>
      <c r="I3" s="34">
        <v>16096788</v>
      </c>
      <c r="J3" s="14">
        <v>429</v>
      </c>
      <c r="K3" s="13" t="s">
        <v>148</v>
      </c>
      <c r="L3" s="13" t="s">
        <v>148</v>
      </c>
      <c r="M3" s="14" t="s">
        <v>149</v>
      </c>
    </row>
    <row r="4" spans="1:13" ht="15.75" customHeight="1" x14ac:dyDescent="0.2">
      <c r="A4" s="566"/>
      <c r="B4" s="15" t="s">
        <v>150</v>
      </c>
      <c r="C4" s="32" t="s">
        <v>146</v>
      </c>
      <c r="D4" s="33" t="s">
        <v>147</v>
      </c>
      <c r="E4" s="17">
        <v>667</v>
      </c>
      <c r="F4" s="17">
        <v>12771857</v>
      </c>
      <c r="G4" s="17">
        <v>236</v>
      </c>
      <c r="H4" s="17">
        <v>72656009</v>
      </c>
      <c r="I4" s="35">
        <v>15712030</v>
      </c>
      <c r="J4" s="15">
        <v>434</v>
      </c>
      <c r="K4" s="13">
        <v>20</v>
      </c>
      <c r="L4" s="13">
        <v>9</v>
      </c>
      <c r="M4" s="14" t="s">
        <v>151</v>
      </c>
    </row>
    <row r="5" spans="1:13" ht="15.75" customHeight="1" x14ac:dyDescent="0.2">
      <c r="A5" s="566"/>
      <c r="B5" s="15" t="s">
        <v>152</v>
      </c>
      <c r="C5" s="32" t="s">
        <v>146</v>
      </c>
      <c r="D5" s="33" t="s">
        <v>147</v>
      </c>
      <c r="E5" s="13">
        <v>3534</v>
      </c>
      <c r="F5" s="13">
        <v>4534897</v>
      </c>
      <c r="G5" s="14">
        <v>456</v>
      </c>
      <c r="H5" s="13">
        <v>35188062</v>
      </c>
      <c r="I5" s="13">
        <v>11652505</v>
      </c>
      <c r="J5" s="13">
        <v>3083</v>
      </c>
      <c r="K5" s="36">
        <v>730</v>
      </c>
      <c r="L5" s="13">
        <v>74</v>
      </c>
      <c r="M5" s="14" t="s">
        <v>153</v>
      </c>
    </row>
    <row r="6" spans="1:13" ht="15.75" customHeight="1" x14ac:dyDescent="0.2">
      <c r="A6" s="566"/>
      <c r="B6" s="15" t="s">
        <v>154</v>
      </c>
      <c r="C6" s="32" t="s">
        <v>146</v>
      </c>
      <c r="D6" s="33" t="s">
        <v>155</v>
      </c>
      <c r="E6" s="13">
        <v>4557</v>
      </c>
      <c r="F6" s="13">
        <v>4534897</v>
      </c>
      <c r="G6" s="14">
        <v>568</v>
      </c>
      <c r="H6" s="13">
        <v>25460497</v>
      </c>
      <c r="I6" s="13">
        <v>17986661</v>
      </c>
      <c r="J6" s="13">
        <v>3998</v>
      </c>
      <c r="K6" s="36">
        <v>686</v>
      </c>
      <c r="L6" s="13">
        <v>147</v>
      </c>
      <c r="M6" s="14" t="s">
        <v>156</v>
      </c>
    </row>
    <row r="7" spans="1:13" ht="15.75" customHeight="1" x14ac:dyDescent="0.2">
      <c r="A7" s="566"/>
      <c r="B7" s="11" t="s">
        <v>157</v>
      </c>
      <c r="C7" s="32" t="s">
        <v>146</v>
      </c>
      <c r="D7" s="33" t="s">
        <v>158</v>
      </c>
      <c r="E7" s="13">
        <v>1080</v>
      </c>
      <c r="F7" s="13">
        <v>4621642</v>
      </c>
      <c r="G7" s="14">
        <v>505</v>
      </c>
      <c r="H7" s="13">
        <v>21966841</v>
      </c>
      <c r="I7" s="13">
        <v>138700</v>
      </c>
      <c r="J7" s="14">
        <v>575</v>
      </c>
      <c r="K7" s="36">
        <v>658</v>
      </c>
      <c r="L7" s="13">
        <v>132</v>
      </c>
      <c r="M7" s="14" t="s">
        <v>159</v>
      </c>
    </row>
    <row r="8" spans="1:13" ht="15.75" customHeight="1" x14ac:dyDescent="0.2">
      <c r="A8" s="566"/>
      <c r="B8" s="15" t="s">
        <v>160</v>
      </c>
      <c r="C8" s="32" t="s">
        <v>146</v>
      </c>
      <c r="D8" s="33" t="s">
        <v>161</v>
      </c>
      <c r="E8" s="13">
        <v>3519</v>
      </c>
      <c r="F8" s="13">
        <v>4534897</v>
      </c>
      <c r="G8" s="14">
        <v>540</v>
      </c>
      <c r="H8" s="13">
        <v>21310643</v>
      </c>
      <c r="I8" s="13">
        <v>11602005</v>
      </c>
      <c r="J8" s="13">
        <v>2980</v>
      </c>
      <c r="K8" s="36">
        <v>692</v>
      </c>
      <c r="L8" s="13">
        <v>127</v>
      </c>
      <c r="M8" s="14" t="s">
        <v>162</v>
      </c>
    </row>
    <row r="9" spans="1:13" ht="15.75" customHeight="1" x14ac:dyDescent="0.2">
      <c r="A9" s="566"/>
      <c r="B9" s="11" t="s">
        <v>163</v>
      </c>
      <c r="C9" s="32" t="s">
        <v>146</v>
      </c>
      <c r="D9" s="37" t="s">
        <v>164</v>
      </c>
      <c r="E9" s="13">
        <v>1082</v>
      </c>
      <c r="F9" s="13">
        <v>4535295</v>
      </c>
      <c r="G9" s="14">
        <v>650</v>
      </c>
      <c r="H9" s="13">
        <v>15788346</v>
      </c>
      <c r="I9" s="13">
        <v>216000</v>
      </c>
      <c r="J9" s="14">
        <v>432</v>
      </c>
      <c r="K9" s="36">
        <v>576</v>
      </c>
      <c r="L9" s="13">
        <v>223</v>
      </c>
      <c r="M9" s="14" t="s">
        <v>165</v>
      </c>
    </row>
    <row r="10" spans="1:13" ht="15.75" customHeight="1" x14ac:dyDescent="0.2">
      <c r="A10" s="566"/>
      <c r="B10" s="15" t="s">
        <v>166</v>
      </c>
      <c r="C10" s="32" t="s">
        <v>146</v>
      </c>
      <c r="D10" s="33" t="s">
        <v>167</v>
      </c>
      <c r="E10" s="13">
        <v>4551</v>
      </c>
      <c r="F10" s="13">
        <v>4534897</v>
      </c>
      <c r="G10" s="14">
        <v>754</v>
      </c>
      <c r="H10" s="17">
        <v>15486250</v>
      </c>
      <c r="I10" s="13">
        <v>17885661</v>
      </c>
      <c r="J10" s="13">
        <v>3798</v>
      </c>
      <c r="K10" s="36">
        <v>680</v>
      </c>
      <c r="L10" s="13">
        <v>300</v>
      </c>
      <c r="M10" s="14" t="s">
        <v>168</v>
      </c>
    </row>
    <row r="11" spans="1:13" ht="15.75" customHeight="1" x14ac:dyDescent="0.2">
      <c r="A11" s="566"/>
      <c r="B11" s="11" t="s">
        <v>169</v>
      </c>
      <c r="C11" s="32" t="s">
        <v>146</v>
      </c>
      <c r="D11" s="33" t="s">
        <v>170</v>
      </c>
      <c r="E11" s="13">
        <v>1076</v>
      </c>
      <c r="F11" s="13">
        <v>4621642</v>
      </c>
      <c r="G11" s="14">
        <v>704</v>
      </c>
      <c r="H11" s="13">
        <v>12948227</v>
      </c>
      <c r="I11" s="13">
        <v>37200</v>
      </c>
      <c r="J11" s="14">
        <v>372</v>
      </c>
      <c r="K11" s="36">
        <v>560</v>
      </c>
      <c r="L11" s="13">
        <v>291</v>
      </c>
      <c r="M11" s="14" t="s">
        <v>171</v>
      </c>
    </row>
    <row r="12" spans="1:13" ht="15.75" customHeight="1" x14ac:dyDescent="0.2">
      <c r="A12" s="566"/>
      <c r="B12" s="15" t="s">
        <v>172</v>
      </c>
      <c r="C12" s="32" t="s">
        <v>173</v>
      </c>
      <c r="D12" s="32" t="str">
        <f t="shared" ref="D12:D13" si="0">"-"</f>
        <v>-</v>
      </c>
      <c r="E12" s="13">
        <v>1461</v>
      </c>
      <c r="F12" s="13">
        <v>7664880</v>
      </c>
      <c r="G12" s="13">
        <v>1461</v>
      </c>
      <c r="H12" s="13">
        <v>7664880</v>
      </c>
      <c r="I12" s="38">
        <v>0</v>
      </c>
      <c r="J12" s="11">
        <v>0</v>
      </c>
      <c r="K12" s="36">
        <v>458</v>
      </c>
      <c r="L12" s="13">
        <v>375</v>
      </c>
      <c r="M12" s="14" t="s">
        <v>174</v>
      </c>
    </row>
    <row r="13" spans="1:13" ht="15.75" customHeight="1" x14ac:dyDescent="0.2">
      <c r="A13" s="566"/>
      <c r="B13" s="11" t="s">
        <v>73</v>
      </c>
      <c r="C13" s="32" t="s">
        <v>146</v>
      </c>
      <c r="D13" s="32" t="str">
        <f t="shared" si="0"/>
        <v>-</v>
      </c>
      <c r="E13" s="13">
        <v>1076</v>
      </c>
      <c r="F13" s="13">
        <v>4621642</v>
      </c>
      <c r="G13" s="13">
        <v>1076</v>
      </c>
      <c r="H13" s="13">
        <v>4621642</v>
      </c>
      <c r="I13" s="38">
        <v>0</v>
      </c>
      <c r="J13" s="11">
        <v>0</v>
      </c>
      <c r="K13" s="36">
        <v>559</v>
      </c>
      <c r="L13" s="13">
        <v>639</v>
      </c>
      <c r="M13" s="14" t="s">
        <v>175</v>
      </c>
    </row>
    <row r="14" spans="1:13" ht="15.75" customHeight="1" x14ac:dyDescent="0.2">
      <c r="A14" s="566"/>
      <c r="B14" s="11" t="s">
        <v>88</v>
      </c>
      <c r="C14" s="574" t="s">
        <v>176</v>
      </c>
      <c r="D14" s="573"/>
      <c r="E14" s="13">
        <v>37838</v>
      </c>
      <c r="F14" s="13">
        <v>55926</v>
      </c>
      <c r="G14" s="14">
        <v>337</v>
      </c>
      <c r="H14" s="13">
        <v>21859464</v>
      </c>
      <c r="I14" s="13">
        <v>12982205</v>
      </c>
      <c r="J14" s="13">
        <v>37501</v>
      </c>
      <c r="K14" s="36">
        <v>5193</v>
      </c>
      <c r="L14" s="13">
        <v>75</v>
      </c>
      <c r="M14" s="14" t="s">
        <v>177</v>
      </c>
    </row>
    <row r="15" spans="1:13" ht="15.75" customHeight="1" x14ac:dyDescent="0.2">
      <c r="A15" s="566"/>
      <c r="B15" s="15" t="s">
        <v>178</v>
      </c>
      <c r="C15" s="575" t="s">
        <v>179</v>
      </c>
      <c r="D15" s="573"/>
      <c r="E15" s="13">
        <v>36557</v>
      </c>
      <c r="F15" s="13">
        <v>169101</v>
      </c>
      <c r="G15" s="13">
        <v>17837</v>
      </c>
      <c r="H15" s="13">
        <v>21545935</v>
      </c>
      <c r="I15" s="13">
        <v>36765830</v>
      </c>
      <c r="J15" s="13">
        <v>18749</v>
      </c>
      <c r="K15" s="36">
        <v>6998</v>
      </c>
      <c r="L15" s="13">
        <v>6166</v>
      </c>
      <c r="M15" s="14" t="s">
        <v>180</v>
      </c>
    </row>
    <row r="16" spans="1:13" ht="15.75" customHeight="1" x14ac:dyDescent="0.2">
      <c r="A16" s="566"/>
      <c r="B16" s="15" t="s">
        <v>181</v>
      </c>
      <c r="C16" s="575" t="s">
        <v>182</v>
      </c>
      <c r="D16" s="573"/>
      <c r="E16" s="13">
        <v>124894</v>
      </c>
      <c r="F16" s="13">
        <v>25301</v>
      </c>
      <c r="G16" s="13">
        <v>54222</v>
      </c>
      <c r="H16" s="13">
        <v>31362071</v>
      </c>
      <c r="I16" s="13">
        <v>48968362</v>
      </c>
      <c r="J16" s="13">
        <v>70676</v>
      </c>
      <c r="K16" s="39">
        <v>7982</v>
      </c>
      <c r="L16" s="13">
        <v>637</v>
      </c>
      <c r="M16" s="14" t="s">
        <v>183</v>
      </c>
    </row>
    <row r="17" spans="1:13" ht="15.75" customHeight="1" x14ac:dyDescent="0.2">
      <c r="A17" s="566"/>
      <c r="B17" s="15" t="s">
        <v>184</v>
      </c>
      <c r="C17" s="575" t="s">
        <v>185</v>
      </c>
      <c r="D17" s="573"/>
      <c r="E17" s="13">
        <v>124891</v>
      </c>
      <c r="F17" s="13">
        <v>25301</v>
      </c>
      <c r="G17" s="13">
        <v>54470</v>
      </c>
      <c r="H17" s="13">
        <v>14774087</v>
      </c>
      <c r="I17" s="13">
        <v>48839862</v>
      </c>
      <c r="J17" s="13">
        <v>70422</v>
      </c>
      <c r="K17" s="39">
        <v>7922</v>
      </c>
      <c r="L17" s="13">
        <v>817</v>
      </c>
      <c r="M17" s="14" t="s">
        <v>186</v>
      </c>
    </row>
    <row r="18" spans="1:13" ht="15.75" customHeight="1" x14ac:dyDescent="0.2">
      <c r="A18" s="566"/>
      <c r="B18" s="15" t="s">
        <v>187</v>
      </c>
      <c r="C18" s="575" t="s">
        <v>188</v>
      </c>
      <c r="D18" s="573"/>
      <c r="E18" s="13">
        <v>124820</v>
      </c>
      <c r="F18" s="13">
        <v>25312</v>
      </c>
      <c r="G18" s="13">
        <v>54309</v>
      </c>
      <c r="H18" s="13">
        <v>11680211</v>
      </c>
      <c r="I18" s="13">
        <v>38862305</v>
      </c>
      <c r="J18" s="13">
        <v>70511</v>
      </c>
      <c r="K18" s="39">
        <v>7909</v>
      </c>
      <c r="L18" s="13">
        <v>741</v>
      </c>
      <c r="M18" s="14" t="s">
        <v>189</v>
      </c>
    </row>
    <row r="19" spans="1:13" ht="15.75" customHeight="1" x14ac:dyDescent="0.2">
      <c r="A19" s="567"/>
      <c r="B19" s="469" t="s">
        <v>190</v>
      </c>
      <c r="C19" s="576" t="s">
        <v>191</v>
      </c>
      <c r="D19" s="577"/>
      <c r="E19" s="470">
        <v>124820</v>
      </c>
      <c r="F19" s="470">
        <v>25312</v>
      </c>
      <c r="G19" s="470">
        <v>54736</v>
      </c>
      <c r="H19" s="470">
        <v>4020911</v>
      </c>
      <c r="I19" s="470">
        <v>38648805</v>
      </c>
      <c r="J19" s="470">
        <v>70084</v>
      </c>
      <c r="K19" s="471">
        <v>7861</v>
      </c>
      <c r="L19" s="470">
        <v>1121</v>
      </c>
      <c r="M19" s="472" t="s">
        <v>192</v>
      </c>
    </row>
    <row r="20" spans="1:13" ht="15.75" customHeight="1" x14ac:dyDescent="0.2">
      <c r="A20" s="473" t="s">
        <v>193</v>
      </c>
      <c r="B20" s="474"/>
      <c r="C20" s="475"/>
      <c r="D20" s="475"/>
      <c r="E20" s="474"/>
      <c r="F20" s="474"/>
      <c r="G20" s="474"/>
      <c r="H20" s="474"/>
      <c r="I20" s="474"/>
      <c r="J20" s="474"/>
      <c r="K20" s="476"/>
      <c r="L20" s="476"/>
      <c r="M20" s="474"/>
    </row>
    <row r="21" spans="1:13" ht="15.75" customHeight="1" x14ac:dyDescent="0.2">
      <c r="A21" s="40" t="s">
        <v>194</v>
      </c>
      <c r="B21" s="14" t="s">
        <v>195</v>
      </c>
      <c r="C21" s="32" t="s">
        <v>146</v>
      </c>
      <c r="D21" s="37" t="s">
        <v>148</v>
      </c>
      <c r="E21" s="14">
        <v>680</v>
      </c>
      <c r="F21" s="13">
        <v>12761288</v>
      </c>
      <c r="G21" s="14">
        <v>680</v>
      </c>
      <c r="H21" s="13">
        <v>12761288</v>
      </c>
      <c r="I21" s="13">
        <v>0</v>
      </c>
      <c r="J21" s="13">
        <v>0</v>
      </c>
      <c r="K21" s="36">
        <v>20</v>
      </c>
      <c r="L21" s="13">
        <v>438</v>
      </c>
      <c r="M21" s="41" t="s">
        <v>196</v>
      </c>
    </row>
    <row r="22" spans="1:13" ht="15.75" customHeight="1" x14ac:dyDescent="0.2">
      <c r="A22" s="568" t="s">
        <v>197</v>
      </c>
      <c r="B22" s="481" t="s">
        <v>198</v>
      </c>
      <c r="C22" s="482" t="s">
        <v>146</v>
      </c>
      <c r="D22" s="483" t="s">
        <v>167</v>
      </c>
      <c r="E22" s="484">
        <v>4551</v>
      </c>
      <c r="F22" s="484">
        <v>4534897</v>
      </c>
      <c r="G22" s="481">
        <v>754</v>
      </c>
      <c r="H22" s="484">
        <v>15486250</v>
      </c>
      <c r="I22" s="484">
        <v>17885661</v>
      </c>
      <c r="J22" s="484">
        <v>3798</v>
      </c>
      <c r="K22" s="485">
        <v>576</v>
      </c>
      <c r="L22" s="484">
        <v>300</v>
      </c>
      <c r="M22" s="481" t="s">
        <v>168</v>
      </c>
    </row>
    <row r="23" spans="1:13" ht="15.75" customHeight="1" x14ac:dyDescent="0.2">
      <c r="A23" s="567"/>
      <c r="B23" s="472" t="s">
        <v>199</v>
      </c>
      <c r="C23" s="478" t="s">
        <v>146</v>
      </c>
      <c r="D23" s="479" t="s">
        <v>167</v>
      </c>
      <c r="E23" s="470">
        <v>4715</v>
      </c>
      <c r="F23" s="470">
        <v>4534897</v>
      </c>
      <c r="G23" s="472">
        <v>744</v>
      </c>
      <c r="H23" s="470">
        <v>15486250</v>
      </c>
      <c r="I23" s="470">
        <v>18586756</v>
      </c>
      <c r="J23" s="470">
        <v>3973</v>
      </c>
      <c r="K23" s="470">
        <v>562</v>
      </c>
      <c r="L23" s="470">
        <v>296</v>
      </c>
      <c r="M23" s="472" t="s">
        <v>200</v>
      </c>
    </row>
    <row r="24" spans="1:13" ht="15.75" customHeight="1" x14ac:dyDescent="0.2">
      <c r="A24" s="569" t="s">
        <v>201</v>
      </c>
      <c r="B24" s="477" t="s">
        <v>202</v>
      </c>
      <c r="C24" s="478" t="s">
        <v>146</v>
      </c>
      <c r="D24" s="479" t="s">
        <v>167</v>
      </c>
      <c r="E24" s="480">
        <v>1109</v>
      </c>
      <c r="F24" s="480">
        <v>4535295</v>
      </c>
      <c r="G24" s="472">
        <v>559</v>
      </c>
      <c r="H24" s="480">
        <v>35687828</v>
      </c>
      <c r="I24" s="480">
        <v>83537989</v>
      </c>
      <c r="J24" s="472">
        <v>550</v>
      </c>
      <c r="K24" s="480">
        <v>706</v>
      </c>
      <c r="L24" s="470">
        <v>128</v>
      </c>
      <c r="M24" s="472" t="s">
        <v>203</v>
      </c>
    </row>
    <row r="25" spans="1:13" ht="15.75" customHeight="1" x14ac:dyDescent="0.2">
      <c r="A25" s="570"/>
      <c r="B25" s="486" t="s">
        <v>204</v>
      </c>
      <c r="C25" s="487" t="s">
        <v>146</v>
      </c>
      <c r="D25" s="488" t="s">
        <v>161</v>
      </c>
      <c r="E25" s="489">
        <v>1165</v>
      </c>
      <c r="F25" s="489">
        <v>4535295</v>
      </c>
      <c r="G25" s="490">
        <v>370</v>
      </c>
      <c r="H25" s="489">
        <v>38022651</v>
      </c>
      <c r="I25" s="489">
        <v>58208264</v>
      </c>
      <c r="J25" s="490">
        <v>795</v>
      </c>
      <c r="K25" s="489">
        <v>766</v>
      </c>
      <c r="L25" s="491">
        <v>50</v>
      </c>
      <c r="M25" s="486" t="s">
        <v>205</v>
      </c>
    </row>
    <row r="26" spans="1:13" ht="15.75" customHeight="1" x14ac:dyDescent="0.2">
      <c r="A26" s="571" t="s">
        <v>206</v>
      </c>
      <c r="B26" s="492" t="s">
        <v>207</v>
      </c>
      <c r="C26" s="482" t="s">
        <v>146</v>
      </c>
      <c r="D26" s="483" t="s">
        <v>164</v>
      </c>
      <c r="E26" s="484">
        <v>1082</v>
      </c>
      <c r="F26" s="484">
        <v>4535295</v>
      </c>
      <c r="G26" s="481">
        <v>650</v>
      </c>
      <c r="H26" s="484">
        <v>15788346</v>
      </c>
      <c r="I26" s="484">
        <v>216000</v>
      </c>
      <c r="J26" s="481">
        <v>432</v>
      </c>
      <c r="K26" s="493">
        <v>680</v>
      </c>
      <c r="L26" s="484">
        <v>223</v>
      </c>
      <c r="M26" s="492" t="s">
        <v>165</v>
      </c>
    </row>
    <row r="27" spans="1:13" ht="15.75" customHeight="1" x14ac:dyDescent="0.2">
      <c r="A27" s="567"/>
      <c r="B27" s="477" t="s">
        <v>208</v>
      </c>
      <c r="C27" s="478" t="s">
        <v>146</v>
      </c>
      <c r="D27" s="479" t="s">
        <v>164</v>
      </c>
      <c r="E27" s="470">
        <v>1082</v>
      </c>
      <c r="F27" s="470">
        <v>4535295</v>
      </c>
      <c r="G27" s="472">
        <v>677</v>
      </c>
      <c r="H27" s="470">
        <v>16320304</v>
      </c>
      <c r="I27" s="470">
        <v>202500</v>
      </c>
      <c r="J27" s="470">
        <v>405</v>
      </c>
      <c r="K27" s="480">
        <v>651</v>
      </c>
      <c r="L27" s="470">
        <v>249</v>
      </c>
      <c r="M27" s="477" t="s">
        <v>209</v>
      </c>
    </row>
    <row r="28" spans="1:13" ht="15.75" customHeight="1" x14ac:dyDescent="0.2">
      <c r="A28" s="567"/>
      <c r="B28" s="477" t="s">
        <v>210</v>
      </c>
      <c r="C28" s="478" t="s">
        <v>146</v>
      </c>
      <c r="D28" s="479" t="s">
        <v>164</v>
      </c>
      <c r="E28" s="470">
        <v>1084</v>
      </c>
      <c r="F28" s="470">
        <v>4535295</v>
      </c>
      <c r="G28" s="472">
        <v>627</v>
      </c>
      <c r="H28" s="470">
        <v>7740285</v>
      </c>
      <c r="I28" s="470">
        <v>228500</v>
      </c>
      <c r="J28" s="470">
        <v>457</v>
      </c>
      <c r="K28" s="480">
        <v>609</v>
      </c>
      <c r="L28" s="470">
        <v>266</v>
      </c>
      <c r="M28" s="477" t="s">
        <v>211</v>
      </c>
    </row>
    <row r="29" spans="1:13" ht="15.75" customHeight="1" x14ac:dyDescent="0.2">
      <c r="A29" s="567"/>
      <c r="B29" s="477" t="s">
        <v>207</v>
      </c>
      <c r="C29" s="478" t="s">
        <v>146</v>
      </c>
      <c r="D29" s="494" t="s">
        <v>212</v>
      </c>
      <c r="E29" s="470">
        <v>1087</v>
      </c>
      <c r="F29" s="470">
        <v>4615599</v>
      </c>
      <c r="G29" s="472">
        <v>450</v>
      </c>
      <c r="H29" s="470">
        <v>44888284</v>
      </c>
      <c r="I29" s="470">
        <v>71800</v>
      </c>
      <c r="J29" s="472">
        <v>637</v>
      </c>
      <c r="K29" s="480">
        <v>720</v>
      </c>
      <c r="L29" s="470">
        <v>104</v>
      </c>
      <c r="M29" s="477" t="s">
        <v>213</v>
      </c>
    </row>
    <row r="30" spans="1:13" ht="15.75" customHeight="1" x14ac:dyDescent="0.2">
      <c r="A30" s="567"/>
      <c r="B30" s="477" t="s">
        <v>207</v>
      </c>
      <c r="C30" s="478" t="s">
        <v>146</v>
      </c>
      <c r="D30" s="494" t="s">
        <v>214</v>
      </c>
      <c r="E30" s="470">
        <v>1122</v>
      </c>
      <c r="F30" s="470">
        <v>4535295</v>
      </c>
      <c r="G30" s="472">
        <v>222</v>
      </c>
      <c r="H30" s="470">
        <v>43921630</v>
      </c>
      <c r="I30" s="470">
        <v>450000</v>
      </c>
      <c r="J30" s="472">
        <v>900</v>
      </c>
      <c r="K30" s="480">
        <v>785</v>
      </c>
      <c r="L30" s="470">
        <v>8</v>
      </c>
      <c r="M30" s="477" t="s">
        <v>215</v>
      </c>
    </row>
    <row r="31" spans="1:13" ht="15.75" customHeight="1" x14ac:dyDescent="0.2">
      <c r="A31" s="567"/>
      <c r="B31" s="477" t="s">
        <v>208</v>
      </c>
      <c r="C31" s="478" t="s">
        <v>146</v>
      </c>
      <c r="D31" s="494" t="s">
        <v>216</v>
      </c>
      <c r="E31" s="470">
        <v>1113</v>
      </c>
      <c r="F31" s="470">
        <v>4621642</v>
      </c>
      <c r="G31" s="472">
        <v>772</v>
      </c>
      <c r="H31" s="470">
        <v>38751147</v>
      </c>
      <c r="I31" s="470">
        <v>34100</v>
      </c>
      <c r="J31" s="472">
        <v>341</v>
      </c>
      <c r="K31" s="470">
        <v>645</v>
      </c>
      <c r="L31" s="470">
        <v>281</v>
      </c>
      <c r="M31" s="472" t="s">
        <v>217</v>
      </c>
    </row>
    <row r="32" spans="1:13" ht="15.75" customHeight="1" x14ac:dyDescent="0.2">
      <c r="A32" s="570"/>
      <c r="B32" s="486" t="s">
        <v>210</v>
      </c>
      <c r="C32" s="495" t="s">
        <v>218</v>
      </c>
      <c r="D32" s="495" t="s">
        <v>212</v>
      </c>
      <c r="E32" s="491">
        <v>2126</v>
      </c>
      <c r="F32" s="491">
        <v>4624707</v>
      </c>
      <c r="G32" s="490">
        <v>650</v>
      </c>
      <c r="H32" s="491">
        <v>44550286</v>
      </c>
      <c r="I32" s="491">
        <v>1476000</v>
      </c>
      <c r="J32" s="491">
        <v>1476</v>
      </c>
      <c r="K32" s="491">
        <v>1097</v>
      </c>
      <c r="L32" s="491">
        <v>149</v>
      </c>
      <c r="M32" s="490" t="s">
        <v>219</v>
      </c>
    </row>
    <row r="33" spans="2:12" ht="15.75" customHeight="1" x14ac:dyDescent="0.2">
      <c r="B33" s="43"/>
      <c r="C33" s="44"/>
      <c r="D33" s="43"/>
      <c r="E33" s="45"/>
      <c r="F33" s="45"/>
      <c r="G33" s="45"/>
      <c r="H33" s="45"/>
      <c r="I33" s="45"/>
      <c r="J33" s="45"/>
      <c r="L33" s="14"/>
    </row>
    <row r="34" spans="2:12" ht="15.75" customHeight="1" x14ac:dyDescent="0.2">
      <c r="I34" s="46"/>
      <c r="J34" s="45"/>
      <c r="K34" s="47"/>
    </row>
    <row r="35" spans="2:12" ht="15.75" customHeight="1" x14ac:dyDescent="0.2">
      <c r="J35" s="45"/>
    </row>
    <row r="36" spans="2:12" ht="15.75" customHeight="1" x14ac:dyDescent="0.2">
      <c r="E36" s="13"/>
      <c r="J36" s="45"/>
    </row>
    <row r="37" spans="2:12" ht="15.75" customHeight="1" x14ac:dyDescent="0.2">
      <c r="J37" s="45"/>
    </row>
    <row r="38" spans="2:12" ht="15.75" customHeight="1" x14ac:dyDescent="0.2">
      <c r="J38" s="45"/>
    </row>
    <row r="39" spans="2:12" ht="15.75" customHeight="1" x14ac:dyDescent="0.2">
      <c r="J39" s="45"/>
    </row>
    <row r="40" spans="2:12" ht="15.75" customHeight="1" x14ac:dyDescent="0.2">
      <c r="J40" s="45"/>
    </row>
    <row r="41" spans="2:12" ht="15.75" customHeight="1" x14ac:dyDescent="0.2">
      <c r="J41" s="45"/>
    </row>
    <row r="42" spans="2:12" ht="15.75" customHeight="1" x14ac:dyDescent="0.2">
      <c r="J42" s="45"/>
    </row>
    <row r="43" spans="2:12" ht="15.75" customHeight="1" x14ac:dyDescent="0.2">
      <c r="J43" s="45"/>
    </row>
    <row r="44" spans="2:12" ht="15.75" customHeight="1" x14ac:dyDescent="0.2">
      <c r="J44" s="45"/>
    </row>
    <row r="45" spans="2:12" ht="15.75" customHeight="1" x14ac:dyDescent="0.2">
      <c r="J45" s="45"/>
    </row>
    <row r="46" spans="2:12" ht="15.75" customHeight="1" x14ac:dyDescent="0.2">
      <c r="J46" s="45"/>
    </row>
    <row r="47" spans="2:12" ht="15.75" customHeight="1" x14ac:dyDescent="0.2">
      <c r="J47" s="45"/>
    </row>
    <row r="48" spans="2:12" ht="15.75" customHeight="1" x14ac:dyDescent="0.2">
      <c r="J48" s="45"/>
    </row>
    <row r="49" spans="2:10" ht="15.75" customHeight="1" x14ac:dyDescent="0.2">
      <c r="B49" s="45"/>
      <c r="C49" s="45"/>
      <c r="J49" s="45"/>
    </row>
    <row r="50" spans="2:10" ht="15.75" customHeight="1" x14ac:dyDescent="0.2">
      <c r="B50" s="45"/>
      <c r="C50" s="45"/>
      <c r="J50" s="45"/>
    </row>
    <row r="51" spans="2:10" ht="15.75" customHeight="1" x14ac:dyDescent="0.2">
      <c r="B51" s="45"/>
      <c r="C51" s="45"/>
      <c r="J51" s="45"/>
    </row>
    <row r="52" spans="2:10" ht="15.75" customHeight="1" x14ac:dyDescent="0.2"/>
    <row r="53" spans="2:10" ht="15.75" customHeight="1" x14ac:dyDescent="0.2"/>
    <row r="54" spans="2:10" ht="15.75" customHeight="1" x14ac:dyDescent="0.2"/>
    <row r="55" spans="2:10" ht="15.75" customHeight="1" x14ac:dyDescent="0.2"/>
    <row r="56" spans="2:10" ht="15.75" customHeight="1" x14ac:dyDescent="0.2"/>
    <row r="57" spans="2:10" ht="15.75" customHeight="1" x14ac:dyDescent="0.2"/>
    <row r="58" spans="2:10" ht="15.75" customHeight="1" x14ac:dyDescent="0.2"/>
    <row r="59" spans="2:10" ht="15.75" customHeight="1" x14ac:dyDescent="0.2"/>
    <row r="60" spans="2:10" ht="15.75" customHeight="1" x14ac:dyDescent="0.2"/>
    <row r="61" spans="2:10" ht="15.75" customHeight="1" x14ac:dyDescent="0.2"/>
    <row r="62" spans="2:10" ht="15.75" customHeight="1" x14ac:dyDescent="0.2"/>
    <row r="63" spans="2:10" ht="15.75" customHeight="1" x14ac:dyDescent="0.2"/>
    <row r="64" spans="2:1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1">
    <mergeCell ref="A3:A19"/>
    <mergeCell ref="A22:A23"/>
    <mergeCell ref="A24:A25"/>
    <mergeCell ref="A26:A32"/>
    <mergeCell ref="A1:D1"/>
    <mergeCell ref="C14:D14"/>
    <mergeCell ref="C15:D15"/>
    <mergeCell ref="C16:D16"/>
    <mergeCell ref="C17:D17"/>
    <mergeCell ref="C18:D18"/>
    <mergeCell ref="C19:D19"/>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L1000"/>
  <sheetViews>
    <sheetView workbookViewId="0">
      <selection sqref="A1:J1"/>
    </sheetView>
  </sheetViews>
  <sheetFormatPr baseColWidth="10" defaultColWidth="11.28515625" defaultRowHeight="15" customHeight="1" x14ac:dyDescent="0.2"/>
  <cols>
    <col min="1" max="1" width="27.5703125" customWidth="1"/>
    <col min="2" max="2" width="8.28515625" customWidth="1"/>
    <col min="3" max="3" width="11.28515625" customWidth="1"/>
    <col min="4" max="4" width="9.140625" customWidth="1"/>
    <col min="5" max="5" width="10.7109375" customWidth="1"/>
    <col min="6" max="6" width="8.7109375" customWidth="1"/>
    <col min="7" max="7" width="5.85546875" customWidth="1"/>
    <col min="8" max="8" width="9.42578125" customWidth="1"/>
    <col min="9" max="9" width="4.28515625" customWidth="1"/>
    <col min="10" max="10" width="44.28515625" customWidth="1"/>
    <col min="11" max="26" width="11.28515625" customWidth="1"/>
  </cols>
  <sheetData>
    <row r="1" spans="1:12" ht="31.5" customHeight="1" x14ac:dyDescent="0.2">
      <c r="A1" s="578" t="s">
        <v>220</v>
      </c>
      <c r="B1" s="558"/>
      <c r="C1" s="558"/>
      <c r="D1" s="558"/>
      <c r="E1" s="558"/>
      <c r="F1" s="558"/>
      <c r="G1" s="558"/>
      <c r="H1" s="558"/>
      <c r="I1" s="558"/>
      <c r="J1" s="558"/>
    </row>
    <row r="2" spans="1:12" ht="16" x14ac:dyDescent="0.2">
      <c r="A2" s="48" t="s">
        <v>123</v>
      </c>
      <c r="B2" s="48" t="s">
        <v>135</v>
      </c>
      <c r="C2" s="16" t="s">
        <v>136</v>
      </c>
      <c r="D2" s="48" t="s">
        <v>137</v>
      </c>
      <c r="E2" s="16" t="s">
        <v>138</v>
      </c>
      <c r="F2" s="48" t="s">
        <v>139</v>
      </c>
      <c r="G2" s="48" t="s">
        <v>221</v>
      </c>
      <c r="H2" s="48" t="s">
        <v>222</v>
      </c>
      <c r="I2" s="16" t="s">
        <v>223</v>
      </c>
      <c r="J2" s="16" t="s">
        <v>224</v>
      </c>
    </row>
    <row r="3" spans="1:12" ht="16" x14ac:dyDescent="0.2">
      <c r="A3" s="49" t="s">
        <v>225</v>
      </c>
      <c r="B3" s="50">
        <v>1165</v>
      </c>
      <c r="C3" s="50">
        <v>4535295</v>
      </c>
      <c r="D3" s="50">
        <v>370</v>
      </c>
      <c r="E3" s="50">
        <v>38022651</v>
      </c>
      <c r="F3" s="50">
        <v>58208264</v>
      </c>
      <c r="G3" s="50">
        <v>795</v>
      </c>
      <c r="H3" s="50">
        <v>0</v>
      </c>
      <c r="I3" s="51">
        <v>32.401800000000001</v>
      </c>
      <c r="J3" s="52" t="s">
        <v>226</v>
      </c>
      <c r="K3" s="53"/>
      <c r="L3" s="53"/>
    </row>
    <row r="4" spans="1:12" ht="16" x14ac:dyDescent="0.2">
      <c r="A4" s="54" t="s">
        <v>227</v>
      </c>
      <c r="B4" s="55">
        <v>1041</v>
      </c>
      <c r="C4" s="55">
        <v>5490328</v>
      </c>
      <c r="D4" s="55">
        <v>370</v>
      </c>
      <c r="E4" s="55">
        <v>38022772</v>
      </c>
      <c r="F4" s="55">
        <v>58179611</v>
      </c>
      <c r="G4" s="55">
        <v>671</v>
      </c>
      <c r="H4" s="55">
        <f t="shared" ref="H4:H6" si="0">$G$3-G4</f>
        <v>124</v>
      </c>
      <c r="I4" s="56">
        <v>32.221899999999998</v>
      </c>
      <c r="J4" s="57" t="s">
        <v>228</v>
      </c>
    </row>
    <row r="5" spans="1:12" ht="16" x14ac:dyDescent="0.2">
      <c r="A5" s="54" t="s">
        <v>229</v>
      </c>
      <c r="B5" s="55">
        <v>1086</v>
      </c>
      <c r="C5" s="55">
        <v>4923956</v>
      </c>
      <c r="D5" s="55">
        <v>370</v>
      </c>
      <c r="E5" s="55">
        <v>38022772</v>
      </c>
      <c r="F5" s="55">
        <v>58198516</v>
      </c>
      <c r="G5" s="55">
        <v>716</v>
      </c>
      <c r="H5" s="55">
        <f t="shared" si="0"/>
        <v>79</v>
      </c>
      <c r="I5" s="56">
        <v>32.3765</v>
      </c>
      <c r="J5" s="57" t="s">
        <v>230</v>
      </c>
    </row>
    <row r="6" spans="1:12" ht="16" x14ac:dyDescent="0.2">
      <c r="A6" s="58" t="s">
        <v>231</v>
      </c>
      <c r="B6" s="55">
        <v>1099</v>
      </c>
      <c r="C6" s="55">
        <v>4664755</v>
      </c>
      <c r="D6" s="55">
        <v>370</v>
      </c>
      <c r="E6" s="55">
        <v>38023096</v>
      </c>
      <c r="F6" s="55">
        <v>58201250</v>
      </c>
      <c r="G6" s="55">
        <v>729</v>
      </c>
      <c r="H6" s="55">
        <f t="shared" si="0"/>
        <v>66</v>
      </c>
      <c r="I6" s="56">
        <v>32.255499999999998</v>
      </c>
      <c r="J6" s="57" t="s">
        <v>232</v>
      </c>
    </row>
    <row r="7" spans="1:12" ht="16" x14ac:dyDescent="0.2">
      <c r="A7" s="45"/>
      <c r="B7" s="59"/>
      <c r="C7" s="59"/>
      <c r="D7" s="59"/>
      <c r="E7" s="59"/>
      <c r="F7" s="60"/>
      <c r="G7" s="44"/>
      <c r="J7" s="61"/>
    </row>
    <row r="8" spans="1:12" ht="16" x14ac:dyDescent="0.2">
      <c r="A8" s="45"/>
      <c r="B8" s="59"/>
      <c r="C8" s="59"/>
      <c r="D8" s="45"/>
      <c r="E8" s="59"/>
      <c r="F8" s="59"/>
      <c r="G8" s="45"/>
      <c r="J8" s="61"/>
    </row>
    <row r="9" spans="1:12" ht="16" x14ac:dyDescent="0.2">
      <c r="A9" s="45"/>
      <c r="B9" s="59"/>
      <c r="C9" s="59"/>
      <c r="D9" s="45"/>
      <c r="E9" s="59"/>
      <c r="F9" s="59"/>
      <c r="G9" s="59"/>
      <c r="J9" s="61"/>
    </row>
    <row r="10" spans="1:12" ht="16" x14ac:dyDescent="0.2">
      <c r="A10" s="45"/>
      <c r="B10" s="59"/>
      <c r="C10" s="59"/>
      <c r="D10" s="45"/>
      <c r="E10" s="59"/>
      <c r="F10" s="59"/>
      <c r="G10" s="59"/>
      <c r="J10" s="61"/>
    </row>
    <row r="11" spans="1:12" ht="16" x14ac:dyDescent="0.2">
      <c r="A11" s="45"/>
      <c r="B11" s="59"/>
      <c r="C11" s="59"/>
      <c r="D11" s="45"/>
      <c r="E11" s="59"/>
      <c r="F11" s="59"/>
      <c r="G11" s="45"/>
      <c r="J11" s="61"/>
    </row>
    <row r="12" spans="1:12" ht="16" x14ac:dyDescent="0.2">
      <c r="A12" s="45"/>
      <c r="B12" s="59"/>
      <c r="C12" s="59"/>
      <c r="D12" s="45"/>
      <c r="E12" s="59"/>
      <c r="F12" s="59"/>
      <c r="G12" s="45"/>
      <c r="J12" s="61"/>
    </row>
    <row r="13" spans="1:12" ht="16" x14ac:dyDescent="0.2">
      <c r="A13" s="45"/>
      <c r="B13" s="59"/>
      <c r="C13" s="59"/>
      <c r="D13" s="45"/>
      <c r="E13" s="59"/>
      <c r="F13" s="59"/>
      <c r="G13" s="59"/>
      <c r="J13" s="61"/>
    </row>
    <row r="14" spans="1:12" ht="16" x14ac:dyDescent="0.2">
      <c r="A14" s="45"/>
      <c r="B14" s="59"/>
      <c r="C14" s="59"/>
      <c r="D14" s="45"/>
      <c r="E14" s="59"/>
      <c r="F14" s="59"/>
      <c r="G14" s="59"/>
      <c r="J14" s="61"/>
    </row>
    <row r="15" spans="1:12" ht="16" x14ac:dyDescent="0.2">
      <c r="A15" s="45"/>
      <c r="B15" s="59"/>
      <c r="C15" s="59"/>
      <c r="D15" s="59"/>
      <c r="E15" s="59"/>
      <c r="F15" s="59"/>
      <c r="G15" s="59"/>
      <c r="J15" s="61"/>
    </row>
    <row r="16" spans="1:12" ht="16" x14ac:dyDescent="0.2">
      <c r="A16" s="45"/>
      <c r="B16" s="59"/>
      <c r="C16" s="59"/>
      <c r="D16" s="45"/>
      <c r="E16" s="59"/>
      <c r="F16" s="59"/>
      <c r="G16" s="59"/>
      <c r="J16" s="61"/>
    </row>
    <row r="17" spans="1:10" ht="16" x14ac:dyDescent="0.2">
      <c r="A17" s="45"/>
      <c r="B17" s="59"/>
      <c r="C17" s="59"/>
      <c r="D17" s="59"/>
      <c r="E17" s="59"/>
      <c r="F17" s="59"/>
      <c r="G17" s="59"/>
      <c r="J17" s="61"/>
    </row>
    <row r="18" spans="1:10" ht="16" x14ac:dyDescent="0.2">
      <c r="A18" s="45"/>
      <c r="B18" s="59"/>
      <c r="C18" s="59"/>
      <c r="D18" s="59"/>
      <c r="E18" s="59"/>
      <c r="F18" s="59"/>
      <c r="G18" s="59"/>
      <c r="J18" s="61"/>
    </row>
    <row r="19" spans="1:10" ht="16" x14ac:dyDescent="0.2">
      <c r="A19" s="45"/>
      <c r="B19" s="59"/>
      <c r="C19" s="59"/>
      <c r="D19" s="59"/>
      <c r="E19" s="59"/>
      <c r="F19" s="59"/>
      <c r="G19" s="59"/>
      <c r="J19" s="61"/>
    </row>
    <row r="20" spans="1:10" ht="16" x14ac:dyDescent="0.2">
      <c r="A20" s="45"/>
      <c r="B20" s="59"/>
      <c r="C20" s="59"/>
      <c r="D20" s="59"/>
      <c r="E20" s="59"/>
      <c r="F20" s="59"/>
      <c r="G20" s="59"/>
      <c r="J20" s="61"/>
    </row>
    <row r="21" spans="1:10" ht="15.75" customHeight="1" x14ac:dyDescent="0.2">
      <c r="A21" s="45"/>
      <c r="B21" s="45"/>
      <c r="C21" s="45"/>
      <c r="D21" s="45"/>
      <c r="E21" s="45"/>
      <c r="F21" s="45"/>
      <c r="G21" s="45"/>
      <c r="J21" s="61"/>
    </row>
    <row r="22" spans="1:10" ht="15.75" customHeight="1" x14ac:dyDescent="0.2">
      <c r="A22" s="45"/>
      <c r="B22" s="45"/>
      <c r="C22" s="45"/>
      <c r="D22" s="45"/>
      <c r="E22" s="45"/>
      <c r="F22" s="45"/>
      <c r="G22" s="45"/>
      <c r="J22" s="61"/>
    </row>
    <row r="23" spans="1:10" ht="15.75" customHeight="1" x14ac:dyDescent="0.2">
      <c r="A23" s="45"/>
      <c r="B23" s="45"/>
      <c r="C23" s="45"/>
      <c r="D23" s="45"/>
      <c r="E23" s="45"/>
      <c r="F23" s="45"/>
      <c r="G23" s="45"/>
      <c r="J23" s="61"/>
    </row>
    <row r="24" spans="1:10" ht="15.75" customHeight="1" x14ac:dyDescent="0.2">
      <c r="A24" s="45"/>
      <c r="B24" s="45"/>
      <c r="C24" s="45"/>
      <c r="D24" s="45"/>
      <c r="E24" s="45"/>
      <c r="F24" s="45"/>
      <c r="G24" s="45"/>
      <c r="J24" s="61"/>
    </row>
    <row r="25" spans="1:10" ht="15.75" customHeight="1" x14ac:dyDescent="0.2">
      <c r="A25" s="45"/>
      <c r="B25" s="45"/>
      <c r="C25" s="45"/>
      <c r="D25" s="45"/>
      <c r="E25" s="45"/>
      <c r="F25" s="45"/>
      <c r="G25" s="45"/>
      <c r="J25" s="61"/>
    </row>
    <row r="26" spans="1:10" ht="15.75" customHeight="1" x14ac:dyDescent="0.2">
      <c r="A26" s="45"/>
      <c r="B26" s="45"/>
      <c r="C26" s="45"/>
      <c r="D26" s="45"/>
      <c r="E26" s="45"/>
      <c r="F26" s="45"/>
      <c r="G26" s="45"/>
      <c r="J26" s="61"/>
    </row>
    <row r="27" spans="1:10" ht="15.75" customHeight="1" x14ac:dyDescent="0.2">
      <c r="A27" s="45"/>
      <c r="B27" s="45"/>
      <c r="C27" s="45"/>
      <c r="D27" s="45"/>
      <c r="E27" s="45"/>
      <c r="F27" s="45"/>
      <c r="G27" s="45"/>
      <c r="J27" s="61"/>
    </row>
    <row r="28" spans="1:10" ht="15.75" customHeight="1" x14ac:dyDescent="0.2">
      <c r="A28" s="45"/>
      <c r="B28" s="45"/>
      <c r="C28" s="45"/>
      <c r="D28" s="45"/>
      <c r="E28" s="45"/>
      <c r="F28" s="45"/>
      <c r="G28" s="45"/>
      <c r="J28" s="61"/>
    </row>
    <row r="29" spans="1:10" ht="15.75" customHeight="1" x14ac:dyDescent="0.2">
      <c r="A29" s="45"/>
      <c r="B29" s="45"/>
      <c r="C29" s="45"/>
      <c r="D29" s="45"/>
      <c r="E29" s="45"/>
      <c r="F29" s="45"/>
      <c r="G29" s="45"/>
      <c r="J29" s="61"/>
    </row>
    <row r="30" spans="1:10" ht="15.75" customHeight="1" x14ac:dyDescent="0.2">
      <c r="A30" s="45"/>
      <c r="B30" s="45"/>
      <c r="C30" s="45"/>
      <c r="D30" s="45"/>
      <c r="E30" s="45"/>
      <c r="F30" s="45"/>
      <c r="G30" s="45"/>
      <c r="J30" s="61"/>
    </row>
    <row r="31" spans="1:10" ht="15.75" customHeight="1" x14ac:dyDescent="0.2">
      <c r="A31" s="45"/>
      <c r="B31" s="45"/>
      <c r="C31" s="45"/>
      <c r="D31" s="45"/>
      <c r="E31" s="45"/>
      <c r="F31" s="45"/>
      <c r="G31" s="45"/>
      <c r="J31" s="61"/>
    </row>
    <row r="32" spans="1:10" ht="15.75" customHeight="1" x14ac:dyDescent="0.2">
      <c r="A32" s="45"/>
      <c r="B32" s="45"/>
      <c r="C32" s="45"/>
      <c r="D32" s="45"/>
      <c r="E32" s="45"/>
      <c r="F32" s="45"/>
      <c r="G32" s="45"/>
      <c r="J32" s="61"/>
    </row>
    <row r="33" spans="1:10" ht="15.75" customHeight="1" x14ac:dyDescent="0.2">
      <c r="A33" s="45"/>
      <c r="B33" s="45"/>
      <c r="C33" s="45"/>
      <c r="D33" s="45"/>
      <c r="E33" s="45"/>
      <c r="F33" s="45"/>
      <c r="G33" s="45"/>
      <c r="J33" s="61"/>
    </row>
    <row r="34" spans="1:10" ht="15.75" customHeight="1" x14ac:dyDescent="0.2">
      <c r="A34" s="45"/>
      <c r="B34" s="45"/>
      <c r="C34" s="45"/>
      <c r="D34" s="45"/>
      <c r="E34" s="45"/>
      <c r="F34" s="45"/>
      <c r="G34" s="45"/>
      <c r="J34" s="61"/>
    </row>
    <row r="35" spans="1:10" ht="15.75" customHeight="1" x14ac:dyDescent="0.2">
      <c r="A35" s="45"/>
      <c r="B35" s="45"/>
      <c r="C35" s="45"/>
      <c r="D35" s="45"/>
      <c r="E35" s="45"/>
      <c r="F35" s="45"/>
      <c r="G35" s="45"/>
      <c r="J35" s="61"/>
    </row>
    <row r="36" spans="1:10" ht="15.75" customHeight="1" x14ac:dyDescent="0.2">
      <c r="A36" s="45"/>
      <c r="B36" s="45"/>
      <c r="C36" s="45"/>
      <c r="D36" s="45"/>
      <c r="E36" s="45"/>
      <c r="F36" s="45"/>
      <c r="G36" s="45"/>
      <c r="J36" s="61"/>
    </row>
    <row r="37" spans="1:10" ht="15.75" customHeight="1" x14ac:dyDescent="0.2">
      <c r="A37" s="45"/>
      <c r="B37" s="45"/>
      <c r="C37" s="45"/>
      <c r="D37" s="45"/>
      <c r="E37" s="45"/>
      <c r="F37" s="45"/>
      <c r="G37" s="45"/>
      <c r="J37" s="61"/>
    </row>
    <row r="38" spans="1:10" ht="15.75" customHeight="1" x14ac:dyDescent="0.2">
      <c r="A38" s="45"/>
      <c r="B38" s="45"/>
      <c r="C38" s="45"/>
      <c r="D38" s="45"/>
      <c r="E38" s="45"/>
      <c r="F38" s="45"/>
      <c r="G38" s="45"/>
      <c r="J38" s="61"/>
    </row>
    <row r="39" spans="1:10" ht="15.75" customHeight="1" x14ac:dyDescent="0.2">
      <c r="A39" s="45"/>
      <c r="B39" s="45"/>
      <c r="C39" s="45"/>
      <c r="D39" s="45"/>
      <c r="E39" s="45"/>
      <c r="F39" s="45"/>
      <c r="G39" s="45"/>
      <c r="J39" s="61"/>
    </row>
    <row r="40" spans="1:10" ht="15.75" customHeight="1" x14ac:dyDescent="0.2">
      <c r="A40" s="45"/>
      <c r="B40" s="45"/>
      <c r="C40" s="45"/>
      <c r="D40" s="45"/>
      <c r="E40" s="45"/>
      <c r="F40" s="45"/>
      <c r="G40" s="45"/>
      <c r="J40" s="61"/>
    </row>
    <row r="41" spans="1:10" ht="15.75" customHeight="1" x14ac:dyDescent="0.2">
      <c r="A41" s="45"/>
      <c r="B41" s="45"/>
      <c r="C41" s="45"/>
      <c r="D41" s="45"/>
      <c r="E41" s="45"/>
      <c r="F41" s="45"/>
      <c r="G41" s="45"/>
      <c r="J41" s="61"/>
    </row>
    <row r="42" spans="1:10" ht="15.75" customHeight="1" x14ac:dyDescent="0.2">
      <c r="A42" s="45"/>
      <c r="B42" s="45"/>
      <c r="C42" s="45"/>
      <c r="D42" s="45"/>
      <c r="E42" s="45"/>
      <c r="F42" s="45"/>
      <c r="G42" s="45"/>
      <c r="J42" s="61"/>
    </row>
    <row r="43" spans="1:10" ht="15.75" customHeight="1" x14ac:dyDescent="0.2">
      <c r="A43" s="45"/>
      <c r="B43" s="45"/>
      <c r="C43" s="45"/>
      <c r="D43" s="45"/>
      <c r="E43" s="45"/>
      <c r="F43" s="45"/>
      <c r="G43" s="45"/>
      <c r="J43" s="61"/>
    </row>
    <row r="44" spans="1:10" ht="15.75" customHeight="1" x14ac:dyDescent="0.2">
      <c r="A44" s="45"/>
      <c r="B44" s="45"/>
      <c r="C44" s="45"/>
      <c r="D44" s="45"/>
      <c r="E44" s="45"/>
      <c r="F44" s="45"/>
      <c r="G44" s="45"/>
      <c r="J44" s="61"/>
    </row>
    <row r="45" spans="1:10" ht="15.75" customHeight="1" x14ac:dyDescent="0.2">
      <c r="A45" s="45"/>
      <c r="B45" s="45"/>
      <c r="C45" s="45"/>
      <c r="D45" s="45"/>
      <c r="E45" s="45"/>
      <c r="F45" s="45"/>
      <c r="G45" s="45"/>
      <c r="J45" s="61"/>
    </row>
    <row r="46" spans="1:10" ht="15.75" customHeight="1" x14ac:dyDescent="0.2">
      <c r="A46" s="45"/>
      <c r="B46" s="45"/>
      <c r="C46" s="45"/>
      <c r="D46" s="45"/>
      <c r="E46" s="45"/>
      <c r="F46" s="45"/>
      <c r="G46" s="45"/>
      <c r="J46" s="61"/>
    </row>
    <row r="47" spans="1:10" ht="15.75" customHeight="1" x14ac:dyDescent="0.2">
      <c r="A47" s="45"/>
      <c r="B47" s="45"/>
      <c r="C47" s="45"/>
      <c r="D47" s="45"/>
      <c r="E47" s="45"/>
      <c r="F47" s="45"/>
      <c r="G47" s="45"/>
      <c r="J47" s="61"/>
    </row>
    <row r="48" spans="1:10" ht="15.75" customHeight="1" x14ac:dyDescent="0.2">
      <c r="A48" s="45"/>
      <c r="B48" s="45"/>
      <c r="C48" s="45"/>
      <c r="D48" s="45"/>
      <c r="E48" s="45"/>
      <c r="F48" s="45"/>
      <c r="G48" s="45"/>
      <c r="J48" s="61"/>
    </row>
    <row r="49" spans="1:10" ht="15.75" customHeight="1" x14ac:dyDescent="0.2">
      <c r="A49" s="45"/>
      <c r="B49" s="45"/>
      <c r="C49" s="45"/>
      <c r="D49" s="45"/>
      <c r="E49" s="45"/>
      <c r="F49" s="45"/>
      <c r="G49" s="45"/>
      <c r="J49" s="61"/>
    </row>
    <row r="50" spans="1:10" ht="15.75" customHeight="1" x14ac:dyDescent="0.2">
      <c r="A50" s="45"/>
      <c r="B50" s="45"/>
      <c r="C50" s="45"/>
      <c r="D50" s="45"/>
      <c r="E50" s="45"/>
      <c r="F50" s="45"/>
      <c r="G50" s="45"/>
      <c r="J50" s="61"/>
    </row>
    <row r="51" spans="1:10" ht="15.75" customHeight="1" x14ac:dyDescent="0.2">
      <c r="A51" s="45"/>
      <c r="B51" s="45"/>
      <c r="C51" s="45"/>
      <c r="D51" s="45"/>
      <c r="E51" s="45"/>
      <c r="F51" s="45"/>
      <c r="G51" s="45"/>
      <c r="J51" s="61"/>
    </row>
    <row r="52" spans="1:10" ht="15.75" customHeight="1" x14ac:dyDescent="0.2">
      <c r="A52" s="45"/>
      <c r="B52" s="45"/>
      <c r="C52" s="45"/>
      <c r="D52" s="45"/>
      <c r="E52" s="45"/>
      <c r="F52" s="45"/>
      <c r="G52" s="45"/>
      <c r="J52" s="61"/>
    </row>
    <row r="53" spans="1:10" ht="15.75" customHeight="1" x14ac:dyDescent="0.2">
      <c r="A53" s="45"/>
      <c r="B53" s="45"/>
      <c r="C53" s="45"/>
      <c r="D53" s="45"/>
      <c r="E53" s="45"/>
      <c r="F53" s="45"/>
      <c r="G53" s="45"/>
      <c r="J53" s="61"/>
    </row>
    <row r="54" spans="1:10" ht="15.75" customHeight="1" x14ac:dyDescent="0.2">
      <c r="A54" s="45"/>
      <c r="B54" s="45"/>
      <c r="C54" s="45"/>
      <c r="D54" s="45"/>
      <c r="E54" s="45"/>
      <c r="F54" s="45"/>
      <c r="G54" s="45"/>
      <c r="J54" s="61"/>
    </row>
    <row r="55" spans="1:10" ht="15.75" customHeight="1" x14ac:dyDescent="0.2">
      <c r="A55" s="45"/>
      <c r="B55" s="45"/>
      <c r="C55" s="45"/>
      <c r="D55" s="45"/>
      <c r="E55" s="45"/>
      <c r="F55" s="45"/>
      <c r="G55" s="45"/>
      <c r="J55" s="61"/>
    </row>
    <row r="56" spans="1:10" ht="15.75" customHeight="1" x14ac:dyDescent="0.2">
      <c r="A56" s="45"/>
      <c r="B56" s="45"/>
      <c r="C56" s="45"/>
      <c r="D56" s="45"/>
      <c r="E56" s="45"/>
      <c r="F56" s="45"/>
      <c r="G56" s="45"/>
      <c r="J56" s="61"/>
    </row>
    <row r="57" spans="1:10" ht="15.75" customHeight="1" x14ac:dyDescent="0.2">
      <c r="A57" s="45"/>
      <c r="B57" s="45"/>
      <c r="C57" s="45"/>
      <c r="D57" s="45"/>
      <c r="E57" s="45"/>
      <c r="F57" s="45"/>
      <c r="G57" s="45"/>
      <c r="J57" s="61"/>
    </row>
    <row r="58" spans="1:10" ht="15.75" customHeight="1" x14ac:dyDescent="0.2">
      <c r="A58" s="45"/>
      <c r="B58" s="45"/>
      <c r="C58" s="45"/>
      <c r="D58" s="45"/>
      <c r="E58" s="45"/>
      <c r="F58" s="45"/>
      <c r="G58" s="45"/>
      <c r="J58" s="61"/>
    </row>
    <row r="59" spans="1:10" ht="15.75" customHeight="1" x14ac:dyDescent="0.2">
      <c r="A59" s="45"/>
      <c r="B59" s="45"/>
      <c r="C59" s="45"/>
      <c r="D59" s="45"/>
      <c r="E59" s="45"/>
      <c r="F59" s="45"/>
      <c r="G59" s="45"/>
      <c r="J59" s="61"/>
    </row>
    <row r="60" spans="1:10" ht="15.75" customHeight="1" x14ac:dyDescent="0.2">
      <c r="A60" s="45"/>
      <c r="B60" s="45"/>
      <c r="C60" s="45"/>
      <c r="D60" s="45"/>
      <c r="E60" s="45"/>
      <c r="F60" s="45"/>
      <c r="G60" s="45"/>
      <c r="J60" s="61"/>
    </row>
    <row r="61" spans="1:10" ht="15.75" customHeight="1" x14ac:dyDescent="0.2">
      <c r="A61" s="45"/>
      <c r="B61" s="45"/>
      <c r="C61" s="45"/>
      <c r="D61" s="45"/>
      <c r="E61" s="45"/>
      <c r="F61" s="45"/>
      <c r="G61" s="45"/>
      <c r="J61" s="61"/>
    </row>
    <row r="62" spans="1:10" ht="15.75" customHeight="1" x14ac:dyDescent="0.2">
      <c r="A62" s="45"/>
      <c r="B62" s="45"/>
      <c r="C62" s="45"/>
      <c r="D62" s="45"/>
      <c r="E62" s="45"/>
      <c r="F62" s="45"/>
      <c r="G62" s="45"/>
      <c r="J62" s="61"/>
    </row>
    <row r="63" spans="1:10" ht="15.75" customHeight="1" x14ac:dyDescent="0.2">
      <c r="A63" s="45"/>
      <c r="B63" s="45"/>
      <c r="C63" s="45"/>
      <c r="D63" s="45"/>
      <c r="E63" s="45"/>
      <c r="F63" s="45"/>
      <c r="G63" s="45"/>
      <c r="J63" s="61"/>
    </row>
    <row r="64" spans="1:10" ht="15.75" customHeight="1" x14ac:dyDescent="0.2">
      <c r="A64" s="45"/>
      <c r="B64" s="45"/>
      <c r="C64" s="45"/>
      <c r="D64" s="45"/>
      <c r="E64" s="45"/>
      <c r="F64" s="45"/>
      <c r="G64" s="45"/>
      <c r="J64" s="61"/>
    </row>
    <row r="65" spans="1:10" ht="15.75" customHeight="1" x14ac:dyDescent="0.2">
      <c r="A65" s="45"/>
      <c r="B65" s="45"/>
      <c r="C65" s="45"/>
      <c r="D65" s="45"/>
      <c r="E65" s="45"/>
      <c r="F65" s="45"/>
      <c r="G65" s="45"/>
      <c r="J65" s="61"/>
    </row>
    <row r="66" spans="1:10" ht="15.75" customHeight="1" x14ac:dyDescent="0.2">
      <c r="A66" s="45"/>
      <c r="B66" s="45"/>
      <c r="C66" s="45"/>
      <c r="D66" s="45"/>
      <c r="E66" s="45"/>
      <c r="F66" s="45"/>
      <c r="G66" s="45"/>
      <c r="J66" s="61"/>
    </row>
    <row r="67" spans="1:10" ht="15.75" customHeight="1" x14ac:dyDescent="0.2">
      <c r="A67" s="45"/>
      <c r="B67" s="45"/>
      <c r="C67" s="45"/>
      <c r="D67" s="45"/>
      <c r="E67" s="45"/>
      <c r="F67" s="45"/>
      <c r="G67" s="45"/>
      <c r="J67" s="61"/>
    </row>
    <row r="68" spans="1:10" ht="15.75" customHeight="1" x14ac:dyDescent="0.2">
      <c r="A68" s="45"/>
      <c r="B68" s="45"/>
      <c r="C68" s="45"/>
      <c r="D68" s="45"/>
      <c r="E68" s="45"/>
      <c r="F68" s="45"/>
      <c r="G68" s="45"/>
      <c r="J68" s="61"/>
    </row>
    <row r="69" spans="1:10" ht="15.75" customHeight="1" x14ac:dyDescent="0.2">
      <c r="A69" s="45"/>
      <c r="B69" s="45"/>
      <c r="C69" s="45"/>
      <c r="D69" s="45"/>
      <c r="E69" s="45"/>
      <c r="F69" s="45"/>
      <c r="G69" s="45"/>
      <c r="J69" s="61"/>
    </row>
    <row r="70" spans="1:10" ht="15.75" customHeight="1" x14ac:dyDescent="0.2">
      <c r="A70" s="45"/>
      <c r="B70" s="45"/>
      <c r="C70" s="45"/>
      <c r="D70" s="45"/>
      <c r="E70" s="45"/>
      <c r="F70" s="45"/>
      <c r="G70" s="45"/>
      <c r="J70" s="61"/>
    </row>
    <row r="71" spans="1:10" ht="15.75" customHeight="1" x14ac:dyDescent="0.2">
      <c r="A71" s="45"/>
      <c r="B71" s="45"/>
      <c r="C71" s="45"/>
      <c r="D71" s="45"/>
      <c r="E71" s="45"/>
      <c r="F71" s="45"/>
      <c r="G71" s="45"/>
      <c r="J71" s="61"/>
    </row>
    <row r="72" spans="1:10" ht="15.75" customHeight="1" x14ac:dyDescent="0.2">
      <c r="A72" s="45"/>
      <c r="B72" s="45"/>
      <c r="C72" s="45"/>
      <c r="D72" s="45"/>
      <c r="E72" s="45"/>
      <c r="F72" s="45"/>
      <c r="G72" s="45"/>
      <c r="J72" s="61"/>
    </row>
    <row r="73" spans="1:10" ht="15.75" customHeight="1" x14ac:dyDescent="0.2">
      <c r="A73" s="45"/>
      <c r="B73" s="45"/>
      <c r="C73" s="45"/>
      <c r="D73" s="45"/>
      <c r="E73" s="45"/>
      <c r="F73" s="45"/>
      <c r="G73" s="45"/>
      <c r="J73" s="61"/>
    </row>
    <row r="74" spans="1:10" ht="15.75" customHeight="1" x14ac:dyDescent="0.2">
      <c r="A74" s="45"/>
      <c r="B74" s="45"/>
      <c r="C74" s="45"/>
      <c r="D74" s="45"/>
      <c r="E74" s="45"/>
      <c r="F74" s="45"/>
      <c r="G74" s="45"/>
      <c r="J74" s="61"/>
    </row>
    <row r="75" spans="1:10" ht="15.75" customHeight="1" x14ac:dyDescent="0.2">
      <c r="A75" s="45"/>
      <c r="B75" s="45"/>
      <c r="C75" s="45"/>
      <c r="D75" s="45"/>
      <c r="E75" s="45"/>
      <c r="F75" s="45"/>
      <c r="G75" s="45"/>
      <c r="J75" s="61"/>
    </row>
    <row r="76" spans="1:10" ht="15.75" customHeight="1" x14ac:dyDescent="0.2">
      <c r="A76" s="45"/>
      <c r="B76" s="45"/>
      <c r="C76" s="45"/>
      <c r="D76" s="45"/>
      <c r="E76" s="45"/>
      <c r="F76" s="45"/>
      <c r="G76" s="45"/>
      <c r="J76" s="61"/>
    </row>
    <row r="77" spans="1:10" ht="15.75" customHeight="1" x14ac:dyDescent="0.2">
      <c r="A77" s="45"/>
      <c r="B77" s="45"/>
      <c r="C77" s="45"/>
      <c r="D77" s="45"/>
      <c r="E77" s="45"/>
      <c r="F77" s="45"/>
      <c r="G77" s="45"/>
      <c r="J77" s="61"/>
    </row>
    <row r="78" spans="1:10" ht="15.75" customHeight="1" x14ac:dyDescent="0.2">
      <c r="A78" s="45"/>
      <c r="B78" s="45"/>
      <c r="C78" s="45"/>
      <c r="D78" s="45"/>
      <c r="E78" s="45"/>
      <c r="F78" s="45"/>
      <c r="G78" s="45"/>
      <c r="J78" s="61"/>
    </row>
    <row r="79" spans="1:10" ht="15.75" customHeight="1" x14ac:dyDescent="0.2">
      <c r="A79" s="45"/>
      <c r="B79" s="45"/>
      <c r="C79" s="45"/>
      <c r="D79" s="45"/>
      <c r="E79" s="45"/>
      <c r="F79" s="45"/>
      <c r="G79" s="45"/>
      <c r="J79" s="61"/>
    </row>
    <row r="80" spans="1:10" ht="15.75" customHeight="1" x14ac:dyDescent="0.2">
      <c r="A80" s="45"/>
      <c r="B80" s="45"/>
      <c r="C80" s="45"/>
      <c r="D80" s="45"/>
      <c r="E80" s="45"/>
      <c r="F80" s="45"/>
      <c r="G80" s="45"/>
      <c r="J80" s="61"/>
    </row>
    <row r="81" spans="1:10" ht="15.75" customHeight="1" x14ac:dyDescent="0.2">
      <c r="A81" s="45"/>
      <c r="B81" s="45"/>
      <c r="C81" s="45"/>
      <c r="D81" s="45"/>
      <c r="E81" s="45"/>
      <c r="F81" s="45"/>
      <c r="G81" s="45"/>
      <c r="J81" s="61"/>
    </row>
    <row r="82" spans="1:10" ht="15.75" customHeight="1" x14ac:dyDescent="0.2">
      <c r="A82" s="45"/>
      <c r="B82" s="45"/>
      <c r="C82" s="45"/>
      <c r="D82" s="45"/>
      <c r="E82" s="45"/>
      <c r="F82" s="45"/>
      <c r="G82" s="45"/>
      <c r="J82" s="61"/>
    </row>
    <row r="83" spans="1:10" ht="15.75" customHeight="1" x14ac:dyDescent="0.2">
      <c r="A83" s="45"/>
      <c r="B83" s="45"/>
      <c r="C83" s="45"/>
      <c r="D83" s="45"/>
      <c r="E83" s="45"/>
      <c r="F83" s="45"/>
      <c r="G83" s="45"/>
      <c r="J83" s="61"/>
    </row>
    <row r="84" spans="1:10" ht="15.75" customHeight="1" x14ac:dyDescent="0.2">
      <c r="A84" s="45"/>
      <c r="B84" s="45"/>
      <c r="C84" s="45"/>
      <c r="D84" s="45"/>
      <c r="E84" s="45"/>
      <c r="F84" s="45"/>
      <c r="G84" s="45"/>
      <c r="J84" s="61"/>
    </row>
    <row r="85" spans="1:10" ht="15.75" customHeight="1" x14ac:dyDescent="0.2">
      <c r="A85" s="45"/>
      <c r="B85" s="45"/>
      <c r="C85" s="45"/>
      <c r="D85" s="45"/>
      <c r="E85" s="45"/>
      <c r="F85" s="45"/>
      <c r="G85" s="45"/>
      <c r="J85" s="61"/>
    </row>
    <row r="86" spans="1:10" ht="15.75" customHeight="1" x14ac:dyDescent="0.2">
      <c r="A86" s="45"/>
      <c r="B86" s="45"/>
      <c r="C86" s="45"/>
      <c r="D86" s="45"/>
      <c r="E86" s="45"/>
      <c r="F86" s="45"/>
      <c r="G86" s="45"/>
      <c r="J86" s="61"/>
    </row>
    <row r="87" spans="1:10" ht="15.75" customHeight="1" x14ac:dyDescent="0.2">
      <c r="A87" s="45"/>
      <c r="B87" s="45"/>
      <c r="C87" s="45"/>
      <c r="D87" s="45"/>
      <c r="E87" s="45"/>
      <c r="F87" s="45"/>
      <c r="G87" s="45"/>
      <c r="J87" s="61"/>
    </row>
    <row r="88" spans="1:10" ht="15.75" customHeight="1" x14ac:dyDescent="0.2">
      <c r="A88" s="45"/>
      <c r="B88" s="45"/>
      <c r="C88" s="45"/>
      <c r="D88" s="45"/>
      <c r="E88" s="45"/>
      <c r="F88" s="45"/>
      <c r="G88" s="45"/>
      <c r="J88" s="61"/>
    </row>
    <row r="89" spans="1:10" ht="15.75" customHeight="1" x14ac:dyDescent="0.2">
      <c r="A89" s="45"/>
      <c r="B89" s="45"/>
      <c r="C89" s="45"/>
      <c r="D89" s="45"/>
      <c r="E89" s="45"/>
      <c r="F89" s="45"/>
      <c r="G89" s="45"/>
      <c r="J89" s="61"/>
    </row>
    <row r="90" spans="1:10" ht="15.75" customHeight="1" x14ac:dyDescent="0.2">
      <c r="A90" s="45"/>
      <c r="B90" s="45"/>
      <c r="C90" s="45"/>
      <c r="D90" s="45"/>
      <c r="E90" s="45"/>
      <c r="F90" s="45"/>
      <c r="G90" s="45"/>
      <c r="J90" s="61"/>
    </row>
    <row r="91" spans="1:10" ht="15.75" customHeight="1" x14ac:dyDescent="0.2">
      <c r="A91" s="45"/>
      <c r="B91" s="45"/>
      <c r="C91" s="45"/>
      <c r="D91" s="45"/>
      <c r="E91" s="45"/>
      <c r="F91" s="45"/>
      <c r="G91" s="45"/>
      <c r="J91" s="61"/>
    </row>
    <row r="92" spans="1:10" ht="15.75" customHeight="1" x14ac:dyDescent="0.2">
      <c r="A92" s="45"/>
      <c r="B92" s="45"/>
      <c r="C92" s="45"/>
      <c r="D92" s="45"/>
      <c r="E92" s="45"/>
      <c r="F92" s="45"/>
      <c r="G92" s="45"/>
      <c r="J92" s="61"/>
    </row>
    <row r="93" spans="1:10" ht="15.75" customHeight="1" x14ac:dyDescent="0.2">
      <c r="A93" s="45"/>
      <c r="B93" s="45"/>
      <c r="C93" s="45"/>
      <c r="D93" s="45"/>
      <c r="E93" s="45"/>
      <c r="F93" s="45"/>
      <c r="G93" s="45"/>
      <c r="J93" s="61"/>
    </row>
    <row r="94" spans="1:10" ht="15.75" customHeight="1" x14ac:dyDescent="0.2">
      <c r="A94" s="45"/>
      <c r="B94" s="45"/>
      <c r="C94" s="45"/>
      <c r="D94" s="45"/>
      <c r="E94" s="45"/>
      <c r="F94" s="45"/>
      <c r="G94" s="45"/>
      <c r="J94" s="61"/>
    </row>
    <row r="95" spans="1:10" ht="15.75" customHeight="1" x14ac:dyDescent="0.2">
      <c r="A95" s="45"/>
      <c r="B95" s="45"/>
      <c r="C95" s="45"/>
      <c r="D95" s="45"/>
      <c r="E95" s="45"/>
      <c r="F95" s="45"/>
      <c r="G95" s="45"/>
      <c r="J95" s="61"/>
    </row>
    <row r="96" spans="1:10" ht="15.75" customHeight="1" x14ac:dyDescent="0.2">
      <c r="A96" s="45"/>
      <c r="B96" s="45"/>
      <c r="C96" s="45"/>
      <c r="D96" s="45"/>
      <c r="E96" s="45"/>
      <c r="F96" s="45"/>
      <c r="G96" s="45"/>
      <c r="J96" s="61"/>
    </row>
    <row r="97" spans="1:10" ht="15.75" customHeight="1" x14ac:dyDescent="0.2">
      <c r="A97" s="45"/>
      <c r="B97" s="45"/>
      <c r="C97" s="45"/>
      <c r="D97" s="45"/>
      <c r="E97" s="45"/>
      <c r="F97" s="45"/>
      <c r="G97" s="45"/>
      <c r="J97" s="61"/>
    </row>
    <row r="98" spans="1:10" ht="15.75" customHeight="1" x14ac:dyDescent="0.2">
      <c r="A98" s="45"/>
      <c r="B98" s="45"/>
      <c r="C98" s="45"/>
      <c r="D98" s="45"/>
      <c r="E98" s="45"/>
      <c r="F98" s="45"/>
      <c r="G98" s="45"/>
      <c r="J98" s="61"/>
    </row>
    <row r="99" spans="1:10" ht="15.75" customHeight="1" x14ac:dyDescent="0.2">
      <c r="A99" s="45"/>
      <c r="B99" s="45"/>
      <c r="C99" s="45"/>
      <c r="D99" s="45"/>
      <c r="E99" s="45"/>
      <c r="F99" s="45"/>
      <c r="G99" s="45"/>
      <c r="J99" s="61"/>
    </row>
    <row r="100" spans="1:10" ht="15.75" customHeight="1" x14ac:dyDescent="0.2">
      <c r="A100" s="45"/>
      <c r="B100" s="45"/>
      <c r="C100" s="45"/>
      <c r="D100" s="45"/>
      <c r="E100" s="45"/>
      <c r="F100" s="45"/>
      <c r="G100" s="45"/>
      <c r="J100" s="61"/>
    </row>
    <row r="101" spans="1:10" ht="15.75" customHeight="1" x14ac:dyDescent="0.2">
      <c r="A101" s="45"/>
      <c r="B101" s="45"/>
      <c r="C101" s="45"/>
      <c r="D101" s="45"/>
      <c r="E101" s="45"/>
      <c r="F101" s="45"/>
      <c r="G101" s="45"/>
      <c r="J101" s="61"/>
    </row>
    <row r="102" spans="1:10" ht="15.75" customHeight="1" x14ac:dyDescent="0.2">
      <c r="A102" s="45"/>
      <c r="B102" s="45"/>
      <c r="C102" s="45"/>
      <c r="D102" s="45"/>
      <c r="E102" s="45"/>
      <c r="F102" s="45"/>
      <c r="G102" s="45"/>
      <c r="J102" s="61"/>
    </row>
    <row r="103" spans="1:10" ht="15.75" customHeight="1" x14ac:dyDescent="0.2">
      <c r="A103" s="45"/>
      <c r="B103" s="45"/>
      <c r="C103" s="45"/>
      <c r="D103" s="45"/>
      <c r="E103" s="45"/>
      <c r="F103" s="45"/>
      <c r="G103" s="45"/>
      <c r="J103" s="61"/>
    </row>
    <row r="104" spans="1:10" ht="15.75" customHeight="1" x14ac:dyDescent="0.2">
      <c r="A104" s="45"/>
      <c r="B104" s="45"/>
      <c r="C104" s="45"/>
      <c r="D104" s="45"/>
      <c r="E104" s="45"/>
      <c r="F104" s="45"/>
      <c r="G104" s="45"/>
      <c r="J104" s="61"/>
    </row>
    <row r="105" spans="1:10" ht="15.75" customHeight="1" x14ac:dyDescent="0.2">
      <c r="A105" s="45"/>
      <c r="B105" s="45"/>
      <c r="C105" s="45"/>
      <c r="D105" s="45"/>
      <c r="E105" s="45"/>
      <c r="F105" s="45"/>
      <c r="G105" s="45"/>
      <c r="J105" s="61"/>
    </row>
    <row r="106" spans="1:10" ht="15.75" customHeight="1" x14ac:dyDescent="0.2">
      <c r="A106" s="45"/>
      <c r="B106" s="45"/>
      <c r="C106" s="45"/>
      <c r="D106" s="45"/>
      <c r="E106" s="45"/>
      <c r="F106" s="45"/>
      <c r="G106" s="45"/>
      <c r="J106" s="61"/>
    </row>
    <row r="107" spans="1:10" ht="15.75" customHeight="1" x14ac:dyDescent="0.2">
      <c r="A107" s="45"/>
      <c r="B107" s="45"/>
      <c r="C107" s="45"/>
      <c r="D107" s="45"/>
      <c r="E107" s="45"/>
      <c r="F107" s="45"/>
      <c r="G107" s="45"/>
      <c r="J107" s="61"/>
    </row>
    <row r="108" spans="1:10" ht="15.75" customHeight="1" x14ac:dyDescent="0.2">
      <c r="A108" s="45"/>
      <c r="B108" s="45"/>
      <c r="C108" s="45"/>
      <c r="D108" s="45"/>
      <c r="E108" s="45"/>
      <c r="F108" s="45"/>
      <c r="G108" s="45"/>
      <c r="J108" s="61"/>
    </row>
    <row r="109" spans="1:10" ht="15.75" customHeight="1" x14ac:dyDescent="0.2">
      <c r="A109" s="45"/>
      <c r="B109" s="45"/>
      <c r="C109" s="45"/>
      <c r="D109" s="45"/>
      <c r="E109" s="45"/>
      <c r="F109" s="45"/>
      <c r="G109" s="45"/>
      <c r="J109" s="61"/>
    </row>
    <row r="110" spans="1:10" ht="15.75" customHeight="1" x14ac:dyDescent="0.2">
      <c r="A110" s="45"/>
      <c r="B110" s="45"/>
      <c r="C110" s="45"/>
      <c r="D110" s="45"/>
      <c r="E110" s="45"/>
      <c r="F110" s="45"/>
      <c r="G110" s="45"/>
      <c r="J110" s="61"/>
    </row>
    <row r="111" spans="1:10" ht="15.75" customHeight="1" x14ac:dyDescent="0.2">
      <c r="A111" s="45"/>
      <c r="B111" s="45"/>
      <c r="C111" s="45"/>
      <c r="D111" s="45"/>
      <c r="E111" s="45"/>
      <c r="F111" s="45"/>
      <c r="G111" s="45"/>
      <c r="J111" s="61"/>
    </row>
    <row r="112" spans="1:10" ht="15.75" customHeight="1" x14ac:dyDescent="0.2">
      <c r="A112" s="45"/>
      <c r="B112" s="45"/>
      <c r="C112" s="45"/>
      <c r="D112" s="45"/>
      <c r="E112" s="45"/>
      <c r="F112" s="45"/>
      <c r="G112" s="45"/>
      <c r="J112" s="61"/>
    </row>
    <row r="113" spans="1:10" ht="15.75" customHeight="1" x14ac:dyDescent="0.2">
      <c r="A113" s="45"/>
      <c r="B113" s="45"/>
      <c r="C113" s="45"/>
      <c r="D113" s="45"/>
      <c r="E113" s="45"/>
      <c r="F113" s="45"/>
      <c r="G113" s="45"/>
      <c r="J113" s="61"/>
    </row>
    <row r="114" spans="1:10" ht="15.75" customHeight="1" x14ac:dyDescent="0.2">
      <c r="A114" s="45"/>
      <c r="B114" s="45"/>
      <c r="C114" s="45"/>
      <c r="D114" s="45"/>
      <c r="E114" s="45"/>
      <c r="F114" s="45"/>
      <c r="G114" s="45"/>
      <c r="J114" s="61"/>
    </row>
    <row r="115" spans="1:10" ht="15.75" customHeight="1" x14ac:dyDescent="0.2">
      <c r="A115" s="45"/>
      <c r="B115" s="45"/>
      <c r="C115" s="45"/>
      <c r="D115" s="45"/>
      <c r="E115" s="45"/>
      <c r="F115" s="45"/>
      <c r="G115" s="45"/>
      <c r="J115" s="61"/>
    </row>
    <row r="116" spans="1:10" ht="15.75" customHeight="1" x14ac:dyDescent="0.2">
      <c r="A116" s="45"/>
      <c r="B116" s="45"/>
      <c r="C116" s="45"/>
      <c r="D116" s="45"/>
      <c r="E116" s="45"/>
      <c r="F116" s="45"/>
      <c r="G116" s="45"/>
      <c r="J116" s="61"/>
    </row>
    <row r="117" spans="1:10" ht="15.75" customHeight="1" x14ac:dyDescent="0.2">
      <c r="A117" s="45"/>
      <c r="B117" s="45"/>
      <c r="C117" s="45"/>
      <c r="D117" s="45"/>
      <c r="E117" s="45"/>
      <c r="F117" s="45"/>
      <c r="G117" s="45"/>
      <c r="J117" s="61"/>
    </row>
    <row r="118" spans="1:10" ht="15.75" customHeight="1" x14ac:dyDescent="0.2">
      <c r="A118" s="45"/>
      <c r="B118" s="45"/>
      <c r="C118" s="45"/>
      <c r="D118" s="45"/>
      <c r="E118" s="45"/>
      <c r="F118" s="45"/>
      <c r="G118" s="45"/>
      <c r="J118" s="61"/>
    </row>
    <row r="119" spans="1:10" ht="15.75" customHeight="1" x14ac:dyDescent="0.2">
      <c r="A119" s="45"/>
      <c r="B119" s="45"/>
      <c r="C119" s="45"/>
      <c r="D119" s="45"/>
      <c r="E119" s="45"/>
      <c r="F119" s="45"/>
      <c r="G119" s="45"/>
      <c r="J119" s="61"/>
    </row>
    <row r="120" spans="1:10" ht="15.75" customHeight="1" x14ac:dyDescent="0.2">
      <c r="A120" s="45"/>
      <c r="B120" s="45"/>
      <c r="C120" s="45"/>
      <c r="D120" s="45"/>
      <c r="E120" s="45"/>
      <c r="F120" s="45"/>
      <c r="G120" s="45"/>
      <c r="J120" s="61"/>
    </row>
    <row r="121" spans="1:10" ht="15.75" customHeight="1" x14ac:dyDescent="0.2">
      <c r="A121" s="45"/>
      <c r="B121" s="45"/>
      <c r="C121" s="45"/>
      <c r="D121" s="45"/>
      <c r="E121" s="45"/>
      <c r="F121" s="45"/>
      <c r="G121" s="45"/>
      <c r="J121" s="61"/>
    </row>
    <row r="122" spans="1:10" ht="15.75" customHeight="1" x14ac:dyDescent="0.2">
      <c r="A122" s="45"/>
      <c r="B122" s="45"/>
      <c r="C122" s="45"/>
      <c r="D122" s="45"/>
      <c r="E122" s="45"/>
      <c r="F122" s="45"/>
      <c r="G122" s="45"/>
      <c r="J122" s="61"/>
    </row>
    <row r="123" spans="1:10" ht="15.75" customHeight="1" x14ac:dyDescent="0.2">
      <c r="A123" s="45"/>
      <c r="B123" s="45"/>
      <c r="C123" s="45"/>
      <c r="D123" s="45"/>
      <c r="E123" s="45"/>
      <c r="F123" s="45"/>
      <c r="G123" s="45"/>
      <c r="J123" s="61"/>
    </row>
    <row r="124" spans="1:10" ht="15.75" customHeight="1" x14ac:dyDescent="0.2">
      <c r="A124" s="45"/>
      <c r="B124" s="45"/>
      <c r="C124" s="45"/>
      <c r="D124" s="45"/>
      <c r="E124" s="45"/>
      <c r="F124" s="45"/>
      <c r="G124" s="45"/>
      <c r="J124" s="61"/>
    </row>
    <row r="125" spans="1:10" ht="15.75" customHeight="1" x14ac:dyDescent="0.2">
      <c r="A125" s="45"/>
      <c r="B125" s="45"/>
      <c r="C125" s="45"/>
      <c r="D125" s="45"/>
      <c r="E125" s="45"/>
      <c r="F125" s="45"/>
      <c r="G125" s="45"/>
      <c r="J125" s="61"/>
    </row>
    <row r="126" spans="1:10" ht="15.75" customHeight="1" x14ac:dyDescent="0.2">
      <c r="A126" s="45"/>
      <c r="B126" s="45"/>
      <c r="C126" s="45"/>
      <c r="D126" s="45"/>
      <c r="E126" s="45"/>
      <c r="F126" s="45"/>
      <c r="G126" s="45"/>
      <c r="J126" s="61"/>
    </row>
    <row r="127" spans="1:10" ht="15.75" customHeight="1" x14ac:dyDescent="0.2">
      <c r="A127" s="45"/>
      <c r="B127" s="45"/>
      <c r="C127" s="45"/>
      <c r="D127" s="45"/>
      <c r="E127" s="45"/>
      <c r="F127" s="45"/>
      <c r="G127" s="45"/>
      <c r="J127" s="61"/>
    </row>
    <row r="128" spans="1:10" ht="15.75" customHeight="1" x14ac:dyDescent="0.2">
      <c r="A128" s="45"/>
      <c r="B128" s="45"/>
      <c r="C128" s="45"/>
      <c r="D128" s="45"/>
      <c r="E128" s="45"/>
      <c r="F128" s="45"/>
      <c r="G128" s="45"/>
      <c r="J128" s="61"/>
    </row>
    <row r="129" spans="1:10" ht="15.75" customHeight="1" x14ac:dyDescent="0.2">
      <c r="A129" s="45"/>
      <c r="B129" s="45"/>
      <c r="C129" s="45"/>
      <c r="D129" s="45"/>
      <c r="E129" s="45"/>
      <c r="F129" s="45"/>
      <c r="G129" s="45"/>
      <c r="J129" s="61"/>
    </row>
    <row r="130" spans="1:10" ht="15.75" customHeight="1" x14ac:dyDescent="0.2">
      <c r="A130" s="45"/>
      <c r="B130" s="45"/>
      <c r="C130" s="45"/>
      <c r="D130" s="45"/>
      <c r="E130" s="45"/>
      <c r="F130" s="45"/>
      <c r="G130" s="45"/>
      <c r="J130" s="61"/>
    </row>
    <row r="131" spans="1:10" ht="15.75" customHeight="1" x14ac:dyDescent="0.2">
      <c r="A131" s="45"/>
      <c r="B131" s="45"/>
      <c r="C131" s="45"/>
      <c r="D131" s="45"/>
      <c r="E131" s="45"/>
      <c r="F131" s="45"/>
      <c r="G131" s="45"/>
      <c r="J131" s="61"/>
    </row>
    <row r="132" spans="1:10" ht="15.75" customHeight="1" x14ac:dyDescent="0.2">
      <c r="A132" s="45"/>
      <c r="B132" s="45"/>
      <c r="C132" s="45"/>
      <c r="D132" s="45"/>
      <c r="E132" s="45"/>
      <c r="F132" s="45"/>
      <c r="G132" s="45"/>
      <c r="J132" s="61"/>
    </row>
    <row r="133" spans="1:10" ht="15.75" customHeight="1" x14ac:dyDescent="0.2">
      <c r="A133" s="45"/>
      <c r="B133" s="45"/>
      <c r="C133" s="45"/>
      <c r="D133" s="45"/>
      <c r="E133" s="45"/>
      <c r="F133" s="45"/>
      <c r="G133" s="45"/>
      <c r="J133" s="61"/>
    </row>
    <row r="134" spans="1:10" ht="15.75" customHeight="1" x14ac:dyDescent="0.2">
      <c r="A134" s="45"/>
      <c r="B134" s="45"/>
      <c r="C134" s="45"/>
      <c r="D134" s="45"/>
      <c r="E134" s="45"/>
      <c r="F134" s="45"/>
      <c r="G134" s="45"/>
      <c r="J134" s="61"/>
    </row>
    <row r="135" spans="1:10" ht="15.75" customHeight="1" x14ac:dyDescent="0.2">
      <c r="A135" s="45"/>
      <c r="B135" s="45"/>
      <c r="C135" s="45"/>
      <c r="D135" s="45"/>
      <c r="E135" s="45"/>
      <c r="F135" s="45"/>
      <c r="G135" s="45"/>
      <c r="J135" s="61"/>
    </row>
    <row r="136" spans="1:10" ht="15.75" customHeight="1" x14ac:dyDescent="0.2">
      <c r="A136" s="45"/>
      <c r="B136" s="45"/>
      <c r="C136" s="45"/>
      <c r="D136" s="45"/>
      <c r="E136" s="45"/>
      <c r="F136" s="45"/>
      <c r="G136" s="45"/>
      <c r="J136" s="61"/>
    </row>
    <row r="137" spans="1:10" ht="15.75" customHeight="1" x14ac:dyDescent="0.2">
      <c r="A137" s="45"/>
      <c r="B137" s="45"/>
      <c r="C137" s="45"/>
      <c r="D137" s="45"/>
      <c r="E137" s="45"/>
      <c r="F137" s="45"/>
      <c r="G137" s="45"/>
      <c r="J137" s="61"/>
    </row>
    <row r="138" spans="1:10" ht="15.75" customHeight="1" x14ac:dyDescent="0.2">
      <c r="A138" s="45"/>
      <c r="B138" s="45"/>
      <c r="C138" s="45"/>
      <c r="D138" s="45"/>
      <c r="E138" s="45"/>
      <c r="F138" s="45"/>
      <c r="G138" s="45"/>
      <c r="J138" s="61"/>
    </row>
    <row r="139" spans="1:10" ht="15.75" customHeight="1" x14ac:dyDescent="0.2">
      <c r="A139" s="45"/>
      <c r="B139" s="45"/>
      <c r="C139" s="45"/>
      <c r="D139" s="45"/>
      <c r="E139" s="45"/>
      <c r="F139" s="45"/>
      <c r="G139" s="45"/>
      <c r="J139" s="61"/>
    </row>
    <row r="140" spans="1:10" ht="15.75" customHeight="1" x14ac:dyDescent="0.2">
      <c r="A140" s="45"/>
      <c r="B140" s="45"/>
      <c r="C140" s="45"/>
      <c r="D140" s="45"/>
      <c r="E140" s="45"/>
      <c r="F140" s="45"/>
      <c r="G140" s="45"/>
      <c r="J140" s="61"/>
    </row>
    <row r="141" spans="1:10" ht="15.75" customHeight="1" x14ac:dyDescent="0.2">
      <c r="A141" s="45"/>
      <c r="B141" s="45"/>
      <c r="C141" s="45"/>
      <c r="D141" s="45"/>
      <c r="E141" s="45"/>
      <c r="F141" s="45"/>
      <c r="G141" s="45"/>
      <c r="J141" s="61"/>
    </row>
    <row r="142" spans="1:10" ht="15.75" customHeight="1" x14ac:dyDescent="0.2">
      <c r="A142" s="45"/>
      <c r="B142" s="45"/>
      <c r="C142" s="45"/>
      <c r="D142" s="45"/>
      <c r="E142" s="45"/>
      <c r="F142" s="45"/>
      <c r="G142" s="45"/>
      <c r="J142" s="61"/>
    </row>
    <row r="143" spans="1:10" ht="15.75" customHeight="1" x14ac:dyDescent="0.2">
      <c r="A143" s="45"/>
      <c r="B143" s="45"/>
      <c r="C143" s="45"/>
      <c r="D143" s="45"/>
      <c r="E143" s="45"/>
      <c r="F143" s="45"/>
      <c r="G143" s="45"/>
      <c r="J143" s="61"/>
    </row>
    <row r="144" spans="1:10" ht="15.75" customHeight="1" x14ac:dyDescent="0.2">
      <c r="A144" s="45"/>
      <c r="B144" s="45"/>
      <c r="C144" s="45"/>
      <c r="D144" s="45"/>
      <c r="E144" s="45"/>
      <c r="F144" s="45"/>
      <c r="G144" s="45"/>
      <c r="J144" s="61"/>
    </row>
    <row r="145" spans="1:10" ht="15.75" customHeight="1" x14ac:dyDescent="0.2">
      <c r="A145" s="45"/>
      <c r="B145" s="45"/>
      <c r="C145" s="45"/>
      <c r="D145" s="45"/>
      <c r="E145" s="45"/>
      <c r="F145" s="45"/>
      <c r="G145" s="45"/>
      <c r="J145" s="61"/>
    </row>
    <row r="146" spans="1:10" ht="15.75" customHeight="1" x14ac:dyDescent="0.2">
      <c r="A146" s="45"/>
      <c r="B146" s="45"/>
      <c r="C146" s="45"/>
      <c r="D146" s="45"/>
      <c r="E146" s="45"/>
      <c r="F146" s="45"/>
      <c r="G146" s="45"/>
      <c r="J146" s="61"/>
    </row>
    <row r="147" spans="1:10" ht="15.75" customHeight="1" x14ac:dyDescent="0.2">
      <c r="A147" s="45"/>
      <c r="B147" s="45"/>
      <c r="C147" s="45"/>
      <c r="D147" s="45"/>
      <c r="E147" s="45"/>
      <c r="F147" s="45"/>
      <c r="G147" s="45"/>
      <c r="J147" s="61"/>
    </row>
    <row r="148" spans="1:10" ht="15.75" customHeight="1" x14ac:dyDescent="0.2">
      <c r="A148" s="45"/>
      <c r="B148" s="45"/>
      <c r="C148" s="45"/>
      <c r="D148" s="45"/>
      <c r="E148" s="45"/>
      <c r="F148" s="45"/>
      <c r="G148" s="45"/>
      <c r="J148" s="61"/>
    </row>
    <row r="149" spans="1:10" ht="15.75" customHeight="1" x14ac:dyDescent="0.2">
      <c r="A149" s="45"/>
      <c r="B149" s="45"/>
      <c r="C149" s="45"/>
      <c r="D149" s="45"/>
      <c r="E149" s="45"/>
      <c r="F149" s="45"/>
      <c r="G149" s="45"/>
      <c r="J149" s="61"/>
    </row>
    <row r="150" spans="1:10" ht="15.75" customHeight="1" x14ac:dyDescent="0.2">
      <c r="A150" s="45"/>
      <c r="B150" s="45"/>
      <c r="C150" s="45"/>
      <c r="D150" s="45"/>
      <c r="E150" s="45"/>
      <c r="F150" s="45"/>
      <c r="G150" s="45"/>
      <c r="J150" s="61"/>
    </row>
    <row r="151" spans="1:10" ht="15.75" customHeight="1" x14ac:dyDescent="0.2">
      <c r="A151" s="45"/>
      <c r="B151" s="45"/>
      <c r="C151" s="45"/>
      <c r="D151" s="45"/>
      <c r="E151" s="45"/>
      <c r="F151" s="45"/>
      <c r="G151" s="45"/>
      <c r="J151" s="61"/>
    </row>
    <row r="152" spans="1:10" ht="15.75" customHeight="1" x14ac:dyDescent="0.2">
      <c r="A152" s="45"/>
      <c r="B152" s="45"/>
      <c r="C152" s="45"/>
      <c r="D152" s="45"/>
      <c r="E152" s="45"/>
      <c r="F152" s="45"/>
      <c r="G152" s="45"/>
      <c r="J152" s="61"/>
    </row>
    <row r="153" spans="1:10" ht="15.75" customHeight="1" x14ac:dyDescent="0.2">
      <c r="A153" s="45"/>
      <c r="B153" s="45"/>
      <c r="C153" s="45"/>
      <c r="D153" s="45"/>
      <c r="E153" s="45"/>
      <c r="F153" s="45"/>
      <c r="G153" s="45"/>
      <c r="J153" s="61"/>
    </row>
    <row r="154" spans="1:10" ht="15.75" customHeight="1" x14ac:dyDescent="0.2">
      <c r="A154" s="45"/>
      <c r="B154" s="45"/>
      <c r="C154" s="45"/>
      <c r="D154" s="45"/>
      <c r="E154" s="45"/>
      <c r="F154" s="45"/>
      <c r="G154" s="45"/>
      <c r="J154" s="61"/>
    </row>
    <row r="155" spans="1:10" ht="15.75" customHeight="1" x14ac:dyDescent="0.2">
      <c r="A155" s="45"/>
      <c r="B155" s="45"/>
      <c r="C155" s="45"/>
      <c r="D155" s="45"/>
      <c r="E155" s="45"/>
      <c r="F155" s="45"/>
      <c r="G155" s="45"/>
      <c r="J155" s="61"/>
    </row>
    <row r="156" spans="1:10" ht="15.75" customHeight="1" x14ac:dyDescent="0.2">
      <c r="A156" s="45"/>
      <c r="B156" s="45"/>
      <c r="C156" s="45"/>
      <c r="D156" s="45"/>
      <c r="E156" s="45"/>
      <c r="F156" s="45"/>
      <c r="G156" s="45"/>
      <c r="J156" s="61"/>
    </row>
    <row r="157" spans="1:10" ht="15.75" customHeight="1" x14ac:dyDescent="0.2">
      <c r="A157" s="45"/>
      <c r="B157" s="45"/>
      <c r="C157" s="45"/>
      <c r="D157" s="45"/>
      <c r="E157" s="45"/>
      <c r="F157" s="45"/>
      <c r="G157" s="45"/>
      <c r="J157" s="61"/>
    </row>
    <row r="158" spans="1:10" ht="15.75" customHeight="1" x14ac:dyDescent="0.2">
      <c r="A158" s="45"/>
      <c r="B158" s="45"/>
      <c r="C158" s="45"/>
      <c r="D158" s="45"/>
      <c r="E158" s="45"/>
      <c r="F158" s="45"/>
      <c r="G158" s="45"/>
      <c r="J158" s="61"/>
    </row>
    <row r="159" spans="1:10" ht="15.75" customHeight="1" x14ac:dyDescent="0.2">
      <c r="A159" s="45"/>
      <c r="B159" s="45"/>
      <c r="C159" s="45"/>
      <c r="D159" s="45"/>
      <c r="E159" s="45"/>
      <c r="F159" s="45"/>
      <c r="G159" s="45"/>
      <c r="J159" s="61"/>
    </row>
    <row r="160" spans="1:10" ht="15.75" customHeight="1" x14ac:dyDescent="0.2">
      <c r="A160" s="45"/>
      <c r="B160" s="45"/>
      <c r="C160" s="45"/>
      <c r="D160" s="45"/>
      <c r="E160" s="45"/>
      <c r="F160" s="45"/>
      <c r="G160" s="45"/>
      <c r="J160" s="61"/>
    </row>
    <row r="161" spans="1:10" ht="15.75" customHeight="1" x14ac:dyDescent="0.2">
      <c r="A161" s="45"/>
      <c r="B161" s="45"/>
      <c r="C161" s="45"/>
      <c r="D161" s="45"/>
      <c r="E161" s="45"/>
      <c r="F161" s="45"/>
      <c r="G161" s="45"/>
      <c r="J161" s="61"/>
    </row>
    <row r="162" spans="1:10" ht="15.75" customHeight="1" x14ac:dyDescent="0.2">
      <c r="A162" s="45"/>
      <c r="B162" s="45"/>
      <c r="C162" s="45"/>
      <c r="D162" s="45"/>
      <c r="E162" s="45"/>
      <c r="F162" s="45"/>
      <c r="G162" s="45"/>
      <c r="J162" s="61"/>
    </row>
    <row r="163" spans="1:10" ht="15.75" customHeight="1" x14ac:dyDescent="0.2">
      <c r="A163" s="45"/>
      <c r="B163" s="45"/>
      <c r="C163" s="45"/>
      <c r="D163" s="45"/>
      <c r="E163" s="45"/>
      <c r="F163" s="45"/>
      <c r="G163" s="45"/>
      <c r="J163" s="61"/>
    </row>
    <row r="164" spans="1:10" ht="15.75" customHeight="1" x14ac:dyDescent="0.2">
      <c r="A164" s="45"/>
      <c r="B164" s="45"/>
      <c r="C164" s="45"/>
      <c r="D164" s="45"/>
      <c r="E164" s="45"/>
      <c r="F164" s="45"/>
      <c r="G164" s="45"/>
      <c r="J164" s="61"/>
    </row>
    <row r="165" spans="1:10" ht="15.75" customHeight="1" x14ac:dyDescent="0.2">
      <c r="A165" s="45"/>
      <c r="B165" s="45"/>
      <c r="C165" s="45"/>
      <c r="D165" s="45"/>
      <c r="E165" s="45"/>
      <c r="F165" s="45"/>
      <c r="G165" s="45"/>
      <c r="J165" s="61"/>
    </row>
    <row r="166" spans="1:10" ht="15.75" customHeight="1" x14ac:dyDescent="0.2">
      <c r="A166" s="45"/>
      <c r="B166" s="45"/>
      <c r="C166" s="45"/>
      <c r="D166" s="45"/>
      <c r="E166" s="45"/>
      <c r="F166" s="45"/>
      <c r="G166" s="45"/>
      <c r="J166" s="61"/>
    </row>
    <row r="167" spans="1:10" ht="15.75" customHeight="1" x14ac:dyDescent="0.2">
      <c r="A167" s="45"/>
      <c r="B167" s="45"/>
      <c r="C167" s="45"/>
      <c r="D167" s="45"/>
      <c r="E167" s="45"/>
      <c r="F167" s="45"/>
      <c r="G167" s="45"/>
      <c r="J167" s="61"/>
    </row>
    <row r="168" spans="1:10" ht="15.75" customHeight="1" x14ac:dyDescent="0.2">
      <c r="A168" s="45"/>
      <c r="B168" s="45"/>
      <c r="C168" s="45"/>
      <c r="D168" s="45"/>
      <c r="E168" s="45"/>
      <c r="F168" s="45"/>
      <c r="G168" s="45"/>
      <c r="J168" s="61"/>
    </row>
    <row r="169" spans="1:10" ht="15.75" customHeight="1" x14ac:dyDescent="0.2">
      <c r="A169" s="45"/>
      <c r="B169" s="45"/>
      <c r="C169" s="45"/>
      <c r="D169" s="45"/>
      <c r="E169" s="45"/>
      <c r="F169" s="45"/>
      <c r="G169" s="45"/>
      <c r="J169" s="61"/>
    </row>
    <row r="170" spans="1:10" ht="15.75" customHeight="1" x14ac:dyDescent="0.2">
      <c r="A170" s="45"/>
      <c r="B170" s="45"/>
      <c r="C170" s="45"/>
      <c r="D170" s="45"/>
      <c r="E170" s="45"/>
      <c r="F170" s="45"/>
      <c r="G170" s="45"/>
      <c r="J170" s="61"/>
    </row>
    <row r="171" spans="1:10" ht="15.75" customHeight="1" x14ac:dyDescent="0.2">
      <c r="A171" s="45"/>
      <c r="B171" s="45"/>
      <c r="C171" s="45"/>
      <c r="D171" s="45"/>
      <c r="E171" s="45"/>
      <c r="F171" s="45"/>
      <c r="G171" s="45"/>
      <c r="J171" s="61"/>
    </row>
    <row r="172" spans="1:10" ht="15.75" customHeight="1" x14ac:dyDescent="0.2">
      <c r="A172" s="45"/>
      <c r="B172" s="45"/>
      <c r="C172" s="45"/>
      <c r="D172" s="45"/>
      <c r="E172" s="45"/>
      <c r="F172" s="45"/>
      <c r="G172" s="45"/>
      <c r="J172" s="61"/>
    </row>
    <row r="173" spans="1:10" ht="15.75" customHeight="1" x14ac:dyDescent="0.2">
      <c r="A173" s="45"/>
      <c r="B173" s="45"/>
      <c r="C173" s="45"/>
      <c r="D173" s="45"/>
      <c r="E173" s="45"/>
      <c r="F173" s="45"/>
      <c r="G173" s="45"/>
      <c r="J173" s="61"/>
    </row>
    <row r="174" spans="1:10" ht="15.75" customHeight="1" x14ac:dyDescent="0.2">
      <c r="A174" s="45"/>
      <c r="B174" s="45"/>
      <c r="C174" s="45"/>
      <c r="D174" s="45"/>
      <c r="E174" s="45"/>
      <c r="F174" s="45"/>
      <c r="G174" s="45"/>
      <c r="J174" s="61"/>
    </row>
    <row r="175" spans="1:10" ht="15.75" customHeight="1" x14ac:dyDescent="0.2">
      <c r="A175" s="45"/>
      <c r="B175" s="45"/>
      <c r="C175" s="45"/>
      <c r="D175" s="45"/>
      <c r="E175" s="45"/>
      <c r="F175" s="45"/>
      <c r="G175" s="45"/>
      <c r="J175" s="61"/>
    </row>
    <row r="176" spans="1:10" ht="15.75" customHeight="1" x14ac:dyDescent="0.2">
      <c r="A176" s="45"/>
      <c r="B176" s="45"/>
      <c r="C176" s="45"/>
      <c r="D176" s="45"/>
      <c r="E176" s="45"/>
      <c r="F176" s="45"/>
      <c r="G176" s="45"/>
      <c r="J176" s="61"/>
    </row>
    <row r="177" spans="1:10" ht="15.75" customHeight="1" x14ac:dyDescent="0.2">
      <c r="A177" s="45"/>
      <c r="B177" s="45"/>
      <c r="C177" s="45"/>
      <c r="D177" s="45"/>
      <c r="E177" s="45"/>
      <c r="F177" s="45"/>
      <c r="G177" s="45"/>
      <c r="J177" s="61"/>
    </row>
    <row r="178" spans="1:10" ht="15.75" customHeight="1" x14ac:dyDescent="0.2">
      <c r="A178" s="45"/>
      <c r="B178" s="45"/>
      <c r="C178" s="45"/>
      <c r="D178" s="45"/>
      <c r="E178" s="45"/>
      <c r="F178" s="45"/>
      <c r="G178" s="45"/>
      <c r="J178" s="61"/>
    </row>
    <row r="179" spans="1:10" ht="15.75" customHeight="1" x14ac:dyDescent="0.2">
      <c r="A179" s="45"/>
      <c r="B179" s="45"/>
      <c r="C179" s="45"/>
      <c r="D179" s="45"/>
      <c r="E179" s="45"/>
      <c r="F179" s="45"/>
      <c r="G179" s="45"/>
      <c r="J179" s="61"/>
    </row>
    <row r="180" spans="1:10" ht="15.75" customHeight="1" x14ac:dyDescent="0.2">
      <c r="A180" s="45"/>
      <c r="B180" s="45"/>
      <c r="C180" s="45"/>
      <c r="D180" s="45"/>
      <c r="E180" s="45"/>
      <c r="F180" s="45"/>
      <c r="G180" s="45"/>
      <c r="J180" s="61"/>
    </row>
    <row r="181" spans="1:10" ht="15.75" customHeight="1" x14ac:dyDescent="0.2">
      <c r="A181" s="45"/>
      <c r="B181" s="45"/>
      <c r="C181" s="45"/>
      <c r="D181" s="45"/>
      <c r="E181" s="45"/>
      <c r="F181" s="45"/>
      <c r="G181" s="45"/>
      <c r="J181" s="61"/>
    </row>
    <row r="182" spans="1:10" ht="15.75" customHeight="1" x14ac:dyDescent="0.2">
      <c r="A182" s="45"/>
      <c r="B182" s="45"/>
      <c r="C182" s="45"/>
      <c r="D182" s="45"/>
      <c r="E182" s="45"/>
      <c r="F182" s="45"/>
      <c r="G182" s="45"/>
      <c r="J182" s="61"/>
    </row>
    <row r="183" spans="1:10" ht="15.75" customHeight="1" x14ac:dyDescent="0.2">
      <c r="A183" s="45"/>
      <c r="B183" s="45"/>
      <c r="C183" s="45"/>
      <c r="D183" s="45"/>
      <c r="E183" s="45"/>
      <c r="F183" s="45"/>
      <c r="G183" s="45"/>
      <c r="J183" s="61"/>
    </row>
    <row r="184" spans="1:10" ht="15.75" customHeight="1" x14ac:dyDescent="0.2">
      <c r="A184" s="45"/>
      <c r="B184" s="45"/>
      <c r="C184" s="45"/>
      <c r="D184" s="45"/>
      <c r="E184" s="45"/>
      <c r="F184" s="45"/>
      <c r="G184" s="45"/>
      <c r="J184" s="61"/>
    </row>
    <row r="185" spans="1:10" ht="15.75" customHeight="1" x14ac:dyDescent="0.2">
      <c r="A185" s="45"/>
      <c r="B185" s="45"/>
      <c r="C185" s="45"/>
      <c r="D185" s="45"/>
      <c r="E185" s="45"/>
      <c r="F185" s="45"/>
      <c r="G185" s="45"/>
      <c r="J185" s="61"/>
    </row>
    <row r="186" spans="1:10" ht="15.75" customHeight="1" x14ac:dyDescent="0.2">
      <c r="A186" s="45"/>
      <c r="B186" s="45"/>
      <c r="C186" s="45"/>
      <c r="D186" s="45"/>
      <c r="E186" s="45"/>
      <c r="F186" s="45"/>
      <c r="G186" s="45"/>
      <c r="J186" s="61"/>
    </row>
    <row r="187" spans="1:10" ht="15.75" customHeight="1" x14ac:dyDescent="0.2">
      <c r="A187" s="45"/>
      <c r="B187" s="45"/>
      <c r="C187" s="45"/>
      <c r="D187" s="45"/>
      <c r="E187" s="45"/>
      <c r="F187" s="45"/>
      <c r="G187" s="45"/>
      <c r="J187" s="61"/>
    </row>
    <row r="188" spans="1:10" ht="15.75" customHeight="1" x14ac:dyDescent="0.2">
      <c r="A188" s="45"/>
      <c r="B188" s="45"/>
      <c r="C188" s="45"/>
      <c r="D188" s="45"/>
      <c r="E188" s="45"/>
      <c r="F188" s="45"/>
      <c r="G188" s="45"/>
      <c r="J188" s="61"/>
    </row>
    <row r="189" spans="1:10" ht="15.75" customHeight="1" x14ac:dyDescent="0.2">
      <c r="A189" s="45"/>
      <c r="B189" s="45"/>
      <c r="C189" s="45"/>
      <c r="D189" s="45"/>
      <c r="E189" s="45"/>
      <c r="F189" s="45"/>
      <c r="G189" s="45"/>
      <c r="J189" s="61"/>
    </row>
    <row r="190" spans="1:10" ht="15.75" customHeight="1" x14ac:dyDescent="0.2">
      <c r="A190" s="45"/>
      <c r="B190" s="45"/>
      <c r="C190" s="45"/>
      <c r="D190" s="45"/>
      <c r="E190" s="45"/>
      <c r="F190" s="45"/>
      <c r="G190" s="45"/>
      <c r="J190" s="61"/>
    </row>
    <row r="191" spans="1:10" ht="15.75" customHeight="1" x14ac:dyDescent="0.2">
      <c r="A191" s="45"/>
      <c r="B191" s="45"/>
      <c r="C191" s="45"/>
      <c r="D191" s="45"/>
      <c r="E191" s="45"/>
      <c r="F191" s="45"/>
      <c r="G191" s="45"/>
      <c r="J191" s="61"/>
    </row>
    <row r="192" spans="1:10" ht="15.75" customHeight="1" x14ac:dyDescent="0.2">
      <c r="A192" s="45"/>
      <c r="B192" s="45"/>
      <c r="C192" s="45"/>
      <c r="D192" s="45"/>
      <c r="E192" s="45"/>
      <c r="F192" s="45"/>
      <c r="G192" s="45"/>
      <c r="J192" s="61"/>
    </row>
    <row r="193" spans="1:10" ht="15.75" customHeight="1" x14ac:dyDescent="0.2">
      <c r="A193" s="45"/>
      <c r="B193" s="45"/>
      <c r="C193" s="45"/>
      <c r="D193" s="45"/>
      <c r="E193" s="45"/>
      <c r="F193" s="45"/>
      <c r="G193" s="45"/>
      <c r="J193" s="61"/>
    </row>
    <row r="194" spans="1:10" ht="15.75" customHeight="1" x14ac:dyDescent="0.2">
      <c r="A194" s="45"/>
      <c r="B194" s="45"/>
      <c r="C194" s="45"/>
      <c r="D194" s="45"/>
      <c r="E194" s="45"/>
      <c r="F194" s="45"/>
      <c r="G194" s="45"/>
      <c r="J194" s="61"/>
    </row>
    <row r="195" spans="1:10" ht="15.75" customHeight="1" x14ac:dyDescent="0.2">
      <c r="A195" s="45"/>
      <c r="B195" s="45"/>
      <c r="C195" s="45"/>
      <c r="D195" s="45"/>
      <c r="E195" s="45"/>
      <c r="F195" s="45"/>
      <c r="G195" s="45"/>
      <c r="J195" s="61"/>
    </row>
    <row r="196" spans="1:10" ht="15.75" customHeight="1" x14ac:dyDescent="0.2">
      <c r="A196" s="45"/>
      <c r="B196" s="45"/>
      <c r="C196" s="45"/>
      <c r="D196" s="45"/>
      <c r="E196" s="45"/>
      <c r="F196" s="45"/>
      <c r="G196" s="45"/>
      <c r="J196" s="61"/>
    </row>
    <row r="197" spans="1:10" ht="15.75" customHeight="1" x14ac:dyDescent="0.2">
      <c r="A197" s="45"/>
      <c r="B197" s="45"/>
      <c r="C197" s="45"/>
      <c r="D197" s="45"/>
      <c r="E197" s="45"/>
      <c r="F197" s="45"/>
      <c r="G197" s="45"/>
      <c r="J197" s="61"/>
    </row>
    <row r="198" spans="1:10" ht="15.75" customHeight="1" x14ac:dyDescent="0.2">
      <c r="A198" s="45"/>
      <c r="B198" s="45"/>
      <c r="C198" s="45"/>
      <c r="D198" s="45"/>
      <c r="E198" s="45"/>
      <c r="F198" s="45"/>
      <c r="G198" s="45"/>
      <c r="J198" s="61"/>
    </row>
    <row r="199" spans="1:10" ht="15.75" customHeight="1" x14ac:dyDescent="0.2">
      <c r="A199" s="45"/>
      <c r="B199" s="45"/>
      <c r="C199" s="45"/>
      <c r="D199" s="45"/>
      <c r="E199" s="45"/>
      <c r="F199" s="45"/>
      <c r="G199" s="45"/>
      <c r="J199" s="61"/>
    </row>
    <row r="200" spans="1:10" ht="15.75" customHeight="1" x14ac:dyDescent="0.2">
      <c r="A200" s="45"/>
      <c r="B200" s="45"/>
      <c r="C200" s="45"/>
      <c r="D200" s="45"/>
      <c r="E200" s="45"/>
      <c r="F200" s="45"/>
      <c r="G200" s="45"/>
      <c r="J200" s="61"/>
    </row>
    <row r="201" spans="1:10" ht="15.75" customHeight="1" x14ac:dyDescent="0.2">
      <c r="A201" s="45"/>
      <c r="B201" s="45"/>
      <c r="C201" s="45"/>
      <c r="D201" s="45"/>
      <c r="E201" s="45"/>
      <c r="F201" s="45"/>
      <c r="G201" s="45"/>
      <c r="J201" s="61"/>
    </row>
    <row r="202" spans="1:10" ht="15.75" customHeight="1" x14ac:dyDescent="0.2">
      <c r="A202" s="45"/>
      <c r="B202" s="45"/>
      <c r="C202" s="45"/>
      <c r="D202" s="45"/>
      <c r="E202" s="45"/>
      <c r="F202" s="45"/>
      <c r="G202" s="45"/>
      <c r="J202" s="61"/>
    </row>
    <row r="203" spans="1:10" ht="15.75" customHeight="1" x14ac:dyDescent="0.2">
      <c r="A203" s="45"/>
      <c r="B203" s="45"/>
      <c r="C203" s="45"/>
      <c r="D203" s="45"/>
      <c r="E203" s="45"/>
      <c r="F203" s="45"/>
      <c r="G203" s="45"/>
      <c r="J203" s="61"/>
    </row>
    <row r="204" spans="1:10" ht="15.75" customHeight="1" x14ac:dyDescent="0.2">
      <c r="A204" s="45"/>
      <c r="B204" s="45"/>
      <c r="C204" s="45"/>
      <c r="D204" s="45"/>
      <c r="E204" s="45"/>
      <c r="F204" s="45"/>
      <c r="G204" s="45"/>
      <c r="J204" s="61"/>
    </row>
    <row r="205" spans="1:10" ht="15.75" customHeight="1" x14ac:dyDescent="0.2">
      <c r="A205" s="45"/>
      <c r="B205" s="45"/>
      <c r="C205" s="45"/>
      <c r="D205" s="45"/>
      <c r="E205" s="45"/>
      <c r="F205" s="45"/>
      <c r="G205" s="45"/>
      <c r="J205" s="61"/>
    </row>
    <row r="206" spans="1:10" ht="15.75" customHeight="1" x14ac:dyDescent="0.2">
      <c r="A206" s="45"/>
      <c r="B206" s="45"/>
      <c r="C206" s="45"/>
      <c r="D206" s="45"/>
      <c r="E206" s="45"/>
      <c r="F206" s="45"/>
      <c r="G206" s="45"/>
      <c r="J206" s="61"/>
    </row>
    <row r="207" spans="1:10" ht="15.75" customHeight="1" x14ac:dyDescent="0.2">
      <c r="A207" s="45"/>
      <c r="B207" s="45"/>
      <c r="C207" s="45"/>
      <c r="D207" s="45"/>
      <c r="E207" s="45"/>
      <c r="F207" s="45"/>
      <c r="G207" s="45"/>
      <c r="J207" s="61"/>
    </row>
    <row r="208" spans="1:10" ht="15.75" customHeight="1" x14ac:dyDescent="0.2">
      <c r="A208" s="45"/>
      <c r="B208" s="45"/>
      <c r="C208" s="45"/>
      <c r="D208" s="45"/>
      <c r="E208" s="45"/>
      <c r="F208" s="45"/>
      <c r="G208" s="45"/>
      <c r="J208" s="61"/>
    </row>
    <row r="209" spans="1:10" ht="15.75" customHeight="1" x14ac:dyDescent="0.2">
      <c r="A209" s="45"/>
      <c r="B209" s="45"/>
      <c r="C209" s="45"/>
      <c r="D209" s="45"/>
      <c r="E209" s="45"/>
      <c r="F209" s="45"/>
      <c r="G209" s="45"/>
      <c r="J209" s="61"/>
    </row>
    <row r="210" spans="1:10" ht="15.75" customHeight="1" x14ac:dyDescent="0.2">
      <c r="A210" s="45"/>
      <c r="B210" s="45"/>
      <c r="C210" s="45"/>
      <c r="D210" s="45"/>
      <c r="E210" s="45"/>
      <c r="F210" s="45"/>
      <c r="G210" s="45"/>
      <c r="J210" s="61"/>
    </row>
    <row r="211" spans="1:10" ht="15.75" customHeight="1" x14ac:dyDescent="0.2">
      <c r="A211" s="45"/>
      <c r="B211" s="45"/>
      <c r="C211" s="45"/>
      <c r="D211" s="45"/>
      <c r="E211" s="45"/>
      <c r="F211" s="45"/>
      <c r="G211" s="45"/>
      <c r="J211" s="61"/>
    </row>
    <row r="212" spans="1:10" ht="15.75" customHeight="1" x14ac:dyDescent="0.2">
      <c r="A212" s="45"/>
      <c r="B212" s="45"/>
      <c r="C212" s="45"/>
      <c r="D212" s="45"/>
      <c r="E212" s="45"/>
      <c r="F212" s="45"/>
      <c r="G212" s="45"/>
      <c r="J212" s="61"/>
    </row>
    <row r="213" spans="1:10" ht="15.75" customHeight="1" x14ac:dyDescent="0.2">
      <c r="A213" s="45"/>
      <c r="B213" s="45"/>
      <c r="C213" s="45"/>
      <c r="D213" s="45"/>
      <c r="E213" s="45"/>
      <c r="F213" s="45"/>
      <c r="G213" s="45"/>
      <c r="J213" s="61"/>
    </row>
    <row r="214" spans="1:10" ht="15.75" customHeight="1" x14ac:dyDescent="0.2">
      <c r="A214" s="45"/>
      <c r="B214" s="45"/>
      <c r="C214" s="45"/>
      <c r="D214" s="45"/>
      <c r="E214" s="45"/>
      <c r="F214" s="45"/>
      <c r="G214" s="45"/>
      <c r="J214" s="61"/>
    </row>
    <row r="215" spans="1:10" ht="15.75" customHeight="1" x14ac:dyDescent="0.2">
      <c r="A215" s="45"/>
      <c r="B215" s="45"/>
      <c r="C215" s="45"/>
      <c r="D215" s="45"/>
      <c r="E215" s="45"/>
      <c r="F215" s="45"/>
      <c r="G215" s="45"/>
      <c r="J215" s="61"/>
    </row>
    <row r="216" spans="1:10" ht="15.75" customHeight="1" x14ac:dyDescent="0.2">
      <c r="A216" s="45"/>
      <c r="B216" s="45"/>
      <c r="C216" s="45"/>
      <c r="D216" s="45"/>
      <c r="E216" s="45"/>
      <c r="F216" s="45"/>
      <c r="G216" s="45"/>
      <c r="J216" s="61"/>
    </row>
    <row r="217" spans="1:10" ht="15.75" customHeight="1" x14ac:dyDescent="0.2">
      <c r="A217" s="45"/>
      <c r="B217" s="45"/>
      <c r="C217" s="45"/>
      <c r="D217" s="45"/>
      <c r="E217" s="45"/>
      <c r="F217" s="45"/>
      <c r="G217" s="45"/>
      <c r="J217" s="61"/>
    </row>
    <row r="218" spans="1:10" ht="15.75" customHeight="1" x14ac:dyDescent="0.2">
      <c r="A218" s="45"/>
      <c r="B218" s="45"/>
      <c r="C218" s="45"/>
      <c r="D218" s="45"/>
      <c r="E218" s="45"/>
      <c r="F218" s="45"/>
      <c r="G218" s="45"/>
      <c r="J218" s="61"/>
    </row>
    <row r="219" spans="1:10" ht="15.75" customHeight="1" x14ac:dyDescent="0.2">
      <c r="A219" s="45"/>
      <c r="B219" s="45"/>
      <c r="C219" s="45"/>
      <c r="D219" s="45"/>
      <c r="E219" s="45"/>
      <c r="F219" s="45"/>
      <c r="G219" s="45"/>
      <c r="J219" s="61"/>
    </row>
    <row r="220" spans="1:10" ht="15.75" customHeight="1" x14ac:dyDescent="0.2">
      <c r="A220" s="45"/>
      <c r="B220" s="45"/>
      <c r="C220" s="45"/>
      <c r="D220" s="45"/>
      <c r="E220" s="45"/>
      <c r="F220" s="45"/>
      <c r="G220" s="45"/>
      <c r="J220" s="61"/>
    </row>
    <row r="221" spans="1:10" ht="15.75" customHeight="1" x14ac:dyDescent="0.2"/>
    <row r="222" spans="1:10" ht="15.75" customHeight="1" x14ac:dyDescent="0.2"/>
    <row r="223" spans="1:10" ht="15.75" customHeight="1" x14ac:dyDescent="0.2"/>
    <row r="224" spans="1:10"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J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election sqref="A1:J1"/>
    </sheetView>
  </sheetViews>
  <sheetFormatPr baseColWidth="10" defaultColWidth="11.28515625" defaultRowHeight="15" customHeight="1" x14ac:dyDescent="0.2"/>
  <cols>
    <col min="1" max="1" width="13.28515625" customWidth="1"/>
    <col min="2" max="2" width="27.28515625" customWidth="1"/>
    <col min="3" max="3" width="4" customWidth="1"/>
    <col min="4" max="4" width="11.28515625" customWidth="1"/>
    <col min="5" max="5" width="12.7109375" customWidth="1"/>
    <col min="6" max="6" width="14.42578125" customWidth="1"/>
    <col min="7" max="7" width="8" customWidth="1"/>
    <col min="8" max="8" width="4.5703125" customWidth="1"/>
    <col min="9" max="9" width="10.85546875" customWidth="1"/>
    <col min="10" max="10" width="9" customWidth="1"/>
    <col min="11" max="30" width="10.5703125" customWidth="1"/>
  </cols>
  <sheetData>
    <row r="1" spans="1:30" ht="61.5" customHeight="1" x14ac:dyDescent="0.2">
      <c r="A1" s="579" t="s">
        <v>233</v>
      </c>
      <c r="B1" s="573"/>
      <c r="C1" s="573"/>
      <c r="D1" s="573"/>
      <c r="E1" s="573"/>
      <c r="F1" s="573"/>
      <c r="G1" s="573"/>
      <c r="H1" s="573"/>
      <c r="I1" s="573"/>
      <c r="J1" s="573"/>
      <c r="K1" s="14"/>
      <c r="L1" s="14"/>
      <c r="M1" s="14"/>
      <c r="N1" s="14"/>
      <c r="O1" s="14"/>
      <c r="P1" s="14"/>
      <c r="Q1" s="14"/>
      <c r="R1" s="14"/>
      <c r="S1" s="14"/>
      <c r="T1" s="14"/>
      <c r="U1" s="14"/>
      <c r="V1" s="14"/>
      <c r="W1" s="14"/>
      <c r="X1" s="14"/>
      <c r="Y1" s="14"/>
      <c r="Z1" s="14"/>
      <c r="AA1" s="14"/>
      <c r="AB1" s="14"/>
      <c r="AC1" s="14"/>
      <c r="AD1" s="14"/>
    </row>
    <row r="2" spans="1:30" ht="15.75" customHeight="1" x14ac:dyDescent="0.2">
      <c r="A2" s="580" t="s">
        <v>234</v>
      </c>
      <c r="B2" s="582" t="s">
        <v>235</v>
      </c>
      <c r="C2" s="584" t="s">
        <v>236</v>
      </c>
      <c r="D2" s="585"/>
      <c r="E2" s="585"/>
      <c r="F2" s="585"/>
      <c r="G2" s="586"/>
      <c r="H2" s="584" t="s">
        <v>237</v>
      </c>
      <c r="I2" s="585"/>
      <c r="J2" s="586"/>
      <c r="K2" s="14"/>
      <c r="L2" s="14"/>
      <c r="M2" s="14"/>
      <c r="N2" s="14"/>
      <c r="O2" s="14"/>
      <c r="P2" s="14"/>
      <c r="Q2" s="14"/>
      <c r="R2" s="14"/>
      <c r="S2" s="14"/>
      <c r="T2" s="14"/>
      <c r="U2" s="14"/>
      <c r="V2" s="14"/>
      <c r="W2" s="14"/>
      <c r="X2" s="14"/>
      <c r="Y2" s="14"/>
      <c r="Z2" s="14"/>
      <c r="AA2" s="14"/>
      <c r="AB2" s="14"/>
      <c r="AC2" s="14"/>
      <c r="AD2" s="14"/>
    </row>
    <row r="3" spans="1:30" ht="15.75" customHeight="1" x14ac:dyDescent="0.2">
      <c r="A3" s="581"/>
      <c r="B3" s="583"/>
      <c r="C3" s="62" t="s">
        <v>223</v>
      </c>
      <c r="D3" s="62" t="s">
        <v>238</v>
      </c>
      <c r="E3" s="62" t="s">
        <v>239</v>
      </c>
      <c r="F3" s="62" t="s">
        <v>240</v>
      </c>
      <c r="G3" s="63" t="s">
        <v>241</v>
      </c>
      <c r="H3" s="62" t="s">
        <v>223</v>
      </c>
      <c r="I3" s="62" t="s">
        <v>242</v>
      </c>
      <c r="J3" s="62" t="s">
        <v>243</v>
      </c>
      <c r="K3" s="14"/>
      <c r="L3" s="14"/>
      <c r="M3" s="14"/>
      <c r="N3" s="14"/>
      <c r="O3" s="14"/>
      <c r="P3" s="14"/>
      <c r="Q3" s="14"/>
      <c r="R3" s="14"/>
      <c r="S3" s="14"/>
      <c r="T3" s="14"/>
      <c r="U3" s="14"/>
      <c r="V3" s="14"/>
      <c r="W3" s="14"/>
      <c r="X3" s="14"/>
      <c r="Y3" s="14"/>
      <c r="Z3" s="14"/>
      <c r="AA3" s="14"/>
      <c r="AB3" s="14"/>
      <c r="AC3" s="14"/>
      <c r="AD3" s="14"/>
    </row>
    <row r="4" spans="1:30" ht="15.75" customHeight="1" x14ac:dyDescent="0.2">
      <c r="A4" s="49" t="s">
        <v>244</v>
      </c>
      <c r="B4" s="64" t="s">
        <v>179</v>
      </c>
      <c r="C4" s="12">
        <v>53.173999999999999</v>
      </c>
      <c r="D4" s="17">
        <f>1190041246+1189809531</f>
        <v>2379850777</v>
      </c>
      <c r="E4" s="17">
        <v>2103013030</v>
      </c>
      <c r="F4" s="17">
        <f t="shared" ref="F4:F13" si="0">D4-E4</f>
        <v>276837747</v>
      </c>
      <c r="G4" s="65">
        <v>10126</v>
      </c>
      <c r="H4" s="12">
        <v>50.170099999999998</v>
      </c>
      <c r="I4" s="13">
        <v>1959322642</v>
      </c>
      <c r="J4" s="13">
        <v>395620</v>
      </c>
      <c r="K4" s="14"/>
      <c r="L4" s="14"/>
      <c r="M4" s="14"/>
      <c r="N4" s="14"/>
      <c r="O4" s="14"/>
      <c r="P4" s="14"/>
      <c r="Q4" s="14"/>
      <c r="R4" s="14"/>
      <c r="S4" s="14"/>
      <c r="T4" s="14"/>
      <c r="U4" s="14"/>
      <c r="V4" s="14"/>
      <c r="W4" s="14"/>
      <c r="X4" s="14"/>
      <c r="Y4" s="14"/>
      <c r="Z4" s="14"/>
      <c r="AA4" s="14"/>
      <c r="AB4" s="14"/>
      <c r="AC4" s="14"/>
      <c r="AD4" s="14"/>
    </row>
    <row r="5" spans="1:30" ht="15.75" customHeight="1" x14ac:dyDescent="0.2">
      <c r="A5" s="49" t="s">
        <v>245</v>
      </c>
      <c r="B5" s="64" t="s">
        <v>173</v>
      </c>
      <c r="C5" s="12">
        <v>33.725999999999999</v>
      </c>
      <c r="D5" s="17">
        <v>1097490540</v>
      </c>
      <c r="E5" s="17">
        <v>1086530042</v>
      </c>
      <c r="F5" s="17">
        <f t="shared" si="0"/>
        <v>10960498</v>
      </c>
      <c r="G5" s="66">
        <v>460764</v>
      </c>
      <c r="H5" s="12">
        <v>25.0199</v>
      </c>
      <c r="I5" s="13">
        <v>1097461320</v>
      </c>
      <c r="J5" s="13">
        <v>70307710</v>
      </c>
      <c r="K5" s="14"/>
      <c r="L5" s="14"/>
      <c r="M5" s="14"/>
      <c r="N5" s="14"/>
      <c r="O5" s="14"/>
      <c r="P5" s="14"/>
      <c r="Q5" s="14"/>
      <c r="R5" s="14"/>
      <c r="S5" s="14"/>
      <c r="T5" s="14"/>
      <c r="U5" s="14"/>
      <c r="V5" s="14"/>
      <c r="W5" s="14"/>
      <c r="X5" s="14"/>
      <c r="Y5" s="14"/>
      <c r="Z5" s="14"/>
      <c r="AA5" s="14"/>
      <c r="AB5" s="14"/>
      <c r="AC5" s="14"/>
      <c r="AD5" s="14"/>
    </row>
    <row r="6" spans="1:30" ht="15.75" customHeight="1" x14ac:dyDescent="0.2">
      <c r="A6" s="49" t="s">
        <v>245</v>
      </c>
      <c r="B6" s="64" t="s">
        <v>246</v>
      </c>
      <c r="C6" s="12">
        <v>39.363999999999997</v>
      </c>
      <c r="D6" s="17">
        <v>1102846144</v>
      </c>
      <c r="E6" s="17">
        <v>1090661313</v>
      </c>
      <c r="F6" s="17">
        <f t="shared" si="0"/>
        <v>12184831</v>
      </c>
      <c r="G6" s="66">
        <v>126272</v>
      </c>
      <c r="H6" s="12">
        <v>32.606099999999998</v>
      </c>
      <c r="I6" s="13">
        <v>1102816924</v>
      </c>
      <c r="J6" s="13">
        <v>12639416</v>
      </c>
      <c r="K6" s="14"/>
      <c r="L6" s="14"/>
      <c r="M6" s="14"/>
      <c r="N6" s="14"/>
      <c r="O6" s="14"/>
      <c r="P6" s="14"/>
      <c r="Q6" s="14"/>
      <c r="R6" s="14"/>
      <c r="S6" s="14"/>
      <c r="T6" s="14"/>
      <c r="U6" s="14"/>
      <c r="V6" s="14"/>
      <c r="W6" s="14"/>
      <c r="X6" s="14"/>
      <c r="Y6" s="14"/>
      <c r="Z6" s="14"/>
      <c r="AA6" s="14"/>
      <c r="AB6" s="14"/>
      <c r="AC6" s="14"/>
      <c r="AD6" s="14"/>
    </row>
    <row r="7" spans="1:30" ht="15.75" customHeight="1" x14ac:dyDescent="0.2">
      <c r="A7" s="49" t="s">
        <v>245</v>
      </c>
      <c r="B7" s="64" t="s">
        <v>247</v>
      </c>
      <c r="C7" s="12">
        <v>40.119</v>
      </c>
      <c r="D7" s="17">
        <v>1105608969</v>
      </c>
      <c r="E7" s="17">
        <v>1094127708</v>
      </c>
      <c r="F7" s="17">
        <f t="shared" si="0"/>
        <v>11481261</v>
      </c>
      <c r="G7" s="66">
        <v>106457</v>
      </c>
      <c r="H7" s="12">
        <v>33.0214</v>
      </c>
      <c r="I7" s="13">
        <v>1105579749</v>
      </c>
      <c r="J7" s="13">
        <v>11521287</v>
      </c>
      <c r="K7" s="14"/>
      <c r="L7" s="14"/>
      <c r="M7" s="14"/>
      <c r="N7" s="14"/>
      <c r="O7" s="14"/>
      <c r="P7" s="14"/>
      <c r="Q7" s="14"/>
      <c r="R7" s="14"/>
      <c r="S7" s="14"/>
      <c r="T7" s="14"/>
      <c r="U7" s="14"/>
      <c r="V7" s="14"/>
      <c r="W7" s="14"/>
      <c r="X7" s="14"/>
      <c r="Y7" s="14"/>
      <c r="Z7" s="14"/>
      <c r="AA7" s="14"/>
      <c r="AB7" s="14"/>
      <c r="AC7" s="14"/>
      <c r="AD7" s="14"/>
    </row>
    <row r="8" spans="1:30" ht="15.75" customHeight="1" x14ac:dyDescent="0.2">
      <c r="A8" s="49" t="s">
        <v>245</v>
      </c>
      <c r="B8" s="64" t="s">
        <v>248</v>
      </c>
      <c r="C8" s="12">
        <v>41.619</v>
      </c>
      <c r="D8" s="17">
        <v>1104665744</v>
      </c>
      <c r="E8" s="17">
        <v>1093036069</v>
      </c>
      <c r="F8" s="17">
        <f t="shared" si="0"/>
        <v>11629675</v>
      </c>
      <c r="G8" s="66">
        <v>75293</v>
      </c>
      <c r="H8" s="12">
        <v>34.707000000000001</v>
      </c>
      <c r="I8" s="13">
        <v>1104636524</v>
      </c>
      <c r="J8" s="13">
        <v>7821227</v>
      </c>
      <c r="K8" s="14"/>
      <c r="L8" s="14"/>
      <c r="M8" s="14"/>
      <c r="N8" s="14"/>
      <c r="O8" s="14"/>
      <c r="P8" s="14"/>
      <c r="Q8" s="14"/>
      <c r="R8" s="14"/>
      <c r="S8" s="14"/>
      <c r="T8" s="14"/>
      <c r="U8" s="14"/>
      <c r="V8" s="14"/>
      <c r="W8" s="14"/>
      <c r="X8" s="14"/>
      <c r="Y8" s="14"/>
      <c r="Z8" s="14"/>
      <c r="AA8" s="14"/>
      <c r="AB8" s="14"/>
      <c r="AC8" s="14"/>
      <c r="AD8" s="14"/>
    </row>
    <row r="9" spans="1:30" ht="15.75" customHeight="1" x14ac:dyDescent="0.2">
      <c r="A9" s="49" t="s">
        <v>245</v>
      </c>
      <c r="B9" s="64" t="s">
        <v>249</v>
      </c>
      <c r="C9" s="12">
        <v>40.271999999999998</v>
      </c>
      <c r="D9" s="17">
        <v>1105655200</v>
      </c>
      <c r="E9" s="17">
        <v>1094109075</v>
      </c>
      <c r="F9" s="17">
        <f t="shared" si="0"/>
        <v>11546125</v>
      </c>
      <c r="G9" s="66">
        <v>102762</v>
      </c>
      <c r="H9" s="12">
        <v>33.107599999999998</v>
      </c>
      <c r="I9" s="13">
        <v>1105625980</v>
      </c>
      <c r="J9" s="13">
        <v>11296535</v>
      </c>
      <c r="K9" s="14"/>
      <c r="L9" s="14"/>
      <c r="M9" s="14"/>
      <c r="N9" s="14"/>
      <c r="O9" s="14"/>
      <c r="P9" s="14"/>
      <c r="Q9" s="14"/>
      <c r="R9" s="14"/>
      <c r="S9" s="14"/>
      <c r="T9" s="14"/>
      <c r="U9" s="14"/>
      <c r="V9" s="14"/>
      <c r="W9" s="14"/>
      <c r="X9" s="14"/>
      <c r="Y9" s="14"/>
      <c r="Z9" s="14"/>
      <c r="AA9" s="14"/>
      <c r="AB9" s="14"/>
      <c r="AC9" s="14"/>
      <c r="AD9" s="14"/>
    </row>
    <row r="10" spans="1:30" ht="15.75" customHeight="1" x14ac:dyDescent="0.2">
      <c r="A10" s="49" t="s">
        <v>245</v>
      </c>
      <c r="B10" s="64" t="s">
        <v>250</v>
      </c>
      <c r="C10" s="12">
        <v>41.73</v>
      </c>
      <c r="D10" s="17">
        <v>1104737940</v>
      </c>
      <c r="E10" s="17">
        <v>1093066378</v>
      </c>
      <c r="F10" s="17">
        <f t="shared" si="0"/>
        <v>11671562</v>
      </c>
      <c r="G10" s="66">
        <v>73389</v>
      </c>
      <c r="H10" s="12">
        <v>34.734499999999997</v>
      </c>
      <c r="I10" s="13">
        <v>1104708720</v>
      </c>
      <c r="J10" s="13">
        <v>7772426</v>
      </c>
      <c r="K10" s="14"/>
      <c r="L10" s="14"/>
      <c r="M10" s="14"/>
      <c r="N10" s="14"/>
      <c r="O10" s="14"/>
      <c r="P10" s="14"/>
      <c r="Q10" s="14"/>
      <c r="R10" s="14"/>
      <c r="S10" s="14"/>
      <c r="T10" s="14"/>
      <c r="U10" s="14"/>
      <c r="V10" s="14"/>
      <c r="W10" s="14"/>
      <c r="X10" s="14"/>
      <c r="Y10" s="14"/>
      <c r="Z10" s="14"/>
      <c r="AA10" s="14"/>
      <c r="AB10" s="14"/>
      <c r="AC10" s="14"/>
      <c r="AD10" s="14"/>
    </row>
    <row r="11" spans="1:30" ht="15.75" customHeight="1" x14ac:dyDescent="0.2">
      <c r="A11" s="49" t="s">
        <v>245</v>
      </c>
      <c r="B11" s="64" t="s">
        <v>251</v>
      </c>
      <c r="C11" s="12">
        <v>40.325000000000003</v>
      </c>
      <c r="D11" s="17">
        <v>1105633794</v>
      </c>
      <c r="E11" s="17">
        <v>1094016226</v>
      </c>
      <c r="F11" s="17">
        <f t="shared" si="0"/>
        <v>11617568</v>
      </c>
      <c r="G11" s="66">
        <v>101514</v>
      </c>
      <c r="H11" s="12">
        <v>33.116799999999998</v>
      </c>
      <c r="I11" s="13">
        <v>1105604574</v>
      </c>
      <c r="J11" s="13">
        <v>11272650</v>
      </c>
      <c r="K11" s="14"/>
      <c r="L11" s="14"/>
      <c r="M11" s="14"/>
      <c r="N11" s="14"/>
      <c r="O11" s="14"/>
      <c r="P11" s="14"/>
      <c r="Q11" s="14"/>
      <c r="R11" s="14"/>
      <c r="S11" s="14"/>
      <c r="T11" s="14"/>
      <c r="U11" s="14"/>
      <c r="V11" s="14"/>
      <c r="W11" s="14"/>
      <c r="X11" s="14"/>
      <c r="Y11" s="14"/>
      <c r="Z11" s="14"/>
      <c r="AA11" s="14"/>
      <c r="AB11" s="14"/>
      <c r="AC11" s="14"/>
      <c r="AD11" s="14"/>
    </row>
    <row r="12" spans="1:30" ht="15.75" customHeight="1" x14ac:dyDescent="0.2">
      <c r="A12" s="49" t="s">
        <v>252</v>
      </c>
      <c r="B12" s="64" t="s">
        <v>253</v>
      </c>
      <c r="C12" s="12">
        <v>44.720700000000001</v>
      </c>
      <c r="D12" s="17">
        <v>2021121536</v>
      </c>
      <c r="E12" s="17">
        <v>1960732775</v>
      </c>
      <c r="F12" s="17">
        <f t="shared" si="0"/>
        <v>60388761</v>
      </c>
      <c r="G12" s="65">
        <v>66122</v>
      </c>
      <c r="H12" s="12">
        <v>31.122299999999999</v>
      </c>
      <c r="I12" s="13">
        <v>2021002116</v>
      </c>
      <c r="J12" s="13">
        <v>32524072</v>
      </c>
      <c r="K12" s="14"/>
      <c r="L12" s="14"/>
      <c r="M12" s="14"/>
      <c r="N12" s="14"/>
      <c r="O12" s="14"/>
      <c r="P12" s="14"/>
      <c r="Q12" s="14"/>
      <c r="R12" s="14"/>
      <c r="S12" s="14"/>
      <c r="T12" s="14"/>
      <c r="U12" s="14"/>
      <c r="V12" s="14"/>
      <c r="W12" s="14"/>
      <c r="X12" s="14"/>
      <c r="Y12" s="14"/>
      <c r="Z12" s="14"/>
      <c r="AA12" s="14"/>
      <c r="AB12" s="14"/>
      <c r="AC12" s="14"/>
      <c r="AD12" s="14"/>
    </row>
    <row r="13" spans="1:30" ht="15.75" customHeight="1" x14ac:dyDescent="0.2">
      <c r="A13" s="67" t="s">
        <v>252</v>
      </c>
      <c r="B13" s="68" t="s">
        <v>254</v>
      </c>
      <c r="C13" s="69">
        <v>47.758200000000002</v>
      </c>
      <c r="D13" s="70">
        <v>2020677341</v>
      </c>
      <c r="E13" s="70">
        <v>1959174689</v>
      </c>
      <c r="F13" s="70">
        <f t="shared" si="0"/>
        <v>61502652</v>
      </c>
      <c r="G13" s="71">
        <v>32829</v>
      </c>
      <c r="H13" s="69">
        <v>31.721</v>
      </c>
      <c r="I13" s="72">
        <v>2020557921</v>
      </c>
      <c r="J13" s="72">
        <v>28357949</v>
      </c>
      <c r="K13" s="14"/>
      <c r="L13" s="14"/>
      <c r="M13" s="14"/>
      <c r="N13" s="14"/>
      <c r="O13" s="14"/>
      <c r="P13" s="14"/>
      <c r="Q13" s="14"/>
      <c r="R13" s="14"/>
      <c r="S13" s="14"/>
      <c r="T13" s="14"/>
      <c r="U13" s="14"/>
      <c r="V13" s="14"/>
      <c r="W13" s="14"/>
      <c r="X13" s="14"/>
      <c r="Y13" s="14"/>
      <c r="Z13" s="14"/>
      <c r="AA13" s="14"/>
      <c r="AB13" s="14"/>
      <c r="AC13" s="14"/>
      <c r="AD13" s="14"/>
    </row>
    <row r="14" spans="1:30" ht="15.75" customHeight="1"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row>
    <row r="15" spans="1:30" ht="15.75" customHeight="1" x14ac:dyDescent="0.2">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row>
    <row r="16" spans="1:30" ht="15.75" customHeight="1"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row>
    <row r="17" spans="1:30" ht="15.75" customHeight="1" x14ac:dyDescent="0.2">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row>
    <row r="18" spans="1:30" ht="15.75" customHeight="1" x14ac:dyDescent="0.2">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row>
    <row r="19" spans="1:30" ht="15.75" customHeight="1"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row>
    <row r="20" spans="1:30" ht="15.75" customHeight="1"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row>
    <row r="21" spans="1:30" ht="15.75" customHeight="1"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row>
    <row r="22" spans="1:30" ht="15.75" customHeight="1"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row>
    <row r="23" spans="1:30" ht="15.75" customHeight="1"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row>
    <row r="24" spans="1:30" ht="15.75" customHeight="1"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row>
    <row r="25" spans="1:30" ht="15.75"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row>
    <row r="26" spans="1:30" ht="15.75" customHeight="1"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row r="27" spans="1:30" ht="15.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row>
    <row r="28" spans="1:30" ht="15.7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row>
    <row r="29" spans="1:30" ht="15.7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row>
    <row r="30" spans="1:30" ht="15.7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1:30" ht="15.7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1:30" ht="15.75"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row>
    <row r="33" spans="1:30" ht="15.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row>
    <row r="34" spans="1:30" ht="15.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row>
    <row r="35" spans="1:30" ht="15.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row>
    <row r="36" spans="1:30" ht="15.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row>
    <row r="37" spans="1:30" ht="15.75"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row>
    <row r="38" spans="1:30" ht="15.75"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row>
    <row r="39" spans="1:30" ht="15.7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row>
    <row r="40" spans="1:30" ht="15.7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row>
    <row r="41" spans="1:30" ht="15.7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row>
    <row r="42" spans="1:30" ht="15.7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row>
    <row r="43" spans="1:30" ht="15.75"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row>
    <row r="44" spans="1:30" ht="15.75"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row>
    <row r="45" spans="1:30" ht="15.75" customHeight="1"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row>
    <row r="46" spans="1:30" ht="15.75" customHeight="1"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row>
    <row r="47" spans="1:30" ht="15.7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row>
    <row r="48" spans="1:30" ht="15.7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row>
    <row r="49" spans="1:30" ht="15.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row>
    <row r="50" spans="1:30" ht="15.75" customHeight="1"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row>
    <row r="51" spans="1:30" ht="15.7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row>
    <row r="52" spans="1:30" ht="15.75" customHeight="1"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row>
    <row r="53" spans="1:30" ht="15.7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row>
    <row r="54" spans="1:30" ht="15.75" customHeight="1"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row>
    <row r="55" spans="1:30" ht="15.75" customHeight="1"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row>
    <row r="56" spans="1:30" ht="15.75"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row>
    <row r="57" spans="1:30" ht="15.7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row>
    <row r="58" spans="1:30" ht="15.7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row>
    <row r="59" spans="1:30" ht="15.75" customHeight="1"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row>
    <row r="60" spans="1:30" ht="15.75"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row>
    <row r="61" spans="1:30" ht="15.75" customHeight="1"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1:30" ht="15.75" customHeight="1"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1:30" ht="15.75" customHeight="1"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1:30" ht="15.75" customHeight="1"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1:30" ht="15.75" customHeight="1"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1:30" ht="15.75" customHeight="1"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row>
    <row r="67" spans="1:30" ht="15.75" customHeight="1"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row>
    <row r="68" spans="1:30" ht="15.75" customHeight="1"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1:30" ht="15.75" customHeight="1"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row>
    <row r="70" spans="1:30" ht="15.75" customHeigh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1:30" ht="15.75" customHeight="1"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1:30" ht="15.75" customHeight="1"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row>
    <row r="73" spans="1:30" ht="15.75" customHeight="1"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row>
    <row r="74" spans="1:30" ht="15.75" customHeight="1"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row>
    <row r="75" spans="1:30" ht="15.7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row>
    <row r="76" spans="1:30" ht="15.7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row>
    <row r="77" spans="1:30" ht="15.7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row>
    <row r="78" spans="1:30" ht="15.7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row>
    <row r="79" spans="1:30" ht="15.7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row>
    <row r="80" spans="1:30" ht="15.7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row>
    <row r="81" spans="1:30" ht="15.7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row>
    <row r="82" spans="1:30" ht="15.7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row>
    <row r="83" spans="1:30" ht="15.7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row>
    <row r="84" spans="1:30" ht="15.7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row>
    <row r="85" spans="1:30" ht="15.7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row>
    <row r="86" spans="1:30" ht="15.7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row>
    <row r="87" spans="1:30" ht="15.7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row>
    <row r="88" spans="1:30" ht="15.7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row>
    <row r="89" spans="1:30" ht="15.7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row>
    <row r="90" spans="1:30" ht="15.7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row>
    <row r="91" spans="1:30" ht="15.7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row>
    <row r="92" spans="1:30" ht="15.7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row>
    <row r="93" spans="1:30" ht="15.7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row>
    <row r="94" spans="1:30" ht="15.7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row>
    <row r="95" spans="1:30" ht="15.7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row>
    <row r="96" spans="1:30" ht="15.7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row>
    <row r="97" spans="1:30" ht="15.7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row>
    <row r="98" spans="1:30" ht="15.7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row>
    <row r="99" spans="1:30" ht="15.7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row>
    <row r="100" spans="1:30" ht="15.7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row>
    <row r="101" spans="1:30" ht="15.7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row>
    <row r="102" spans="1:30" ht="15.7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row>
    <row r="103" spans="1:30" ht="15.7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row>
    <row r="104" spans="1:30" ht="15.7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row>
    <row r="105" spans="1:30" ht="15.7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row>
    <row r="106" spans="1:30" ht="15.7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row>
    <row r="107" spans="1:30" ht="15.7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row>
    <row r="108" spans="1:30" ht="15.7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row>
    <row r="109" spans="1:30" ht="15.7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row>
    <row r="110" spans="1:30" ht="15.7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row>
    <row r="111" spans="1:30" ht="15.7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row>
    <row r="112" spans="1:30" ht="15.7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row>
    <row r="113" spans="1:30" ht="15.7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row>
    <row r="114" spans="1:30" ht="15.7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row>
    <row r="115" spans="1:30" ht="15.7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row>
    <row r="116" spans="1:30" ht="15.7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row>
    <row r="117" spans="1:30" ht="15.7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row>
    <row r="118" spans="1:30" ht="15.7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row>
    <row r="119" spans="1:30" ht="15.7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row>
    <row r="120" spans="1:30" ht="15.7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row>
    <row r="121" spans="1:30" ht="15.7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row>
    <row r="122" spans="1:30" ht="15.7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row>
    <row r="123" spans="1:30" ht="15.7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row>
    <row r="124" spans="1:30" ht="15.7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row>
    <row r="125" spans="1:30" ht="15.7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row>
    <row r="126" spans="1:30" ht="15.7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row>
    <row r="127" spans="1:30" ht="15.7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row>
    <row r="128" spans="1:30" ht="15.7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row>
    <row r="129" spans="1:30" ht="15.7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row>
    <row r="130" spans="1:30" ht="15.7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row>
    <row r="131" spans="1:30" ht="15.7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row>
    <row r="132" spans="1:30" ht="15.7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row>
    <row r="133" spans="1:30" ht="15.7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row>
    <row r="134" spans="1:30" ht="15.7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row>
    <row r="135" spans="1:30" ht="15.7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row>
    <row r="136" spans="1:30" ht="15.7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row>
    <row r="137" spans="1:30" ht="15.7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row>
    <row r="138" spans="1:30" ht="15.7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row>
    <row r="139" spans="1:30" ht="15.7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row>
    <row r="140" spans="1:30" ht="15.7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row>
    <row r="141" spans="1:30" ht="15.7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row>
    <row r="142" spans="1:30" ht="15.7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row>
    <row r="143" spans="1:30" ht="15.7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row>
    <row r="144" spans="1:30" ht="15.7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row>
    <row r="145" spans="1:30" ht="15.7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row>
    <row r="146" spans="1:30" ht="15.7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row>
    <row r="147" spans="1:30" ht="15.7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row>
    <row r="148" spans="1:30" ht="15.7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row>
    <row r="149" spans="1:30" ht="15.7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row>
    <row r="150" spans="1:30" ht="15.7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row>
    <row r="151" spans="1:30" ht="15.7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row>
    <row r="152" spans="1:30" ht="15.7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row>
    <row r="153" spans="1:30" ht="15.7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row>
    <row r="154" spans="1:30" ht="15.7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row>
    <row r="155" spans="1:30" ht="15.7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row>
    <row r="156" spans="1:30" ht="15.7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row>
    <row r="157" spans="1:30" ht="15.7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row>
    <row r="158" spans="1:30" ht="15.7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row>
    <row r="159" spans="1:30" ht="15.7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row>
    <row r="160" spans="1:30" ht="15.7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row>
    <row r="161" spans="1:30" ht="15.7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row>
    <row r="162" spans="1:30" ht="15.7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row>
    <row r="163" spans="1:30" ht="15.7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row>
    <row r="164" spans="1:30" ht="15.7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row>
    <row r="165" spans="1:30" ht="15.7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row>
    <row r="166" spans="1:30" ht="15.7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row>
    <row r="167" spans="1:30" ht="15.7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row>
    <row r="168" spans="1:30" ht="15.7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row>
    <row r="169" spans="1:30" ht="15.7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row>
    <row r="170" spans="1:30" ht="15.7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row>
    <row r="171" spans="1:30" ht="15.7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row>
    <row r="172" spans="1:30" ht="15.7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row>
    <row r="173" spans="1:30" ht="15.7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row>
    <row r="174" spans="1:30" ht="15.7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row>
    <row r="175" spans="1:30" ht="15.7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row>
    <row r="176" spans="1:30" ht="15.7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row>
    <row r="177" spans="1:30" ht="15.7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row>
    <row r="178" spans="1:30" ht="15.7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row>
    <row r="179" spans="1:30" ht="15.7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row>
    <row r="180" spans="1:30" ht="15.7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row>
    <row r="181" spans="1:30" ht="15.7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row>
    <row r="182" spans="1:30" ht="15.7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row>
    <row r="183" spans="1:30" ht="15.7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row>
    <row r="184" spans="1:30" ht="15.7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row>
    <row r="185" spans="1:30" ht="15.7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row>
    <row r="186" spans="1:30" ht="15.7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row>
    <row r="187" spans="1:30" ht="15.7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row>
    <row r="188" spans="1:30" ht="15.7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row>
    <row r="189" spans="1:30" ht="15.7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row>
    <row r="190" spans="1:30" ht="15.7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row>
    <row r="191" spans="1:30" ht="15.7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row>
    <row r="192" spans="1:30" ht="15.7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row>
    <row r="193" spans="1:30" ht="15.7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row>
    <row r="194" spans="1:30" ht="15.7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row>
    <row r="195" spans="1:30" ht="15.7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row>
    <row r="196" spans="1:30" ht="15.7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row>
    <row r="197" spans="1:30" ht="15.7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row>
    <row r="198" spans="1:30" ht="15.7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row>
    <row r="199" spans="1:30" ht="15.7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row>
    <row r="200" spans="1:30" ht="15.7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row>
    <row r="201" spans="1:30" ht="15.7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row>
    <row r="202" spans="1:30" ht="15.7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row>
    <row r="203" spans="1:30" ht="15.7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row>
    <row r="204" spans="1:30" ht="15.7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row>
    <row r="205" spans="1:30" ht="15.7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row>
    <row r="206" spans="1:30" ht="15.7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row>
    <row r="207" spans="1:30" ht="15.7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row>
    <row r="208" spans="1:30" ht="15.7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row>
    <row r="209" spans="1:30" ht="15.7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row>
    <row r="210" spans="1:30" ht="15.7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row>
    <row r="211" spans="1:30" ht="15.7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row>
    <row r="212" spans="1:30" ht="15.7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row>
    <row r="213" spans="1:30" ht="15.7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row>
    <row r="214" spans="1:30" ht="15.7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row>
    <row r="215" spans="1:30" ht="15.7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row>
    <row r="216" spans="1:30" ht="15.7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row>
    <row r="217" spans="1:30" ht="15.7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row>
    <row r="218" spans="1:30" ht="15.7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row>
    <row r="219" spans="1:30" ht="15.7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row>
    <row r="220" spans="1:30" ht="15.7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row>
    <row r="221" spans="1:30" ht="15.75" customHeight="1" x14ac:dyDescent="0.2"/>
    <row r="222" spans="1:30" ht="15.75" customHeight="1" x14ac:dyDescent="0.2"/>
    <row r="223" spans="1:30" ht="15.75" customHeight="1" x14ac:dyDescent="0.2"/>
    <row r="224" spans="1:30"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J1"/>
    <mergeCell ref="A2:A3"/>
    <mergeCell ref="B2:B3"/>
    <mergeCell ref="C2:G2"/>
    <mergeCell ref="H2:J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R1000"/>
  <sheetViews>
    <sheetView workbookViewId="0">
      <selection sqref="A1:H1"/>
    </sheetView>
  </sheetViews>
  <sheetFormatPr baseColWidth="10" defaultColWidth="11.28515625" defaultRowHeight="15" customHeight="1" x14ac:dyDescent="0.2"/>
  <cols>
    <col min="1" max="1" width="9.42578125" customWidth="1"/>
    <col min="2" max="2" width="19.7109375" customWidth="1"/>
    <col min="3" max="3" width="10" customWidth="1"/>
    <col min="4" max="4" width="4.85546875" customWidth="1"/>
    <col min="5" max="5" width="7.42578125" customWidth="1"/>
    <col min="6" max="6" width="5.7109375" customWidth="1"/>
    <col min="7" max="7" width="9.85546875" customWidth="1"/>
    <col min="8" max="8" width="8.28515625" customWidth="1"/>
    <col min="9" max="26" width="11.28515625" customWidth="1"/>
  </cols>
  <sheetData>
    <row r="1" spans="1:18" ht="94.5" customHeight="1" x14ac:dyDescent="0.2">
      <c r="A1" s="587" t="s">
        <v>255</v>
      </c>
      <c r="B1" s="573"/>
      <c r="C1" s="573"/>
      <c r="D1" s="573"/>
      <c r="E1" s="573"/>
      <c r="F1" s="573"/>
      <c r="G1" s="573"/>
      <c r="H1" s="573"/>
      <c r="I1" s="14"/>
      <c r="J1" s="14"/>
      <c r="K1" s="14"/>
      <c r="L1" s="14"/>
      <c r="M1" s="14"/>
      <c r="N1" s="14"/>
      <c r="O1" s="14"/>
      <c r="P1" s="14"/>
      <c r="Q1" s="14"/>
      <c r="R1" s="14"/>
    </row>
    <row r="2" spans="1:18" ht="16" x14ac:dyDescent="0.2">
      <c r="A2" s="73" t="s">
        <v>256</v>
      </c>
      <c r="B2" s="73" t="s">
        <v>257</v>
      </c>
      <c r="C2" s="74" t="s">
        <v>258</v>
      </c>
      <c r="D2" s="75" t="s">
        <v>259</v>
      </c>
      <c r="E2" s="73" t="s">
        <v>260</v>
      </c>
      <c r="F2" s="73" t="s">
        <v>261</v>
      </c>
      <c r="G2" s="73" t="s">
        <v>262</v>
      </c>
      <c r="H2" s="73" t="s">
        <v>263</v>
      </c>
      <c r="I2" s="14"/>
      <c r="J2" s="14"/>
      <c r="K2" s="76"/>
      <c r="L2" s="77"/>
      <c r="M2" s="76"/>
      <c r="N2" s="78"/>
      <c r="O2" s="79"/>
      <c r="P2" s="14"/>
      <c r="Q2" s="14"/>
      <c r="R2" s="14"/>
    </row>
    <row r="3" spans="1:18" ht="16" x14ac:dyDescent="0.2">
      <c r="A3" s="80" t="s">
        <v>264</v>
      </c>
      <c r="B3" s="41" t="s">
        <v>265</v>
      </c>
      <c r="C3" s="39">
        <v>218430143</v>
      </c>
      <c r="D3" s="37">
        <v>1</v>
      </c>
      <c r="E3" s="41" t="s">
        <v>266</v>
      </c>
      <c r="F3" s="81">
        <v>71</v>
      </c>
      <c r="G3" s="81">
        <v>50</v>
      </c>
      <c r="H3" s="81">
        <v>0</v>
      </c>
      <c r="I3" s="14"/>
      <c r="J3" s="14"/>
      <c r="K3" s="82"/>
      <c r="L3" s="83"/>
      <c r="M3" s="84"/>
      <c r="N3" s="85"/>
      <c r="O3" s="14"/>
      <c r="P3" s="14"/>
      <c r="Q3" s="14"/>
      <c r="R3" s="14"/>
    </row>
    <row r="4" spans="1:18" ht="16" x14ac:dyDescent="0.2">
      <c r="A4" s="80" t="s">
        <v>264</v>
      </c>
      <c r="B4" s="41" t="s">
        <v>267</v>
      </c>
      <c r="C4" s="39">
        <v>217365085</v>
      </c>
      <c r="D4" s="37">
        <v>2</v>
      </c>
      <c r="E4" s="41" t="s">
        <v>266</v>
      </c>
      <c r="F4" s="81">
        <v>65</v>
      </c>
      <c r="G4" s="81">
        <v>65</v>
      </c>
      <c r="H4" s="81">
        <v>0</v>
      </c>
      <c r="I4" s="14"/>
      <c r="J4" s="14"/>
      <c r="K4" s="82"/>
      <c r="L4" s="83"/>
      <c r="M4" s="84"/>
      <c r="N4" s="85"/>
      <c r="O4" s="14"/>
      <c r="P4" s="14"/>
      <c r="Q4" s="14"/>
      <c r="R4" s="14"/>
    </row>
    <row r="5" spans="1:18" ht="16" x14ac:dyDescent="0.2">
      <c r="A5" s="80" t="s">
        <v>264</v>
      </c>
      <c r="B5" s="41" t="s">
        <v>268</v>
      </c>
      <c r="C5" s="39">
        <v>214898898</v>
      </c>
      <c r="D5" s="37">
        <v>3</v>
      </c>
      <c r="E5" s="41" t="s">
        <v>266</v>
      </c>
      <c r="F5" s="81">
        <v>71</v>
      </c>
      <c r="G5" s="81">
        <v>38</v>
      </c>
      <c r="H5" s="81">
        <v>0</v>
      </c>
      <c r="I5" s="14"/>
      <c r="J5" s="14"/>
      <c r="K5" s="82"/>
      <c r="L5" s="83"/>
      <c r="M5" s="84"/>
      <c r="N5" s="85"/>
      <c r="O5" s="14"/>
      <c r="P5" s="14"/>
      <c r="Q5" s="14"/>
      <c r="R5" s="14"/>
    </row>
    <row r="6" spans="1:18" ht="16" x14ac:dyDescent="0.2">
      <c r="A6" s="80" t="s">
        <v>264</v>
      </c>
      <c r="B6" s="41" t="s">
        <v>269</v>
      </c>
      <c r="C6" s="39">
        <v>209856503</v>
      </c>
      <c r="D6" s="37">
        <v>4</v>
      </c>
      <c r="E6" s="41" t="s">
        <v>266</v>
      </c>
      <c r="F6" s="81">
        <v>55</v>
      </c>
      <c r="G6" s="81">
        <v>37</v>
      </c>
      <c r="H6" s="81">
        <v>0</v>
      </c>
      <c r="I6" s="14"/>
      <c r="J6" s="14"/>
      <c r="K6" s="82"/>
      <c r="L6" s="83"/>
      <c r="M6" s="84"/>
      <c r="N6" s="85"/>
      <c r="O6" s="14"/>
      <c r="P6" s="14"/>
      <c r="Q6" s="14"/>
      <c r="R6" s="14"/>
    </row>
    <row r="7" spans="1:18" ht="16" x14ac:dyDescent="0.2">
      <c r="A7" s="80" t="s">
        <v>264</v>
      </c>
      <c r="B7" s="41" t="s">
        <v>270</v>
      </c>
      <c r="C7" s="39">
        <v>175148221</v>
      </c>
      <c r="D7" s="37">
        <v>5</v>
      </c>
      <c r="E7" s="41" t="s">
        <v>266</v>
      </c>
      <c r="F7" s="81">
        <v>55</v>
      </c>
      <c r="G7" s="81">
        <v>31</v>
      </c>
      <c r="H7" s="81">
        <v>0</v>
      </c>
      <c r="I7" s="14"/>
      <c r="J7" s="14"/>
      <c r="K7" s="82"/>
      <c r="L7" s="83"/>
      <c r="M7" s="84"/>
      <c r="N7" s="85"/>
      <c r="O7" s="14"/>
      <c r="P7" s="14"/>
      <c r="Q7" s="14"/>
      <c r="R7" s="14"/>
    </row>
    <row r="8" spans="1:18" ht="16" x14ac:dyDescent="0.2">
      <c r="A8" s="80" t="s">
        <v>264</v>
      </c>
      <c r="B8" s="41" t="s">
        <v>271</v>
      </c>
      <c r="C8" s="39">
        <v>171742863</v>
      </c>
      <c r="D8" s="37">
        <v>6</v>
      </c>
      <c r="E8" s="41" t="s">
        <v>266</v>
      </c>
      <c r="F8" s="81">
        <v>64</v>
      </c>
      <c r="G8" s="81">
        <v>38</v>
      </c>
      <c r="H8" s="81">
        <v>0</v>
      </c>
      <c r="I8" s="14"/>
      <c r="J8" s="14"/>
      <c r="K8" s="82"/>
      <c r="L8" s="83"/>
      <c r="M8" s="84"/>
      <c r="N8" s="85"/>
      <c r="O8" s="14"/>
      <c r="P8" s="14"/>
      <c r="Q8" s="14"/>
      <c r="R8" s="14"/>
    </row>
    <row r="9" spans="1:18" ht="16" x14ac:dyDescent="0.2">
      <c r="A9" s="80" t="s">
        <v>264</v>
      </c>
      <c r="B9" s="41" t="s">
        <v>272</v>
      </c>
      <c r="C9" s="39">
        <v>139247929</v>
      </c>
      <c r="D9" s="37">
        <v>7</v>
      </c>
      <c r="E9" s="41" t="s">
        <v>266</v>
      </c>
      <c r="F9" s="81">
        <v>33</v>
      </c>
      <c r="G9" s="81">
        <v>13</v>
      </c>
      <c r="H9" s="81">
        <v>0</v>
      </c>
      <c r="I9" s="14"/>
      <c r="J9" s="14"/>
      <c r="K9" s="82"/>
      <c r="L9" s="83"/>
      <c r="M9" s="84"/>
      <c r="N9" s="85"/>
      <c r="O9" s="14"/>
      <c r="P9" s="14"/>
      <c r="Q9" s="14"/>
      <c r="R9" s="14"/>
    </row>
    <row r="10" spans="1:18" ht="16" x14ac:dyDescent="0.2">
      <c r="A10" s="80" t="s">
        <v>264</v>
      </c>
      <c r="B10" s="41" t="s">
        <v>273</v>
      </c>
      <c r="C10" s="39">
        <v>114856535</v>
      </c>
      <c r="D10" s="37">
        <v>8</v>
      </c>
      <c r="E10" s="41" t="s">
        <v>266</v>
      </c>
      <c r="F10" s="81">
        <v>42</v>
      </c>
      <c r="G10" s="81">
        <v>30</v>
      </c>
      <c r="H10" s="81">
        <v>0</v>
      </c>
      <c r="I10" s="14"/>
      <c r="J10" s="14"/>
      <c r="K10" s="82"/>
      <c r="L10" s="83"/>
      <c r="M10" s="84"/>
      <c r="N10" s="85"/>
      <c r="O10" s="14"/>
      <c r="P10" s="14"/>
      <c r="Q10" s="14"/>
      <c r="R10" s="14"/>
    </row>
    <row r="11" spans="1:18" ht="16" x14ac:dyDescent="0.2">
      <c r="A11" s="80" t="s">
        <v>264</v>
      </c>
      <c r="B11" s="41" t="s">
        <v>274</v>
      </c>
      <c r="C11" s="39">
        <v>107342191</v>
      </c>
      <c r="D11" s="37" t="s">
        <v>274</v>
      </c>
      <c r="E11" s="41" t="s">
        <v>266</v>
      </c>
      <c r="F11" s="81">
        <v>120</v>
      </c>
      <c r="G11" s="81">
        <v>60</v>
      </c>
      <c r="H11" s="81">
        <v>0</v>
      </c>
      <c r="I11" s="14"/>
      <c r="J11" s="14"/>
      <c r="K11" s="82"/>
      <c r="L11" s="83"/>
      <c r="M11" s="84"/>
      <c r="N11" s="85"/>
      <c r="O11" s="14"/>
      <c r="P11" s="14"/>
      <c r="Q11" s="14"/>
      <c r="R11" s="14"/>
    </row>
    <row r="12" spans="1:18" ht="16" x14ac:dyDescent="0.2">
      <c r="A12" s="80" t="s">
        <v>264</v>
      </c>
      <c r="B12" s="41" t="s">
        <v>275</v>
      </c>
      <c r="C12" s="39">
        <v>105687968</v>
      </c>
      <c r="D12" s="37">
        <v>9</v>
      </c>
      <c r="E12" s="41" t="s">
        <v>266</v>
      </c>
      <c r="F12" s="81">
        <v>29</v>
      </c>
      <c r="G12" s="81">
        <v>14</v>
      </c>
      <c r="H12" s="81">
        <v>0</v>
      </c>
      <c r="I12" s="14"/>
      <c r="J12" s="14"/>
      <c r="K12" s="82"/>
      <c r="L12" s="83"/>
      <c r="M12" s="84"/>
      <c r="N12" s="85"/>
      <c r="O12" s="14"/>
      <c r="P12" s="14"/>
      <c r="Q12" s="14"/>
      <c r="R12" s="14"/>
    </row>
    <row r="13" spans="1:18" ht="16" x14ac:dyDescent="0.2">
      <c r="A13" s="80" t="s">
        <v>264</v>
      </c>
      <c r="B13" s="41" t="s">
        <v>276</v>
      </c>
      <c r="C13" s="39">
        <v>95633574</v>
      </c>
      <c r="D13" s="37">
        <v>10</v>
      </c>
      <c r="E13" s="41" t="s">
        <v>266</v>
      </c>
      <c r="F13" s="81">
        <v>37</v>
      </c>
      <c r="G13" s="81">
        <v>17</v>
      </c>
      <c r="H13" s="81">
        <v>0</v>
      </c>
      <c r="I13" s="14"/>
      <c r="J13" s="14"/>
      <c r="K13" s="82"/>
      <c r="L13" s="83"/>
      <c r="M13" s="84"/>
      <c r="N13" s="85"/>
      <c r="O13" s="14"/>
      <c r="P13" s="14"/>
      <c r="Q13" s="14"/>
      <c r="R13" s="14"/>
    </row>
    <row r="14" spans="1:18" ht="16" x14ac:dyDescent="0.2">
      <c r="A14" s="80" t="s">
        <v>264</v>
      </c>
      <c r="B14" s="41" t="s">
        <v>277</v>
      </c>
      <c r="C14" s="39">
        <v>95224836</v>
      </c>
      <c r="D14" s="37">
        <v>11</v>
      </c>
      <c r="E14" s="41" t="s">
        <v>266</v>
      </c>
      <c r="F14" s="81">
        <v>33</v>
      </c>
      <c r="G14" s="81">
        <v>18</v>
      </c>
      <c r="H14" s="81">
        <v>0</v>
      </c>
      <c r="I14" s="14"/>
      <c r="J14" s="14"/>
      <c r="K14" s="82"/>
      <c r="L14" s="83"/>
      <c r="M14" s="84"/>
      <c r="N14" s="85"/>
      <c r="O14" s="14"/>
      <c r="P14" s="14"/>
      <c r="Q14" s="14"/>
      <c r="R14" s="14"/>
    </row>
    <row r="15" spans="1:18" ht="16" x14ac:dyDescent="0.2">
      <c r="A15" s="80" t="s">
        <v>264</v>
      </c>
      <c r="B15" s="41" t="s">
        <v>278</v>
      </c>
      <c r="C15" s="39">
        <v>77959510</v>
      </c>
      <c r="D15" s="37">
        <v>12</v>
      </c>
      <c r="E15" s="41" t="s">
        <v>266</v>
      </c>
      <c r="F15" s="81">
        <v>57</v>
      </c>
      <c r="G15" s="81">
        <v>48</v>
      </c>
      <c r="H15" s="81">
        <v>0</v>
      </c>
      <c r="I15" s="14"/>
      <c r="J15" s="14"/>
      <c r="K15" s="82"/>
      <c r="L15" s="83"/>
      <c r="M15" s="84"/>
      <c r="N15" s="85"/>
      <c r="O15" s="14"/>
      <c r="P15" s="14"/>
      <c r="Q15" s="14"/>
      <c r="R15" s="14"/>
    </row>
    <row r="16" spans="1:18" ht="16" x14ac:dyDescent="0.2">
      <c r="A16" s="80" t="s">
        <v>264</v>
      </c>
      <c r="B16" s="41" t="s">
        <v>279</v>
      </c>
      <c r="C16" s="39">
        <v>77039987</v>
      </c>
      <c r="D16" s="37">
        <v>13</v>
      </c>
      <c r="E16" s="41" t="s">
        <v>266</v>
      </c>
      <c r="F16" s="81">
        <v>26</v>
      </c>
      <c r="G16" s="81">
        <v>18</v>
      </c>
      <c r="H16" s="81">
        <v>0</v>
      </c>
      <c r="I16" s="14"/>
      <c r="J16" s="14"/>
      <c r="K16" s="82"/>
      <c r="L16" s="83"/>
      <c r="M16" s="84"/>
      <c r="N16" s="85"/>
      <c r="O16" s="14"/>
      <c r="P16" s="14"/>
      <c r="Q16" s="14"/>
      <c r="R16" s="14"/>
    </row>
    <row r="17" spans="1:18" ht="16" x14ac:dyDescent="0.2">
      <c r="A17" s="80" t="s">
        <v>264</v>
      </c>
      <c r="B17" s="41" t="s">
        <v>280</v>
      </c>
      <c r="C17" s="39">
        <v>52274924</v>
      </c>
      <c r="D17" s="37">
        <v>14</v>
      </c>
      <c r="E17" s="41" t="s">
        <v>266</v>
      </c>
      <c r="F17" s="81">
        <v>27</v>
      </c>
      <c r="G17" s="81">
        <v>15</v>
      </c>
      <c r="H17" s="81">
        <v>0</v>
      </c>
      <c r="I17" s="14"/>
      <c r="J17" s="14"/>
      <c r="K17" s="82"/>
      <c r="L17" s="83"/>
      <c r="M17" s="84"/>
      <c r="N17" s="85"/>
      <c r="O17" s="14"/>
      <c r="P17" s="14"/>
      <c r="Q17" s="14"/>
      <c r="R17" s="14"/>
    </row>
    <row r="18" spans="1:18" ht="16" x14ac:dyDescent="0.2">
      <c r="A18" s="80" t="s">
        <v>264</v>
      </c>
      <c r="B18" s="41" t="s">
        <v>281</v>
      </c>
      <c r="C18" s="39">
        <v>26886775</v>
      </c>
      <c r="D18" s="37">
        <v>15</v>
      </c>
      <c r="E18" s="41" t="s">
        <v>266</v>
      </c>
      <c r="F18" s="81">
        <v>58</v>
      </c>
      <c r="G18" s="81">
        <v>104</v>
      </c>
      <c r="H18" s="81">
        <v>0</v>
      </c>
      <c r="I18" s="14"/>
      <c r="J18" s="14"/>
      <c r="K18" s="82"/>
      <c r="L18" s="83"/>
      <c r="M18" s="84"/>
      <c r="N18" s="85"/>
      <c r="O18" s="14"/>
      <c r="P18" s="14"/>
      <c r="Q18" s="14"/>
      <c r="R18" s="14"/>
    </row>
    <row r="19" spans="1:18" ht="16" x14ac:dyDescent="0.2">
      <c r="A19" s="80" t="s">
        <v>264</v>
      </c>
      <c r="B19" s="41" t="s">
        <v>282</v>
      </c>
      <c r="C19" s="39">
        <v>4591497</v>
      </c>
      <c r="D19" s="37" t="s">
        <v>282</v>
      </c>
      <c r="E19" s="41" t="s">
        <v>266</v>
      </c>
      <c r="F19" s="81">
        <v>20</v>
      </c>
      <c r="G19" s="81">
        <v>11</v>
      </c>
      <c r="H19" s="81">
        <v>0</v>
      </c>
      <c r="I19" s="14"/>
      <c r="J19" s="14"/>
      <c r="K19" s="82"/>
      <c r="L19" s="83"/>
      <c r="M19" s="84"/>
      <c r="N19" s="85"/>
      <c r="O19" s="14"/>
      <c r="P19" s="14"/>
      <c r="Q19" s="14"/>
      <c r="R19" s="14"/>
    </row>
    <row r="20" spans="1:18" ht="16" x14ac:dyDescent="0.2">
      <c r="A20" s="80" t="s">
        <v>264</v>
      </c>
      <c r="B20" s="41" t="s">
        <v>283</v>
      </c>
      <c r="C20" s="39">
        <v>716790</v>
      </c>
      <c r="D20" s="37">
        <v>15</v>
      </c>
      <c r="E20" s="41" t="s">
        <v>284</v>
      </c>
      <c r="F20" s="81">
        <v>5</v>
      </c>
      <c r="G20" s="81">
        <v>3</v>
      </c>
      <c r="H20" s="81">
        <v>0</v>
      </c>
      <c r="I20" s="14"/>
      <c r="J20" s="14"/>
      <c r="K20" s="82"/>
      <c r="L20" s="83"/>
      <c r="M20" s="84"/>
      <c r="N20" s="85"/>
      <c r="O20" s="14"/>
      <c r="P20" s="14"/>
      <c r="Q20" s="14"/>
      <c r="R20" s="14"/>
    </row>
    <row r="21" spans="1:18" ht="15.75" customHeight="1" x14ac:dyDescent="0.2">
      <c r="A21" s="80" t="s">
        <v>264</v>
      </c>
      <c r="B21" s="41" t="s">
        <v>285</v>
      </c>
      <c r="C21" s="39">
        <v>407212</v>
      </c>
      <c r="D21" s="37">
        <v>15</v>
      </c>
      <c r="E21" s="41" t="s">
        <v>284</v>
      </c>
      <c r="F21" s="81">
        <v>4</v>
      </c>
      <c r="G21" s="81">
        <v>20</v>
      </c>
      <c r="H21" s="81">
        <v>0</v>
      </c>
      <c r="I21" s="14"/>
      <c r="J21" s="14"/>
      <c r="K21" s="82"/>
      <c r="L21" s="83"/>
      <c r="M21" s="84"/>
      <c r="N21" s="85"/>
      <c r="O21" s="14"/>
      <c r="P21" s="14"/>
      <c r="Q21" s="14"/>
      <c r="R21" s="14"/>
    </row>
    <row r="22" spans="1:18" ht="15.75" customHeight="1" x14ac:dyDescent="0.2">
      <c r="A22" s="80" t="s">
        <v>264</v>
      </c>
      <c r="B22" s="41" t="s">
        <v>286</v>
      </c>
      <c r="C22" s="39">
        <v>362420</v>
      </c>
      <c r="D22" s="37">
        <v>15</v>
      </c>
      <c r="E22" s="41" t="s">
        <v>284</v>
      </c>
      <c r="F22" s="81">
        <v>1</v>
      </c>
      <c r="G22" s="81">
        <v>1</v>
      </c>
      <c r="H22" s="81">
        <v>0</v>
      </c>
      <c r="I22" s="14"/>
      <c r="J22" s="14"/>
      <c r="K22" s="82"/>
      <c r="L22" s="83"/>
      <c r="M22" s="84"/>
      <c r="N22" s="85"/>
      <c r="O22" s="14"/>
      <c r="P22" s="14"/>
      <c r="Q22" s="14"/>
      <c r="R22" s="14"/>
    </row>
    <row r="23" spans="1:18" ht="15.75" customHeight="1" x14ac:dyDescent="0.2">
      <c r="A23" s="80" t="s">
        <v>264</v>
      </c>
      <c r="B23" s="41" t="s">
        <v>287</v>
      </c>
      <c r="C23" s="39">
        <v>223466</v>
      </c>
      <c r="D23" s="37">
        <v>15</v>
      </c>
      <c r="E23" s="41" t="s">
        <v>284</v>
      </c>
      <c r="F23" s="81">
        <v>3</v>
      </c>
      <c r="G23" s="81">
        <v>11</v>
      </c>
      <c r="H23" s="81">
        <v>0</v>
      </c>
      <c r="I23" s="14"/>
      <c r="J23" s="14"/>
      <c r="K23" s="82"/>
      <c r="L23" s="83"/>
      <c r="M23" s="84"/>
      <c r="N23" s="85"/>
      <c r="O23" s="14"/>
      <c r="P23" s="14"/>
      <c r="Q23" s="14"/>
      <c r="R23" s="14"/>
    </row>
    <row r="24" spans="1:18" ht="15.75" customHeight="1" x14ac:dyDescent="0.2">
      <c r="A24" s="80" t="s">
        <v>264</v>
      </c>
      <c r="B24" s="41" t="s">
        <v>288</v>
      </c>
      <c r="C24" s="39">
        <v>206240</v>
      </c>
      <c r="D24" s="37">
        <v>15</v>
      </c>
      <c r="E24" s="41" t="s">
        <v>284</v>
      </c>
      <c r="F24" s="81">
        <v>0</v>
      </c>
      <c r="G24" s="81">
        <v>0</v>
      </c>
      <c r="H24" s="81">
        <v>0</v>
      </c>
      <c r="I24" s="14"/>
      <c r="J24" s="14"/>
      <c r="K24" s="82"/>
      <c r="L24" s="83"/>
      <c r="M24" s="84"/>
      <c r="N24" s="85"/>
      <c r="O24" s="14"/>
      <c r="P24" s="14"/>
      <c r="Q24" s="14"/>
      <c r="R24" s="14"/>
    </row>
    <row r="25" spans="1:18" ht="15.75" customHeight="1" x14ac:dyDescent="0.2">
      <c r="A25" s="80" t="s">
        <v>264</v>
      </c>
      <c r="B25" s="41" t="s">
        <v>289</v>
      </c>
      <c r="C25" s="39">
        <v>141723</v>
      </c>
      <c r="D25" s="37">
        <v>15</v>
      </c>
      <c r="E25" s="41" t="s">
        <v>284</v>
      </c>
      <c r="F25" s="81">
        <v>1</v>
      </c>
      <c r="G25" s="81">
        <v>3</v>
      </c>
      <c r="H25" s="81">
        <v>0</v>
      </c>
      <c r="I25" s="14"/>
      <c r="J25" s="14"/>
      <c r="K25" s="82"/>
      <c r="L25" s="83"/>
      <c r="M25" s="84"/>
      <c r="N25" s="85"/>
      <c r="O25" s="14"/>
      <c r="P25" s="14"/>
      <c r="Q25" s="14"/>
      <c r="R25" s="14"/>
    </row>
    <row r="26" spans="1:18" ht="15.75" customHeight="1" x14ac:dyDescent="0.2">
      <c r="A26" s="80" t="s">
        <v>264</v>
      </c>
      <c r="B26" s="41" t="s">
        <v>290</v>
      </c>
      <c r="C26" s="39">
        <v>105528</v>
      </c>
      <c r="D26" s="37">
        <v>15</v>
      </c>
      <c r="E26" s="41" t="s">
        <v>284</v>
      </c>
      <c r="F26" s="81">
        <v>1</v>
      </c>
      <c r="G26" s="81">
        <v>9</v>
      </c>
      <c r="H26" s="81">
        <v>0</v>
      </c>
      <c r="I26" s="14"/>
      <c r="J26" s="14"/>
      <c r="K26" s="82"/>
      <c r="L26" s="83"/>
      <c r="M26" s="84"/>
      <c r="N26" s="85"/>
      <c r="O26" s="14"/>
      <c r="P26" s="14"/>
      <c r="Q26" s="14"/>
      <c r="R26" s="14"/>
    </row>
    <row r="27" spans="1:18" ht="15.75" customHeight="1" x14ac:dyDescent="0.2">
      <c r="A27" s="80" t="s">
        <v>291</v>
      </c>
      <c r="B27" s="41" t="s">
        <v>292</v>
      </c>
      <c r="C27" s="39">
        <v>124933378</v>
      </c>
      <c r="D27" s="37" t="s">
        <v>274</v>
      </c>
      <c r="E27" s="41" t="s">
        <v>266</v>
      </c>
      <c r="F27" s="81">
        <v>31</v>
      </c>
      <c r="G27" s="81">
        <v>15</v>
      </c>
      <c r="H27" s="81">
        <v>0</v>
      </c>
      <c r="I27" s="14"/>
      <c r="J27" s="14"/>
      <c r="K27" s="82"/>
      <c r="L27" s="83"/>
      <c r="M27" s="84"/>
      <c r="N27" s="85"/>
      <c r="O27" s="14"/>
      <c r="P27" s="14"/>
      <c r="Q27" s="14"/>
      <c r="R27" s="14"/>
    </row>
    <row r="28" spans="1:18" ht="15.75" customHeight="1" x14ac:dyDescent="0.2">
      <c r="A28" s="80" t="s">
        <v>291</v>
      </c>
      <c r="B28" s="41" t="s">
        <v>293</v>
      </c>
      <c r="C28" s="39">
        <v>109261889</v>
      </c>
      <c r="D28" s="37">
        <v>2</v>
      </c>
      <c r="E28" s="41" t="s">
        <v>266</v>
      </c>
      <c r="F28" s="81">
        <v>8</v>
      </c>
      <c r="G28" s="81">
        <v>2</v>
      </c>
      <c r="H28" s="81">
        <v>0</v>
      </c>
      <c r="I28" s="14"/>
      <c r="J28" s="14"/>
      <c r="K28" s="82"/>
      <c r="L28" s="83"/>
      <c r="M28" s="84"/>
      <c r="N28" s="85"/>
      <c r="O28" s="14"/>
      <c r="P28" s="14"/>
      <c r="Q28" s="14"/>
      <c r="R28" s="14"/>
    </row>
    <row r="29" spans="1:18" ht="15.75" customHeight="1" x14ac:dyDescent="0.2">
      <c r="A29" s="80" t="s">
        <v>291</v>
      </c>
      <c r="B29" s="41" t="s">
        <v>294</v>
      </c>
      <c r="C29" s="39">
        <v>106206046</v>
      </c>
      <c r="D29" s="37">
        <v>4</v>
      </c>
      <c r="E29" s="41" t="s">
        <v>266</v>
      </c>
      <c r="F29" s="81">
        <v>2</v>
      </c>
      <c r="G29" s="81">
        <v>0</v>
      </c>
      <c r="H29" s="81">
        <v>0</v>
      </c>
      <c r="I29" s="14"/>
      <c r="J29" s="14"/>
      <c r="K29" s="82"/>
      <c r="L29" s="83"/>
      <c r="M29" s="84"/>
      <c r="N29" s="85"/>
      <c r="O29" s="14"/>
      <c r="P29" s="14"/>
      <c r="Q29" s="14"/>
      <c r="R29" s="14"/>
    </row>
    <row r="30" spans="1:18" ht="15.75" customHeight="1" x14ac:dyDescent="0.2">
      <c r="A30" s="80" t="s">
        <v>291</v>
      </c>
      <c r="B30" s="41" t="s">
        <v>295</v>
      </c>
      <c r="C30" s="39">
        <v>104300736</v>
      </c>
      <c r="D30" s="37">
        <v>3</v>
      </c>
      <c r="E30" s="41" t="s">
        <v>266</v>
      </c>
      <c r="F30" s="81">
        <v>11</v>
      </c>
      <c r="G30" s="81">
        <v>19</v>
      </c>
      <c r="H30" s="81">
        <v>0</v>
      </c>
      <c r="I30" s="14"/>
      <c r="J30" s="14"/>
      <c r="K30" s="82"/>
      <c r="L30" s="83"/>
      <c r="M30" s="84"/>
      <c r="N30" s="85"/>
      <c r="O30" s="14"/>
      <c r="P30" s="14"/>
      <c r="Q30" s="14"/>
      <c r="R30" s="14"/>
    </row>
    <row r="31" spans="1:18" ht="15.75" customHeight="1" x14ac:dyDescent="0.2">
      <c r="A31" s="80" t="s">
        <v>291</v>
      </c>
      <c r="B31" s="41" t="s">
        <v>296</v>
      </c>
      <c r="C31" s="39">
        <v>101153585</v>
      </c>
      <c r="D31" s="37">
        <v>6</v>
      </c>
      <c r="E31" s="41" t="s">
        <v>266</v>
      </c>
      <c r="F31" s="81">
        <v>4</v>
      </c>
      <c r="G31" s="81">
        <v>14</v>
      </c>
      <c r="H31" s="81">
        <v>0</v>
      </c>
      <c r="I31" s="14"/>
      <c r="J31" s="14"/>
      <c r="K31" s="82"/>
      <c r="L31" s="83"/>
      <c r="M31" s="84"/>
      <c r="N31" s="85"/>
      <c r="O31" s="14"/>
      <c r="P31" s="14"/>
      <c r="Q31" s="14"/>
      <c r="R31" s="14"/>
    </row>
    <row r="32" spans="1:18" ht="15.75" customHeight="1" x14ac:dyDescent="0.2">
      <c r="A32" s="80" t="s">
        <v>291</v>
      </c>
      <c r="B32" s="41" t="s">
        <v>297</v>
      </c>
      <c r="C32" s="39">
        <v>100276429</v>
      </c>
      <c r="D32" s="37">
        <v>7</v>
      </c>
      <c r="E32" s="41" t="s">
        <v>266</v>
      </c>
      <c r="F32" s="81">
        <v>5</v>
      </c>
      <c r="G32" s="81">
        <v>4</v>
      </c>
      <c r="H32" s="81" t="s">
        <v>298</v>
      </c>
      <c r="I32" s="14"/>
      <c r="J32" s="14"/>
      <c r="K32" s="82"/>
      <c r="L32" s="83"/>
      <c r="M32" s="84"/>
      <c r="N32" s="85"/>
      <c r="O32" s="14"/>
      <c r="P32" s="14"/>
      <c r="Q32" s="14"/>
      <c r="R32" s="14"/>
    </row>
    <row r="33" spans="1:18" ht="15.75" customHeight="1" x14ac:dyDescent="0.2">
      <c r="A33" s="80" t="s">
        <v>291</v>
      </c>
      <c r="B33" s="41" t="s">
        <v>299</v>
      </c>
      <c r="C33" s="39">
        <v>97569473</v>
      </c>
      <c r="D33" s="37">
        <v>8</v>
      </c>
      <c r="E33" s="41" t="s">
        <v>266</v>
      </c>
      <c r="F33" s="81">
        <v>0</v>
      </c>
      <c r="G33" s="81">
        <v>0</v>
      </c>
      <c r="H33" s="81">
        <v>0</v>
      </c>
      <c r="I33" s="14"/>
      <c r="J33" s="14"/>
      <c r="K33" s="82"/>
      <c r="L33" s="83"/>
      <c r="M33" s="84"/>
      <c r="N33" s="85"/>
      <c r="O33" s="14"/>
      <c r="P33" s="14"/>
      <c r="Q33" s="14"/>
      <c r="R33" s="14"/>
    </row>
    <row r="34" spans="1:18" ht="15.75" customHeight="1" x14ac:dyDescent="0.2">
      <c r="A34" s="80" t="s">
        <v>291</v>
      </c>
      <c r="B34" s="41" t="s">
        <v>300</v>
      </c>
      <c r="C34" s="39">
        <v>94502422</v>
      </c>
      <c r="D34" s="37">
        <v>9</v>
      </c>
      <c r="E34" s="41" t="s">
        <v>266</v>
      </c>
      <c r="F34" s="81">
        <v>10</v>
      </c>
      <c r="G34" s="81">
        <v>7</v>
      </c>
      <c r="H34" s="81">
        <v>0</v>
      </c>
      <c r="I34" s="14"/>
      <c r="J34" s="14"/>
      <c r="K34" s="82"/>
      <c r="L34" s="83"/>
      <c r="M34" s="84"/>
      <c r="N34" s="85"/>
      <c r="O34" s="14"/>
      <c r="P34" s="14"/>
      <c r="Q34" s="14"/>
      <c r="R34" s="14"/>
    </row>
    <row r="35" spans="1:18" ht="15.75" customHeight="1" x14ac:dyDescent="0.2">
      <c r="A35" s="80" t="s">
        <v>291</v>
      </c>
      <c r="B35" s="41" t="s">
        <v>301</v>
      </c>
      <c r="C35" s="39">
        <v>92464824</v>
      </c>
      <c r="D35" s="37">
        <v>10</v>
      </c>
      <c r="E35" s="41" t="s">
        <v>266</v>
      </c>
      <c r="F35" s="81">
        <v>6</v>
      </c>
      <c r="G35" s="81">
        <v>2</v>
      </c>
      <c r="H35" s="81">
        <v>0</v>
      </c>
      <c r="K35" s="82"/>
      <c r="L35" s="83"/>
      <c r="M35" s="84"/>
      <c r="N35" s="85"/>
    </row>
    <row r="36" spans="1:18" ht="15.75" customHeight="1" x14ac:dyDescent="0.2">
      <c r="A36" s="80" t="s">
        <v>291</v>
      </c>
      <c r="B36" s="41" t="s">
        <v>302</v>
      </c>
      <c r="C36" s="39">
        <v>89119429</v>
      </c>
      <c r="D36" s="37">
        <v>11</v>
      </c>
      <c r="E36" s="41" t="s">
        <v>266</v>
      </c>
      <c r="F36" s="81">
        <v>9</v>
      </c>
      <c r="G36" s="81">
        <v>15</v>
      </c>
      <c r="H36" s="81">
        <v>0</v>
      </c>
    </row>
    <row r="37" spans="1:18" ht="15.75" customHeight="1" x14ac:dyDescent="0.2">
      <c r="A37" s="80" t="s">
        <v>291</v>
      </c>
      <c r="B37" s="41" t="s">
        <v>303</v>
      </c>
      <c r="C37" s="39">
        <v>88025743</v>
      </c>
      <c r="D37" s="37">
        <v>5</v>
      </c>
      <c r="E37" s="41" t="s">
        <v>266</v>
      </c>
      <c r="F37" s="81">
        <v>2</v>
      </c>
      <c r="G37" s="81">
        <v>1</v>
      </c>
      <c r="H37" s="81">
        <v>0</v>
      </c>
    </row>
    <row r="38" spans="1:18" ht="15.75" customHeight="1" x14ac:dyDescent="0.2">
      <c r="A38" s="80" t="s">
        <v>291</v>
      </c>
      <c r="B38" s="41" t="s">
        <v>304</v>
      </c>
      <c r="C38" s="39">
        <v>83956141</v>
      </c>
      <c r="D38" s="37">
        <v>12</v>
      </c>
      <c r="E38" s="41" t="s">
        <v>266</v>
      </c>
      <c r="F38" s="81">
        <v>7</v>
      </c>
      <c r="G38" s="81">
        <v>8</v>
      </c>
      <c r="H38" s="81">
        <v>0</v>
      </c>
    </row>
    <row r="39" spans="1:18" ht="15.75" customHeight="1" x14ac:dyDescent="0.2">
      <c r="A39" s="80" t="s">
        <v>291</v>
      </c>
      <c r="B39" s="41" t="s">
        <v>305</v>
      </c>
      <c r="C39" s="39">
        <v>73406552</v>
      </c>
      <c r="D39" s="37">
        <v>14</v>
      </c>
      <c r="E39" s="41" t="s">
        <v>266</v>
      </c>
      <c r="F39" s="81">
        <v>1</v>
      </c>
      <c r="G39" s="81">
        <v>3</v>
      </c>
      <c r="H39" s="81">
        <v>0</v>
      </c>
    </row>
    <row r="40" spans="1:18" ht="15.75" customHeight="1" x14ac:dyDescent="0.2">
      <c r="A40" s="80" t="s">
        <v>291</v>
      </c>
      <c r="B40" s="41" t="s">
        <v>306</v>
      </c>
      <c r="C40" s="39">
        <v>71409564</v>
      </c>
      <c r="D40" s="37">
        <v>13</v>
      </c>
      <c r="E40" s="41" t="s">
        <v>266</v>
      </c>
      <c r="F40" s="81">
        <v>1</v>
      </c>
      <c r="G40" s="81">
        <v>1</v>
      </c>
      <c r="H40" s="81">
        <v>0</v>
      </c>
    </row>
    <row r="41" spans="1:18" ht="15.75" customHeight="1" x14ac:dyDescent="0.2">
      <c r="A41" s="80" t="s">
        <v>291</v>
      </c>
      <c r="B41" s="41" t="s">
        <v>307</v>
      </c>
      <c r="C41" s="39">
        <v>67738280</v>
      </c>
      <c r="D41" s="37">
        <v>16</v>
      </c>
      <c r="E41" s="41" t="s">
        <v>266</v>
      </c>
      <c r="F41" s="81">
        <v>2</v>
      </c>
      <c r="G41" s="81">
        <v>2</v>
      </c>
      <c r="H41" s="81">
        <v>0</v>
      </c>
      <c r="I41" s="14"/>
      <c r="J41" s="14"/>
      <c r="K41" s="14"/>
      <c r="L41" s="14"/>
      <c r="M41" s="14"/>
      <c r="N41" s="14"/>
      <c r="O41" s="14"/>
      <c r="P41" s="14"/>
      <c r="Q41" s="14"/>
      <c r="R41" s="14"/>
    </row>
    <row r="42" spans="1:18" ht="15.75" customHeight="1" x14ac:dyDescent="0.2">
      <c r="A42" s="80" t="s">
        <v>291</v>
      </c>
      <c r="B42" s="41" t="s">
        <v>308</v>
      </c>
      <c r="C42" s="39">
        <v>66937833</v>
      </c>
      <c r="D42" s="37">
        <v>17</v>
      </c>
      <c r="E42" s="41" t="s">
        <v>266</v>
      </c>
      <c r="F42" s="81">
        <v>2</v>
      </c>
      <c r="G42" s="81">
        <v>2</v>
      </c>
      <c r="H42" s="81">
        <v>0</v>
      </c>
      <c r="I42" s="14"/>
      <c r="J42" s="14"/>
      <c r="K42" s="14"/>
      <c r="L42" s="14"/>
      <c r="M42" s="14"/>
      <c r="N42" s="14"/>
      <c r="O42" s="14"/>
      <c r="P42" s="14"/>
      <c r="Q42" s="14"/>
      <c r="R42" s="14"/>
    </row>
    <row r="43" spans="1:18" ht="15.75" customHeight="1" x14ac:dyDescent="0.2">
      <c r="A43" s="80" t="s">
        <v>291</v>
      </c>
      <c r="B43" s="41" t="s">
        <v>309</v>
      </c>
      <c r="C43" s="39">
        <v>62623004</v>
      </c>
      <c r="D43" s="37">
        <v>18</v>
      </c>
      <c r="E43" s="41" t="s">
        <v>266</v>
      </c>
      <c r="F43" s="81">
        <v>1</v>
      </c>
      <c r="G43" s="81">
        <v>0</v>
      </c>
      <c r="H43" s="81">
        <v>0</v>
      </c>
      <c r="I43" s="14"/>
      <c r="J43" s="14"/>
      <c r="K43" s="14"/>
      <c r="L43" s="14"/>
      <c r="M43" s="14"/>
      <c r="N43" s="14"/>
      <c r="O43" s="14"/>
      <c r="P43" s="14"/>
      <c r="Q43" s="14"/>
      <c r="R43" s="14"/>
    </row>
    <row r="44" spans="1:18" ht="15.75" customHeight="1" x14ac:dyDescent="0.2">
      <c r="A44" s="80" t="s">
        <v>291</v>
      </c>
      <c r="B44" s="41" t="s">
        <v>310</v>
      </c>
      <c r="C44" s="39">
        <v>60482744</v>
      </c>
      <c r="D44" s="37">
        <v>19</v>
      </c>
      <c r="E44" s="41" t="s">
        <v>266</v>
      </c>
      <c r="F44" s="81">
        <v>2</v>
      </c>
      <c r="G44" s="81">
        <v>1</v>
      </c>
      <c r="H44" s="81">
        <v>0</v>
      </c>
      <c r="I44" s="14"/>
      <c r="J44" s="14"/>
      <c r="K44" s="14"/>
      <c r="L44" s="14"/>
      <c r="M44" s="14"/>
      <c r="N44" s="14"/>
      <c r="O44" s="14"/>
      <c r="P44" s="14"/>
      <c r="Q44" s="14"/>
      <c r="R44" s="14"/>
    </row>
    <row r="45" spans="1:18" ht="15.75" customHeight="1" x14ac:dyDescent="0.2">
      <c r="A45" s="80" t="s">
        <v>291</v>
      </c>
      <c r="B45" s="41" t="s">
        <v>311</v>
      </c>
      <c r="C45" s="39">
        <v>57783881</v>
      </c>
      <c r="D45" s="37">
        <v>20</v>
      </c>
      <c r="E45" s="41" t="s">
        <v>266</v>
      </c>
      <c r="F45" s="81">
        <v>5</v>
      </c>
      <c r="G45" s="81">
        <v>7</v>
      </c>
      <c r="H45" s="81">
        <v>0</v>
      </c>
      <c r="I45" s="14"/>
      <c r="J45" s="14"/>
      <c r="K45" s="14"/>
      <c r="L45" s="14"/>
      <c r="M45" s="14"/>
      <c r="N45" s="14"/>
      <c r="O45" s="14"/>
      <c r="P45" s="14"/>
      <c r="Q45" s="14"/>
      <c r="R45" s="14"/>
    </row>
    <row r="46" spans="1:18" ht="15.75" customHeight="1" x14ac:dyDescent="0.2">
      <c r="A46" s="80" t="s">
        <v>291</v>
      </c>
      <c r="B46" s="41" t="s">
        <v>312</v>
      </c>
      <c r="C46" s="39">
        <v>55572441</v>
      </c>
      <c r="D46" s="37">
        <v>21</v>
      </c>
      <c r="E46" s="41" t="s">
        <v>266</v>
      </c>
      <c r="F46" s="81">
        <v>5</v>
      </c>
      <c r="G46" s="81">
        <v>8</v>
      </c>
      <c r="H46" s="81">
        <v>0</v>
      </c>
      <c r="I46" s="14"/>
      <c r="J46" s="14"/>
      <c r="K46" s="14"/>
      <c r="L46" s="14"/>
      <c r="M46" s="14"/>
      <c r="N46" s="14"/>
      <c r="O46" s="14"/>
      <c r="P46" s="14"/>
      <c r="Q46" s="14"/>
      <c r="R46" s="14"/>
    </row>
    <row r="47" spans="1:18" ht="15.75" customHeight="1" x14ac:dyDescent="0.2">
      <c r="A47" s="80" t="s">
        <v>291</v>
      </c>
      <c r="B47" s="41" t="s">
        <v>313</v>
      </c>
      <c r="C47" s="39">
        <v>53307308</v>
      </c>
      <c r="D47" s="37">
        <v>22</v>
      </c>
      <c r="E47" s="41" t="s">
        <v>266</v>
      </c>
      <c r="F47" s="81">
        <v>1</v>
      </c>
      <c r="G47" s="81">
        <v>0</v>
      </c>
      <c r="H47" s="81">
        <v>0</v>
      </c>
      <c r="I47" s="14"/>
      <c r="J47" s="14"/>
      <c r="K47" s="14"/>
      <c r="L47" s="14"/>
      <c r="M47" s="14"/>
      <c r="N47" s="14"/>
      <c r="O47" s="14"/>
      <c r="P47" s="14"/>
      <c r="Q47" s="14"/>
      <c r="R47" s="14"/>
    </row>
    <row r="48" spans="1:18" ht="15.75" customHeight="1" x14ac:dyDescent="0.2">
      <c r="A48" s="80" t="s">
        <v>291</v>
      </c>
      <c r="B48" s="41" t="s">
        <v>314</v>
      </c>
      <c r="C48" s="39">
        <v>51055830</v>
      </c>
      <c r="D48" s="37">
        <v>15</v>
      </c>
      <c r="E48" s="41" t="s">
        <v>266</v>
      </c>
      <c r="F48" s="81">
        <v>6</v>
      </c>
      <c r="G48" s="81">
        <v>2</v>
      </c>
      <c r="H48" s="81">
        <v>0</v>
      </c>
      <c r="I48" s="14"/>
      <c r="J48" s="14"/>
      <c r="K48" s="14"/>
      <c r="L48" s="14"/>
      <c r="M48" s="14"/>
      <c r="N48" s="14"/>
      <c r="O48" s="14"/>
      <c r="P48" s="14"/>
      <c r="Q48" s="14"/>
      <c r="R48" s="14"/>
    </row>
    <row r="49" spans="1:18" ht="15.75" customHeight="1" x14ac:dyDescent="0.2">
      <c r="A49" s="80" t="s">
        <v>291</v>
      </c>
      <c r="B49" s="41" t="s">
        <v>315</v>
      </c>
      <c r="C49" s="39">
        <v>45543787</v>
      </c>
      <c r="D49" s="37">
        <v>23</v>
      </c>
      <c r="E49" s="41" t="s">
        <v>266</v>
      </c>
      <c r="F49" s="81">
        <v>3</v>
      </c>
      <c r="G49" s="81">
        <v>0</v>
      </c>
      <c r="H49" s="81">
        <v>0</v>
      </c>
      <c r="I49" s="14"/>
      <c r="J49" s="14"/>
      <c r="K49" s="14"/>
      <c r="L49" s="14"/>
      <c r="M49" s="14"/>
      <c r="N49" s="14"/>
      <c r="O49" s="14"/>
      <c r="P49" s="14"/>
      <c r="Q49" s="14"/>
      <c r="R49" s="14"/>
    </row>
    <row r="50" spans="1:18" ht="15.75" customHeight="1" x14ac:dyDescent="0.2">
      <c r="A50" s="80" t="s">
        <v>291</v>
      </c>
      <c r="B50" s="41" t="s">
        <v>316</v>
      </c>
      <c r="C50" s="39">
        <v>44817474</v>
      </c>
      <c r="D50" s="37">
        <v>24</v>
      </c>
      <c r="E50" s="41" t="s">
        <v>266</v>
      </c>
      <c r="F50" s="81">
        <v>3</v>
      </c>
      <c r="G50" s="81">
        <v>2</v>
      </c>
      <c r="H50" s="81">
        <v>0</v>
      </c>
      <c r="I50" s="14"/>
      <c r="J50" s="14"/>
      <c r="K50" s="14"/>
      <c r="L50" s="14"/>
      <c r="M50" s="14"/>
      <c r="N50" s="14"/>
      <c r="O50" s="14"/>
      <c r="P50" s="14"/>
      <c r="Q50" s="14"/>
      <c r="R50" s="14"/>
    </row>
    <row r="51" spans="1:18" ht="15.75" customHeight="1" x14ac:dyDescent="0.2">
      <c r="A51" s="80" t="s">
        <v>291</v>
      </c>
      <c r="B51" s="41" t="s">
        <v>317</v>
      </c>
      <c r="C51" s="39">
        <v>40340809</v>
      </c>
      <c r="D51" s="37">
        <v>25</v>
      </c>
      <c r="E51" s="41" t="s">
        <v>266</v>
      </c>
      <c r="F51" s="81">
        <v>5</v>
      </c>
      <c r="G51" s="81">
        <v>3</v>
      </c>
      <c r="H51" s="81">
        <v>0</v>
      </c>
      <c r="I51" s="14"/>
      <c r="J51" s="14"/>
      <c r="K51" s="14"/>
      <c r="L51" s="14"/>
      <c r="M51" s="14"/>
      <c r="N51" s="14"/>
      <c r="O51" s="14"/>
      <c r="P51" s="14"/>
      <c r="Q51" s="14"/>
      <c r="R51" s="14"/>
    </row>
    <row r="52" spans="1:18" ht="15.75" customHeight="1" x14ac:dyDescent="0.2">
      <c r="A52" s="80" t="s">
        <v>291</v>
      </c>
      <c r="B52" s="41" t="s">
        <v>318</v>
      </c>
      <c r="C52" s="39">
        <v>30135795</v>
      </c>
      <c r="D52" s="37">
        <v>26</v>
      </c>
      <c r="E52" s="41" t="s">
        <v>266</v>
      </c>
      <c r="F52" s="81">
        <v>0</v>
      </c>
      <c r="G52" s="81">
        <v>0</v>
      </c>
      <c r="H52" s="81">
        <v>0</v>
      </c>
      <c r="I52" s="14"/>
      <c r="J52" s="14"/>
      <c r="K52" s="14"/>
      <c r="L52" s="14"/>
      <c r="M52" s="14"/>
      <c r="N52" s="14"/>
      <c r="O52" s="14"/>
      <c r="P52" s="14"/>
      <c r="Q52" s="14"/>
      <c r="R52" s="14"/>
    </row>
    <row r="53" spans="1:18" ht="15.75" customHeight="1" x14ac:dyDescent="0.2">
      <c r="A53" s="80" t="s">
        <v>291</v>
      </c>
      <c r="B53" s="41" t="s">
        <v>319</v>
      </c>
      <c r="C53" s="39">
        <v>27843844</v>
      </c>
      <c r="D53" s="37">
        <v>27</v>
      </c>
      <c r="E53" s="41" t="s">
        <v>266</v>
      </c>
      <c r="F53" s="81">
        <v>2</v>
      </c>
      <c r="G53" s="81">
        <v>5</v>
      </c>
      <c r="H53" s="81">
        <v>0</v>
      </c>
      <c r="I53" s="14"/>
      <c r="J53" s="14"/>
      <c r="K53" s="14"/>
      <c r="L53" s="14"/>
      <c r="M53" s="14"/>
      <c r="N53" s="14"/>
      <c r="O53" s="14"/>
      <c r="P53" s="14"/>
      <c r="Q53" s="14"/>
      <c r="R53" s="14"/>
    </row>
    <row r="54" spans="1:18" ht="15.75" customHeight="1" x14ac:dyDescent="0.2">
      <c r="A54" s="80" t="s">
        <v>291</v>
      </c>
      <c r="B54" s="41" t="s">
        <v>320</v>
      </c>
      <c r="C54" s="39">
        <v>19127987</v>
      </c>
      <c r="D54" s="37">
        <v>15</v>
      </c>
      <c r="E54" s="41" t="s">
        <v>284</v>
      </c>
      <c r="F54" s="81">
        <v>2</v>
      </c>
      <c r="G54" s="81">
        <v>2</v>
      </c>
      <c r="H54" s="81">
        <v>0</v>
      </c>
      <c r="I54" s="14"/>
      <c r="J54" s="14"/>
      <c r="K54" s="14"/>
      <c r="L54" s="14"/>
      <c r="M54" s="14"/>
      <c r="N54" s="14"/>
      <c r="O54" s="14"/>
      <c r="P54" s="14"/>
      <c r="Q54" s="14"/>
      <c r="R54" s="14"/>
    </row>
    <row r="55" spans="1:18" ht="15.75" customHeight="1" x14ac:dyDescent="0.2">
      <c r="A55" s="80" t="s">
        <v>291</v>
      </c>
      <c r="B55" s="41" t="s">
        <v>321</v>
      </c>
      <c r="C55" s="39">
        <v>17697288</v>
      </c>
      <c r="D55" s="37">
        <v>5</v>
      </c>
      <c r="E55" s="41" t="s">
        <v>284</v>
      </c>
      <c r="F55" s="81">
        <v>1</v>
      </c>
      <c r="G55" s="81">
        <v>4</v>
      </c>
      <c r="H55" s="81">
        <v>0</v>
      </c>
      <c r="I55" s="14"/>
      <c r="J55" s="14"/>
      <c r="K55" s="14"/>
      <c r="L55" s="14"/>
      <c r="M55" s="14"/>
      <c r="N55" s="14"/>
      <c r="O55" s="14"/>
      <c r="P55" s="14"/>
      <c r="Q55" s="14"/>
      <c r="R55" s="14"/>
    </row>
    <row r="56" spans="1:18" ht="15.75" customHeight="1" x14ac:dyDescent="0.2">
      <c r="A56" s="80" t="s">
        <v>291</v>
      </c>
      <c r="B56" s="41" t="s">
        <v>322</v>
      </c>
      <c r="C56" s="39">
        <v>16664288</v>
      </c>
      <c r="D56" s="37">
        <v>28</v>
      </c>
      <c r="E56" s="41" t="s">
        <v>266</v>
      </c>
      <c r="F56" s="81">
        <v>3</v>
      </c>
      <c r="G56" s="81">
        <v>2</v>
      </c>
      <c r="H56" s="81">
        <v>0</v>
      </c>
      <c r="I56" s="14"/>
      <c r="J56" s="14"/>
      <c r="K56" s="14"/>
      <c r="L56" s="14"/>
      <c r="M56" s="14"/>
      <c r="N56" s="14"/>
      <c r="O56" s="14"/>
      <c r="P56" s="14"/>
      <c r="Q56" s="14"/>
      <c r="R56" s="14"/>
    </row>
    <row r="57" spans="1:18" ht="15.75" customHeight="1" x14ac:dyDescent="0.2">
      <c r="A57" s="80" t="s">
        <v>291</v>
      </c>
      <c r="B57" s="41" t="s">
        <v>323</v>
      </c>
      <c r="C57" s="39">
        <v>3464518</v>
      </c>
      <c r="D57" s="37">
        <v>13</v>
      </c>
      <c r="E57" s="41" t="s">
        <v>284</v>
      </c>
      <c r="F57" s="81">
        <v>2</v>
      </c>
      <c r="G57" s="81">
        <v>2</v>
      </c>
      <c r="H57" s="81">
        <v>0</v>
      </c>
      <c r="I57" s="14"/>
      <c r="J57" s="14"/>
      <c r="K57" s="14"/>
      <c r="L57" s="14"/>
      <c r="M57" s="14"/>
      <c r="N57" s="14"/>
      <c r="O57" s="14"/>
      <c r="P57" s="14"/>
      <c r="Q57" s="14"/>
      <c r="R57" s="14"/>
    </row>
    <row r="58" spans="1:18" ht="15.75" customHeight="1" x14ac:dyDescent="0.2">
      <c r="A58" s="80" t="s">
        <v>291</v>
      </c>
      <c r="B58" s="41" t="s">
        <v>324</v>
      </c>
      <c r="C58" s="39">
        <v>3056996</v>
      </c>
      <c r="D58" s="37">
        <v>3</v>
      </c>
      <c r="E58" s="41" t="s">
        <v>284</v>
      </c>
      <c r="F58" s="81">
        <v>0</v>
      </c>
      <c r="G58" s="81">
        <v>0</v>
      </c>
      <c r="H58" s="81">
        <v>0</v>
      </c>
      <c r="I58" s="14"/>
      <c r="J58" s="14"/>
      <c r="K58" s="14"/>
      <c r="L58" s="14"/>
      <c r="M58" s="14"/>
      <c r="N58" s="14"/>
      <c r="O58" s="14"/>
      <c r="P58" s="14"/>
      <c r="Q58" s="14"/>
      <c r="R58" s="14"/>
    </row>
    <row r="59" spans="1:18" ht="15.75" customHeight="1" x14ac:dyDescent="0.2">
      <c r="A59" s="80" t="s">
        <v>325</v>
      </c>
      <c r="B59" s="41" t="s">
        <v>300</v>
      </c>
      <c r="C59" s="39">
        <v>240012660</v>
      </c>
      <c r="D59" s="37" t="s">
        <v>326</v>
      </c>
      <c r="E59" s="41" t="s">
        <v>266</v>
      </c>
      <c r="F59" s="81">
        <v>65</v>
      </c>
      <c r="G59" s="81">
        <v>21</v>
      </c>
      <c r="H59" s="81" t="s">
        <v>298</v>
      </c>
      <c r="I59" s="14"/>
      <c r="J59" s="14"/>
      <c r="K59" s="14"/>
      <c r="L59" s="14"/>
      <c r="M59" s="14"/>
      <c r="N59" s="14"/>
      <c r="O59" s="14"/>
      <c r="P59" s="14"/>
      <c r="Q59" s="14"/>
      <c r="R59" s="14"/>
    </row>
    <row r="60" spans="1:18" ht="15.75" customHeight="1" x14ac:dyDescent="0.2">
      <c r="A60" s="80" t="s">
        <v>325</v>
      </c>
      <c r="B60" s="41" t="s">
        <v>306</v>
      </c>
      <c r="C60" s="39">
        <v>220954660</v>
      </c>
      <c r="D60" s="37" t="s">
        <v>327</v>
      </c>
      <c r="E60" s="41" t="s">
        <v>266</v>
      </c>
      <c r="F60" s="81">
        <v>63</v>
      </c>
      <c r="G60" s="81">
        <v>14</v>
      </c>
      <c r="H60" s="81" t="s">
        <v>298</v>
      </c>
      <c r="I60" s="14"/>
      <c r="J60" s="14"/>
      <c r="K60" s="14"/>
      <c r="L60" s="14"/>
      <c r="M60" s="14"/>
      <c r="N60" s="14"/>
      <c r="O60" s="14"/>
      <c r="P60" s="14"/>
      <c r="Q60" s="14"/>
      <c r="R60" s="14"/>
    </row>
    <row r="61" spans="1:18" ht="15.75" customHeight="1" x14ac:dyDescent="0.2">
      <c r="A61" s="80" t="s">
        <v>325</v>
      </c>
      <c r="B61" s="41" t="s">
        <v>328</v>
      </c>
      <c r="C61" s="39">
        <v>205980852</v>
      </c>
      <c r="D61" s="37" t="s">
        <v>329</v>
      </c>
      <c r="E61" s="41" t="s">
        <v>266</v>
      </c>
      <c r="F61" s="81">
        <v>48</v>
      </c>
      <c r="G61" s="81">
        <v>26</v>
      </c>
      <c r="H61" s="81" t="s">
        <v>298</v>
      </c>
      <c r="I61" s="14"/>
      <c r="J61" s="14"/>
      <c r="K61" s="14"/>
      <c r="L61" s="14"/>
      <c r="M61" s="14"/>
      <c r="N61" s="14"/>
      <c r="O61" s="14"/>
      <c r="P61" s="14"/>
      <c r="Q61" s="14"/>
      <c r="R61" s="14"/>
    </row>
    <row r="62" spans="1:18" ht="15.75" customHeight="1" x14ac:dyDescent="0.2">
      <c r="A62" s="80" t="s">
        <v>325</v>
      </c>
      <c r="B62" s="41" t="s">
        <v>330</v>
      </c>
      <c r="C62" s="39">
        <v>168988343</v>
      </c>
      <c r="D62" s="37" t="s">
        <v>331</v>
      </c>
      <c r="E62" s="41" t="s">
        <v>266</v>
      </c>
      <c r="F62" s="81">
        <v>55</v>
      </c>
      <c r="G62" s="81">
        <v>16</v>
      </c>
      <c r="H62" s="81">
        <v>0</v>
      </c>
      <c r="I62" s="14"/>
      <c r="J62" s="14"/>
      <c r="K62" s="14"/>
      <c r="L62" s="14"/>
      <c r="M62" s="14"/>
      <c r="N62" s="14"/>
      <c r="O62" s="14"/>
      <c r="P62" s="14"/>
      <c r="Q62" s="14"/>
      <c r="R62" s="14"/>
    </row>
    <row r="63" spans="1:18" ht="15.75" customHeight="1" x14ac:dyDescent="0.2">
      <c r="A63" s="80" t="s">
        <v>325</v>
      </c>
      <c r="B63" s="41" t="s">
        <v>332</v>
      </c>
      <c r="C63" s="39">
        <v>158927374</v>
      </c>
      <c r="D63" s="37" t="s">
        <v>333</v>
      </c>
      <c r="E63" s="41" t="s">
        <v>266</v>
      </c>
      <c r="F63" s="81">
        <v>45</v>
      </c>
      <c r="G63" s="81">
        <v>21</v>
      </c>
      <c r="H63" s="81" t="s">
        <v>298</v>
      </c>
      <c r="I63" s="14"/>
      <c r="J63" s="14"/>
      <c r="K63" s="14"/>
      <c r="L63" s="14"/>
      <c r="M63" s="14"/>
      <c r="N63" s="14"/>
      <c r="O63" s="14"/>
      <c r="P63" s="14"/>
      <c r="Q63" s="14"/>
      <c r="R63" s="14"/>
    </row>
    <row r="64" spans="1:18" ht="15.75" customHeight="1" x14ac:dyDescent="0.2">
      <c r="A64" s="80" t="s">
        <v>325</v>
      </c>
      <c r="B64" s="41" t="s">
        <v>334</v>
      </c>
      <c r="C64" s="39">
        <v>152753185</v>
      </c>
      <c r="D64" s="37" t="s">
        <v>335</v>
      </c>
      <c r="E64" s="41" t="s">
        <v>266</v>
      </c>
      <c r="F64" s="81">
        <v>42</v>
      </c>
      <c r="G64" s="81">
        <v>12</v>
      </c>
      <c r="H64" s="81">
        <v>0</v>
      </c>
      <c r="I64" s="14"/>
      <c r="J64" s="14"/>
      <c r="K64" s="14"/>
      <c r="L64" s="14"/>
      <c r="M64" s="14"/>
      <c r="N64" s="14"/>
      <c r="O64" s="14"/>
      <c r="P64" s="14"/>
      <c r="Q64" s="14"/>
      <c r="R64" s="14"/>
    </row>
    <row r="65" spans="1:18" ht="15.75" customHeight="1" x14ac:dyDescent="0.2">
      <c r="A65" s="80" t="s">
        <v>325</v>
      </c>
      <c r="B65" s="41" t="s">
        <v>307</v>
      </c>
      <c r="C65" s="39">
        <v>146106016</v>
      </c>
      <c r="D65" s="37" t="s">
        <v>336</v>
      </c>
      <c r="E65" s="41" t="s">
        <v>266</v>
      </c>
      <c r="F65" s="81">
        <v>64</v>
      </c>
      <c r="G65" s="81">
        <v>19</v>
      </c>
      <c r="H65" s="81">
        <v>0</v>
      </c>
      <c r="I65" s="14"/>
      <c r="J65" s="14"/>
      <c r="K65" s="14"/>
      <c r="L65" s="14"/>
      <c r="M65" s="14"/>
      <c r="N65" s="14"/>
      <c r="O65" s="14"/>
      <c r="P65" s="14"/>
      <c r="Q65" s="14"/>
      <c r="R65" s="14"/>
    </row>
    <row r="66" spans="1:18" ht="15.75" customHeight="1" x14ac:dyDescent="0.2">
      <c r="A66" s="80" t="s">
        <v>325</v>
      </c>
      <c r="B66" s="41" t="s">
        <v>337</v>
      </c>
      <c r="C66" s="39">
        <v>141311636</v>
      </c>
      <c r="D66" s="37" t="s">
        <v>338</v>
      </c>
      <c r="E66" s="41" t="s">
        <v>266</v>
      </c>
      <c r="F66" s="81">
        <v>51</v>
      </c>
      <c r="G66" s="81">
        <v>14</v>
      </c>
      <c r="H66" s="81">
        <v>0</v>
      </c>
      <c r="I66" s="14"/>
      <c r="J66" s="14"/>
      <c r="K66" s="14"/>
      <c r="L66" s="14"/>
      <c r="M66" s="14"/>
      <c r="N66" s="14"/>
      <c r="O66" s="14"/>
      <c r="P66" s="14"/>
      <c r="Q66" s="14"/>
      <c r="R66" s="14"/>
    </row>
    <row r="67" spans="1:18" ht="15.75" customHeight="1" x14ac:dyDescent="0.2">
      <c r="A67" s="80" t="s">
        <v>325</v>
      </c>
      <c r="B67" s="41" t="s">
        <v>339</v>
      </c>
      <c r="C67" s="39">
        <v>139831168</v>
      </c>
      <c r="D67" s="37" t="s">
        <v>340</v>
      </c>
      <c r="E67" s="41" t="s">
        <v>266</v>
      </c>
      <c r="F67" s="81">
        <v>39</v>
      </c>
      <c r="G67" s="81">
        <v>15</v>
      </c>
      <c r="H67" s="81" t="s">
        <v>341</v>
      </c>
      <c r="I67" s="14"/>
      <c r="J67" s="14"/>
      <c r="K67" s="14"/>
      <c r="L67" s="14"/>
      <c r="M67" s="14"/>
      <c r="N67" s="14"/>
      <c r="O67" s="14"/>
      <c r="P67" s="14"/>
      <c r="Q67" s="14"/>
      <c r="R67" s="14"/>
    </row>
    <row r="68" spans="1:18" ht="15.75" customHeight="1" x14ac:dyDescent="0.2">
      <c r="A68" s="80" t="s">
        <v>325</v>
      </c>
      <c r="B68" s="41" t="s">
        <v>342</v>
      </c>
      <c r="C68" s="39">
        <v>122081366</v>
      </c>
      <c r="D68" s="37" t="s">
        <v>274</v>
      </c>
      <c r="E68" s="41" t="s">
        <v>266</v>
      </c>
      <c r="F68" s="81">
        <v>77</v>
      </c>
      <c r="G68" s="81">
        <v>38</v>
      </c>
      <c r="H68" s="81" t="s">
        <v>341</v>
      </c>
      <c r="I68" s="14"/>
      <c r="J68" s="14"/>
      <c r="K68" s="14"/>
      <c r="L68" s="14"/>
      <c r="M68" s="14"/>
      <c r="N68" s="14"/>
      <c r="O68" s="14"/>
      <c r="P68" s="14"/>
      <c r="Q68" s="14"/>
      <c r="R68" s="14"/>
    </row>
    <row r="69" spans="1:18" ht="15.75" customHeight="1" x14ac:dyDescent="0.2">
      <c r="A69" s="80" t="s">
        <v>325</v>
      </c>
      <c r="B69" s="41" t="s">
        <v>343</v>
      </c>
      <c r="C69" s="39">
        <v>115715915</v>
      </c>
      <c r="D69" s="37" t="s">
        <v>344</v>
      </c>
      <c r="E69" s="41" t="s">
        <v>266</v>
      </c>
      <c r="F69" s="81">
        <v>31</v>
      </c>
      <c r="G69" s="81">
        <v>10</v>
      </c>
      <c r="H69" s="81">
        <v>0</v>
      </c>
      <c r="I69" s="14"/>
      <c r="J69" s="14"/>
      <c r="K69" s="14"/>
      <c r="L69" s="14"/>
      <c r="M69" s="14"/>
      <c r="N69" s="14"/>
      <c r="O69" s="14"/>
      <c r="P69" s="14"/>
      <c r="Q69" s="14"/>
      <c r="R69" s="14"/>
    </row>
    <row r="70" spans="1:18" ht="15.75" customHeight="1" x14ac:dyDescent="0.2">
      <c r="A70" s="80" t="s">
        <v>325</v>
      </c>
      <c r="B70" s="41" t="s">
        <v>345</v>
      </c>
      <c r="C70" s="39">
        <v>93448339</v>
      </c>
      <c r="D70" s="37" t="s">
        <v>346</v>
      </c>
      <c r="E70" s="41" t="s">
        <v>266</v>
      </c>
      <c r="F70" s="81">
        <v>44</v>
      </c>
      <c r="G70" s="81">
        <v>28</v>
      </c>
      <c r="H70" s="81">
        <v>0</v>
      </c>
      <c r="I70" s="14"/>
      <c r="J70" s="14"/>
      <c r="K70" s="14"/>
      <c r="L70" s="14"/>
      <c r="M70" s="14"/>
      <c r="N70" s="14"/>
      <c r="O70" s="14"/>
      <c r="P70" s="14"/>
      <c r="Q70" s="14"/>
      <c r="R70" s="14"/>
    </row>
    <row r="71" spans="1:18" ht="15.75" customHeight="1" x14ac:dyDescent="0.2">
      <c r="A71" s="80" t="s">
        <v>325</v>
      </c>
      <c r="B71" s="41" t="s">
        <v>347</v>
      </c>
      <c r="C71" s="39">
        <v>93445709</v>
      </c>
      <c r="D71" s="37" t="s">
        <v>348</v>
      </c>
      <c r="E71" s="41" t="s">
        <v>266</v>
      </c>
      <c r="F71" s="81">
        <v>30</v>
      </c>
      <c r="G71" s="81">
        <v>8</v>
      </c>
      <c r="H71" s="81">
        <v>0</v>
      </c>
      <c r="I71" s="14"/>
      <c r="J71" s="14"/>
      <c r="K71" s="14"/>
      <c r="L71" s="14"/>
      <c r="M71" s="14"/>
      <c r="N71" s="14"/>
      <c r="O71" s="14"/>
      <c r="P71" s="14"/>
      <c r="Q71" s="14"/>
      <c r="R71" s="14"/>
    </row>
    <row r="72" spans="1:18" ht="15.75" customHeight="1" x14ac:dyDescent="0.2">
      <c r="A72" s="80" t="s">
        <v>325</v>
      </c>
      <c r="B72" s="41" t="s">
        <v>349</v>
      </c>
      <c r="C72" s="39">
        <v>87252839</v>
      </c>
      <c r="D72" s="37" t="s">
        <v>350</v>
      </c>
      <c r="E72" s="41" t="s">
        <v>266</v>
      </c>
      <c r="F72" s="81">
        <v>30</v>
      </c>
      <c r="G72" s="81">
        <v>7</v>
      </c>
      <c r="H72" s="81">
        <v>0</v>
      </c>
      <c r="I72" s="14"/>
      <c r="J72" s="14"/>
      <c r="K72" s="14"/>
      <c r="L72" s="14"/>
      <c r="M72" s="14"/>
      <c r="N72" s="14"/>
      <c r="O72" s="14"/>
      <c r="P72" s="14"/>
      <c r="Q72" s="14"/>
      <c r="R72" s="14"/>
    </row>
    <row r="73" spans="1:18" ht="15.75" customHeight="1" x14ac:dyDescent="0.2">
      <c r="A73" s="80" t="s">
        <v>325</v>
      </c>
      <c r="B73" s="41" t="s">
        <v>351</v>
      </c>
      <c r="C73" s="39">
        <v>83270606</v>
      </c>
      <c r="D73" s="37" t="s">
        <v>352</v>
      </c>
      <c r="E73" s="41" t="s">
        <v>266</v>
      </c>
      <c r="F73" s="81">
        <v>39</v>
      </c>
      <c r="G73" s="81">
        <v>9</v>
      </c>
      <c r="H73" s="81" t="s">
        <v>298</v>
      </c>
      <c r="I73" s="14"/>
      <c r="J73" s="14"/>
      <c r="K73" s="14"/>
      <c r="L73" s="14"/>
      <c r="M73" s="14"/>
      <c r="N73" s="14"/>
      <c r="O73" s="14"/>
      <c r="P73" s="14"/>
      <c r="Q73" s="14"/>
      <c r="R73" s="14"/>
    </row>
    <row r="74" spans="1:18" ht="15.75" customHeight="1" x14ac:dyDescent="0.2">
      <c r="A74" s="80" t="s">
        <v>325</v>
      </c>
      <c r="B74" s="41" t="s">
        <v>305</v>
      </c>
      <c r="C74" s="39">
        <v>69073222</v>
      </c>
      <c r="D74" s="37" t="s">
        <v>353</v>
      </c>
      <c r="E74" s="41" t="s">
        <v>266</v>
      </c>
      <c r="F74" s="81">
        <v>23</v>
      </c>
      <c r="G74" s="81">
        <v>8</v>
      </c>
      <c r="H74" s="81" t="s">
        <v>341</v>
      </c>
      <c r="I74" s="14"/>
      <c r="J74" s="14"/>
      <c r="K74" s="14"/>
      <c r="L74" s="14"/>
      <c r="M74" s="14"/>
      <c r="N74" s="14"/>
      <c r="O74" s="14"/>
      <c r="P74" s="14"/>
      <c r="Q74" s="14"/>
      <c r="R74" s="14"/>
    </row>
    <row r="75" spans="1:18" ht="15.75" customHeight="1" x14ac:dyDescent="0.2">
      <c r="A75" s="80" t="s">
        <v>325</v>
      </c>
      <c r="B75" s="41" t="s">
        <v>354</v>
      </c>
      <c r="C75" s="39">
        <v>61563313</v>
      </c>
      <c r="D75" s="37" t="s">
        <v>355</v>
      </c>
      <c r="E75" s="41" t="s">
        <v>266</v>
      </c>
      <c r="F75" s="81">
        <v>28</v>
      </c>
      <c r="G75" s="81">
        <v>4</v>
      </c>
      <c r="H75" s="81">
        <v>0</v>
      </c>
      <c r="I75" s="14"/>
      <c r="J75" s="14"/>
      <c r="K75" s="14"/>
      <c r="L75" s="14"/>
      <c r="M75" s="14"/>
      <c r="N75" s="14"/>
      <c r="O75" s="14"/>
      <c r="P75" s="14"/>
      <c r="Q75" s="14"/>
      <c r="R75" s="14"/>
    </row>
    <row r="76" spans="1:18" ht="15.75" customHeight="1" x14ac:dyDescent="0.2">
      <c r="A76" s="80" t="s">
        <v>325</v>
      </c>
      <c r="B76" s="41" t="s">
        <v>356</v>
      </c>
      <c r="C76" s="39">
        <v>60670153</v>
      </c>
      <c r="D76" s="37" t="s">
        <v>357</v>
      </c>
      <c r="E76" s="41" t="s">
        <v>266</v>
      </c>
      <c r="F76" s="81">
        <v>27</v>
      </c>
      <c r="G76" s="81">
        <v>9</v>
      </c>
      <c r="H76" s="81">
        <v>0</v>
      </c>
      <c r="I76" s="14"/>
      <c r="J76" s="14"/>
      <c r="K76" s="14"/>
      <c r="L76" s="14"/>
      <c r="M76" s="14"/>
      <c r="N76" s="14"/>
      <c r="O76" s="14"/>
      <c r="P76" s="14"/>
      <c r="Q76" s="14"/>
      <c r="R76" s="14"/>
    </row>
    <row r="77" spans="1:18" ht="15.75" customHeight="1" x14ac:dyDescent="0.2">
      <c r="A77" s="80" t="s">
        <v>325</v>
      </c>
      <c r="B77" s="41" t="s">
        <v>358</v>
      </c>
      <c r="C77" s="39">
        <v>41050830</v>
      </c>
      <c r="D77" s="37" t="s">
        <v>359</v>
      </c>
      <c r="E77" s="41" t="s">
        <v>266</v>
      </c>
      <c r="F77" s="81">
        <v>30</v>
      </c>
      <c r="G77" s="81">
        <v>5</v>
      </c>
      <c r="H77" s="81">
        <v>0</v>
      </c>
      <c r="I77" s="14"/>
      <c r="J77" s="14"/>
      <c r="K77" s="14"/>
      <c r="L77" s="14"/>
      <c r="M77" s="14"/>
      <c r="N77" s="14"/>
      <c r="O77" s="14"/>
      <c r="P77" s="14"/>
      <c r="Q77" s="14"/>
      <c r="R77" s="14"/>
    </row>
    <row r="78" spans="1:18" ht="15.75" customHeight="1" x14ac:dyDescent="0.2">
      <c r="A78" s="80" t="s">
        <v>360</v>
      </c>
      <c r="B78" s="41" t="s">
        <v>300</v>
      </c>
      <c r="C78" s="39">
        <v>186506016</v>
      </c>
      <c r="D78" s="37">
        <v>1</v>
      </c>
      <c r="E78" s="41" t="s">
        <v>266</v>
      </c>
      <c r="F78" s="81">
        <v>19</v>
      </c>
      <c r="G78" s="81">
        <v>41</v>
      </c>
      <c r="H78" s="81">
        <v>0</v>
      </c>
      <c r="I78" s="14"/>
      <c r="J78" s="14"/>
      <c r="K78" s="14"/>
      <c r="L78" s="14"/>
      <c r="M78" s="14"/>
      <c r="N78" s="14"/>
      <c r="O78" s="14"/>
      <c r="P78" s="14"/>
      <c r="Q78" s="14"/>
      <c r="R78" s="14"/>
    </row>
    <row r="79" spans="1:18" ht="15.75" customHeight="1" x14ac:dyDescent="0.2">
      <c r="A79" s="80" t="s">
        <v>360</v>
      </c>
      <c r="B79" s="41" t="s">
        <v>307</v>
      </c>
      <c r="C79" s="39">
        <v>171719663</v>
      </c>
      <c r="D79" s="37">
        <v>2</v>
      </c>
      <c r="E79" s="41" t="s">
        <v>266</v>
      </c>
      <c r="F79" s="81">
        <v>29</v>
      </c>
      <c r="G79" s="81">
        <v>86</v>
      </c>
      <c r="H79" s="81">
        <v>0</v>
      </c>
      <c r="I79" s="14"/>
      <c r="J79" s="14"/>
      <c r="K79" s="14"/>
      <c r="L79" s="14"/>
      <c r="M79" s="14"/>
      <c r="N79" s="14"/>
      <c r="O79" s="14"/>
      <c r="P79" s="14"/>
      <c r="Q79" s="14"/>
      <c r="R79" s="14"/>
    </row>
    <row r="80" spans="1:18" ht="15.75" customHeight="1" x14ac:dyDescent="0.2">
      <c r="A80" s="80" t="s">
        <v>360</v>
      </c>
      <c r="B80" s="41" t="s">
        <v>334</v>
      </c>
      <c r="C80" s="39">
        <v>141987082</v>
      </c>
      <c r="D80" s="37">
        <v>3</v>
      </c>
      <c r="E80" s="41" t="s">
        <v>266</v>
      </c>
      <c r="F80" s="81">
        <v>25</v>
      </c>
      <c r="G80" s="81">
        <v>48</v>
      </c>
      <c r="H80" s="81" t="s">
        <v>341</v>
      </c>
      <c r="I80" s="14"/>
      <c r="J80" s="14"/>
      <c r="K80" s="14"/>
      <c r="L80" s="14"/>
      <c r="M80" s="14"/>
      <c r="N80" s="14"/>
      <c r="O80" s="14"/>
      <c r="P80" s="14"/>
      <c r="Q80" s="14"/>
      <c r="R80" s="14"/>
    </row>
    <row r="81" spans="1:18" ht="15.75" customHeight="1" x14ac:dyDescent="0.2">
      <c r="A81" s="80" t="s">
        <v>360</v>
      </c>
      <c r="B81" s="41" t="s">
        <v>306</v>
      </c>
      <c r="C81" s="39">
        <v>136094389</v>
      </c>
      <c r="D81" s="37">
        <v>4</v>
      </c>
      <c r="E81" s="41" t="s">
        <v>266</v>
      </c>
      <c r="F81" s="81">
        <v>18</v>
      </c>
      <c r="G81" s="81">
        <v>34</v>
      </c>
      <c r="H81" s="81" t="s">
        <v>341</v>
      </c>
      <c r="I81" s="14"/>
      <c r="J81" s="14"/>
      <c r="K81" s="14"/>
      <c r="L81" s="14"/>
      <c r="M81" s="14"/>
      <c r="N81" s="14"/>
      <c r="O81" s="14"/>
      <c r="P81" s="14"/>
      <c r="Q81" s="14"/>
      <c r="R81" s="14"/>
    </row>
    <row r="82" spans="1:18" ht="15.75" customHeight="1" x14ac:dyDescent="0.2">
      <c r="A82" s="80" t="s">
        <v>360</v>
      </c>
      <c r="B82" s="41" t="s">
        <v>361</v>
      </c>
      <c r="C82" s="39">
        <v>125040914</v>
      </c>
      <c r="D82" s="37" t="s">
        <v>362</v>
      </c>
      <c r="E82" s="41" t="s">
        <v>266</v>
      </c>
      <c r="F82" s="81">
        <v>63</v>
      </c>
      <c r="G82" s="81">
        <v>56</v>
      </c>
      <c r="H82" s="81" t="s">
        <v>298</v>
      </c>
      <c r="I82" s="14"/>
      <c r="J82" s="14"/>
      <c r="K82" s="14"/>
      <c r="L82" s="14"/>
      <c r="M82" s="14"/>
      <c r="N82" s="14"/>
      <c r="O82" s="14"/>
      <c r="P82" s="14"/>
      <c r="Q82" s="14"/>
      <c r="R82" s="14"/>
    </row>
    <row r="83" spans="1:18" ht="15.75" customHeight="1" x14ac:dyDescent="0.2">
      <c r="A83" s="80" t="s">
        <v>360</v>
      </c>
      <c r="B83" s="41" t="s">
        <v>330</v>
      </c>
      <c r="C83" s="39">
        <v>110293030</v>
      </c>
      <c r="D83" s="37">
        <v>5</v>
      </c>
      <c r="E83" s="41" t="s">
        <v>266</v>
      </c>
      <c r="F83" s="81">
        <v>10</v>
      </c>
      <c r="G83" s="81">
        <v>12</v>
      </c>
      <c r="H83" s="81" t="s">
        <v>341</v>
      </c>
      <c r="I83" s="14"/>
      <c r="J83" s="14"/>
      <c r="K83" s="14"/>
      <c r="L83" s="14"/>
      <c r="M83" s="14"/>
      <c r="N83" s="14"/>
      <c r="O83" s="14"/>
      <c r="P83" s="14"/>
      <c r="Q83" s="14"/>
      <c r="R83" s="14"/>
    </row>
    <row r="84" spans="1:18" ht="15.75" customHeight="1" x14ac:dyDescent="0.2">
      <c r="A84" s="80" t="s">
        <v>360</v>
      </c>
      <c r="B84" s="41" t="s">
        <v>351</v>
      </c>
      <c r="C84" s="39">
        <v>83338043</v>
      </c>
      <c r="D84" s="37">
        <v>7</v>
      </c>
      <c r="E84" s="41" t="s">
        <v>266</v>
      </c>
      <c r="F84" s="81">
        <v>8</v>
      </c>
      <c r="G84" s="81">
        <v>14</v>
      </c>
      <c r="H84" s="81">
        <v>0</v>
      </c>
      <c r="I84" s="14"/>
      <c r="J84" s="14"/>
      <c r="K84" s="14"/>
      <c r="L84" s="14"/>
      <c r="M84" s="14"/>
      <c r="N84" s="14"/>
      <c r="O84" s="14"/>
      <c r="P84" s="14"/>
      <c r="Q84" s="14"/>
      <c r="R84" s="14"/>
    </row>
    <row r="85" spans="1:18" ht="15.75" customHeight="1" x14ac:dyDescent="0.2">
      <c r="A85" s="80" t="s">
        <v>360</v>
      </c>
      <c r="B85" s="41" t="s">
        <v>347</v>
      </c>
      <c r="C85" s="39">
        <v>70949814</v>
      </c>
      <c r="D85" s="37">
        <v>8</v>
      </c>
      <c r="E85" s="41" t="s">
        <v>266</v>
      </c>
      <c r="F85" s="81">
        <v>22</v>
      </c>
      <c r="G85" s="81">
        <v>49</v>
      </c>
      <c r="H85" s="81" t="s">
        <v>341</v>
      </c>
      <c r="I85" s="14"/>
      <c r="J85" s="14"/>
      <c r="K85" s="14"/>
      <c r="L85" s="14"/>
      <c r="M85" s="14"/>
      <c r="N85" s="14"/>
      <c r="O85" s="14"/>
      <c r="P85" s="14"/>
      <c r="Q85" s="14"/>
      <c r="R85" s="14"/>
    </row>
    <row r="86" spans="1:18" ht="15.75" customHeight="1" x14ac:dyDescent="0.2">
      <c r="A86" s="80" t="s">
        <v>360</v>
      </c>
      <c r="B86" s="41" t="s">
        <v>363</v>
      </c>
      <c r="C86" s="39">
        <v>70139320</v>
      </c>
      <c r="D86" s="37" t="s">
        <v>364</v>
      </c>
      <c r="E86" s="41" t="s">
        <v>266</v>
      </c>
      <c r="F86" s="81">
        <v>29</v>
      </c>
      <c r="G86" s="81">
        <v>29</v>
      </c>
      <c r="H86" s="81">
        <v>0</v>
      </c>
      <c r="I86" s="14"/>
      <c r="J86" s="14"/>
      <c r="K86" s="14"/>
      <c r="L86" s="14"/>
      <c r="M86" s="14"/>
      <c r="N86" s="14"/>
      <c r="O86" s="14"/>
      <c r="P86" s="14"/>
      <c r="Q86" s="14"/>
      <c r="R86" s="14"/>
    </row>
    <row r="87" spans="1:18" ht="15.75" customHeight="1" x14ac:dyDescent="0.2">
      <c r="A87" s="80" t="s">
        <v>360</v>
      </c>
      <c r="B87" s="41" t="s">
        <v>354</v>
      </c>
      <c r="C87" s="39">
        <v>63506031</v>
      </c>
      <c r="D87" s="37">
        <v>11</v>
      </c>
      <c r="E87" s="41" t="s">
        <v>266</v>
      </c>
      <c r="F87" s="81">
        <v>11</v>
      </c>
      <c r="G87" s="81">
        <v>23</v>
      </c>
      <c r="H87" s="81">
        <v>0</v>
      </c>
      <c r="I87" s="14"/>
      <c r="J87" s="14"/>
      <c r="K87" s="14"/>
      <c r="L87" s="14"/>
      <c r="M87" s="14"/>
      <c r="N87" s="14"/>
      <c r="O87" s="14"/>
      <c r="P87" s="14"/>
      <c r="Q87" s="14"/>
      <c r="R87" s="14"/>
    </row>
    <row r="88" spans="1:18" ht="15.75" customHeight="1" x14ac:dyDescent="0.2">
      <c r="A88" s="80" t="s">
        <v>360</v>
      </c>
      <c r="B88" s="41" t="s">
        <v>339</v>
      </c>
      <c r="C88" s="39">
        <v>61861223</v>
      </c>
      <c r="D88" s="37">
        <v>9</v>
      </c>
      <c r="E88" s="41" t="s">
        <v>266</v>
      </c>
      <c r="F88" s="81">
        <v>6</v>
      </c>
      <c r="G88" s="81">
        <v>106</v>
      </c>
      <c r="H88" s="81" t="s">
        <v>298</v>
      </c>
      <c r="I88" s="14"/>
      <c r="J88" s="14"/>
      <c r="K88" s="14"/>
      <c r="L88" s="14"/>
      <c r="M88" s="14"/>
      <c r="N88" s="14"/>
      <c r="O88" s="14"/>
      <c r="P88" s="14"/>
      <c r="Q88" s="14"/>
      <c r="R88" s="14"/>
    </row>
    <row r="89" spans="1:18" ht="15.75" customHeight="1" x14ac:dyDescent="0.2">
      <c r="A89" s="80" t="s">
        <v>360</v>
      </c>
      <c r="B89" s="41" t="s">
        <v>332</v>
      </c>
      <c r="C89" s="39">
        <v>60456049</v>
      </c>
      <c r="D89" s="37">
        <v>12</v>
      </c>
      <c r="E89" s="41" t="s">
        <v>266</v>
      </c>
      <c r="F89" s="81">
        <v>14</v>
      </c>
      <c r="G89" s="81">
        <v>21</v>
      </c>
      <c r="H89" s="81" t="s">
        <v>341</v>
      </c>
      <c r="I89" s="14"/>
      <c r="J89" s="14"/>
      <c r="K89" s="14"/>
      <c r="L89" s="14"/>
      <c r="M89" s="14"/>
      <c r="N89" s="14"/>
      <c r="O89" s="14"/>
      <c r="P89" s="14"/>
      <c r="Q89" s="14"/>
      <c r="R89" s="14"/>
    </row>
    <row r="90" spans="1:18" ht="15.75" customHeight="1" x14ac:dyDescent="0.2">
      <c r="A90" s="80" t="s">
        <v>360</v>
      </c>
      <c r="B90" s="41" t="s">
        <v>342</v>
      </c>
      <c r="C90" s="39">
        <v>59444696</v>
      </c>
      <c r="D90" s="37">
        <v>10</v>
      </c>
      <c r="E90" s="41" t="s">
        <v>266</v>
      </c>
      <c r="F90" s="81">
        <v>6</v>
      </c>
      <c r="G90" s="81">
        <v>24</v>
      </c>
      <c r="H90" s="81">
        <v>0</v>
      </c>
      <c r="I90" s="14"/>
      <c r="J90" s="14"/>
      <c r="K90" s="14"/>
      <c r="L90" s="14"/>
      <c r="M90" s="14"/>
      <c r="N90" s="14"/>
      <c r="O90" s="14"/>
      <c r="P90" s="14"/>
      <c r="Q90" s="14"/>
      <c r="R90" s="14"/>
    </row>
    <row r="91" spans="1:18" ht="15.75" customHeight="1" x14ac:dyDescent="0.2">
      <c r="A91" s="80" t="s">
        <v>360</v>
      </c>
      <c r="B91" s="41" t="s">
        <v>343</v>
      </c>
      <c r="C91" s="39">
        <v>52889406</v>
      </c>
      <c r="D91" s="37">
        <v>14</v>
      </c>
      <c r="E91" s="41" t="s">
        <v>266</v>
      </c>
      <c r="F91" s="81">
        <v>3</v>
      </c>
      <c r="G91" s="81">
        <v>23</v>
      </c>
      <c r="H91" s="81">
        <v>0</v>
      </c>
      <c r="I91" s="14"/>
      <c r="J91" s="14"/>
      <c r="K91" s="14"/>
      <c r="L91" s="14"/>
      <c r="M91" s="14"/>
      <c r="N91" s="14"/>
      <c r="O91" s="14"/>
      <c r="P91" s="14"/>
      <c r="Q91" s="14"/>
      <c r="R91" s="14"/>
    </row>
    <row r="92" spans="1:18" ht="15.75" customHeight="1" x14ac:dyDescent="0.2">
      <c r="A92" s="80" t="s">
        <v>360</v>
      </c>
      <c r="B92" s="41" t="s">
        <v>345</v>
      </c>
      <c r="C92" s="39">
        <v>51493492</v>
      </c>
      <c r="D92" s="37">
        <v>6</v>
      </c>
      <c r="E92" s="41" t="s">
        <v>266</v>
      </c>
      <c r="F92" s="81">
        <v>12</v>
      </c>
      <c r="G92" s="81">
        <v>38</v>
      </c>
      <c r="H92" s="81" t="s">
        <v>341</v>
      </c>
      <c r="I92" s="14"/>
      <c r="J92" s="14"/>
      <c r="K92" s="14"/>
      <c r="L92" s="14"/>
      <c r="M92" s="14"/>
      <c r="N92" s="14"/>
      <c r="O92" s="14"/>
      <c r="P92" s="14"/>
      <c r="Q92" s="14"/>
      <c r="R92" s="14"/>
    </row>
    <row r="93" spans="1:18" ht="15.75" customHeight="1" x14ac:dyDescent="0.2">
      <c r="A93" s="80" t="s">
        <v>360</v>
      </c>
      <c r="B93" s="41" t="s">
        <v>365</v>
      </c>
      <c r="C93" s="39">
        <v>46397275</v>
      </c>
      <c r="D93" s="37">
        <v>16</v>
      </c>
      <c r="E93" s="41" t="s">
        <v>266</v>
      </c>
      <c r="F93" s="81">
        <v>10</v>
      </c>
      <c r="G93" s="81">
        <v>21</v>
      </c>
      <c r="H93" s="81">
        <v>0</v>
      </c>
      <c r="I93" s="14"/>
      <c r="J93" s="14"/>
      <c r="K93" s="14"/>
      <c r="L93" s="14"/>
      <c r="M93" s="14"/>
      <c r="N93" s="14"/>
      <c r="O93" s="14"/>
      <c r="P93" s="14"/>
      <c r="Q93" s="14"/>
      <c r="R93" s="14"/>
    </row>
    <row r="94" spans="1:18" ht="15.75" customHeight="1" x14ac:dyDescent="0.2">
      <c r="A94" s="80" t="s">
        <v>360</v>
      </c>
      <c r="B94" s="41" t="s">
        <v>366</v>
      </c>
      <c r="C94" s="39">
        <v>45536670</v>
      </c>
      <c r="D94" s="37">
        <v>17</v>
      </c>
      <c r="E94" s="41" t="s">
        <v>266</v>
      </c>
      <c r="F94" s="81">
        <v>26</v>
      </c>
      <c r="G94" s="81">
        <v>101</v>
      </c>
      <c r="H94" s="81">
        <v>0</v>
      </c>
      <c r="I94" s="14"/>
      <c r="J94" s="14"/>
      <c r="K94" s="14"/>
      <c r="L94" s="14"/>
      <c r="M94" s="14"/>
      <c r="N94" s="14"/>
      <c r="O94" s="14"/>
      <c r="P94" s="14"/>
      <c r="Q94" s="14"/>
      <c r="R94" s="14"/>
    </row>
    <row r="95" spans="1:18" ht="15.75" customHeight="1" x14ac:dyDescent="0.2">
      <c r="A95" s="80" t="s">
        <v>360</v>
      </c>
      <c r="B95" s="41" t="s">
        <v>367</v>
      </c>
      <c r="C95" s="39">
        <v>44684501</v>
      </c>
      <c r="D95" s="37">
        <v>18</v>
      </c>
      <c r="E95" s="41" t="s">
        <v>266</v>
      </c>
      <c r="F95" s="81">
        <v>7</v>
      </c>
      <c r="G95" s="81">
        <v>31</v>
      </c>
      <c r="H95" s="81">
        <v>0</v>
      </c>
      <c r="I95" s="14"/>
      <c r="J95" s="14"/>
      <c r="K95" s="14"/>
      <c r="L95" s="14"/>
      <c r="M95" s="14"/>
      <c r="N95" s="14"/>
      <c r="O95" s="14"/>
      <c r="P95" s="14"/>
      <c r="Q95" s="14"/>
      <c r="R95" s="14"/>
    </row>
    <row r="96" spans="1:18" ht="15.75" customHeight="1" x14ac:dyDescent="0.2">
      <c r="A96" s="80" t="s">
        <v>360</v>
      </c>
      <c r="B96" s="41" t="s">
        <v>337</v>
      </c>
      <c r="C96" s="39">
        <v>42294642</v>
      </c>
      <c r="D96" s="37">
        <v>13</v>
      </c>
      <c r="E96" s="41" t="s">
        <v>266</v>
      </c>
      <c r="F96" s="81">
        <v>9</v>
      </c>
      <c r="G96" s="81">
        <v>16</v>
      </c>
      <c r="H96" s="81" t="s">
        <v>341</v>
      </c>
      <c r="I96" s="14"/>
      <c r="J96" s="14"/>
      <c r="K96" s="14"/>
      <c r="L96" s="14"/>
      <c r="M96" s="14"/>
      <c r="N96" s="14"/>
      <c r="O96" s="14"/>
      <c r="P96" s="14"/>
      <c r="Q96" s="14"/>
      <c r="R96" s="14"/>
    </row>
    <row r="97" spans="1:18" ht="15.75" customHeight="1" x14ac:dyDescent="0.2">
      <c r="A97" s="80" t="s">
        <v>360</v>
      </c>
      <c r="B97" s="41" t="s">
        <v>368</v>
      </c>
      <c r="C97" s="39">
        <v>35120541</v>
      </c>
      <c r="D97" s="37">
        <v>19</v>
      </c>
      <c r="E97" s="41" t="s">
        <v>266</v>
      </c>
      <c r="F97" s="81">
        <v>6</v>
      </c>
      <c r="G97" s="81">
        <v>8</v>
      </c>
      <c r="H97" s="81" t="s">
        <v>298</v>
      </c>
      <c r="I97" s="14"/>
      <c r="J97" s="14"/>
      <c r="K97" s="14"/>
      <c r="L97" s="14"/>
      <c r="M97" s="14"/>
      <c r="N97" s="14"/>
      <c r="O97" s="14"/>
      <c r="P97" s="14"/>
      <c r="Q97" s="14"/>
      <c r="R97" s="14"/>
    </row>
    <row r="98" spans="1:18" ht="15.75" customHeight="1" x14ac:dyDescent="0.2">
      <c r="A98" s="80" t="s">
        <v>360</v>
      </c>
      <c r="B98" s="41" t="s">
        <v>369</v>
      </c>
      <c r="C98" s="39">
        <v>33863336</v>
      </c>
      <c r="D98" s="37" t="s">
        <v>370</v>
      </c>
      <c r="E98" s="41" t="s">
        <v>266</v>
      </c>
      <c r="F98" s="81">
        <v>9</v>
      </c>
      <c r="G98" s="81">
        <v>13</v>
      </c>
      <c r="H98" s="81" t="s">
        <v>298</v>
      </c>
      <c r="I98" s="14"/>
      <c r="J98" s="14"/>
      <c r="K98" s="14"/>
      <c r="L98" s="14"/>
      <c r="M98" s="14"/>
      <c r="N98" s="14"/>
      <c r="O98" s="14"/>
      <c r="P98" s="14"/>
      <c r="Q98" s="14"/>
      <c r="R98" s="14"/>
    </row>
    <row r="99" spans="1:18" ht="15.75" customHeight="1" x14ac:dyDescent="0.2">
      <c r="A99" s="80" t="s">
        <v>360</v>
      </c>
      <c r="B99" s="41" t="s">
        <v>371</v>
      </c>
      <c r="C99" s="39">
        <v>30535534</v>
      </c>
      <c r="D99" s="37">
        <v>20</v>
      </c>
      <c r="E99" s="41" t="s">
        <v>266</v>
      </c>
      <c r="F99" s="81">
        <v>6</v>
      </c>
      <c r="G99" s="81">
        <v>14</v>
      </c>
      <c r="H99" s="81">
        <v>0</v>
      </c>
      <c r="I99" s="14"/>
      <c r="J99" s="14"/>
      <c r="K99" s="14"/>
      <c r="L99" s="14"/>
      <c r="M99" s="14"/>
      <c r="N99" s="14"/>
      <c r="O99" s="14"/>
      <c r="P99" s="14"/>
      <c r="Q99" s="14"/>
      <c r="R99" s="14"/>
    </row>
    <row r="100" spans="1:18" ht="15.75" customHeight="1" x14ac:dyDescent="0.2">
      <c r="A100" s="80" t="s">
        <v>360</v>
      </c>
      <c r="B100" s="41" t="s">
        <v>372</v>
      </c>
      <c r="C100" s="39">
        <v>29662106</v>
      </c>
      <c r="D100" s="37" t="s">
        <v>373</v>
      </c>
      <c r="E100" s="41" t="s">
        <v>266</v>
      </c>
      <c r="F100" s="81">
        <v>12</v>
      </c>
      <c r="G100" s="81">
        <v>60</v>
      </c>
      <c r="H100" s="81" t="s">
        <v>341</v>
      </c>
      <c r="I100" s="14"/>
      <c r="J100" s="14"/>
      <c r="K100" s="14"/>
      <c r="L100" s="14"/>
      <c r="M100" s="14"/>
      <c r="N100" s="14"/>
      <c r="O100" s="14"/>
      <c r="P100" s="14"/>
      <c r="Q100" s="14"/>
      <c r="R100" s="14"/>
    </row>
    <row r="101" spans="1:18" ht="15.75" customHeight="1" x14ac:dyDescent="0.2">
      <c r="A101" s="80" t="s">
        <v>360</v>
      </c>
      <c r="B101" s="41" t="s">
        <v>374</v>
      </c>
      <c r="C101" s="39">
        <v>26375019</v>
      </c>
      <c r="D101" s="37">
        <v>15</v>
      </c>
      <c r="E101" s="41" t="s">
        <v>266</v>
      </c>
      <c r="F101" s="81">
        <v>9</v>
      </c>
      <c r="G101" s="81">
        <v>10</v>
      </c>
      <c r="H101" s="81">
        <v>0</v>
      </c>
      <c r="I101" s="14"/>
      <c r="J101" s="14"/>
      <c r="K101" s="14"/>
      <c r="L101" s="14"/>
      <c r="M101" s="14"/>
      <c r="N101" s="14"/>
      <c r="O101" s="14"/>
      <c r="P101" s="14"/>
      <c r="Q101" s="14"/>
      <c r="R101" s="14"/>
    </row>
    <row r="102" spans="1:18" ht="15.75" customHeight="1" x14ac:dyDescent="0.2">
      <c r="A102" s="80" t="s">
        <v>360</v>
      </c>
      <c r="B102" s="41" t="s">
        <v>375</v>
      </c>
      <c r="C102" s="39">
        <v>24514859</v>
      </c>
      <c r="D102" s="37">
        <v>21</v>
      </c>
      <c r="E102" s="41" t="s">
        <v>266</v>
      </c>
      <c r="F102" s="81">
        <v>15</v>
      </c>
      <c r="G102" s="81">
        <v>28</v>
      </c>
      <c r="H102" s="81" t="s">
        <v>298</v>
      </c>
      <c r="I102" s="14"/>
      <c r="J102" s="14"/>
      <c r="K102" s="14"/>
      <c r="L102" s="14"/>
      <c r="M102" s="14"/>
      <c r="N102" s="14"/>
      <c r="O102" s="14"/>
      <c r="P102" s="14"/>
      <c r="Q102" s="14"/>
      <c r="R102" s="14"/>
    </row>
    <row r="103" spans="1:18" ht="15.75" customHeight="1" x14ac:dyDescent="0.2">
      <c r="A103" s="80" t="s">
        <v>360</v>
      </c>
      <c r="B103" s="41" t="s">
        <v>376</v>
      </c>
      <c r="C103" s="39">
        <v>8639456</v>
      </c>
      <c r="D103" s="37" t="s">
        <v>377</v>
      </c>
      <c r="E103" s="41" t="s">
        <v>266</v>
      </c>
      <c r="F103" s="81">
        <v>12</v>
      </c>
      <c r="G103" s="81">
        <v>85</v>
      </c>
      <c r="H103" s="81" t="s">
        <v>298</v>
      </c>
      <c r="I103" s="14"/>
      <c r="J103" s="14"/>
      <c r="K103" s="14"/>
      <c r="L103" s="14"/>
      <c r="M103" s="14"/>
      <c r="N103" s="14"/>
      <c r="O103" s="14"/>
      <c r="P103" s="14"/>
      <c r="Q103" s="14"/>
      <c r="R103" s="14"/>
    </row>
    <row r="104" spans="1:18" ht="15.75" customHeight="1" x14ac:dyDescent="0.2">
      <c r="A104" s="80" t="s">
        <v>360</v>
      </c>
      <c r="B104" s="41" t="s">
        <v>378</v>
      </c>
      <c r="C104" s="39">
        <v>4600510</v>
      </c>
      <c r="D104" s="37" t="s">
        <v>379</v>
      </c>
      <c r="E104" s="41" t="s">
        <v>266</v>
      </c>
      <c r="F104" s="81">
        <v>10</v>
      </c>
      <c r="G104" s="81">
        <v>22</v>
      </c>
      <c r="H104" s="81">
        <v>0</v>
      </c>
      <c r="I104" s="14"/>
      <c r="J104" s="14"/>
      <c r="K104" s="14"/>
      <c r="L104" s="14"/>
      <c r="M104" s="14"/>
      <c r="N104" s="14"/>
      <c r="O104" s="14"/>
      <c r="P104" s="14"/>
      <c r="Q104" s="14"/>
      <c r="R104" s="14"/>
    </row>
    <row r="105" spans="1:18" ht="15.75" customHeight="1" x14ac:dyDescent="0.2">
      <c r="A105" s="80" t="s">
        <v>360</v>
      </c>
      <c r="B105" s="41" t="s">
        <v>380</v>
      </c>
      <c r="C105" s="39">
        <v>2467712</v>
      </c>
      <c r="D105" s="37" t="s">
        <v>381</v>
      </c>
      <c r="E105" s="41" t="s">
        <v>266</v>
      </c>
      <c r="F105" s="81">
        <v>5</v>
      </c>
      <c r="G105" s="81">
        <v>57</v>
      </c>
      <c r="H105" s="81">
        <v>0</v>
      </c>
      <c r="I105" s="14"/>
      <c r="J105" s="14"/>
      <c r="K105" s="14"/>
      <c r="L105" s="14"/>
      <c r="M105" s="14"/>
      <c r="N105" s="14"/>
      <c r="O105" s="14"/>
      <c r="P105" s="14"/>
      <c r="Q105" s="14"/>
      <c r="R105" s="14"/>
    </row>
    <row r="106" spans="1:18" ht="15.75" customHeight="1" x14ac:dyDescent="0.2">
      <c r="A106" s="80" t="s">
        <v>360</v>
      </c>
      <c r="B106" s="41" t="s">
        <v>382</v>
      </c>
      <c r="C106" s="39">
        <v>2211240</v>
      </c>
      <c r="D106" s="37" t="s">
        <v>383</v>
      </c>
      <c r="E106" s="41" t="s">
        <v>284</v>
      </c>
      <c r="F106" s="81">
        <v>4</v>
      </c>
      <c r="G106" s="81">
        <v>9</v>
      </c>
      <c r="H106" s="81">
        <v>0</v>
      </c>
      <c r="I106" s="14"/>
      <c r="J106" s="14"/>
      <c r="K106" s="14"/>
      <c r="L106" s="14"/>
      <c r="M106" s="14"/>
      <c r="N106" s="14"/>
      <c r="O106" s="14"/>
      <c r="P106" s="14"/>
      <c r="Q106" s="14"/>
      <c r="R106" s="14"/>
    </row>
    <row r="107" spans="1:18" ht="15.75" customHeight="1" x14ac:dyDescent="0.2">
      <c r="A107" s="80" t="s">
        <v>360</v>
      </c>
      <c r="B107" s="41" t="s">
        <v>384</v>
      </c>
      <c r="C107" s="39">
        <v>1234000</v>
      </c>
      <c r="D107" s="37" t="s">
        <v>385</v>
      </c>
      <c r="E107" s="41" t="s">
        <v>266</v>
      </c>
      <c r="F107" s="81">
        <v>0</v>
      </c>
      <c r="G107" s="81">
        <v>1</v>
      </c>
      <c r="H107" s="81">
        <v>0</v>
      </c>
      <c r="I107" s="14"/>
      <c r="J107" s="14"/>
      <c r="K107" s="14"/>
      <c r="L107" s="14"/>
      <c r="M107" s="14"/>
      <c r="N107" s="14"/>
      <c r="O107" s="14"/>
      <c r="P107" s="14"/>
      <c r="Q107" s="14"/>
      <c r="R107" s="14"/>
    </row>
    <row r="108" spans="1:18" ht="15.75" customHeight="1" x14ac:dyDescent="0.2">
      <c r="A108" s="80" t="s">
        <v>360</v>
      </c>
      <c r="B108" s="41" t="s">
        <v>386</v>
      </c>
      <c r="C108" s="39">
        <v>1018000</v>
      </c>
      <c r="D108" s="37" t="s">
        <v>387</v>
      </c>
      <c r="E108" s="41" t="s">
        <v>266</v>
      </c>
      <c r="F108" s="81">
        <v>5</v>
      </c>
      <c r="G108" s="81">
        <v>23</v>
      </c>
      <c r="H108" s="81">
        <v>0</v>
      </c>
      <c r="I108" s="14"/>
      <c r="J108" s="14"/>
      <c r="K108" s="14"/>
      <c r="L108" s="14"/>
      <c r="M108" s="14"/>
      <c r="N108" s="14"/>
      <c r="O108" s="14"/>
      <c r="P108" s="14"/>
      <c r="Q108" s="14"/>
      <c r="R108" s="14"/>
    </row>
    <row r="109" spans="1:18" ht="15.75" customHeight="1" x14ac:dyDescent="0.2">
      <c r="A109" s="80" t="s">
        <v>360</v>
      </c>
      <c r="B109" s="41" t="s">
        <v>388</v>
      </c>
      <c r="C109" s="39">
        <v>578393</v>
      </c>
      <c r="D109" s="37" t="s">
        <v>383</v>
      </c>
      <c r="E109" s="41" t="s">
        <v>266</v>
      </c>
      <c r="F109" s="81">
        <v>3</v>
      </c>
      <c r="G109" s="81">
        <v>16</v>
      </c>
      <c r="H109" s="81">
        <v>0</v>
      </c>
      <c r="I109" s="14"/>
      <c r="J109" s="14"/>
      <c r="K109" s="14"/>
      <c r="L109" s="14"/>
      <c r="M109" s="14"/>
      <c r="N109" s="14"/>
      <c r="O109" s="14"/>
      <c r="P109" s="14"/>
      <c r="Q109" s="14"/>
      <c r="R109" s="14"/>
    </row>
    <row r="110" spans="1:18" ht="15.75" customHeight="1" x14ac:dyDescent="0.2">
      <c r="A110" s="80" t="s">
        <v>360</v>
      </c>
      <c r="B110" s="41" t="s">
        <v>389</v>
      </c>
      <c r="C110" s="39">
        <v>294604</v>
      </c>
      <c r="D110" s="37" t="s">
        <v>381</v>
      </c>
      <c r="E110" s="41" t="s">
        <v>284</v>
      </c>
      <c r="F110" s="81">
        <v>1</v>
      </c>
      <c r="G110" s="81">
        <v>36</v>
      </c>
      <c r="H110" s="81">
        <v>0</v>
      </c>
      <c r="I110" s="14"/>
      <c r="J110" s="14"/>
      <c r="K110" s="14"/>
      <c r="L110" s="14"/>
      <c r="M110" s="14"/>
      <c r="N110" s="14"/>
      <c r="O110" s="14"/>
      <c r="P110" s="14"/>
      <c r="Q110" s="14"/>
      <c r="R110" s="14"/>
    </row>
    <row r="111" spans="1:18" ht="15.75" customHeight="1" x14ac:dyDescent="0.2">
      <c r="A111" s="80" t="s">
        <v>360</v>
      </c>
      <c r="B111" s="41" t="s">
        <v>390</v>
      </c>
      <c r="C111" s="39">
        <v>158545</v>
      </c>
      <c r="D111" s="37" t="s">
        <v>379</v>
      </c>
      <c r="E111" s="41" t="s">
        <v>284</v>
      </c>
      <c r="F111" s="81">
        <v>1</v>
      </c>
      <c r="G111" s="81">
        <v>4</v>
      </c>
      <c r="H111" s="81">
        <v>0</v>
      </c>
      <c r="I111" s="14"/>
      <c r="J111" s="14"/>
      <c r="K111" s="14"/>
      <c r="L111" s="14"/>
      <c r="M111" s="14"/>
      <c r="N111" s="14"/>
      <c r="O111" s="14"/>
      <c r="P111" s="14"/>
      <c r="Q111" s="14"/>
      <c r="R111" s="14"/>
    </row>
    <row r="112" spans="1:18" ht="15.75" customHeight="1" x14ac:dyDescent="0.2">
      <c r="A112" s="80" t="s">
        <v>360</v>
      </c>
      <c r="B112" s="41" t="s">
        <v>391</v>
      </c>
      <c r="C112" s="39">
        <v>109076</v>
      </c>
      <c r="D112" s="37" t="s">
        <v>379</v>
      </c>
      <c r="E112" s="41" t="s">
        <v>284</v>
      </c>
      <c r="F112" s="81">
        <v>0</v>
      </c>
      <c r="G112" s="81">
        <v>1</v>
      </c>
      <c r="H112" s="81">
        <v>0</v>
      </c>
      <c r="I112" s="14"/>
      <c r="J112" s="14"/>
      <c r="K112" s="14"/>
      <c r="L112" s="14"/>
      <c r="M112" s="14"/>
      <c r="N112" s="14"/>
      <c r="O112" s="14"/>
      <c r="P112" s="14"/>
      <c r="Q112" s="14"/>
      <c r="R112" s="14"/>
    </row>
    <row r="113" spans="1:18" ht="15.75" customHeight="1" x14ac:dyDescent="0.2">
      <c r="A113" s="80" t="s">
        <v>360</v>
      </c>
      <c r="B113" s="41" t="s">
        <v>392</v>
      </c>
      <c r="C113" s="39">
        <v>77965</v>
      </c>
      <c r="D113" s="37" t="s">
        <v>381</v>
      </c>
      <c r="E113" s="41" t="s">
        <v>284</v>
      </c>
      <c r="F113" s="81">
        <v>0</v>
      </c>
      <c r="G113" s="81">
        <v>0</v>
      </c>
      <c r="H113" s="81">
        <v>0</v>
      </c>
      <c r="I113" s="14"/>
      <c r="J113" s="14"/>
      <c r="K113" s="14"/>
      <c r="L113" s="14"/>
      <c r="M113" s="14"/>
      <c r="N113" s="14"/>
      <c r="O113" s="14"/>
      <c r="P113" s="14"/>
      <c r="Q113" s="14"/>
      <c r="R113" s="14"/>
    </row>
    <row r="114" spans="1:18" ht="15.75" customHeight="1" x14ac:dyDescent="0.2">
      <c r="A114" s="80" t="s">
        <v>360</v>
      </c>
      <c r="B114" s="41" t="s">
        <v>393</v>
      </c>
      <c r="C114" s="39">
        <v>61411</v>
      </c>
      <c r="D114" s="37" t="s">
        <v>379</v>
      </c>
      <c r="E114" s="41" t="s">
        <v>284</v>
      </c>
      <c r="F114" s="81">
        <v>0</v>
      </c>
      <c r="G114" s="81">
        <v>2</v>
      </c>
      <c r="H114" s="81">
        <v>0</v>
      </c>
      <c r="I114" s="14"/>
      <c r="J114" s="14"/>
      <c r="K114" s="14"/>
      <c r="L114" s="14"/>
      <c r="M114" s="14"/>
      <c r="N114" s="14"/>
      <c r="O114" s="14"/>
      <c r="P114" s="14"/>
      <c r="Q114" s="14"/>
      <c r="R114" s="14"/>
    </row>
    <row r="115" spans="1:18" ht="15.75" customHeight="1" x14ac:dyDescent="0.2">
      <c r="A115" s="80" t="s">
        <v>360</v>
      </c>
      <c r="B115" s="41" t="s">
        <v>394</v>
      </c>
      <c r="C115" s="39">
        <v>54339</v>
      </c>
      <c r="D115" s="37" t="s">
        <v>379</v>
      </c>
      <c r="E115" s="41" t="s">
        <v>284</v>
      </c>
      <c r="F115" s="81">
        <v>0</v>
      </c>
      <c r="G115" s="81">
        <v>0</v>
      </c>
      <c r="H115" s="81">
        <v>0</v>
      </c>
      <c r="I115" s="14"/>
      <c r="J115" s="14"/>
      <c r="K115" s="14"/>
      <c r="L115" s="14"/>
      <c r="M115" s="14"/>
      <c r="N115" s="14"/>
      <c r="O115" s="14"/>
      <c r="P115" s="14"/>
      <c r="Q115" s="14"/>
      <c r="R115" s="14"/>
    </row>
    <row r="116" spans="1:18" ht="15.75" customHeight="1" x14ac:dyDescent="0.2">
      <c r="A116" s="80" t="s">
        <v>360</v>
      </c>
      <c r="B116" s="41" t="s">
        <v>395</v>
      </c>
      <c r="C116" s="39">
        <v>44937</v>
      </c>
      <c r="D116" s="37" t="s">
        <v>379</v>
      </c>
      <c r="E116" s="41" t="s">
        <v>284</v>
      </c>
      <c r="F116" s="81">
        <v>0</v>
      </c>
      <c r="G116" s="81">
        <v>4</v>
      </c>
      <c r="H116" s="81">
        <v>0</v>
      </c>
      <c r="I116" s="14"/>
      <c r="J116" s="14"/>
      <c r="K116" s="14"/>
      <c r="L116" s="14"/>
      <c r="M116" s="14"/>
      <c r="N116" s="14"/>
      <c r="O116" s="14"/>
      <c r="P116" s="14"/>
      <c r="Q116" s="14"/>
      <c r="R116" s="14"/>
    </row>
    <row r="117" spans="1:18" ht="15.75" customHeight="1" x14ac:dyDescent="0.2">
      <c r="A117" s="80" t="s">
        <v>360</v>
      </c>
      <c r="B117" s="41" t="s">
        <v>396</v>
      </c>
      <c r="C117" s="39">
        <v>28728</v>
      </c>
      <c r="D117" s="37" t="s">
        <v>379</v>
      </c>
      <c r="E117" s="41" t="s">
        <v>284</v>
      </c>
      <c r="F117" s="81">
        <v>0</v>
      </c>
      <c r="G117" s="81">
        <v>0</v>
      </c>
      <c r="H117" s="81">
        <v>0</v>
      </c>
      <c r="I117" s="14"/>
      <c r="J117" s="14"/>
      <c r="K117" s="14"/>
      <c r="L117" s="14"/>
      <c r="M117" s="14"/>
      <c r="N117" s="14"/>
      <c r="O117" s="14"/>
      <c r="P117" s="14"/>
      <c r="Q117" s="14"/>
      <c r="R117" s="14"/>
    </row>
    <row r="118" spans="1:18" ht="15.75" customHeight="1" x14ac:dyDescent="0.2">
      <c r="A118" s="80" t="s">
        <v>360</v>
      </c>
      <c r="B118" s="41" t="s">
        <v>397</v>
      </c>
      <c r="C118" s="39">
        <v>28497</v>
      </c>
      <c r="D118" s="37" t="s">
        <v>379</v>
      </c>
      <c r="E118" s="41" t="s">
        <v>284</v>
      </c>
      <c r="F118" s="81">
        <v>0</v>
      </c>
      <c r="G118" s="81">
        <v>0</v>
      </c>
      <c r="H118" s="81">
        <v>0</v>
      </c>
      <c r="I118" s="14"/>
      <c r="J118" s="14"/>
      <c r="K118" s="14"/>
      <c r="L118" s="14"/>
      <c r="M118" s="14"/>
      <c r="N118" s="14"/>
      <c r="O118" s="14"/>
      <c r="P118" s="14"/>
      <c r="Q118" s="14"/>
      <c r="R118" s="14"/>
    </row>
    <row r="119" spans="1:18" ht="15.75" customHeight="1" x14ac:dyDescent="0.2">
      <c r="A119" s="80" t="s">
        <v>360</v>
      </c>
      <c r="B119" s="41" t="s">
        <v>398</v>
      </c>
      <c r="C119" s="39">
        <v>26225</v>
      </c>
      <c r="D119" s="37" t="s">
        <v>379</v>
      </c>
      <c r="E119" s="41" t="s">
        <v>284</v>
      </c>
      <c r="F119" s="81">
        <v>0</v>
      </c>
      <c r="G119" s="81">
        <v>7</v>
      </c>
      <c r="H119" s="81">
        <v>0</v>
      </c>
      <c r="I119" s="14"/>
      <c r="J119" s="14"/>
      <c r="K119" s="14"/>
      <c r="L119" s="14"/>
      <c r="M119" s="14"/>
      <c r="N119" s="14"/>
      <c r="O119" s="14"/>
      <c r="P119" s="14"/>
      <c r="Q119" s="14"/>
      <c r="R119" s="14"/>
    </row>
    <row r="120" spans="1:18" ht="15.75" customHeight="1" x14ac:dyDescent="0.2">
      <c r="A120" s="80" t="s">
        <v>360</v>
      </c>
      <c r="B120" s="41" t="s">
        <v>399</v>
      </c>
      <c r="C120" s="39">
        <v>21537</v>
      </c>
      <c r="D120" s="37" t="s">
        <v>381</v>
      </c>
      <c r="E120" s="41" t="s">
        <v>284</v>
      </c>
      <c r="F120" s="81">
        <v>0</v>
      </c>
      <c r="G120" s="81">
        <v>0</v>
      </c>
      <c r="H120" s="81">
        <v>0</v>
      </c>
      <c r="I120" s="14"/>
      <c r="J120" s="14"/>
      <c r="K120" s="14"/>
      <c r="L120" s="14"/>
      <c r="M120" s="14"/>
      <c r="N120" s="14"/>
      <c r="O120" s="14"/>
      <c r="P120" s="14"/>
      <c r="Q120" s="14"/>
      <c r="R120" s="14"/>
    </row>
    <row r="121" spans="1:18" ht="15.75" customHeight="1" x14ac:dyDescent="0.2">
      <c r="A121" s="80" t="s">
        <v>360</v>
      </c>
      <c r="B121" s="41" t="s">
        <v>400</v>
      </c>
      <c r="C121" s="39">
        <v>20317</v>
      </c>
      <c r="D121" s="37" t="s">
        <v>379</v>
      </c>
      <c r="E121" s="41" t="s">
        <v>284</v>
      </c>
      <c r="F121" s="81">
        <v>0</v>
      </c>
      <c r="G121" s="81">
        <v>6</v>
      </c>
      <c r="H121" s="81">
        <v>0</v>
      </c>
      <c r="I121" s="14"/>
      <c r="J121" s="14"/>
      <c r="K121" s="14"/>
      <c r="L121" s="14"/>
      <c r="M121" s="14"/>
      <c r="N121" s="14"/>
      <c r="O121" s="14"/>
      <c r="P121" s="14"/>
      <c r="Q121" s="14"/>
      <c r="R121" s="14"/>
    </row>
    <row r="122" spans="1:18" ht="15.75" customHeight="1" x14ac:dyDescent="0.2">
      <c r="A122" s="80" t="s">
        <v>360</v>
      </c>
      <c r="B122" s="41" t="s">
        <v>401</v>
      </c>
      <c r="C122" s="39">
        <v>20243</v>
      </c>
      <c r="D122" s="37" t="s">
        <v>379</v>
      </c>
      <c r="E122" s="41" t="s">
        <v>284</v>
      </c>
      <c r="F122" s="81">
        <v>0</v>
      </c>
      <c r="G122" s="81">
        <v>0</v>
      </c>
      <c r="H122" s="81">
        <v>0</v>
      </c>
      <c r="I122" s="14"/>
      <c r="J122" s="14"/>
      <c r="K122" s="14"/>
      <c r="L122" s="14"/>
      <c r="M122" s="14"/>
      <c r="N122" s="14"/>
      <c r="O122" s="14"/>
      <c r="P122" s="14"/>
      <c r="Q122" s="14"/>
      <c r="R122" s="14"/>
    </row>
    <row r="123" spans="1:18" ht="15.75" customHeight="1" x14ac:dyDescent="0.2">
      <c r="A123" s="80" t="s">
        <v>360</v>
      </c>
      <c r="B123" s="41" t="s">
        <v>402</v>
      </c>
      <c r="C123" s="39">
        <v>14484</v>
      </c>
      <c r="D123" s="37" t="s">
        <v>379</v>
      </c>
      <c r="E123" s="41" t="s">
        <v>284</v>
      </c>
      <c r="F123" s="81">
        <v>0</v>
      </c>
      <c r="G123" s="81">
        <v>1</v>
      </c>
      <c r="H123" s="81">
        <v>0</v>
      </c>
      <c r="I123" s="14"/>
      <c r="J123" s="14"/>
      <c r="K123" s="14"/>
      <c r="L123" s="14"/>
      <c r="M123" s="14"/>
      <c r="N123" s="14"/>
      <c r="O123" s="14"/>
      <c r="P123" s="14"/>
      <c r="Q123" s="14"/>
      <c r="R123" s="14"/>
    </row>
    <row r="124" spans="1:18" ht="15.75" customHeight="1" x14ac:dyDescent="0.2">
      <c r="A124" s="80" t="s">
        <v>403</v>
      </c>
      <c r="B124" s="41" t="s">
        <v>307</v>
      </c>
      <c r="C124" s="39">
        <v>150688799</v>
      </c>
      <c r="D124" s="37">
        <v>2</v>
      </c>
      <c r="E124" s="41" t="s">
        <v>266</v>
      </c>
      <c r="F124" s="81">
        <v>20</v>
      </c>
      <c r="G124" s="81">
        <v>16</v>
      </c>
      <c r="H124" s="81">
        <v>0</v>
      </c>
      <c r="I124" s="14"/>
      <c r="J124" s="14"/>
      <c r="K124" s="14"/>
      <c r="L124" s="14"/>
      <c r="M124" s="14"/>
      <c r="N124" s="14"/>
      <c r="O124" s="14"/>
      <c r="P124" s="14"/>
      <c r="Q124" s="14"/>
      <c r="R124" s="14"/>
    </row>
    <row r="125" spans="1:18" ht="15.75" customHeight="1" x14ac:dyDescent="0.2">
      <c r="A125" s="80" t="s">
        <v>403</v>
      </c>
      <c r="B125" s="41" t="s">
        <v>300</v>
      </c>
      <c r="C125" s="39">
        <v>114557415</v>
      </c>
      <c r="D125" s="37">
        <v>1</v>
      </c>
      <c r="E125" s="41" t="s">
        <v>266</v>
      </c>
      <c r="F125" s="81">
        <v>13</v>
      </c>
      <c r="G125" s="81">
        <v>7</v>
      </c>
      <c r="H125" s="81">
        <v>0</v>
      </c>
      <c r="I125" s="14"/>
      <c r="J125" s="14"/>
      <c r="K125" s="14"/>
      <c r="L125" s="14"/>
      <c r="M125" s="14"/>
      <c r="N125" s="14"/>
      <c r="O125" s="14"/>
      <c r="P125" s="14"/>
      <c r="Q125" s="14"/>
      <c r="R125" s="14"/>
    </row>
    <row r="126" spans="1:18" ht="15.75" customHeight="1" x14ac:dyDescent="0.2">
      <c r="A126" s="80" t="s">
        <v>403</v>
      </c>
      <c r="B126" s="41" t="s">
        <v>334</v>
      </c>
      <c r="C126" s="39">
        <v>113228359</v>
      </c>
      <c r="D126" s="37">
        <v>3</v>
      </c>
      <c r="E126" s="41" t="s">
        <v>266</v>
      </c>
      <c r="F126" s="81">
        <v>10</v>
      </c>
      <c r="G126" s="81">
        <v>7</v>
      </c>
      <c r="H126" s="81">
        <v>0</v>
      </c>
      <c r="I126" s="14"/>
      <c r="J126" s="14"/>
      <c r="K126" s="14"/>
      <c r="L126" s="14"/>
      <c r="M126" s="14"/>
      <c r="N126" s="14"/>
      <c r="O126" s="14"/>
      <c r="P126" s="14"/>
      <c r="Q126" s="14"/>
      <c r="R126" s="14"/>
    </row>
    <row r="127" spans="1:18" ht="15.75" customHeight="1" x14ac:dyDescent="0.2">
      <c r="A127" s="80" t="s">
        <v>403</v>
      </c>
      <c r="B127" s="41" t="s">
        <v>404</v>
      </c>
      <c r="C127" s="39">
        <v>75459706</v>
      </c>
      <c r="D127" s="37" t="s">
        <v>405</v>
      </c>
      <c r="E127" s="41" t="s">
        <v>266</v>
      </c>
      <c r="F127" s="81">
        <v>26</v>
      </c>
      <c r="G127" s="81">
        <v>32</v>
      </c>
      <c r="H127" s="81">
        <v>0</v>
      </c>
      <c r="I127" s="14"/>
      <c r="J127" s="14"/>
      <c r="K127" s="14"/>
      <c r="L127" s="14"/>
      <c r="M127" s="14"/>
      <c r="N127" s="14"/>
      <c r="O127" s="14"/>
      <c r="P127" s="14"/>
      <c r="Q127" s="14"/>
      <c r="R127" s="14"/>
    </row>
    <row r="128" spans="1:18" ht="15.75" customHeight="1" x14ac:dyDescent="0.2">
      <c r="A128" s="80" t="s">
        <v>403</v>
      </c>
      <c r="B128" s="41" t="s">
        <v>306</v>
      </c>
      <c r="C128" s="39">
        <v>71552918</v>
      </c>
      <c r="D128" s="37">
        <v>4</v>
      </c>
      <c r="E128" s="41" t="s">
        <v>266</v>
      </c>
      <c r="F128" s="81">
        <v>9</v>
      </c>
      <c r="G128" s="81">
        <v>3</v>
      </c>
      <c r="H128" s="81">
        <v>0</v>
      </c>
      <c r="I128" s="14"/>
      <c r="J128" s="14"/>
      <c r="K128" s="14"/>
      <c r="L128" s="14"/>
      <c r="M128" s="14"/>
      <c r="N128" s="14"/>
      <c r="O128" s="14"/>
      <c r="P128" s="14"/>
      <c r="Q128" s="14"/>
      <c r="R128" s="14"/>
    </row>
    <row r="129" spans="1:18" ht="15.75" customHeight="1" x14ac:dyDescent="0.2">
      <c r="A129" s="80" t="s">
        <v>403</v>
      </c>
      <c r="B129" s="41" t="s">
        <v>406</v>
      </c>
      <c r="C129" s="39">
        <v>70430603</v>
      </c>
      <c r="D129" s="37" t="s">
        <v>407</v>
      </c>
      <c r="E129" s="41" t="s">
        <v>266</v>
      </c>
      <c r="F129" s="81">
        <v>5</v>
      </c>
      <c r="G129" s="81">
        <v>8</v>
      </c>
      <c r="H129" s="81">
        <v>0</v>
      </c>
      <c r="I129" s="14"/>
      <c r="J129" s="14"/>
      <c r="K129" s="14"/>
      <c r="L129" s="14"/>
      <c r="M129" s="14"/>
      <c r="N129" s="14"/>
      <c r="O129" s="14"/>
      <c r="P129" s="14"/>
      <c r="Q129" s="14"/>
      <c r="R129" s="14"/>
    </row>
    <row r="130" spans="1:18" ht="15.75" customHeight="1" x14ac:dyDescent="0.2">
      <c r="A130" s="80" t="s">
        <v>403</v>
      </c>
      <c r="B130" s="41" t="s">
        <v>330</v>
      </c>
      <c r="C130" s="39">
        <v>62005366</v>
      </c>
      <c r="D130" s="37">
        <v>5</v>
      </c>
      <c r="E130" s="41" t="s">
        <v>266</v>
      </c>
      <c r="F130" s="81">
        <v>9</v>
      </c>
      <c r="G130" s="81">
        <v>6</v>
      </c>
      <c r="H130" s="81">
        <v>0</v>
      </c>
      <c r="I130" s="14"/>
      <c r="J130" s="14"/>
      <c r="K130" s="14"/>
      <c r="L130" s="14"/>
      <c r="M130" s="14"/>
      <c r="N130" s="14"/>
      <c r="O130" s="14"/>
      <c r="P130" s="14"/>
      <c r="Q130" s="14"/>
      <c r="R130" s="14"/>
    </row>
    <row r="131" spans="1:18" ht="15.75" customHeight="1" x14ac:dyDescent="0.2">
      <c r="A131" s="80" t="s">
        <v>403</v>
      </c>
      <c r="B131" s="41" t="s">
        <v>351</v>
      </c>
      <c r="C131" s="39">
        <v>38060014</v>
      </c>
      <c r="D131" s="37">
        <v>7</v>
      </c>
      <c r="E131" s="41" t="s">
        <v>266</v>
      </c>
      <c r="F131" s="81">
        <v>4</v>
      </c>
      <c r="G131" s="81">
        <v>7</v>
      </c>
      <c r="H131" s="81">
        <v>0</v>
      </c>
      <c r="I131" s="14"/>
      <c r="J131" s="14"/>
      <c r="K131" s="14"/>
      <c r="L131" s="14"/>
      <c r="M131" s="14"/>
      <c r="N131" s="14"/>
      <c r="O131" s="14"/>
      <c r="P131" s="14"/>
      <c r="Q131" s="14"/>
      <c r="R131" s="14"/>
    </row>
    <row r="132" spans="1:18" ht="15.75" customHeight="1" x14ac:dyDescent="0.2">
      <c r="A132" s="80" t="s">
        <v>403</v>
      </c>
      <c r="B132" s="41" t="s">
        <v>345</v>
      </c>
      <c r="C132" s="39">
        <v>35665034</v>
      </c>
      <c r="D132" s="37">
        <v>6</v>
      </c>
      <c r="E132" s="41" t="s">
        <v>266</v>
      </c>
      <c r="F132" s="81">
        <v>5</v>
      </c>
      <c r="G132" s="81">
        <v>3</v>
      </c>
      <c r="H132" s="81">
        <v>0</v>
      </c>
      <c r="I132" s="14"/>
      <c r="J132" s="14"/>
      <c r="K132" s="14"/>
      <c r="L132" s="14"/>
      <c r="M132" s="14"/>
      <c r="N132" s="14"/>
      <c r="O132" s="14"/>
      <c r="P132" s="14"/>
      <c r="Q132" s="14"/>
      <c r="R132" s="14"/>
    </row>
    <row r="133" spans="1:18" ht="15.75" customHeight="1" x14ac:dyDescent="0.2">
      <c r="A133" s="80" t="s">
        <v>403</v>
      </c>
      <c r="B133" s="41" t="s">
        <v>347</v>
      </c>
      <c r="C133" s="39">
        <v>32610028</v>
      </c>
      <c r="D133" s="37">
        <v>8</v>
      </c>
      <c r="E133" s="41" t="s">
        <v>266</v>
      </c>
      <c r="F133" s="81">
        <v>7</v>
      </c>
      <c r="G133" s="81">
        <v>5</v>
      </c>
      <c r="H133" s="81">
        <v>0</v>
      </c>
      <c r="I133" s="14"/>
      <c r="J133" s="14"/>
      <c r="K133" s="14"/>
      <c r="L133" s="14"/>
      <c r="M133" s="14"/>
      <c r="N133" s="14"/>
      <c r="O133" s="14"/>
      <c r="P133" s="14"/>
      <c r="Q133" s="14"/>
      <c r="R133" s="14"/>
    </row>
    <row r="134" spans="1:18" ht="15.75" customHeight="1" x14ac:dyDescent="0.2">
      <c r="A134" s="80" t="s">
        <v>403</v>
      </c>
      <c r="B134" s="41" t="s">
        <v>339</v>
      </c>
      <c r="C134" s="39">
        <v>25575665</v>
      </c>
      <c r="D134" s="37">
        <v>9</v>
      </c>
      <c r="E134" s="41" t="s">
        <v>266</v>
      </c>
      <c r="F134" s="81">
        <v>4</v>
      </c>
      <c r="G134" s="81">
        <v>2</v>
      </c>
      <c r="H134" s="81">
        <v>0</v>
      </c>
      <c r="I134" s="14"/>
      <c r="J134" s="14"/>
      <c r="K134" s="14"/>
      <c r="L134" s="14"/>
      <c r="M134" s="14"/>
      <c r="N134" s="14"/>
      <c r="O134" s="14"/>
      <c r="P134" s="14"/>
      <c r="Q134" s="14"/>
      <c r="R134" s="14"/>
    </row>
    <row r="135" spans="1:18" ht="15.75" customHeight="1" x14ac:dyDescent="0.2">
      <c r="A135" s="80" t="s">
        <v>403</v>
      </c>
      <c r="B135" s="41" t="s">
        <v>342</v>
      </c>
      <c r="C135" s="39">
        <v>22017011</v>
      </c>
      <c r="D135" s="37">
        <v>10</v>
      </c>
      <c r="E135" s="41" t="s">
        <v>266</v>
      </c>
      <c r="F135" s="81">
        <v>4</v>
      </c>
      <c r="G135" s="81">
        <v>8</v>
      </c>
      <c r="H135" s="81">
        <v>0</v>
      </c>
      <c r="I135" s="14"/>
      <c r="J135" s="14"/>
      <c r="K135" s="14"/>
      <c r="L135" s="14"/>
      <c r="M135" s="14"/>
      <c r="N135" s="14"/>
      <c r="O135" s="14"/>
      <c r="P135" s="14"/>
      <c r="Q135" s="14"/>
      <c r="R135" s="14"/>
    </row>
    <row r="136" spans="1:18" ht="15.75" customHeight="1" x14ac:dyDescent="0.2">
      <c r="A136" s="80" t="s">
        <v>403</v>
      </c>
      <c r="B136" s="41" t="s">
        <v>354</v>
      </c>
      <c r="C136" s="39">
        <v>21012354</v>
      </c>
      <c r="D136" s="37">
        <v>11</v>
      </c>
      <c r="E136" s="41" t="s">
        <v>266</v>
      </c>
      <c r="F136" s="81">
        <v>3</v>
      </c>
      <c r="G136" s="81">
        <v>1</v>
      </c>
      <c r="H136" s="81">
        <v>0</v>
      </c>
      <c r="I136" s="14"/>
      <c r="J136" s="14"/>
      <c r="K136" s="14"/>
      <c r="L136" s="14"/>
      <c r="M136" s="14"/>
      <c r="N136" s="14"/>
      <c r="O136" s="14"/>
      <c r="P136" s="14"/>
      <c r="Q136" s="14"/>
      <c r="R136" s="14"/>
    </row>
    <row r="137" spans="1:18" ht="15.75" customHeight="1" x14ac:dyDescent="0.2">
      <c r="A137" s="80" t="s">
        <v>403</v>
      </c>
      <c r="B137" s="41" t="s">
        <v>332</v>
      </c>
      <c r="C137" s="39">
        <v>20435652</v>
      </c>
      <c r="D137" s="37">
        <v>12</v>
      </c>
      <c r="E137" s="41" t="s">
        <v>266</v>
      </c>
      <c r="F137" s="81">
        <v>2</v>
      </c>
      <c r="G137" s="81">
        <v>1</v>
      </c>
      <c r="H137" s="81">
        <v>0</v>
      </c>
      <c r="I137" s="14"/>
      <c r="J137" s="14"/>
      <c r="K137" s="14"/>
      <c r="L137" s="14"/>
      <c r="M137" s="14"/>
      <c r="N137" s="14"/>
      <c r="O137" s="14"/>
      <c r="P137" s="14"/>
      <c r="Q137" s="14"/>
      <c r="R137" s="14"/>
    </row>
    <row r="138" spans="1:18" ht="15.75" customHeight="1" x14ac:dyDescent="0.2">
      <c r="A138" s="80" t="s">
        <v>403</v>
      </c>
      <c r="B138" s="41" t="s">
        <v>408</v>
      </c>
      <c r="C138" s="39">
        <v>19824313</v>
      </c>
      <c r="D138" s="37" t="s">
        <v>409</v>
      </c>
      <c r="E138" s="41" t="s">
        <v>266</v>
      </c>
      <c r="F138" s="81">
        <v>3</v>
      </c>
      <c r="G138" s="81">
        <v>4</v>
      </c>
      <c r="H138" s="81">
        <v>0</v>
      </c>
      <c r="I138" s="14"/>
      <c r="J138" s="14"/>
      <c r="K138" s="14"/>
      <c r="L138" s="14"/>
      <c r="M138" s="14"/>
      <c r="N138" s="14"/>
      <c r="O138" s="14"/>
      <c r="P138" s="14"/>
      <c r="Q138" s="14"/>
      <c r="R138" s="14"/>
    </row>
    <row r="139" spans="1:18" ht="15.75" customHeight="1" x14ac:dyDescent="0.2">
      <c r="A139" s="80" t="s">
        <v>403</v>
      </c>
      <c r="B139" s="41" t="s">
        <v>337</v>
      </c>
      <c r="C139" s="39">
        <v>18281482</v>
      </c>
      <c r="D139" s="37">
        <v>13</v>
      </c>
      <c r="E139" s="41" t="s">
        <v>266</v>
      </c>
      <c r="F139" s="81">
        <v>4</v>
      </c>
      <c r="G139" s="81">
        <v>3</v>
      </c>
      <c r="H139" s="81">
        <v>0</v>
      </c>
      <c r="I139" s="14"/>
      <c r="J139" s="14"/>
      <c r="K139" s="14"/>
      <c r="L139" s="14"/>
      <c r="M139" s="14"/>
      <c r="N139" s="14"/>
      <c r="O139" s="14"/>
      <c r="P139" s="14"/>
      <c r="Q139" s="14"/>
      <c r="R139" s="14"/>
    </row>
    <row r="140" spans="1:18" ht="15.75" customHeight="1" x14ac:dyDescent="0.2">
      <c r="A140" s="80" t="s">
        <v>403</v>
      </c>
      <c r="B140" s="41" t="s">
        <v>343</v>
      </c>
      <c r="C140" s="39">
        <v>16673467</v>
      </c>
      <c r="D140" s="37">
        <v>14</v>
      </c>
      <c r="E140" s="41" t="s">
        <v>266</v>
      </c>
      <c r="F140" s="81">
        <v>1</v>
      </c>
      <c r="G140" s="81">
        <v>2</v>
      </c>
      <c r="H140" s="81">
        <v>0</v>
      </c>
      <c r="I140" s="14"/>
      <c r="J140" s="14"/>
      <c r="K140" s="14"/>
      <c r="L140" s="14"/>
      <c r="M140" s="14"/>
      <c r="N140" s="14"/>
      <c r="O140" s="14"/>
      <c r="P140" s="14"/>
      <c r="Q140" s="14"/>
      <c r="R140" s="14"/>
    </row>
    <row r="141" spans="1:18" ht="15.75" customHeight="1" x14ac:dyDescent="0.2">
      <c r="A141" s="80" t="s">
        <v>403</v>
      </c>
      <c r="B141" s="41" t="s">
        <v>371</v>
      </c>
      <c r="C141" s="39">
        <v>15678767</v>
      </c>
      <c r="D141" s="37">
        <v>20</v>
      </c>
      <c r="E141" s="41" t="s">
        <v>266</v>
      </c>
      <c r="F141" s="81">
        <v>4</v>
      </c>
      <c r="G141" s="81">
        <v>4</v>
      </c>
      <c r="H141" s="81">
        <v>0</v>
      </c>
      <c r="I141" s="14"/>
      <c r="J141" s="14"/>
      <c r="K141" s="14"/>
      <c r="L141" s="14"/>
      <c r="M141" s="14"/>
      <c r="N141" s="14"/>
      <c r="O141" s="14"/>
      <c r="P141" s="14"/>
      <c r="Q141" s="14"/>
      <c r="R141" s="14"/>
    </row>
    <row r="142" spans="1:18" ht="15.75" customHeight="1" x14ac:dyDescent="0.2">
      <c r="A142" s="80" t="s">
        <v>403</v>
      </c>
      <c r="B142" s="41" t="s">
        <v>374</v>
      </c>
      <c r="C142" s="39">
        <v>14326562</v>
      </c>
      <c r="D142" s="37">
        <v>15</v>
      </c>
      <c r="E142" s="41" t="s">
        <v>266</v>
      </c>
      <c r="F142" s="81">
        <v>3</v>
      </c>
      <c r="G142" s="81">
        <v>5</v>
      </c>
      <c r="H142" s="81">
        <v>0</v>
      </c>
      <c r="I142" s="14"/>
      <c r="J142" s="14"/>
      <c r="K142" s="14"/>
      <c r="L142" s="14"/>
      <c r="M142" s="14"/>
      <c r="N142" s="14"/>
      <c r="O142" s="14"/>
      <c r="P142" s="14"/>
      <c r="Q142" s="14"/>
      <c r="R142" s="14"/>
    </row>
    <row r="143" spans="1:18" ht="15.75" customHeight="1" x14ac:dyDescent="0.2">
      <c r="A143" s="80" t="s">
        <v>403</v>
      </c>
      <c r="B143" s="41" t="s">
        <v>366</v>
      </c>
      <c r="C143" s="39">
        <v>11687202</v>
      </c>
      <c r="D143" s="37">
        <v>17</v>
      </c>
      <c r="E143" s="41" t="s">
        <v>266</v>
      </c>
      <c r="F143" s="81">
        <v>6</v>
      </c>
      <c r="G143" s="81">
        <v>2</v>
      </c>
      <c r="H143" s="81" t="s">
        <v>341</v>
      </c>
      <c r="I143" s="14"/>
      <c r="J143" s="14"/>
      <c r="K143" s="14"/>
      <c r="L143" s="14"/>
      <c r="M143" s="14"/>
      <c r="N143" s="14"/>
      <c r="O143" s="14"/>
      <c r="P143" s="14"/>
      <c r="Q143" s="14"/>
      <c r="R143" s="14"/>
    </row>
    <row r="144" spans="1:18" ht="15.75" customHeight="1" x14ac:dyDescent="0.2">
      <c r="A144" s="80" t="s">
        <v>403</v>
      </c>
      <c r="B144" s="41" t="s">
        <v>367</v>
      </c>
      <c r="C144" s="39">
        <v>11044519</v>
      </c>
      <c r="D144" s="37">
        <v>18</v>
      </c>
      <c r="E144" s="41" t="s">
        <v>266</v>
      </c>
      <c r="F144" s="81">
        <v>3</v>
      </c>
      <c r="G144" s="81">
        <v>1</v>
      </c>
      <c r="H144" s="81">
        <v>0</v>
      </c>
      <c r="I144" s="14"/>
      <c r="J144" s="14"/>
      <c r="K144" s="14"/>
      <c r="L144" s="14"/>
      <c r="M144" s="14"/>
      <c r="N144" s="14"/>
      <c r="O144" s="14"/>
      <c r="P144" s="14"/>
      <c r="Q144" s="14"/>
      <c r="R144" s="14"/>
    </row>
    <row r="145" spans="1:18" ht="15.75" customHeight="1" x14ac:dyDescent="0.2">
      <c r="A145" s="80" t="s">
        <v>403</v>
      </c>
      <c r="B145" s="41" t="s">
        <v>375</v>
      </c>
      <c r="C145" s="39">
        <v>8891563</v>
      </c>
      <c r="D145" s="37">
        <v>21</v>
      </c>
      <c r="E145" s="41" t="s">
        <v>266</v>
      </c>
      <c r="F145" s="81">
        <v>4</v>
      </c>
      <c r="G145" s="81">
        <v>5</v>
      </c>
      <c r="H145" s="81">
        <v>0</v>
      </c>
      <c r="I145" s="14"/>
      <c r="J145" s="14"/>
      <c r="K145" s="14"/>
      <c r="L145" s="14"/>
      <c r="M145" s="14"/>
      <c r="N145" s="14"/>
      <c r="O145" s="14"/>
      <c r="P145" s="14"/>
      <c r="Q145" s="14"/>
      <c r="R145" s="14"/>
    </row>
    <row r="146" spans="1:18" ht="15.75" customHeight="1" x14ac:dyDescent="0.2">
      <c r="A146" s="80" t="s">
        <v>403</v>
      </c>
      <c r="B146" s="41" t="s">
        <v>368</v>
      </c>
      <c r="C146" s="39">
        <v>8580906</v>
      </c>
      <c r="D146" s="37">
        <v>19</v>
      </c>
      <c r="E146" s="41" t="s">
        <v>266</v>
      </c>
      <c r="F146" s="81">
        <v>4</v>
      </c>
      <c r="G146" s="81">
        <v>4</v>
      </c>
      <c r="H146" s="81">
        <v>0</v>
      </c>
      <c r="I146" s="14"/>
      <c r="J146" s="14"/>
      <c r="K146" s="14"/>
      <c r="L146" s="14"/>
      <c r="M146" s="14"/>
      <c r="N146" s="14"/>
      <c r="O146" s="14"/>
      <c r="P146" s="14"/>
      <c r="Q146" s="14"/>
      <c r="R146" s="14"/>
    </row>
    <row r="147" spans="1:18" ht="15.75" customHeight="1" x14ac:dyDescent="0.2">
      <c r="A147" s="80" t="s">
        <v>403</v>
      </c>
      <c r="B147" s="41" t="s">
        <v>410</v>
      </c>
      <c r="C147" s="39">
        <v>7666385</v>
      </c>
      <c r="D147" s="37">
        <v>24</v>
      </c>
      <c r="E147" s="41" t="s">
        <v>266</v>
      </c>
      <c r="F147" s="81">
        <v>3</v>
      </c>
      <c r="G147" s="81">
        <v>0</v>
      </c>
      <c r="H147" s="81">
        <v>0</v>
      </c>
      <c r="I147" s="14"/>
      <c r="J147" s="14"/>
      <c r="K147" s="14"/>
      <c r="L147" s="14"/>
      <c r="M147" s="14"/>
      <c r="N147" s="14"/>
      <c r="O147" s="14"/>
      <c r="P147" s="14"/>
      <c r="Q147" s="14"/>
      <c r="R147" s="14"/>
    </row>
    <row r="148" spans="1:18" ht="15.75" customHeight="1" x14ac:dyDescent="0.2">
      <c r="A148" s="80" t="s">
        <v>403</v>
      </c>
      <c r="B148" s="41" t="s">
        <v>411</v>
      </c>
      <c r="C148" s="39">
        <v>6859188</v>
      </c>
      <c r="D148" s="37">
        <v>26</v>
      </c>
      <c r="E148" s="41" t="s">
        <v>266</v>
      </c>
      <c r="F148" s="81">
        <v>1</v>
      </c>
      <c r="G148" s="81">
        <v>2</v>
      </c>
      <c r="H148" s="81">
        <v>0</v>
      </c>
      <c r="I148" s="14"/>
      <c r="J148" s="14"/>
      <c r="K148" s="14"/>
      <c r="L148" s="14"/>
      <c r="M148" s="14"/>
      <c r="N148" s="14"/>
      <c r="O148" s="14"/>
      <c r="P148" s="14"/>
      <c r="Q148" s="14"/>
      <c r="R148" s="14"/>
    </row>
    <row r="149" spans="1:18" ht="15.75" customHeight="1" x14ac:dyDescent="0.2">
      <c r="A149" s="80" t="s">
        <v>403</v>
      </c>
      <c r="B149" s="41" t="s">
        <v>412</v>
      </c>
      <c r="C149" s="39">
        <v>6829922</v>
      </c>
      <c r="D149" s="37">
        <v>23</v>
      </c>
      <c r="E149" s="41" t="s">
        <v>266</v>
      </c>
      <c r="F149" s="81">
        <v>1</v>
      </c>
      <c r="G149" s="81">
        <v>0</v>
      </c>
      <c r="H149" s="81">
        <v>0</v>
      </c>
      <c r="I149" s="14"/>
      <c r="J149" s="14"/>
      <c r="K149" s="14"/>
      <c r="L149" s="14"/>
      <c r="M149" s="14"/>
      <c r="N149" s="14"/>
      <c r="O149" s="14"/>
      <c r="P149" s="14"/>
      <c r="Q149" s="14"/>
      <c r="R149" s="14"/>
    </row>
    <row r="150" spans="1:18" ht="15.75" customHeight="1" x14ac:dyDescent="0.2">
      <c r="A150" s="80" t="s">
        <v>403</v>
      </c>
      <c r="B150" s="41" t="s">
        <v>413</v>
      </c>
      <c r="C150" s="39">
        <v>6094608</v>
      </c>
      <c r="D150" s="37">
        <v>28</v>
      </c>
      <c r="E150" s="41" t="s">
        <v>266</v>
      </c>
      <c r="F150" s="81">
        <v>5</v>
      </c>
      <c r="G150" s="81">
        <v>7</v>
      </c>
      <c r="H150" s="81">
        <v>0</v>
      </c>
      <c r="I150" s="14"/>
      <c r="J150" s="14"/>
      <c r="K150" s="14"/>
      <c r="L150" s="14"/>
      <c r="M150" s="14"/>
      <c r="N150" s="14"/>
      <c r="O150" s="14"/>
      <c r="P150" s="14"/>
      <c r="Q150" s="14"/>
      <c r="R150" s="14"/>
    </row>
    <row r="151" spans="1:18" ht="15.75" customHeight="1" x14ac:dyDescent="0.2">
      <c r="A151" s="80" t="s">
        <v>403</v>
      </c>
      <c r="B151" s="41" t="s">
        <v>414</v>
      </c>
      <c r="C151" s="39">
        <v>6068150</v>
      </c>
      <c r="D151" s="37">
        <v>30</v>
      </c>
      <c r="E151" s="41" t="s">
        <v>266</v>
      </c>
      <c r="F151" s="81">
        <v>19</v>
      </c>
      <c r="G151" s="81">
        <v>21</v>
      </c>
      <c r="H151" s="81">
        <v>0</v>
      </c>
      <c r="I151" s="14"/>
      <c r="J151" s="14"/>
      <c r="K151" s="14"/>
      <c r="L151" s="14"/>
      <c r="M151" s="14"/>
      <c r="N151" s="14"/>
      <c r="O151" s="14"/>
      <c r="P151" s="14"/>
      <c r="Q151" s="14"/>
      <c r="R151" s="14"/>
    </row>
    <row r="152" spans="1:18" ht="15.75" customHeight="1" x14ac:dyDescent="0.2">
      <c r="A152" s="80" t="s">
        <v>403</v>
      </c>
      <c r="B152" s="41" t="s">
        <v>415</v>
      </c>
      <c r="C152" s="39">
        <v>5497289</v>
      </c>
      <c r="D152" s="37">
        <v>22</v>
      </c>
      <c r="E152" s="41" t="s">
        <v>266</v>
      </c>
      <c r="F152" s="81">
        <v>2</v>
      </c>
      <c r="G152" s="81">
        <v>4</v>
      </c>
      <c r="H152" s="81">
        <v>0</v>
      </c>
      <c r="I152" s="14"/>
      <c r="J152" s="14"/>
      <c r="K152" s="14"/>
      <c r="L152" s="14"/>
      <c r="M152" s="14"/>
      <c r="N152" s="14"/>
      <c r="O152" s="14"/>
      <c r="P152" s="14"/>
      <c r="Q152" s="14"/>
      <c r="R152" s="14"/>
    </row>
    <row r="153" spans="1:18" ht="15.75" customHeight="1" x14ac:dyDescent="0.2">
      <c r="A153" s="80" t="s">
        <v>403</v>
      </c>
      <c r="B153" s="41" t="s">
        <v>416</v>
      </c>
      <c r="C153" s="39">
        <v>5426597</v>
      </c>
      <c r="D153" s="37">
        <v>27</v>
      </c>
      <c r="E153" s="41" t="s">
        <v>266</v>
      </c>
      <c r="F153" s="81">
        <v>3</v>
      </c>
      <c r="G153" s="81">
        <v>2</v>
      </c>
      <c r="H153" s="81">
        <v>0</v>
      </c>
      <c r="I153" s="14"/>
      <c r="J153" s="14"/>
      <c r="K153" s="14"/>
      <c r="L153" s="14"/>
      <c r="M153" s="14"/>
      <c r="N153" s="14"/>
      <c r="O153" s="14"/>
      <c r="P153" s="14"/>
      <c r="Q153" s="14"/>
      <c r="R153" s="14"/>
    </row>
    <row r="154" spans="1:18" ht="15.75" customHeight="1" x14ac:dyDescent="0.2">
      <c r="A154" s="80" t="s">
        <v>403</v>
      </c>
      <c r="B154" s="41" t="s">
        <v>417</v>
      </c>
      <c r="C154" s="39">
        <v>4210262</v>
      </c>
      <c r="D154" s="37">
        <v>29</v>
      </c>
      <c r="E154" s="41" t="s">
        <v>266</v>
      </c>
      <c r="F154" s="81">
        <v>6</v>
      </c>
      <c r="G154" s="81">
        <v>6</v>
      </c>
      <c r="H154" s="81">
        <v>0</v>
      </c>
      <c r="I154" s="14"/>
      <c r="J154" s="14"/>
      <c r="K154" s="14"/>
      <c r="L154" s="14"/>
      <c r="M154" s="14"/>
      <c r="N154" s="14"/>
      <c r="O154" s="14"/>
      <c r="P154" s="14"/>
      <c r="Q154" s="14"/>
      <c r="R154" s="14"/>
    </row>
    <row r="155" spans="1:18" ht="15.75" customHeight="1" x14ac:dyDescent="0.2">
      <c r="A155" s="80" t="s">
        <v>403</v>
      </c>
      <c r="B155" s="41" t="s">
        <v>418</v>
      </c>
      <c r="C155" s="39">
        <v>3022303</v>
      </c>
      <c r="D155" s="37">
        <v>25</v>
      </c>
      <c r="E155" s="41" t="s">
        <v>266</v>
      </c>
      <c r="F155" s="81">
        <v>1</v>
      </c>
      <c r="G155" s="81">
        <v>3</v>
      </c>
      <c r="H155" s="81">
        <v>0</v>
      </c>
      <c r="I155" s="14"/>
      <c r="J155" s="14"/>
      <c r="K155" s="14"/>
      <c r="L155" s="14"/>
      <c r="M155" s="14"/>
      <c r="N155" s="14"/>
      <c r="O155" s="14"/>
      <c r="P155" s="14"/>
      <c r="Q155" s="14"/>
      <c r="R155" s="14"/>
    </row>
    <row r="156" spans="1:18" ht="15.75" customHeight="1" x14ac:dyDescent="0.2">
      <c r="A156" s="80" t="s">
        <v>403</v>
      </c>
      <c r="B156" s="41" t="s">
        <v>365</v>
      </c>
      <c r="C156" s="39">
        <v>1219933</v>
      </c>
      <c r="D156" s="37">
        <v>16</v>
      </c>
      <c r="E156" s="41" t="s">
        <v>266</v>
      </c>
      <c r="F156" s="81">
        <v>3</v>
      </c>
      <c r="G156" s="81">
        <v>6</v>
      </c>
      <c r="H156" s="81">
        <v>0</v>
      </c>
      <c r="I156" s="14"/>
      <c r="J156" s="14"/>
      <c r="K156" s="14"/>
      <c r="L156" s="14"/>
      <c r="M156" s="14"/>
      <c r="N156" s="14"/>
      <c r="O156" s="14"/>
      <c r="P156" s="14"/>
      <c r="Q156" s="14"/>
      <c r="R156" s="14"/>
    </row>
    <row r="157" spans="1:18" ht="15.75" customHeight="1" x14ac:dyDescent="0.2">
      <c r="A157" s="80" t="s">
        <v>419</v>
      </c>
      <c r="B157" s="41" t="s">
        <v>420</v>
      </c>
      <c r="C157" s="39">
        <v>151567571</v>
      </c>
      <c r="D157" s="37">
        <v>2</v>
      </c>
      <c r="E157" s="41" t="s">
        <v>266</v>
      </c>
      <c r="F157" s="81">
        <v>58</v>
      </c>
      <c r="G157" s="81">
        <v>52</v>
      </c>
      <c r="H157" s="81">
        <v>0</v>
      </c>
      <c r="I157" s="14"/>
      <c r="J157" s="14"/>
      <c r="K157" s="14"/>
      <c r="L157" s="14"/>
      <c r="M157" s="14"/>
      <c r="N157" s="14"/>
      <c r="O157" s="14"/>
      <c r="P157" s="14"/>
      <c r="Q157" s="14"/>
      <c r="R157" s="14"/>
    </row>
    <row r="158" spans="1:18" ht="15.75" customHeight="1" x14ac:dyDescent="0.2">
      <c r="A158" s="80" t="s">
        <v>419</v>
      </c>
      <c r="B158" s="41" t="s">
        <v>421</v>
      </c>
      <c r="C158" s="39">
        <v>116135636</v>
      </c>
      <c r="D158" s="37">
        <v>1</v>
      </c>
      <c r="E158" s="41" t="s">
        <v>266</v>
      </c>
      <c r="F158" s="81">
        <v>54</v>
      </c>
      <c r="G158" s="81">
        <v>56</v>
      </c>
      <c r="H158" s="81">
        <v>0</v>
      </c>
      <c r="I158" s="14"/>
      <c r="J158" s="14"/>
      <c r="K158" s="14"/>
      <c r="L158" s="14"/>
      <c r="M158" s="14"/>
      <c r="N158" s="14"/>
      <c r="O158" s="14"/>
      <c r="P158" s="14"/>
      <c r="Q158" s="14"/>
      <c r="R158" s="14"/>
    </row>
    <row r="159" spans="1:18" ht="15.75" customHeight="1" x14ac:dyDescent="0.2">
      <c r="A159" s="80" t="s">
        <v>419</v>
      </c>
      <c r="B159" s="41" t="s">
        <v>422</v>
      </c>
      <c r="C159" s="39">
        <v>112217348</v>
      </c>
      <c r="D159" s="37">
        <v>3</v>
      </c>
      <c r="E159" s="41" t="s">
        <v>266</v>
      </c>
      <c r="F159" s="81">
        <v>30</v>
      </c>
      <c r="G159" s="81">
        <v>22</v>
      </c>
      <c r="H159" s="81">
        <v>0</v>
      </c>
      <c r="I159" s="14"/>
      <c r="J159" s="14"/>
      <c r="K159" s="14"/>
      <c r="L159" s="14"/>
      <c r="M159" s="14"/>
      <c r="N159" s="14"/>
      <c r="O159" s="14"/>
      <c r="P159" s="14"/>
      <c r="Q159" s="14"/>
      <c r="R159" s="14"/>
    </row>
    <row r="160" spans="1:18" ht="15.75" customHeight="1" x14ac:dyDescent="0.2">
      <c r="A160" s="80" t="s">
        <v>419</v>
      </c>
      <c r="B160" s="41" t="s">
        <v>423</v>
      </c>
      <c r="C160" s="39">
        <v>79539100</v>
      </c>
      <c r="D160" s="37" t="s">
        <v>405</v>
      </c>
      <c r="E160" s="41" t="s">
        <v>266</v>
      </c>
      <c r="F160" s="81">
        <v>80</v>
      </c>
      <c r="G160" s="81">
        <v>40</v>
      </c>
      <c r="H160" s="81">
        <v>0</v>
      </c>
      <c r="I160" s="14"/>
      <c r="J160" s="14"/>
      <c r="K160" s="14"/>
      <c r="L160" s="14"/>
      <c r="M160" s="14"/>
      <c r="N160" s="14"/>
      <c r="O160" s="14"/>
      <c r="P160" s="14"/>
      <c r="Q160" s="14"/>
      <c r="R160" s="14"/>
    </row>
    <row r="161" spans="1:18" ht="15.75" customHeight="1" x14ac:dyDescent="0.2">
      <c r="A161" s="80" t="s">
        <v>419</v>
      </c>
      <c r="B161" s="41" t="s">
        <v>424</v>
      </c>
      <c r="C161" s="39">
        <v>73512665</v>
      </c>
      <c r="D161" s="37">
        <v>4</v>
      </c>
      <c r="E161" s="41" t="s">
        <v>266</v>
      </c>
      <c r="F161" s="81">
        <v>42</v>
      </c>
      <c r="G161" s="81">
        <v>54</v>
      </c>
      <c r="H161" s="81">
        <v>0</v>
      </c>
      <c r="I161" s="14"/>
      <c r="J161" s="14"/>
      <c r="K161" s="14"/>
      <c r="L161" s="14"/>
      <c r="M161" s="14"/>
      <c r="N161" s="14"/>
      <c r="O161" s="14"/>
      <c r="P161" s="14"/>
      <c r="Q161" s="14"/>
      <c r="R161" s="14"/>
    </row>
    <row r="162" spans="1:18" ht="15.75" customHeight="1" x14ac:dyDescent="0.2">
      <c r="A162" s="80" t="s">
        <v>419</v>
      </c>
      <c r="B162" s="41" t="s">
        <v>425</v>
      </c>
      <c r="C162" s="39">
        <v>71643432</v>
      </c>
      <c r="D162" s="37" t="s">
        <v>407</v>
      </c>
      <c r="E162" s="41" t="s">
        <v>266</v>
      </c>
      <c r="F162" s="81">
        <v>25</v>
      </c>
      <c r="G162" s="81">
        <v>25</v>
      </c>
      <c r="H162" s="81">
        <v>0</v>
      </c>
      <c r="I162" s="14"/>
      <c r="J162" s="14"/>
      <c r="K162" s="14"/>
      <c r="L162" s="14"/>
      <c r="M162" s="14"/>
      <c r="N162" s="14"/>
      <c r="O162" s="14"/>
      <c r="P162" s="14"/>
      <c r="Q162" s="14"/>
      <c r="R162" s="14"/>
    </row>
    <row r="163" spans="1:18" ht="15.75" customHeight="1" x14ac:dyDescent="0.2">
      <c r="A163" s="80" t="s">
        <v>419</v>
      </c>
      <c r="B163" s="41" t="s">
        <v>426</v>
      </c>
      <c r="C163" s="39">
        <v>63945500</v>
      </c>
      <c r="D163" s="37">
        <v>5</v>
      </c>
      <c r="E163" s="41" t="s">
        <v>266</v>
      </c>
      <c r="F163" s="81">
        <v>37</v>
      </c>
      <c r="G163" s="81">
        <v>36</v>
      </c>
      <c r="H163" s="81">
        <v>0</v>
      </c>
      <c r="I163" s="14"/>
      <c r="J163" s="14"/>
      <c r="K163" s="14"/>
      <c r="L163" s="14"/>
      <c r="M163" s="14"/>
      <c r="N163" s="14"/>
      <c r="O163" s="14"/>
      <c r="P163" s="14"/>
      <c r="Q163" s="14"/>
      <c r="R163" s="14"/>
    </row>
    <row r="164" spans="1:18" ht="15.75" customHeight="1" x14ac:dyDescent="0.2">
      <c r="A164" s="80" t="s">
        <v>419</v>
      </c>
      <c r="B164" s="41" t="s">
        <v>427</v>
      </c>
      <c r="C164" s="39">
        <v>39089786</v>
      </c>
      <c r="D164" s="37">
        <v>7</v>
      </c>
      <c r="E164" s="41" t="s">
        <v>266</v>
      </c>
      <c r="F164" s="81">
        <v>15</v>
      </c>
      <c r="G164" s="81">
        <v>12</v>
      </c>
      <c r="H164" s="81">
        <v>0</v>
      </c>
      <c r="I164" s="14"/>
      <c r="J164" s="14"/>
      <c r="K164" s="14"/>
      <c r="L164" s="14"/>
      <c r="M164" s="14"/>
      <c r="N164" s="14"/>
      <c r="O164" s="14"/>
      <c r="P164" s="14"/>
      <c r="Q164" s="14"/>
      <c r="R164" s="14"/>
    </row>
    <row r="165" spans="1:18" ht="15.75" customHeight="1" x14ac:dyDescent="0.2">
      <c r="A165" s="80" t="s">
        <v>419</v>
      </c>
      <c r="B165" s="41" t="s">
        <v>428</v>
      </c>
      <c r="C165" s="39">
        <v>37408232</v>
      </c>
      <c r="D165" s="37">
        <v>6</v>
      </c>
      <c r="E165" s="41" t="s">
        <v>266</v>
      </c>
      <c r="F165" s="81">
        <v>19</v>
      </c>
      <c r="G165" s="81">
        <v>28</v>
      </c>
      <c r="H165" s="81" t="s">
        <v>341</v>
      </c>
      <c r="I165" s="14"/>
      <c r="J165" s="14"/>
      <c r="K165" s="14"/>
      <c r="L165" s="14"/>
      <c r="M165" s="14"/>
      <c r="N165" s="14"/>
      <c r="O165" s="14"/>
      <c r="P165" s="14"/>
      <c r="Q165" s="14"/>
      <c r="R165" s="14"/>
    </row>
    <row r="166" spans="1:18" ht="15.75" customHeight="1" x14ac:dyDescent="0.2">
      <c r="A166" s="80" t="s">
        <v>419</v>
      </c>
      <c r="B166" s="41" t="s">
        <v>429</v>
      </c>
      <c r="C166" s="39">
        <v>32779014</v>
      </c>
      <c r="D166" s="37">
        <v>8</v>
      </c>
      <c r="E166" s="41" t="s">
        <v>266</v>
      </c>
      <c r="F166" s="81">
        <v>17</v>
      </c>
      <c r="G166" s="81">
        <v>12</v>
      </c>
      <c r="H166" s="81">
        <v>0</v>
      </c>
      <c r="I166" s="14"/>
      <c r="J166" s="14"/>
      <c r="K166" s="14"/>
      <c r="L166" s="14"/>
      <c r="M166" s="14"/>
      <c r="N166" s="14"/>
      <c r="O166" s="14"/>
      <c r="P166" s="14"/>
      <c r="Q166" s="14"/>
      <c r="R166" s="14"/>
    </row>
    <row r="167" spans="1:18" ht="15.75" customHeight="1" x14ac:dyDescent="0.2">
      <c r="A167" s="80" t="s">
        <v>419</v>
      </c>
      <c r="B167" s="41" t="s">
        <v>430</v>
      </c>
      <c r="C167" s="39">
        <v>25924452</v>
      </c>
      <c r="D167" s="37">
        <v>9</v>
      </c>
      <c r="E167" s="41" t="s">
        <v>266</v>
      </c>
      <c r="F167" s="81">
        <v>7</v>
      </c>
      <c r="G167" s="81">
        <v>8</v>
      </c>
      <c r="H167" s="81">
        <v>0</v>
      </c>
      <c r="I167" s="14"/>
      <c r="J167" s="14"/>
      <c r="K167" s="14"/>
      <c r="L167" s="14"/>
      <c r="M167" s="14"/>
      <c r="N167" s="14"/>
      <c r="O167" s="14"/>
      <c r="P167" s="14"/>
      <c r="Q167" s="14"/>
      <c r="R167" s="14"/>
    </row>
    <row r="168" spans="1:18" ht="15.75" customHeight="1" x14ac:dyDescent="0.2">
      <c r="A168" s="80" t="s">
        <v>419</v>
      </c>
      <c r="B168" s="41" t="s">
        <v>431</v>
      </c>
      <c r="C168" s="39">
        <v>23020056</v>
      </c>
      <c r="D168" s="37">
        <v>11</v>
      </c>
      <c r="E168" s="41" t="s">
        <v>266</v>
      </c>
      <c r="F168" s="81">
        <v>14</v>
      </c>
      <c r="G168" s="81">
        <v>27</v>
      </c>
      <c r="H168" s="81">
        <v>0</v>
      </c>
      <c r="I168" s="14"/>
      <c r="J168" s="14"/>
      <c r="K168" s="14"/>
      <c r="L168" s="14"/>
      <c r="M168" s="14"/>
      <c r="N168" s="14"/>
      <c r="O168" s="14"/>
      <c r="P168" s="14"/>
      <c r="Q168" s="14"/>
      <c r="R168" s="14"/>
    </row>
    <row r="169" spans="1:18" ht="15.75" customHeight="1" x14ac:dyDescent="0.2">
      <c r="A169" s="80" t="s">
        <v>419</v>
      </c>
      <c r="B169" s="41" t="s">
        <v>432</v>
      </c>
      <c r="C169" s="39">
        <v>21112358</v>
      </c>
      <c r="D169" s="37">
        <v>10</v>
      </c>
      <c r="E169" s="41" t="s">
        <v>266</v>
      </c>
      <c r="F169" s="81">
        <v>17</v>
      </c>
      <c r="G169" s="81">
        <v>13</v>
      </c>
      <c r="H169" s="81">
        <v>0</v>
      </c>
      <c r="I169" s="14"/>
      <c r="J169" s="14"/>
      <c r="K169" s="14"/>
      <c r="L169" s="14"/>
      <c r="M169" s="14"/>
      <c r="N169" s="14"/>
      <c r="O169" s="14"/>
      <c r="P169" s="14"/>
      <c r="Q169" s="14"/>
      <c r="R169" s="14"/>
    </row>
    <row r="170" spans="1:18" ht="15.75" customHeight="1" x14ac:dyDescent="0.2">
      <c r="A170" s="80" t="s">
        <v>419</v>
      </c>
      <c r="B170" s="41" t="s">
        <v>433</v>
      </c>
      <c r="C170" s="39">
        <v>21111546</v>
      </c>
      <c r="D170" s="37">
        <v>12</v>
      </c>
      <c r="E170" s="41" t="s">
        <v>266</v>
      </c>
      <c r="F170" s="81">
        <v>6</v>
      </c>
      <c r="G170" s="81">
        <v>5</v>
      </c>
      <c r="H170" s="81">
        <v>0</v>
      </c>
      <c r="I170" s="14"/>
      <c r="J170" s="14"/>
      <c r="K170" s="14"/>
      <c r="L170" s="14"/>
      <c r="M170" s="14"/>
      <c r="N170" s="14"/>
      <c r="O170" s="14"/>
      <c r="P170" s="14"/>
      <c r="Q170" s="14"/>
      <c r="R170" s="14"/>
    </row>
    <row r="171" spans="1:18" ht="15.75" customHeight="1" x14ac:dyDescent="0.2">
      <c r="A171" s="80" t="s">
        <v>419</v>
      </c>
      <c r="B171" s="41" t="s">
        <v>434</v>
      </c>
      <c r="C171" s="39">
        <v>19938956</v>
      </c>
      <c r="D171" s="37" t="s">
        <v>409</v>
      </c>
      <c r="E171" s="41" t="s">
        <v>266</v>
      </c>
      <c r="F171" s="81">
        <v>9</v>
      </c>
      <c r="G171" s="81">
        <v>7</v>
      </c>
      <c r="H171" s="81">
        <v>0</v>
      </c>
      <c r="I171" s="14"/>
      <c r="J171" s="14"/>
      <c r="K171" s="14"/>
      <c r="L171" s="14"/>
      <c r="M171" s="14"/>
      <c r="N171" s="14"/>
      <c r="O171" s="14"/>
      <c r="P171" s="14"/>
      <c r="Q171" s="14"/>
      <c r="R171" s="14"/>
    </row>
    <row r="172" spans="1:18" ht="15.75" customHeight="1" x14ac:dyDescent="0.2">
      <c r="A172" s="80" t="s">
        <v>419</v>
      </c>
      <c r="B172" s="41" t="s">
        <v>435</v>
      </c>
      <c r="C172" s="39">
        <v>19698671</v>
      </c>
      <c r="D172" s="37" t="s">
        <v>436</v>
      </c>
      <c r="E172" s="41" t="s">
        <v>266</v>
      </c>
      <c r="F172" s="81">
        <v>44</v>
      </c>
      <c r="G172" s="81">
        <v>19</v>
      </c>
      <c r="H172" s="81">
        <v>0</v>
      </c>
      <c r="I172" s="14"/>
      <c r="J172" s="14"/>
      <c r="K172" s="14"/>
      <c r="L172" s="14"/>
      <c r="M172" s="14"/>
      <c r="N172" s="14"/>
      <c r="O172" s="14"/>
      <c r="P172" s="14"/>
      <c r="Q172" s="14"/>
      <c r="R172" s="14"/>
    </row>
    <row r="173" spans="1:18" ht="15.75" customHeight="1" x14ac:dyDescent="0.2">
      <c r="A173" s="80" t="s">
        <v>419</v>
      </c>
      <c r="B173" s="41" t="s">
        <v>437</v>
      </c>
      <c r="C173" s="39">
        <v>18136785</v>
      </c>
      <c r="D173" s="37">
        <v>13</v>
      </c>
      <c r="E173" s="41" t="s">
        <v>266</v>
      </c>
      <c r="F173" s="81">
        <v>9</v>
      </c>
      <c r="G173" s="81">
        <v>12</v>
      </c>
      <c r="H173" s="81">
        <v>0</v>
      </c>
      <c r="I173" s="14"/>
      <c r="J173" s="14"/>
      <c r="K173" s="14"/>
      <c r="L173" s="14"/>
      <c r="M173" s="14"/>
      <c r="N173" s="14"/>
      <c r="O173" s="14"/>
      <c r="P173" s="14"/>
      <c r="Q173" s="14"/>
      <c r="R173" s="14"/>
    </row>
    <row r="174" spans="1:18" ht="15.75" customHeight="1" x14ac:dyDescent="0.2">
      <c r="A174" s="80" t="s">
        <v>419</v>
      </c>
      <c r="B174" s="41" t="s">
        <v>438</v>
      </c>
      <c r="C174" s="39">
        <v>16672184</v>
      </c>
      <c r="D174" s="37">
        <v>20</v>
      </c>
      <c r="E174" s="41" t="s">
        <v>266</v>
      </c>
      <c r="F174" s="81">
        <v>10</v>
      </c>
      <c r="G174" s="81">
        <v>15</v>
      </c>
      <c r="H174" s="81">
        <v>0</v>
      </c>
      <c r="I174" s="14"/>
      <c r="J174" s="14"/>
      <c r="K174" s="14"/>
      <c r="L174" s="14"/>
      <c r="M174" s="14"/>
      <c r="N174" s="14"/>
      <c r="O174" s="14"/>
      <c r="P174" s="14"/>
      <c r="Q174" s="14"/>
      <c r="R174" s="14"/>
    </row>
    <row r="175" spans="1:18" ht="15.75" customHeight="1" x14ac:dyDescent="0.2">
      <c r="A175" s="80" t="s">
        <v>419</v>
      </c>
      <c r="B175" s="41" t="s">
        <v>439</v>
      </c>
      <c r="C175" s="39">
        <v>16515823</v>
      </c>
      <c r="D175" s="37">
        <v>14</v>
      </c>
      <c r="E175" s="41" t="s">
        <v>266</v>
      </c>
      <c r="F175" s="81">
        <v>8</v>
      </c>
      <c r="G175" s="81">
        <v>5</v>
      </c>
      <c r="H175" s="81">
        <v>0</v>
      </c>
      <c r="I175" s="14"/>
      <c r="J175" s="14"/>
      <c r="K175" s="14"/>
      <c r="L175" s="14"/>
      <c r="M175" s="14"/>
      <c r="N175" s="14"/>
      <c r="O175" s="14"/>
      <c r="P175" s="14"/>
      <c r="Q175" s="14"/>
      <c r="R175" s="14"/>
    </row>
    <row r="176" spans="1:18" ht="15.75" customHeight="1" x14ac:dyDescent="0.2">
      <c r="A176" s="80" t="s">
        <v>419</v>
      </c>
      <c r="B176" s="41" t="s">
        <v>440</v>
      </c>
      <c r="C176" s="39">
        <v>14216481</v>
      </c>
      <c r="D176" s="37">
        <v>15</v>
      </c>
      <c r="E176" s="41" t="s">
        <v>266</v>
      </c>
      <c r="F176" s="81">
        <v>9</v>
      </c>
      <c r="G176" s="81">
        <v>6</v>
      </c>
      <c r="H176" s="81">
        <v>0</v>
      </c>
      <c r="I176" s="14"/>
      <c r="J176" s="14"/>
      <c r="K176" s="14"/>
      <c r="L176" s="14"/>
      <c r="M176" s="14"/>
      <c r="N176" s="14"/>
      <c r="O176" s="14"/>
      <c r="P176" s="14"/>
      <c r="Q176" s="14"/>
      <c r="R176" s="14"/>
    </row>
    <row r="177" spans="1:18" ht="15.75" customHeight="1" x14ac:dyDescent="0.2">
      <c r="A177" s="80" t="s">
        <v>419</v>
      </c>
      <c r="B177" s="41" t="s">
        <v>441</v>
      </c>
      <c r="C177" s="39">
        <v>11905176</v>
      </c>
      <c r="D177" s="37">
        <v>17</v>
      </c>
      <c r="E177" s="41" t="s">
        <v>266</v>
      </c>
      <c r="F177" s="81">
        <v>8</v>
      </c>
      <c r="G177" s="81">
        <v>7</v>
      </c>
      <c r="H177" s="81">
        <v>0</v>
      </c>
      <c r="I177" s="14"/>
      <c r="J177" s="14"/>
      <c r="K177" s="14"/>
      <c r="L177" s="14"/>
      <c r="M177" s="14"/>
      <c r="N177" s="14"/>
      <c r="O177" s="14"/>
      <c r="P177" s="14"/>
      <c r="Q177" s="14"/>
      <c r="R177" s="14"/>
    </row>
    <row r="178" spans="1:18" ht="15.75" customHeight="1" x14ac:dyDescent="0.2">
      <c r="A178" s="80" t="s">
        <v>419</v>
      </c>
      <c r="B178" s="41" t="s">
        <v>442</v>
      </c>
      <c r="C178" s="39">
        <v>11861617</v>
      </c>
      <c r="D178" s="37">
        <v>19</v>
      </c>
      <c r="E178" s="41" t="s">
        <v>266</v>
      </c>
      <c r="F178" s="81">
        <v>9</v>
      </c>
      <c r="G178" s="81">
        <v>8</v>
      </c>
      <c r="H178" s="81" t="s">
        <v>298</v>
      </c>
      <c r="I178" s="14"/>
      <c r="J178" s="14"/>
      <c r="K178" s="14"/>
      <c r="L178" s="14"/>
      <c r="M178" s="14"/>
      <c r="N178" s="14"/>
      <c r="O178" s="14"/>
      <c r="P178" s="14"/>
      <c r="Q178" s="14"/>
      <c r="R178" s="14"/>
    </row>
    <row r="179" spans="1:18" ht="15.75" customHeight="1" x14ac:dyDescent="0.2">
      <c r="A179" s="80" t="s">
        <v>419</v>
      </c>
      <c r="B179" s="41" t="s">
        <v>443</v>
      </c>
      <c r="C179" s="39">
        <v>11185601</v>
      </c>
      <c r="D179" s="37">
        <v>18</v>
      </c>
      <c r="E179" s="41" t="s">
        <v>266</v>
      </c>
      <c r="F179" s="81">
        <v>8</v>
      </c>
      <c r="G179" s="81">
        <v>6</v>
      </c>
      <c r="H179" s="81">
        <v>0</v>
      </c>
      <c r="I179" s="14"/>
      <c r="J179" s="14"/>
      <c r="K179" s="14"/>
      <c r="L179" s="14"/>
      <c r="M179" s="14"/>
      <c r="N179" s="14"/>
      <c r="O179" s="14"/>
      <c r="P179" s="14"/>
      <c r="Q179" s="14"/>
      <c r="R179" s="14"/>
    </row>
    <row r="180" spans="1:18" ht="15.75" customHeight="1" x14ac:dyDescent="0.2">
      <c r="A180" s="80" t="s">
        <v>419</v>
      </c>
      <c r="B180" s="41" t="s">
        <v>444</v>
      </c>
      <c r="C180" s="39">
        <v>8775180</v>
      </c>
      <c r="D180" s="37">
        <v>24</v>
      </c>
      <c r="E180" s="41" t="s">
        <v>266</v>
      </c>
      <c r="F180" s="81">
        <v>12</v>
      </c>
      <c r="G180" s="81">
        <v>10</v>
      </c>
      <c r="H180" s="81">
        <v>0</v>
      </c>
      <c r="I180" s="14"/>
      <c r="J180" s="14"/>
      <c r="K180" s="14"/>
      <c r="L180" s="14"/>
      <c r="M180" s="14"/>
      <c r="N180" s="14"/>
      <c r="O180" s="14"/>
      <c r="P180" s="14"/>
      <c r="Q180" s="14"/>
      <c r="R180" s="14"/>
    </row>
    <row r="181" spans="1:18" ht="15.75" customHeight="1" x14ac:dyDescent="0.2">
      <c r="A181" s="80" t="s">
        <v>419</v>
      </c>
      <c r="B181" s="41" t="s">
        <v>445</v>
      </c>
      <c r="C181" s="39">
        <v>7670059</v>
      </c>
      <c r="D181" s="37">
        <v>23</v>
      </c>
      <c r="E181" s="41" t="s">
        <v>266</v>
      </c>
      <c r="F181" s="81">
        <v>14</v>
      </c>
      <c r="G181" s="81">
        <v>10</v>
      </c>
      <c r="H181" s="81">
        <v>0</v>
      </c>
      <c r="I181" s="14"/>
      <c r="J181" s="14"/>
      <c r="K181" s="14"/>
      <c r="L181" s="14"/>
      <c r="M181" s="14"/>
      <c r="N181" s="14"/>
      <c r="O181" s="14"/>
      <c r="P181" s="14"/>
      <c r="Q181" s="14"/>
      <c r="R181" s="14"/>
    </row>
    <row r="182" spans="1:18" ht="15.75" customHeight="1" x14ac:dyDescent="0.2">
      <c r="A182" s="80" t="s">
        <v>419</v>
      </c>
      <c r="B182" s="41" t="s">
        <v>446</v>
      </c>
      <c r="C182" s="39">
        <v>6812937</v>
      </c>
      <c r="D182" s="37">
        <v>21</v>
      </c>
      <c r="E182" s="41" t="s">
        <v>266</v>
      </c>
      <c r="F182" s="81">
        <v>8</v>
      </c>
      <c r="G182" s="81">
        <v>7</v>
      </c>
      <c r="H182" s="81">
        <v>0</v>
      </c>
      <c r="I182" s="14"/>
      <c r="J182" s="14"/>
      <c r="K182" s="14"/>
      <c r="L182" s="14"/>
      <c r="M182" s="14"/>
      <c r="N182" s="14"/>
      <c r="O182" s="14"/>
      <c r="P182" s="14"/>
      <c r="Q182" s="14"/>
      <c r="R182" s="14"/>
    </row>
    <row r="183" spans="1:18" ht="15.75" customHeight="1" x14ac:dyDescent="0.2">
      <c r="A183" s="80" t="s">
        <v>419</v>
      </c>
      <c r="B183" s="41" t="s">
        <v>447</v>
      </c>
      <c r="C183" s="39">
        <v>6727819</v>
      </c>
      <c r="D183" s="37">
        <v>26</v>
      </c>
      <c r="E183" s="41" t="s">
        <v>266</v>
      </c>
      <c r="F183" s="81">
        <v>14</v>
      </c>
      <c r="G183" s="81">
        <v>17</v>
      </c>
      <c r="H183" s="81">
        <v>0</v>
      </c>
      <c r="I183" s="14"/>
      <c r="J183" s="14"/>
      <c r="K183" s="14"/>
      <c r="L183" s="14"/>
      <c r="M183" s="14"/>
      <c r="N183" s="14"/>
      <c r="O183" s="14"/>
      <c r="P183" s="14"/>
      <c r="Q183" s="14"/>
      <c r="R183" s="14"/>
    </row>
    <row r="184" spans="1:18" ht="15.75" customHeight="1" x14ac:dyDescent="0.2">
      <c r="A184" s="80" t="s">
        <v>419</v>
      </c>
      <c r="B184" s="41" t="s">
        <v>448</v>
      </c>
      <c r="C184" s="39">
        <v>5139445</v>
      </c>
      <c r="D184" s="37">
        <v>27</v>
      </c>
      <c r="E184" s="41" t="s">
        <v>266</v>
      </c>
      <c r="F184" s="81">
        <v>14</v>
      </c>
      <c r="G184" s="81">
        <v>11</v>
      </c>
      <c r="H184" s="81">
        <v>0</v>
      </c>
      <c r="I184" s="14"/>
      <c r="J184" s="14"/>
      <c r="K184" s="14"/>
      <c r="L184" s="14"/>
      <c r="M184" s="14"/>
      <c r="N184" s="14"/>
      <c r="O184" s="14"/>
      <c r="P184" s="14"/>
      <c r="Q184" s="14"/>
      <c r="R184" s="14"/>
    </row>
    <row r="185" spans="1:18" ht="15.75" customHeight="1" x14ac:dyDescent="0.2">
      <c r="A185" s="80" t="s">
        <v>419</v>
      </c>
      <c r="B185" s="41" t="s">
        <v>449</v>
      </c>
      <c r="C185" s="39">
        <v>4824246</v>
      </c>
      <c r="D185" s="37">
        <v>28</v>
      </c>
      <c r="E185" s="41" t="s">
        <v>266</v>
      </c>
      <c r="F185" s="81">
        <v>15</v>
      </c>
      <c r="G185" s="81">
        <v>11</v>
      </c>
      <c r="H185" s="81">
        <v>0</v>
      </c>
      <c r="I185" s="14"/>
      <c r="J185" s="14"/>
      <c r="K185" s="14"/>
      <c r="L185" s="14"/>
      <c r="M185" s="14"/>
      <c r="N185" s="14"/>
      <c r="O185" s="14"/>
      <c r="P185" s="14"/>
      <c r="Q185" s="14"/>
      <c r="R185" s="14"/>
    </row>
    <row r="186" spans="1:18" ht="15.75" customHeight="1" x14ac:dyDescent="0.2">
      <c r="A186" s="80" t="s">
        <v>419</v>
      </c>
      <c r="B186" s="41" t="s">
        <v>450</v>
      </c>
      <c r="C186" s="39">
        <v>3780417</v>
      </c>
      <c r="D186" s="37">
        <v>25</v>
      </c>
      <c r="E186" s="41" t="s">
        <v>266</v>
      </c>
      <c r="F186" s="81">
        <v>12</v>
      </c>
      <c r="G186" s="81">
        <v>20</v>
      </c>
      <c r="H186" s="81">
        <v>0</v>
      </c>
      <c r="I186" s="14"/>
      <c r="J186" s="14"/>
      <c r="K186" s="14"/>
      <c r="L186" s="14"/>
      <c r="M186" s="14"/>
      <c r="N186" s="14"/>
      <c r="O186" s="14"/>
      <c r="P186" s="14"/>
      <c r="Q186" s="14"/>
      <c r="R186" s="14"/>
    </row>
    <row r="187" spans="1:18" ht="15.75" customHeight="1" x14ac:dyDescent="0.2">
      <c r="A187" s="80" t="s">
        <v>419</v>
      </c>
      <c r="B187" s="41" t="s">
        <v>451</v>
      </c>
      <c r="C187" s="39">
        <v>3069540</v>
      </c>
      <c r="D187" s="37">
        <v>22</v>
      </c>
      <c r="E187" s="41" t="s">
        <v>266</v>
      </c>
      <c r="F187" s="81">
        <v>11</v>
      </c>
      <c r="G187" s="81">
        <v>4</v>
      </c>
      <c r="H187" s="81">
        <v>0</v>
      </c>
      <c r="I187" s="14"/>
      <c r="J187" s="14"/>
      <c r="K187" s="14"/>
      <c r="L187" s="14"/>
      <c r="M187" s="14"/>
      <c r="N187" s="14"/>
      <c r="O187" s="14"/>
      <c r="P187" s="14"/>
      <c r="Q187" s="14"/>
      <c r="R187" s="14"/>
    </row>
    <row r="188" spans="1:18" ht="15.75" customHeight="1" x14ac:dyDescent="0.2">
      <c r="A188" s="80" t="s">
        <v>419</v>
      </c>
      <c r="B188" s="41" t="s">
        <v>452</v>
      </c>
      <c r="C188" s="39">
        <v>1944067</v>
      </c>
      <c r="D188" s="37">
        <v>22</v>
      </c>
      <c r="E188" s="41" t="s">
        <v>284</v>
      </c>
      <c r="F188" s="81">
        <v>5</v>
      </c>
      <c r="G188" s="81">
        <v>5</v>
      </c>
      <c r="H188" s="81">
        <v>0</v>
      </c>
      <c r="I188" s="14"/>
      <c r="J188" s="14"/>
      <c r="K188" s="14"/>
      <c r="L188" s="14"/>
      <c r="M188" s="14"/>
      <c r="N188" s="14"/>
      <c r="O188" s="14"/>
      <c r="P188" s="14"/>
      <c r="Q188" s="14"/>
      <c r="R188" s="14"/>
    </row>
    <row r="189" spans="1:18" ht="15.75" customHeight="1" x14ac:dyDescent="0.2">
      <c r="A189" s="80" t="s">
        <v>419</v>
      </c>
      <c r="B189" s="41" t="s">
        <v>453</v>
      </c>
      <c r="C189" s="39">
        <v>1506371</v>
      </c>
      <c r="D189" s="37">
        <v>28</v>
      </c>
      <c r="E189" s="41" t="s">
        <v>284</v>
      </c>
      <c r="F189" s="81">
        <v>2</v>
      </c>
      <c r="G189" s="81">
        <v>5</v>
      </c>
      <c r="H189" s="81">
        <v>0</v>
      </c>
      <c r="I189" s="14"/>
      <c r="J189" s="14"/>
      <c r="K189" s="14"/>
      <c r="L189" s="14"/>
      <c r="M189" s="14"/>
      <c r="N189" s="14"/>
      <c r="O189" s="14"/>
      <c r="P189" s="14"/>
      <c r="Q189" s="14"/>
      <c r="R189" s="14"/>
    </row>
    <row r="190" spans="1:18" ht="15.75" customHeight="1" x14ac:dyDescent="0.2">
      <c r="A190" s="80" t="s">
        <v>419</v>
      </c>
      <c r="B190" s="41" t="s">
        <v>454</v>
      </c>
      <c r="C190" s="39">
        <v>1375719</v>
      </c>
      <c r="D190" s="37">
        <v>21</v>
      </c>
      <c r="E190" s="41" t="s">
        <v>284</v>
      </c>
      <c r="F190" s="81">
        <v>0</v>
      </c>
      <c r="G190" s="81">
        <v>0</v>
      </c>
      <c r="H190" s="81">
        <v>0</v>
      </c>
      <c r="I190" s="14"/>
      <c r="J190" s="14"/>
      <c r="K190" s="14"/>
      <c r="L190" s="14"/>
      <c r="M190" s="14"/>
      <c r="N190" s="14"/>
      <c r="O190" s="14"/>
      <c r="P190" s="14"/>
      <c r="Q190" s="14"/>
      <c r="R190" s="14"/>
    </row>
    <row r="191" spans="1:18" ht="15.75" customHeight="1" x14ac:dyDescent="0.2">
      <c r="A191" s="80" t="s">
        <v>419</v>
      </c>
      <c r="B191" s="41" t="s">
        <v>455</v>
      </c>
      <c r="C191" s="39">
        <v>1085047</v>
      </c>
      <c r="D191" s="37">
        <v>29</v>
      </c>
      <c r="E191" s="41" t="s">
        <v>266</v>
      </c>
      <c r="F191" s="81">
        <v>3</v>
      </c>
      <c r="G191" s="81">
        <v>3</v>
      </c>
      <c r="H191" s="81">
        <v>0</v>
      </c>
      <c r="I191" s="14"/>
      <c r="J191" s="14"/>
      <c r="K191" s="14"/>
      <c r="L191" s="14"/>
      <c r="M191" s="14"/>
      <c r="N191" s="14"/>
      <c r="O191" s="14"/>
      <c r="P191" s="14"/>
      <c r="Q191" s="14"/>
      <c r="R191" s="14"/>
    </row>
    <row r="192" spans="1:18" ht="15.75" customHeight="1" x14ac:dyDescent="0.2">
      <c r="A192" s="80" t="s">
        <v>419</v>
      </c>
      <c r="B192" s="41" t="s">
        <v>456</v>
      </c>
      <c r="C192" s="39">
        <v>1043179</v>
      </c>
      <c r="D192" s="37">
        <v>22</v>
      </c>
      <c r="E192" s="41" t="s">
        <v>284</v>
      </c>
      <c r="F192" s="81">
        <v>5</v>
      </c>
      <c r="G192" s="81">
        <v>13</v>
      </c>
      <c r="H192" s="81">
        <v>0</v>
      </c>
      <c r="I192" s="14"/>
      <c r="J192" s="14"/>
      <c r="K192" s="14"/>
      <c r="L192" s="14"/>
      <c r="M192" s="14"/>
      <c r="N192" s="14"/>
      <c r="O192" s="14"/>
      <c r="P192" s="14"/>
      <c r="Q192" s="14"/>
      <c r="R192" s="14"/>
    </row>
    <row r="193" spans="1:18" ht="15.75" customHeight="1" x14ac:dyDescent="0.2">
      <c r="A193" s="80" t="s">
        <v>457</v>
      </c>
      <c r="B193" s="41" t="s">
        <v>458</v>
      </c>
      <c r="C193" s="39">
        <v>151424995</v>
      </c>
      <c r="D193" s="37">
        <v>2</v>
      </c>
      <c r="E193" s="41" t="s">
        <v>266</v>
      </c>
      <c r="F193" s="81">
        <v>56</v>
      </c>
      <c r="G193" s="81">
        <v>41</v>
      </c>
      <c r="H193" s="81">
        <v>0</v>
      </c>
      <c r="I193" s="14"/>
      <c r="J193" s="14"/>
      <c r="K193" s="14"/>
      <c r="L193" s="14"/>
      <c r="M193" s="14"/>
      <c r="N193" s="14"/>
      <c r="O193" s="14"/>
      <c r="P193" s="14"/>
      <c r="Q193" s="14"/>
      <c r="R193" s="14"/>
    </row>
    <row r="194" spans="1:18" ht="15.75" customHeight="1" x14ac:dyDescent="0.2">
      <c r="A194" s="80" t="s">
        <v>457</v>
      </c>
      <c r="B194" s="41" t="s">
        <v>459</v>
      </c>
      <c r="C194" s="39">
        <v>114616046</v>
      </c>
      <c r="D194" s="37">
        <v>1</v>
      </c>
      <c r="E194" s="41" t="s">
        <v>266</v>
      </c>
      <c r="F194" s="81">
        <v>41</v>
      </c>
      <c r="G194" s="81">
        <v>18</v>
      </c>
      <c r="H194" s="81">
        <v>0</v>
      </c>
      <c r="I194" s="14"/>
      <c r="J194" s="14"/>
      <c r="K194" s="14"/>
      <c r="L194" s="14"/>
      <c r="M194" s="14"/>
      <c r="N194" s="14"/>
      <c r="O194" s="14"/>
      <c r="P194" s="14"/>
      <c r="Q194" s="14"/>
      <c r="R194" s="14"/>
    </row>
    <row r="195" spans="1:18" ht="15.75" customHeight="1" x14ac:dyDescent="0.2">
      <c r="A195" s="80" t="s">
        <v>457</v>
      </c>
      <c r="B195" s="41" t="s">
        <v>460</v>
      </c>
      <c r="C195" s="39">
        <v>111831512</v>
      </c>
      <c r="D195" s="37">
        <v>3</v>
      </c>
      <c r="E195" s="41" t="s">
        <v>266</v>
      </c>
      <c r="F195" s="81">
        <v>46</v>
      </c>
      <c r="G195" s="81">
        <v>35</v>
      </c>
      <c r="H195" s="81">
        <v>0</v>
      </c>
      <c r="I195" s="14"/>
      <c r="J195" s="14"/>
      <c r="K195" s="14"/>
      <c r="L195" s="14"/>
      <c r="M195" s="14"/>
      <c r="N195" s="14"/>
      <c r="O195" s="14"/>
      <c r="P195" s="14"/>
      <c r="Q195" s="14"/>
      <c r="R195" s="14"/>
    </row>
    <row r="196" spans="1:18" ht="15.75" customHeight="1" x14ac:dyDescent="0.2">
      <c r="A196" s="80" t="s">
        <v>457</v>
      </c>
      <c r="B196" s="41" t="s">
        <v>461</v>
      </c>
      <c r="C196" s="39">
        <v>73152851</v>
      </c>
      <c r="D196" s="37">
        <v>4</v>
      </c>
      <c r="E196" s="41" t="s">
        <v>266</v>
      </c>
      <c r="F196" s="81">
        <v>30</v>
      </c>
      <c r="G196" s="81">
        <v>39</v>
      </c>
      <c r="H196" s="81">
        <v>0</v>
      </c>
      <c r="I196" s="14"/>
      <c r="J196" s="14"/>
      <c r="K196" s="14"/>
      <c r="L196" s="14"/>
      <c r="M196" s="14"/>
      <c r="N196" s="14"/>
      <c r="O196" s="14"/>
      <c r="P196" s="14"/>
      <c r="Q196" s="14"/>
      <c r="R196" s="14"/>
    </row>
    <row r="197" spans="1:18" ht="15.75" customHeight="1" x14ac:dyDescent="0.2">
      <c r="A197" s="80" t="s">
        <v>457</v>
      </c>
      <c r="B197" s="41" t="s">
        <v>462</v>
      </c>
      <c r="C197" s="39">
        <v>71673800</v>
      </c>
      <c r="D197" s="37" t="s">
        <v>407</v>
      </c>
      <c r="E197" s="41" t="s">
        <v>266</v>
      </c>
      <c r="F197" s="81">
        <v>15</v>
      </c>
      <c r="G197" s="81">
        <v>10</v>
      </c>
      <c r="H197" s="81">
        <v>0</v>
      </c>
      <c r="I197" s="14"/>
      <c r="J197" s="14"/>
      <c r="K197" s="14"/>
      <c r="L197" s="14"/>
      <c r="M197" s="14"/>
      <c r="N197" s="14"/>
      <c r="O197" s="14"/>
      <c r="P197" s="14"/>
      <c r="Q197" s="14"/>
      <c r="R197" s="14"/>
    </row>
    <row r="198" spans="1:18" ht="15.75" customHeight="1" x14ac:dyDescent="0.2">
      <c r="A198" s="80" t="s">
        <v>457</v>
      </c>
      <c r="B198" s="41" t="s">
        <v>463</v>
      </c>
      <c r="C198" s="39">
        <v>61327875</v>
      </c>
      <c r="D198" s="37">
        <v>5</v>
      </c>
      <c r="E198" s="41" t="s">
        <v>266</v>
      </c>
      <c r="F198" s="81">
        <v>25</v>
      </c>
      <c r="G198" s="81">
        <v>11</v>
      </c>
      <c r="H198" s="81">
        <v>0</v>
      </c>
      <c r="I198" s="14"/>
      <c r="J198" s="14"/>
      <c r="K198" s="14"/>
      <c r="L198" s="14"/>
      <c r="M198" s="14"/>
      <c r="N198" s="14"/>
      <c r="O198" s="14"/>
      <c r="P198" s="14"/>
      <c r="Q198" s="14"/>
      <c r="R198" s="14"/>
    </row>
    <row r="199" spans="1:18" ht="15.75" customHeight="1" x14ac:dyDescent="0.2">
      <c r="A199" s="80" t="s">
        <v>457</v>
      </c>
      <c r="B199" s="41" t="s">
        <v>464</v>
      </c>
      <c r="C199" s="39">
        <v>38288255</v>
      </c>
      <c r="D199" s="37">
        <v>7</v>
      </c>
      <c r="E199" s="41" t="s">
        <v>266</v>
      </c>
      <c r="F199" s="81">
        <v>8</v>
      </c>
      <c r="G199" s="81">
        <v>7</v>
      </c>
      <c r="H199" s="81">
        <v>0</v>
      </c>
      <c r="I199" s="14"/>
      <c r="J199" s="14"/>
      <c r="K199" s="14"/>
      <c r="L199" s="14"/>
      <c r="M199" s="14"/>
      <c r="N199" s="14"/>
      <c r="O199" s="14"/>
      <c r="P199" s="14"/>
      <c r="Q199" s="14"/>
      <c r="R199" s="14"/>
    </row>
    <row r="200" spans="1:18" ht="15.75" customHeight="1" x14ac:dyDescent="0.2">
      <c r="A200" s="80" t="s">
        <v>457</v>
      </c>
      <c r="B200" s="41" t="s">
        <v>465</v>
      </c>
      <c r="C200" s="39">
        <v>36710139</v>
      </c>
      <c r="D200" s="37">
        <v>6</v>
      </c>
      <c r="E200" s="41" t="s">
        <v>266</v>
      </c>
      <c r="F200" s="81">
        <v>8</v>
      </c>
      <c r="G200" s="81">
        <v>14</v>
      </c>
      <c r="H200" s="81">
        <v>0</v>
      </c>
      <c r="I200" s="14"/>
      <c r="J200" s="14"/>
      <c r="K200" s="14"/>
      <c r="L200" s="14"/>
      <c r="M200" s="14"/>
      <c r="N200" s="14"/>
      <c r="O200" s="14"/>
      <c r="P200" s="14"/>
      <c r="Q200" s="14"/>
      <c r="R200" s="14"/>
    </row>
    <row r="201" spans="1:18" ht="15.75" customHeight="1" x14ac:dyDescent="0.2">
      <c r="A201" s="80" t="s">
        <v>457</v>
      </c>
      <c r="B201" s="41" t="s">
        <v>466</v>
      </c>
      <c r="C201" s="39">
        <v>31861879</v>
      </c>
      <c r="D201" s="37">
        <v>8</v>
      </c>
      <c r="E201" s="41" t="s">
        <v>266</v>
      </c>
      <c r="F201" s="81">
        <v>22</v>
      </c>
      <c r="G201" s="81">
        <v>31</v>
      </c>
      <c r="H201" s="81">
        <v>0</v>
      </c>
      <c r="I201" s="14"/>
      <c r="J201" s="14"/>
      <c r="K201" s="14"/>
      <c r="L201" s="14"/>
      <c r="M201" s="14"/>
      <c r="N201" s="14"/>
      <c r="O201" s="14"/>
      <c r="P201" s="14"/>
      <c r="Q201" s="14"/>
      <c r="R201" s="14"/>
    </row>
    <row r="202" spans="1:18" ht="15.75" customHeight="1" x14ac:dyDescent="0.2">
      <c r="A202" s="80" t="s">
        <v>457</v>
      </c>
      <c r="B202" s="41" t="s">
        <v>467</v>
      </c>
      <c r="C202" s="39">
        <v>25783510</v>
      </c>
      <c r="D202" s="37">
        <v>9</v>
      </c>
      <c r="E202" s="41" t="s">
        <v>266</v>
      </c>
      <c r="F202" s="81">
        <v>14</v>
      </c>
      <c r="G202" s="81">
        <v>12</v>
      </c>
      <c r="H202" s="81">
        <v>0</v>
      </c>
      <c r="I202" s="14"/>
      <c r="J202" s="14"/>
      <c r="K202" s="14"/>
      <c r="L202" s="14"/>
      <c r="M202" s="14"/>
      <c r="N202" s="14"/>
      <c r="O202" s="14"/>
      <c r="P202" s="14"/>
      <c r="Q202" s="14"/>
      <c r="R202" s="14"/>
    </row>
    <row r="203" spans="1:18" ht="15.75" customHeight="1" x14ac:dyDescent="0.2">
      <c r="A203" s="80" t="s">
        <v>457</v>
      </c>
      <c r="B203" s="41" t="s">
        <v>468</v>
      </c>
      <c r="C203" s="39">
        <v>21261755</v>
      </c>
      <c r="D203" s="37">
        <v>11</v>
      </c>
      <c r="E203" s="41" t="s">
        <v>266</v>
      </c>
      <c r="F203" s="81">
        <v>12</v>
      </c>
      <c r="G203" s="81">
        <v>7</v>
      </c>
      <c r="H203" s="81">
        <v>0</v>
      </c>
      <c r="I203" s="14"/>
      <c r="J203" s="14"/>
      <c r="K203" s="14"/>
      <c r="L203" s="14"/>
      <c r="M203" s="14"/>
      <c r="N203" s="14"/>
      <c r="O203" s="14"/>
      <c r="P203" s="14"/>
      <c r="Q203" s="14"/>
      <c r="R203" s="14"/>
    </row>
    <row r="204" spans="1:18" ht="15.75" customHeight="1" x14ac:dyDescent="0.2">
      <c r="A204" s="80" t="s">
        <v>457</v>
      </c>
      <c r="B204" s="41" t="s">
        <v>469</v>
      </c>
      <c r="C204" s="39">
        <v>20846394</v>
      </c>
      <c r="D204" s="37" t="s">
        <v>436</v>
      </c>
      <c r="E204" s="41" t="s">
        <v>266</v>
      </c>
      <c r="F204" s="81">
        <v>23</v>
      </c>
      <c r="G204" s="81">
        <v>55</v>
      </c>
      <c r="H204" s="81">
        <v>0</v>
      </c>
      <c r="I204" s="14"/>
      <c r="J204" s="14"/>
      <c r="K204" s="14"/>
      <c r="L204" s="14"/>
      <c r="M204" s="14"/>
      <c r="N204" s="14"/>
      <c r="O204" s="14"/>
      <c r="P204" s="14"/>
      <c r="Q204" s="14"/>
      <c r="R204" s="14"/>
    </row>
    <row r="205" spans="1:18" ht="15.75" customHeight="1" x14ac:dyDescent="0.2">
      <c r="A205" s="80" t="s">
        <v>457</v>
      </c>
      <c r="B205" s="41" t="s">
        <v>470</v>
      </c>
      <c r="C205" s="39">
        <v>20649852</v>
      </c>
      <c r="D205" s="37">
        <v>10</v>
      </c>
      <c r="E205" s="41" t="s">
        <v>266</v>
      </c>
      <c r="F205" s="81">
        <v>7</v>
      </c>
      <c r="G205" s="81">
        <v>2</v>
      </c>
      <c r="H205" s="81">
        <v>0</v>
      </c>
      <c r="I205" s="14"/>
      <c r="J205" s="14"/>
      <c r="K205" s="14"/>
      <c r="L205" s="14"/>
      <c r="M205" s="14"/>
      <c r="N205" s="14"/>
      <c r="O205" s="14"/>
      <c r="P205" s="14"/>
      <c r="Q205" s="14"/>
      <c r="R205" s="14"/>
    </row>
    <row r="206" spans="1:18" ht="15.75" customHeight="1" x14ac:dyDescent="0.2">
      <c r="A206" s="80" t="s">
        <v>457</v>
      </c>
      <c r="B206" s="41" t="s">
        <v>471</v>
      </c>
      <c r="C206" s="39">
        <v>20544713</v>
      </c>
      <c r="D206" s="37">
        <v>12</v>
      </c>
      <c r="E206" s="41" t="s">
        <v>266</v>
      </c>
      <c r="F206" s="81">
        <v>5</v>
      </c>
      <c r="G206" s="81">
        <v>0</v>
      </c>
      <c r="H206" s="81">
        <v>0</v>
      </c>
      <c r="I206" s="14"/>
      <c r="J206" s="14"/>
      <c r="K206" s="14"/>
      <c r="L206" s="14"/>
      <c r="M206" s="14"/>
      <c r="N206" s="14"/>
      <c r="O206" s="14"/>
      <c r="P206" s="14"/>
      <c r="Q206" s="14"/>
      <c r="R206" s="14"/>
    </row>
    <row r="207" spans="1:18" ht="15.75" customHeight="1" x14ac:dyDescent="0.2">
      <c r="A207" s="80" t="s">
        <v>457</v>
      </c>
      <c r="B207" s="41" t="s">
        <v>472</v>
      </c>
      <c r="C207" s="39">
        <v>19524936</v>
      </c>
      <c r="D207" s="37" t="s">
        <v>409</v>
      </c>
      <c r="E207" s="41" t="s">
        <v>266</v>
      </c>
      <c r="F207" s="81">
        <v>6</v>
      </c>
      <c r="G207" s="81">
        <v>5</v>
      </c>
      <c r="H207" s="81">
        <v>0</v>
      </c>
      <c r="I207" s="14"/>
      <c r="J207" s="14"/>
      <c r="K207" s="14"/>
      <c r="L207" s="14"/>
      <c r="M207" s="14"/>
      <c r="N207" s="14"/>
      <c r="O207" s="14"/>
      <c r="P207" s="14"/>
      <c r="Q207" s="14"/>
      <c r="R207" s="14"/>
    </row>
    <row r="208" spans="1:18" ht="15.75" customHeight="1" x14ac:dyDescent="0.2">
      <c r="A208" s="80" t="s">
        <v>457</v>
      </c>
      <c r="B208" s="41" t="s">
        <v>473</v>
      </c>
      <c r="C208" s="39">
        <v>18114727</v>
      </c>
      <c r="D208" s="37">
        <v>13</v>
      </c>
      <c r="E208" s="41" t="s">
        <v>266</v>
      </c>
      <c r="F208" s="81">
        <v>11</v>
      </c>
      <c r="G208" s="81">
        <v>12</v>
      </c>
      <c r="H208" s="81">
        <v>0</v>
      </c>
      <c r="I208" s="14"/>
      <c r="J208" s="14"/>
      <c r="K208" s="14"/>
      <c r="L208" s="14"/>
      <c r="M208" s="14"/>
      <c r="N208" s="14"/>
      <c r="O208" s="14"/>
      <c r="P208" s="14"/>
      <c r="Q208" s="14"/>
      <c r="R208" s="14"/>
    </row>
    <row r="209" spans="1:18" ht="15.75" customHeight="1" x14ac:dyDescent="0.2">
      <c r="A209" s="80" t="s">
        <v>457</v>
      </c>
      <c r="B209" s="41" t="s">
        <v>474</v>
      </c>
      <c r="C209" s="39">
        <v>16388602</v>
      </c>
      <c r="D209" s="37">
        <v>14</v>
      </c>
      <c r="E209" s="41" t="s">
        <v>266</v>
      </c>
      <c r="F209" s="81">
        <v>3</v>
      </c>
      <c r="G209" s="81">
        <v>5</v>
      </c>
      <c r="H209" s="81" t="s">
        <v>298</v>
      </c>
      <c r="I209" s="14"/>
      <c r="J209" s="14"/>
      <c r="K209" s="14"/>
      <c r="L209" s="14"/>
      <c r="M209" s="14"/>
      <c r="N209" s="14"/>
      <c r="O209" s="14"/>
      <c r="P209" s="14"/>
      <c r="Q209" s="14"/>
      <c r="R209" s="14"/>
    </row>
    <row r="210" spans="1:18" ht="15.75" customHeight="1" x14ac:dyDescent="0.2">
      <c r="A210" s="80" t="s">
        <v>457</v>
      </c>
      <c r="B210" s="41" t="s">
        <v>475</v>
      </c>
      <c r="C210" s="39">
        <v>14884734</v>
      </c>
      <c r="D210" s="37">
        <v>20</v>
      </c>
      <c r="E210" s="41" t="s">
        <v>266</v>
      </c>
      <c r="F210" s="81">
        <v>10</v>
      </c>
      <c r="G210" s="81">
        <v>6</v>
      </c>
      <c r="H210" s="81">
        <v>0</v>
      </c>
      <c r="I210" s="14"/>
      <c r="J210" s="14"/>
      <c r="K210" s="14"/>
      <c r="L210" s="14"/>
      <c r="M210" s="14"/>
      <c r="N210" s="14"/>
      <c r="O210" s="14"/>
      <c r="P210" s="14"/>
      <c r="Q210" s="14"/>
      <c r="R210" s="14"/>
    </row>
    <row r="211" spans="1:18" ht="15.75" customHeight="1" x14ac:dyDescent="0.2">
      <c r="A211" s="80" t="s">
        <v>457</v>
      </c>
      <c r="B211" s="41" t="s">
        <v>476</v>
      </c>
      <c r="C211" s="39">
        <v>13776899</v>
      </c>
      <c r="D211" s="37">
        <v>15</v>
      </c>
      <c r="E211" s="41" t="s">
        <v>266</v>
      </c>
      <c r="F211" s="81">
        <v>7</v>
      </c>
      <c r="G211" s="81">
        <v>1</v>
      </c>
      <c r="H211" s="81">
        <v>0</v>
      </c>
      <c r="I211" s="14"/>
      <c r="J211" s="14"/>
      <c r="K211" s="14"/>
      <c r="L211" s="14"/>
      <c r="M211" s="14"/>
      <c r="N211" s="14"/>
      <c r="O211" s="14"/>
      <c r="P211" s="14"/>
      <c r="Q211" s="14"/>
      <c r="R211" s="14"/>
    </row>
    <row r="212" spans="1:18" ht="15.75" customHeight="1" x14ac:dyDescent="0.2">
      <c r="A212" s="80" t="s">
        <v>457</v>
      </c>
      <c r="B212" s="41" t="s">
        <v>477</v>
      </c>
      <c r="C212" s="39">
        <v>11445910</v>
      </c>
      <c r="D212" s="37">
        <v>17</v>
      </c>
      <c r="E212" s="41" t="s">
        <v>266</v>
      </c>
      <c r="F212" s="81">
        <v>5</v>
      </c>
      <c r="G212" s="81">
        <v>5</v>
      </c>
      <c r="H212" s="81" t="s">
        <v>341</v>
      </c>
      <c r="I212" s="14"/>
      <c r="J212" s="14"/>
      <c r="K212" s="14"/>
      <c r="L212" s="14"/>
      <c r="M212" s="14"/>
      <c r="N212" s="14"/>
      <c r="O212" s="14"/>
      <c r="P212" s="14"/>
      <c r="Q212" s="14"/>
      <c r="R212" s="14"/>
    </row>
    <row r="213" spans="1:18" ht="15.75" customHeight="1" x14ac:dyDescent="0.2">
      <c r="A213" s="80" t="s">
        <v>457</v>
      </c>
      <c r="B213" s="41" t="s">
        <v>478</v>
      </c>
      <c r="C213" s="39">
        <v>11254848</v>
      </c>
      <c r="D213" s="37">
        <v>19</v>
      </c>
      <c r="E213" s="41" t="s">
        <v>266</v>
      </c>
      <c r="F213" s="81">
        <v>2</v>
      </c>
      <c r="G213" s="81">
        <v>4</v>
      </c>
      <c r="H213" s="81" t="s">
        <v>298</v>
      </c>
      <c r="I213" s="14"/>
      <c r="J213" s="14"/>
      <c r="K213" s="14"/>
      <c r="L213" s="14"/>
      <c r="M213" s="14"/>
      <c r="N213" s="14"/>
      <c r="O213" s="14"/>
      <c r="P213" s="14"/>
      <c r="Q213" s="14"/>
      <c r="R213" s="14"/>
    </row>
    <row r="214" spans="1:18" ht="15.75" customHeight="1" x14ac:dyDescent="0.2">
      <c r="A214" s="80" t="s">
        <v>457</v>
      </c>
      <c r="B214" s="41" t="s">
        <v>479</v>
      </c>
      <c r="C214" s="39">
        <v>11174283</v>
      </c>
      <c r="D214" s="37">
        <v>18</v>
      </c>
      <c r="E214" s="41" t="s">
        <v>266</v>
      </c>
      <c r="F214" s="81">
        <v>3</v>
      </c>
      <c r="G214" s="81">
        <v>3</v>
      </c>
      <c r="H214" s="81" t="s">
        <v>341</v>
      </c>
      <c r="I214" s="14"/>
      <c r="J214" s="14"/>
      <c r="K214" s="14"/>
      <c r="L214" s="14"/>
      <c r="M214" s="14"/>
      <c r="N214" s="14"/>
      <c r="O214" s="14"/>
      <c r="P214" s="14"/>
      <c r="Q214" s="14"/>
      <c r="R214" s="14"/>
    </row>
    <row r="215" spans="1:18" ht="15.75" customHeight="1" x14ac:dyDescent="0.2">
      <c r="A215" s="80" t="s">
        <v>457</v>
      </c>
      <c r="B215" s="41" t="s">
        <v>480</v>
      </c>
      <c r="C215" s="39">
        <v>8020974</v>
      </c>
      <c r="D215" s="37">
        <v>21</v>
      </c>
      <c r="E215" s="41" t="s">
        <v>266</v>
      </c>
      <c r="F215" s="81">
        <v>6</v>
      </c>
      <c r="G215" s="81">
        <v>12</v>
      </c>
      <c r="H215" s="81">
        <v>0</v>
      </c>
      <c r="I215" s="14"/>
      <c r="J215" s="14"/>
      <c r="K215" s="14"/>
      <c r="L215" s="14"/>
      <c r="M215" s="14"/>
      <c r="N215" s="14"/>
      <c r="O215" s="14"/>
      <c r="P215" s="14"/>
      <c r="Q215" s="14"/>
      <c r="R215" s="14"/>
    </row>
    <row r="216" spans="1:18" ht="15.75" customHeight="1" x14ac:dyDescent="0.2">
      <c r="A216" s="80" t="s">
        <v>457</v>
      </c>
      <c r="B216" s="41" t="s">
        <v>481</v>
      </c>
      <c r="C216" s="39">
        <v>7613217</v>
      </c>
      <c r="D216" s="37">
        <v>24</v>
      </c>
      <c r="E216" s="41" t="s">
        <v>266</v>
      </c>
      <c r="F216" s="81">
        <v>11</v>
      </c>
      <c r="G216" s="81">
        <v>5</v>
      </c>
      <c r="H216" s="81">
        <v>0</v>
      </c>
      <c r="I216" s="14"/>
      <c r="J216" s="14"/>
      <c r="K216" s="14"/>
      <c r="L216" s="14"/>
      <c r="M216" s="14"/>
      <c r="N216" s="14"/>
      <c r="O216" s="14"/>
      <c r="P216" s="14"/>
      <c r="Q216" s="14"/>
      <c r="R216" s="14"/>
    </row>
    <row r="217" spans="1:18" ht="15.75" customHeight="1" x14ac:dyDescent="0.2">
      <c r="A217" s="80" t="s">
        <v>457</v>
      </c>
      <c r="B217" s="41" t="s">
        <v>482</v>
      </c>
      <c r="C217" s="39">
        <v>6899930</v>
      </c>
      <c r="D217" s="37">
        <v>23</v>
      </c>
      <c r="E217" s="41" t="s">
        <v>266</v>
      </c>
      <c r="F217" s="81">
        <v>7</v>
      </c>
      <c r="G217" s="81">
        <v>8</v>
      </c>
      <c r="H217" s="81">
        <v>0</v>
      </c>
      <c r="I217" s="14"/>
      <c r="J217" s="14"/>
      <c r="K217" s="14"/>
      <c r="L217" s="14"/>
      <c r="M217" s="14"/>
      <c r="N217" s="14"/>
      <c r="O217" s="14"/>
      <c r="P217" s="14"/>
      <c r="Q217" s="14"/>
      <c r="R217" s="14"/>
    </row>
    <row r="218" spans="1:18" ht="15.75" customHeight="1" x14ac:dyDescent="0.2">
      <c r="A218" s="80" t="s">
        <v>457</v>
      </c>
      <c r="B218" s="41" t="s">
        <v>483</v>
      </c>
      <c r="C218" s="39">
        <v>6849560</v>
      </c>
      <c r="D218" s="37">
        <v>26</v>
      </c>
      <c r="E218" s="41" t="s">
        <v>266</v>
      </c>
      <c r="F218" s="81">
        <v>8</v>
      </c>
      <c r="G218" s="81">
        <v>11</v>
      </c>
      <c r="H218" s="81">
        <v>0</v>
      </c>
      <c r="I218" s="14"/>
      <c r="J218" s="14"/>
      <c r="K218" s="14"/>
      <c r="L218" s="14"/>
      <c r="M218" s="14"/>
      <c r="N218" s="14"/>
      <c r="O218" s="14"/>
      <c r="P218" s="14"/>
      <c r="Q218" s="14"/>
      <c r="R218" s="14"/>
    </row>
    <row r="219" spans="1:18" ht="15.75" customHeight="1" x14ac:dyDescent="0.2">
      <c r="A219" s="80" t="s">
        <v>457</v>
      </c>
      <c r="B219" s="41" t="s">
        <v>484</v>
      </c>
      <c r="C219" s="39">
        <v>6385516</v>
      </c>
      <c r="D219" s="37">
        <v>28</v>
      </c>
      <c r="E219" s="41" t="s">
        <v>266</v>
      </c>
      <c r="F219" s="81">
        <v>9</v>
      </c>
      <c r="G219" s="81">
        <v>31</v>
      </c>
      <c r="H219" s="81">
        <v>0</v>
      </c>
      <c r="I219" s="14"/>
      <c r="J219" s="14"/>
      <c r="K219" s="14"/>
      <c r="L219" s="14"/>
      <c r="M219" s="14"/>
      <c r="N219" s="14"/>
      <c r="O219" s="14"/>
      <c r="P219" s="14"/>
      <c r="Q219" s="14"/>
      <c r="R219" s="14"/>
    </row>
    <row r="220" spans="1:18" ht="15.75" customHeight="1" x14ac:dyDescent="0.2">
      <c r="A220" s="80" t="s">
        <v>457</v>
      </c>
      <c r="B220" s="41" t="s">
        <v>485</v>
      </c>
      <c r="C220" s="39">
        <v>5307089</v>
      </c>
      <c r="D220" s="37">
        <v>27</v>
      </c>
      <c r="E220" s="41" t="s">
        <v>266</v>
      </c>
      <c r="F220" s="81">
        <v>7</v>
      </c>
      <c r="G220" s="81">
        <v>2</v>
      </c>
      <c r="H220" s="81">
        <v>0</v>
      </c>
      <c r="I220" s="14"/>
      <c r="J220" s="14"/>
      <c r="K220" s="14"/>
      <c r="L220" s="14"/>
      <c r="M220" s="14"/>
      <c r="N220" s="14"/>
      <c r="O220" s="14"/>
      <c r="P220" s="14"/>
      <c r="Q220" s="14"/>
      <c r="R220" s="14"/>
    </row>
    <row r="221" spans="1:18" ht="15.75" customHeight="1" x14ac:dyDescent="0.2">
      <c r="A221" s="80" t="s">
        <v>457</v>
      </c>
      <c r="B221" s="41" t="s">
        <v>486</v>
      </c>
      <c r="C221" s="39">
        <v>4191239</v>
      </c>
      <c r="D221" s="37">
        <v>25</v>
      </c>
      <c r="E221" s="41" t="s">
        <v>266</v>
      </c>
      <c r="F221" s="81">
        <v>18</v>
      </c>
      <c r="G221" s="81">
        <v>23</v>
      </c>
      <c r="H221" s="81">
        <v>0</v>
      </c>
      <c r="I221" s="14"/>
      <c r="J221" s="14"/>
      <c r="K221" s="14"/>
      <c r="L221" s="14"/>
      <c r="M221" s="14"/>
      <c r="N221" s="14"/>
      <c r="O221" s="14"/>
      <c r="P221" s="14"/>
      <c r="Q221" s="14"/>
      <c r="R221" s="14"/>
    </row>
    <row r="222" spans="1:18" ht="15.75" customHeight="1" x14ac:dyDescent="0.2">
      <c r="A222" s="80" t="s">
        <v>457</v>
      </c>
      <c r="B222" s="41" t="s">
        <v>487</v>
      </c>
      <c r="C222" s="39">
        <v>3054495</v>
      </c>
      <c r="D222" s="37">
        <v>22</v>
      </c>
      <c r="E222" s="41" t="s">
        <v>266</v>
      </c>
      <c r="F222" s="81">
        <v>3</v>
      </c>
      <c r="G222" s="81">
        <v>1</v>
      </c>
      <c r="H222" s="81">
        <v>0</v>
      </c>
      <c r="I222" s="14"/>
      <c r="J222" s="14"/>
      <c r="K222" s="14"/>
      <c r="L222" s="14"/>
      <c r="M222" s="14"/>
      <c r="N222" s="14"/>
      <c r="O222" s="14"/>
      <c r="P222" s="14"/>
      <c r="Q222" s="14"/>
      <c r="R222" s="14"/>
    </row>
    <row r="223" spans="1:18" ht="15.75" customHeight="1" x14ac:dyDescent="0.2">
      <c r="A223" s="80" t="s">
        <v>457</v>
      </c>
      <c r="B223" s="41" t="s">
        <v>488</v>
      </c>
      <c r="C223" s="39">
        <v>2665461</v>
      </c>
      <c r="D223" s="37">
        <v>19</v>
      </c>
      <c r="E223" s="41" t="s">
        <v>284</v>
      </c>
      <c r="F223" s="81">
        <v>16</v>
      </c>
      <c r="G223" s="81">
        <v>41</v>
      </c>
      <c r="H223" s="81">
        <v>0</v>
      </c>
      <c r="I223" s="14"/>
      <c r="J223" s="14"/>
      <c r="K223" s="14"/>
      <c r="L223" s="14"/>
      <c r="M223" s="14"/>
      <c r="N223" s="14"/>
      <c r="O223" s="14"/>
      <c r="P223" s="14"/>
      <c r="Q223" s="14"/>
      <c r="R223" s="14"/>
    </row>
    <row r="224" spans="1:18" ht="15.75" customHeight="1" x14ac:dyDescent="0.2">
      <c r="A224" s="80" t="s">
        <v>457</v>
      </c>
      <c r="B224" s="41" t="s">
        <v>489</v>
      </c>
      <c r="C224" s="39">
        <v>2007914</v>
      </c>
      <c r="D224" s="37">
        <v>29</v>
      </c>
      <c r="E224" s="41" t="s">
        <v>266</v>
      </c>
      <c r="F224" s="81">
        <v>5</v>
      </c>
      <c r="G224" s="81">
        <v>8</v>
      </c>
      <c r="H224" s="81">
        <v>0</v>
      </c>
      <c r="I224" s="14"/>
      <c r="J224" s="14"/>
      <c r="K224" s="14"/>
      <c r="L224" s="14"/>
      <c r="M224" s="14"/>
      <c r="N224" s="14"/>
      <c r="O224" s="14"/>
      <c r="P224" s="14"/>
      <c r="Q224" s="14"/>
      <c r="R224" s="14"/>
    </row>
    <row r="225" spans="1:18" ht="15.75" customHeight="1" x14ac:dyDescent="0.2">
      <c r="A225" s="80" t="s">
        <v>457</v>
      </c>
      <c r="B225" s="41" t="s">
        <v>490</v>
      </c>
      <c r="C225" s="39">
        <v>1056902</v>
      </c>
      <c r="D225" s="37">
        <v>22</v>
      </c>
      <c r="E225" s="41" t="s">
        <v>284</v>
      </c>
      <c r="F225" s="81">
        <v>1</v>
      </c>
      <c r="G225" s="81">
        <v>1</v>
      </c>
      <c r="H225" s="81">
        <v>0</v>
      </c>
      <c r="I225" s="14"/>
      <c r="J225" s="14"/>
      <c r="K225" s="14"/>
      <c r="L225" s="14"/>
      <c r="M225" s="14"/>
      <c r="N225" s="14"/>
      <c r="O225" s="14"/>
      <c r="P225" s="14"/>
      <c r="Q225" s="14"/>
      <c r="R225" s="14"/>
    </row>
    <row r="226" spans="1:18" ht="15.75" customHeight="1" x14ac:dyDescent="0.2">
      <c r="A226" s="80" t="s">
        <v>457</v>
      </c>
      <c r="B226" s="41" t="s">
        <v>491</v>
      </c>
      <c r="C226" s="39">
        <v>551127</v>
      </c>
      <c r="D226" s="37" t="s">
        <v>436</v>
      </c>
      <c r="E226" s="41" t="s">
        <v>284</v>
      </c>
      <c r="F226" s="81">
        <v>0</v>
      </c>
      <c r="G226" s="81">
        <v>2</v>
      </c>
      <c r="H226" s="81">
        <v>0</v>
      </c>
      <c r="I226" s="14"/>
      <c r="J226" s="14"/>
      <c r="K226" s="14"/>
      <c r="L226" s="14"/>
      <c r="M226" s="14"/>
      <c r="N226" s="14"/>
      <c r="O226" s="14"/>
      <c r="P226" s="14"/>
      <c r="Q226" s="14"/>
      <c r="R226" s="14"/>
    </row>
    <row r="227" spans="1:18" ht="15.75" customHeight="1" x14ac:dyDescent="0.2">
      <c r="A227" s="80" t="s">
        <v>457</v>
      </c>
      <c r="B227" s="41" t="s">
        <v>492</v>
      </c>
      <c r="C227" s="39">
        <v>384569</v>
      </c>
      <c r="D227" s="37">
        <v>29</v>
      </c>
      <c r="E227" s="41" t="s">
        <v>284</v>
      </c>
      <c r="F227" s="81">
        <v>1</v>
      </c>
      <c r="G227" s="81">
        <v>0</v>
      </c>
      <c r="H227" s="81">
        <v>0</v>
      </c>
      <c r="I227" s="14"/>
      <c r="J227" s="14"/>
      <c r="K227" s="14"/>
      <c r="L227" s="14"/>
      <c r="M227" s="14"/>
      <c r="N227" s="14"/>
      <c r="O227" s="14"/>
      <c r="P227" s="14"/>
      <c r="Q227" s="14"/>
      <c r="R227" s="14"/>
    </row>
    <row r="228" spans="1:18" ht="15.75" customHeight="1" x14ac:dyDescent="0.2">
      <c r="A228" s="80" t="s">
        <v>493</v>
      </c>
      <c r="B228" s="41" t="s">
        <v>494</v>
      </c>
      <c r="C228" s="39">
        <v>151896526</v>
      </c>
      <c r="D228" s="37">
        <v>2</v>
      </c>
      <c r="E228" s="41" t="s">
        <v>266</v>
      </c>
      <c r="F228" s="81">
        <v>101</v>
      </c>
      <c r="G228" s="81">
        <v>61</v>
      </c>
      <c r="H228" s="81">
        <v>0</v>
      </c>
      <c r="I228" s="14"/>
      <c r="J228" s="14"/>
      <c r="K228" s="14"/>
      <c r="L228" s="14"/>
      <c r="M228" s="14"/>
      <c r="N228" s="14"/>
      <c r="O228" s="14"/>
      <c r="P228" s="14"/>
      <c r="Q228" s="14"/>
      <c r="R228" s="14"/>
    </row>
    <row r="229" spans="1:18" ht="15.75" customHeight="1" x14ac:dyDescent="0.2">
      <c r="A229" s="80" t="s">
        <v>493</v>
      </c>
      <c r="B229" s="41" t="s">
        <v>495</v>
      </c>
      <c r="C229" s="39">
        <v>114375790</v>
      </c>
      <c r="D229" s="37">
        <v>1</v>
      </c>
      <c r="E229" s="41" t="s">
        <v>266</v>
      </c>
      <c r="F229" s="81">
        <v>52</v>
      </c>
      <c r="G229" s="81">
        <v>15</v>
      </c>
      <c r="H229" s="81">
        <v>0</v>
      </c>
      <c r="I229" s="14"/>
      <c r="J229" s="14"/>
      <c r="K229" s="14"/>
      <c r="L229" s="14"/>
      <c r="M229" s="14"/>
      <c r="N229" s="14"/>
      <c r="O229" s="14"/>
      <c r="P229" s="14"/>
      <c r="Q229" s="14"/>
      <c r="R229" s="14"/>
    </row>
    <row r="230" spans="1:18" ht="15.75" customHeight="1" x14ac:dyDescent="0.2">
      <c r="A230" s="80" t="s">
        <v>493</v>
      </c>
      <c r="B230" s="41" t="s">
        <v>496</v>
      </c>
      <c r="C230" s="39">
        <v>111449612</v>
      </c>
      <c r="D230" s="37">
        <v>3</v>
      </c>
      <c r="E230" s="41" t="s">
        <v>266</v>
      </c>
      <c r="F230" s="81">
        <v>37</v>
      </c>
      <c r="G230" s="81">
        <v>15</v>
      </c>
      <c r="H230" s="81">
        <v>0</v>
      </c>
      <c r="I230" s="14"/>
      <c r="J230" s="14"/>
      <c r="K230" s="14"/>
      <c r="L230" s="14"/>
      <c r="M230" s="14"/>
      <c r="N230" s="14"/>
      <c r="O230" s="14"/>
      <c r="P230" s="14"/>
      <c r="Q230" s="14"/>
      <c r="R230" s="14"/>
    </row>
    <row r="231" spans="1:18" ht="15.75" customHeight="1" x14ac:dyDescent="0.2">
      <c r="A231" s="80" t="s">
        <v>493</v>
      </c>
      <c r="B231" s="41" t="s">
        <v>497</v>
      </c>
      <c r="C231" s="39">
        <v>78982076</v>
      </c>
      <c r="D231" s="37" t="s">
        <v>405</v>
      </c>
      <c r="E231" s="41" t="s">
        <v>266</v>
      </c>
      <c r="F231" s="81">
        <v>114</v>
      </c>
      <c r="G231" s="81">
        <v>62</v>
      </c>
      <c r="H231" s="81">
        <v>0</v>
      </c>
      <c r="I231" s="14"/>
      <c r="J231" s="14"/>
      <c r="K231" s="14"/>
      <c r="L231" s="14"/>
      <c r="M231" s="14"/>
      <c r="N231" s="14"/>
      <c r="O231" s="14"/>
      <c r="P231" s="14"/>
      <c r="Q231" s="14"/>
      <c r="R231" s="14"/>
    </row>
    <row r="232" spans="1:18" ht="15.75" customHeight="1" x14ac:dyDescent="0.2">
      <c r="A232" s="80" t="s">
        <v>493</v>
      </c>
      <c r="B232" s="41" t="s">
        <v>498</v>
      </c>
      <c r="C232" s="39">
        <v>71343966</v>
      </c>
      <c r="D232" s="37">
        <v>4</v>
      </c>
      <c r="E232" s="41" t="s">
        <v>266</v>
      </c>
      <c r="F232" s="81">
        <v>39</v>
      </c>
      <c r="G232" s="81">
        <v>26</v>
      </c>
      <c r="H232" s="81">
        <v>0</v>
      </c>
      <c r="I232" s="14"/>
      <c r="J232" s="14"/>
      <c r="K232" s="14"/>
      <c r="L232" s="14"/>
      <c r="M232" s="14"/>
      <c r="N232" s="14"/>
      <c r="O232" s="14"/>
      <c r="P232" s="14"/>
      <c r="Q232" s="14"/>
      <c r="R232" s="14"/>
    </row>
    <row r="233" spans="1:18" ht="15.75" customHeight="1" x14ac:dyDescent="0.2">
      <c r="A233" s="80" t="s">
        <v>493</v>
      </c>
      <c r="B233" s="41" t="s">
        <v>499</v>
      </c>
      <c r="C233" s="39">
        <v>70879221</v>
      </c>
      <c r="D233" s="37" t="s">
        <v>407</v>
      </c>
      <c r="E233" s="41" t="s">
        <v>266</v>
      </c>
      <c r="F233" s="81">
        <v>21</v>
      </c>
      <c r="G233" s="81">
        <v>6</v>
      </c>
      <c r="H233" s="81">
        <v>0</v>
      </c>
      <c r="I233" s="14"/>
      <c r="J233" s="14"/>
      <c r="K233" s="14"/>
      <c r="L233" s="14"/>
      <c r="M233" s="14"/>
      <c r="N233" s="14"/>
      <c r="O233" s="14"/>
      <c r="P233" s="14"/>
      <c r="Q233" s="14"/>
      <c r="R233" s="14"/>
    </row>
    <row r="234" spans="1:18" ht="15.75" customHeight="1" x14ac:dyDescent="0.2">
      <c r="A234" s="80" t="s">
        <v>493</v>
      </c>
      <c r="B234" s="41" t="s">
        <v>500</v>
      </c>
      <c r="C234" s="39">
        <v>61898265</v>
      </c>
      <c r="D234" s="37">
        <v>5</v>
      </c>
      <c r="E234" s="41" t="s">
        <v>266</v>
      </c>
      <c r="F234" s="81">
        <v>20</v>
      </c>
      <c r="G234" s="81">
        <v>21</v>
      </c>
      <c r="H234" s="81">
        <v>0</v>
      </c>
      <c r="I234" s="14"/>
      <c r="J234" s="14"/>
      <c r="K234" s="14"/>
      <c r="L234" s="14"/>
      <c r="M234" s="14"/>
      <c r="N234" s="14"/>
      <c r="O234" s="14"/>
      <c r="P234" s="14"/>
      <c r="Q234" s="14"/>
      <c r="R234" s="14"/>
    </row>
    <row r="235" spans="1:18" ht="15.75" customHeight="1" x14ac:dyDescent="0.2">
      <c r="A235" s="80" t="s">
        <v>493</v>
      </c>
      <c r="B235" s="41" t="s">
        <v>501</v>
      </c>
      <c r="C235" s="39">
        <v>38159610</v>
      </c>
      <c r="D235" s="37">
        <v>7</v>
      </c>
      <c r="E235" s="41" t="s">
        <v>266</v>
      </c>
      <c r="F235" s="81">
        <v>11</v>
      </c>
      <c r="G235" s="81">
        <v>2</v>
      </c>
      <c r="H235" s="81">
        <v>0</v>
      </c>
      <c r="I235" s="14"/>
      <c r="J235" s="14"/>
      <c r="K235" s="14"/>
      <c r="L235" s="14"/>
      <c r="M235" s="14"/>
      <c r="N235" s="14"/>
      <c r="O235" s="14"/>
      <c r="P235" s="14"/>
      <c r="Q235" s="14"/>
      <c r="R235" s="14"/>
    </row>
    <row r="236" spans="1:18" ht="15.75" customHeight="1" x14ac:dyDescent="0.2">
      <c r="A236" s="80" t="s">
        <v>493</v>
      </c>
      <c r="B236" s="41" t="s">
        <v>502</v>
      </c>
      <c r="C236" s="39">
        <v>34836644</v>
      </c>
      <c r="D236" s="37">
        <v>6</v>
      </c>
      <c r="E236" s="41" t="s">
        <v>266</v>
      </c>
      <c r="F236" s="81">
        <v>4</v>
      </c>
      <c r="G236" s="81">
        <v>2</v>
      </c>
      <c r="H236" s="81">
        <v>0</v>
      </c>
      <c r="I236" s="14"/>
      <c r="J236" s="14"/>
      <c r="K236" s="14"/>
      <c r="L236" s="14"/>
      <c r="M236" s="14"/>
      <c r="N236" s="14"/>
      <c r="O236" s="14"/>
      <c r="P236" s="14"/>
      <c r="Q236" s="14"/>
      <c r="R236" s="14"/>
    </row>
    <row r="237" spans="1:18" ht="15.75" customHeight="1" x14ac:dyDescent="0.2">
      <c r="A237" s="80" t="s">
        <v>493</v>
      </c>
      <c r="B237" s="41" t="s">
        <v>503</v>
      </c>
      <c r="C237" s="39">
        <v>30964699</v>
      </c>
      <c r="D237" s="37">
        <v>8</v>
      </c>
      <c r="E237" s="41" t="s">
        <v>266</v>
      </c>
      <c r="F237" s="81">
        <v>12</v>
      </c>
      <c r="G237" s="81">
        <v>4</v>
      </c>
      <c r="H237" s="81">
        <v>0</v>
      </c>
      <c r="I237" s="14"/>
      <c r="J237" s="14"/>
      <c r="K237" s="14"/>
      <c r="L237" s="14"/>
      <c r="M237" s="14"/>
      <c r="N237" s="14"/>
      <c r="O237" s="14"/>
      <c r="P237" s="14"/>
      <c r="Q237" s="14"/>
      <c r="R237" s="14"/>
    </row>
    <row r="238" spans="1:18" ht="15.75" customHeight="1" x14ac:dyDescent="0.2">
      <c r="A238" s="80" t="s">
        <v>493</v>
      </c>
      <c r="B238" s="41" t="s">
        <v>504</v>
      </c>
      <c r="C238" s="39">
        <v>25566760</v>
      </c>
      <c r="D238" s="37">
        <v>9</v>
      </c>
      <c r="E238" s="41" t="s">
        <v>266</v>
      </c>
      <c r="F238" s="81">
        <v>28</v>
      </c>
      <c r="G238" s="81">
        <v>12</v>
      </c>
      <c r="H238" s="81">
        <v>0</v>
      </c>
      <c r="I238" s="14"/>
      <c r="J238" s="14"/>
      <c r="K238" s="14"/>
      <c r="L238" s="14"/>
      <c r="M238" s="14"/>
      <c r="N238" s="14"/>
      <c r="O238" s="14"/>
      <c r="P238" s="14"/>
      <c r="Q238" s="14"/>
      <c r="R238" s="14"/>
    </row>
    <row r="239" spans="1:18" ht="15.75" customHeight="1" x14ac:dyDescent="0.2">
      <c r="A239" s="80" t="s">
        <v>493</v>
      </c>
      <c r="B239" s="41" t="s">
        <v>505</v>
      </c>
      <c r="C239" s="39">
        <v>21061567</v>
      </c>
      <c r="D239" s="37">
        <v>11</v>
      </c>
      <c r="E239" s="41" t="s">
        <v>266</v>
      </c>
      <c r="F239" s="81">
        <v>8</v>
      </c>
      <c r="G239" s="81">
        <v>1</v>
      </c>
      <c r="H239" s="81">
        <v>0</v>
      </c>
      <c r="I239" s="14"/>
      <c r="J239" s="14"/>
      <c r="K239" s="14"/>
      <c r="L239" s="14"/>
      <c r="M239" s="14"/>
      <c r="N239" s="14"/>
      <c r="O239" s="14"/>
      <c r="P239" s="14"/>
      <c r="Q239" s="14"/>
      <c r="R239" s="14"/>
    </row>
    <row r="240" spans="1:18" ht="15.75" customHeight="1" x14ac:dyDescent="0.2">
      <c r="A240" s="80" t="s">
        <v>493</v>
      </c>
      <c r="B240" s="41" t="s">
        <v>506</v>
      </c>
      <c r="C240" s="39">
        <v>20434694</v>
      </c>
      <c r="D240" s="37">
        <v>10</v>
      </c>
      <c r="E240" s="41" t="s">
        <v>266</v>
      </c>
      <c r="F240" s="81">
        <v>8</v>
      </c>
      <c r="G240" s="81">
        <v>4</v>
      </c>
      <c r="H240" s="81">
        <v>0</v>
      </c>
      <c r="I240" s="14"/>
      <c r="J240" s="14"/>
      <c r="K240" s="14"/>
      <c r="L240" s="14"/>
      <c r="M240" s="14"/>
      <c r="N240" s="14"/>
      <c r="O240" s="14"/>
      <c r="P240" s="14"/>
      <c r="Q240" s="14"/>
      <c r="R240" s="14"/>
    </row>
    <row r="241" spans="1:18" ht="15.75" customHeight="1" x14ac:dyDescent="0.2">
      <c r="A241" s="80" t="s">
        <v>493</v>
      </c>
      <c r="B241" s="41" t="s">
        <v>507</v>
      </c>
      <c r="C241" s="39">
        <v>20382777</v>
      </c>
      <c r="D241" s="37">
        <v>12</v>
      </c>
      <c r="E241" s="41" t="s">
        <v>266</v>
      </c>
      <c r="F241" s="81">
        <v>2</v>
      </c>
      <c r="G241" s="81">
        <v>1</v>
      </c>
      <c r="H241" s="81">
        <v>0</v>
      </c>
      <c r="I241" s="14"/>
      <c r="J241" s="14"/>
      <c r="K241" s="14"/>
      <c r="L241" s="14"/>
      <c r="M241" s="14"/>
      <c r="N241" s="14"/>
      <c r="O241" s="14"/>
      <c r="P241" s="14"/>
      <c r="Q241" s="14"/>
      <c r="R241" s="14"/>
    </row>
    <row r="242" spans="1:18" ht="15.75" customHeight="1" x14ac:dyDescent="0.2">
      <c r="A242" s="80" t="s">
        <v>493</v>
      </c>
      <c r="B242" s="41" t="s">
        <v>508</v>
      </c>
      <c r="C242" s="39">
        <v>19376786</v>
      </c>
      <c r="D242" s="37" t="s">
        <v>409</v>
      </c>
      <c r="E242" s="41" t="s">
        <v>266</v>
      </c>
      <c r="F242" s="81">
        <v>11</v>
      </c>
      <c r="G242" s="81">
        <v>3</v>
      </c>
      <c r="H242" s="81">
        <v>0</v>
      </c>
      <c r="I242" s="14"/>
      <c r="J242" s="14"/>
      <c r="K242" s="14"/>
      <c r="L242" s="14"/>
      <c r="M242" s="14"/>
      <c r="N242" s="14"/>
      <c r="O242" s="14"/>
      <c r="P242" s="14"/>
      <c r="Q242" s="14"/>
      <c r="R242" s="14"/>
    </row>
    <row r="243" spans="1:18" ht="15.75" customHeight="1" x14ac:dyDescent="0.2">
      <c r="A243" s="80" t="s">
        <v>493</v>
      </c>
      <c r="B243" s="41" t="s">
        <v>509</v>
      </c>
      <c r="C243" s="39">
        <v>18433556</v>
      </c>
      <c r="D243" s="37">
        <v>13</v>
      </c>
      <c r="E243" s="41" t="s">
        <v>266</v>
      </c>
      <c r="F243" s="81">
        <v>6</v>
      </c>
      <c r="G243" s="81">
        <v>13</v>
      </c>
      <c r="H243" s="81">
        <v>0</v>
      </c>
      <c r="I243" s="14"/>
      <c r="J243" s="14"/>
      <c r="K243" s="14"/>
      <c r="L243" s="14"/>
      <c r="M243" s="14"/>
      <c r="N243" s="14"/>
      <c r="O243" s="14"/>
      <c r="P243" s="14"/>
      <c r="Q243" s="14"/>
      <c r="R243" s="14"/>
    </row>
    <row r="244" spans="1:18" ht="15.75" customHeight="1" x14ac:dyDescent="0.2">
      <c r="A244" s="80" t="s">
        <v>493</v>
      </c>
      <c r="B244" s="41" t="s">
        <v>510</v>
      </c>
      <c r="C244" s="39">
        <v>16445707</v>
      </c>
      <c r="D244" s="37">
        <v>14</v>
      </c>
      <c r="E244" s="41" t="s">
        <v>266</v>
      </c>
      <c r="F244" s="81">
        <v>7</v>
      </c>
      <c r="G244" s="81">
        <v>8</v>
      </c>
      <c r="H244" s="81">
        <v>0</v>
      </c>
      <c r="I244" s="14"/>
      <c r="J244" s="14"/>
      <c r="K244" s="14"/>
      <c r="L244" s="14"/>
      <c r="M244" s="14"/>
      <c r="N244" s="14"/>
      <c r="O244" s="14"/>
      <c r="P244" s="14"/>
      <c r="Q244" s="14"/>
      <c r="R244" s="14"/>
    </row>
    <row r="245" spans="1:18" ht="15.75" customHeight="1" x14ac:dyDescent="0.2">
      <c r="A245" s="80" t="s">
        <v>493</v>
      </c>
      <c r="B245" s="41" t="s">
        <v>511</v>
      </c>
      <c r="C245" s="39">
        <v>15002346</v>
      </c>
      <c r="D245" s="37">
        <v>20</v>
      </c>
      <c r="E245" s="41" t="s">
        <v>266</v>
      </c>
      <c r="F245" s="81">
        <v>11</v>
      </c>
      <c r="G245" s="81">
        <v>20</v>
      </c>
      <c r="H245" s="81" t="s">
        <v>341</v>
      </c>
      <c r="I245" s="14"/>
      <c r="J245" s="14"/>
      <c r="K245" s="14"/>
      <c r="L245" s="14"/>
      <c r="M245" s="14"/>
      <c r="N245" s="14"/>
      <c r="O245" s="14"/>
      <c r="P245" s="14"/>
      <c r="Q245" s="14"/>
      <c r="R245" s="14"/>
    </row>
    <row r="246" spans="1:18" ht="15.75" customHeight="1" x14ac:dyDescent="0.2">
      <c r="A246" s="80" t="s">
        <v>493</v>
      </c>
      <c r="B246" s="41" t="s">
        <v>512</v>
      </c>
      <c r="C246" s="39">
        <v>13709395</v>
      </c>
      <c r="D246" s="37">
        <v>15</v>
      </c>
      <c r="E246" s="41" t="s">
        <v>266</v>
      </c>
      <c r="F246" s="81">
        <v>12</v>
      </c>
      <c r="G246" s="81">
        <v>15</v>
      </c>
      <c r="H246" s="81">
        <v>0</v>
      </c>
      <c r="I246" s="14"/>
      <c r="J246" s="14"/>
      <c r="K246" s="14"/>
      <c r="L246" s="14"/>
      <c r="M246" s="14"/>
      <c r="N246" s="14"/>
      <c r="O246" s="14"/>
      <c r="P246" s="14"/>
      <c r="Q246" s="14"/>
      <c r="R246" s="14"/>
    </row>
    <row r="247" spans="1:18" ht="15.75" customHeight="1" x14ac:dyDescent="0.2">
      <c r="A247" s="80" t="s">
        <v>493</v>
      </c>
      <c r="B247" s="41" t="s">
        <v>513</v>
      </c>
      <c r="C247" s="39">
        <v>11222577</v>
      </c>
      <c r="D247" s="37">
        <v>18</v>
      </c>
      <c r="E247" s="41" t="s">
        <v>266</v>
      </c>
      <c r="F247" s="81">
        <v>9</v>
      </c>
      <c r="G247" s="81">
        <v>5</v>
      </c>
      <c r="H247" s="81">
        <v>0</v>
      </c>
      <c r="I247" s="14"/>
      <c r="J247" s="14"/>
      <c r="K247" s="14"/>
      <c r="L247" s="14"/>
      <c r="M247" s="14"/>
      <c r="N247" s="14"/>
      <c r="O247" s="14"/>
      <c r="P247" s="14"/>
      <c r="Q247" s="14"/>
      <c r="R247" s="14"/>
    </row>
    <row r="248" spans="1:18" ht="15.75" customHeight="1" x14ac:dyDescent="0.2">
      <c r="A248" s="80" t="s">
        <v>493</v>
      </c>
      <c r="B248" s="41" t="s">
        <v>514</v>
      </c>
      <c r="C248" s="39">
        <v>11203372</v>
      </c>
      <c r="D248" s="37">
        <v>17</v>
      </c>
      <c r="E248" s="41" t="s">
        <v>266</v>
      </c>
      <c r="F248" s="81">
        <v>6</v>
      </c>
      <c r="G248" s="81">
        <v>0</v>
      </c>
      <c r="H248" s="81">
        <v>0</v>
      </c>
      <c r="I248" s="14"/>
      <c r="J248" s="14"/>
      <c r="K248" s="14"/>
      <c r="L248" s="14"/>
      <c r="M248" s="14"/>
      <c r="N248" s="14"/>
      <c r="O248" s="14"/>
      <c r="P248" s="14"/>
      <c r="Q248" s="14"/>
      <c r="R248" s="14"/>
    </row>
    <row r="249" spans="1:18" ht="15.75" customHeight="1" x14ac:dyDescent="0.2">
      <c r="A249" s="80" t="s">
        <v>493</v>
      </c>
      <c r="B249" s="41" t="s">
        <v>515</v>
      </c>
      <c r="C249" s="39">
        <v>10986837</v>
      </c>
      <c r="D249" s="37">
        <v>19</v>
      </c>
      <c r="E249" s="41" t="s">
        <v>266</v>
      </c>
      <c r="F249" s="81">
        <v>22</v>
      </c>
      <c r="G249" s="81">
        <v>9</v>
      </c>
      <c r="H249" s="81">
        <v>0</v>
      </c>
      <c r="I249" s="14"/>
      <c r="J249" s="14"/>
      <c r="K249" s="14"/>
      <c r="L249" s="14"/>
      <c r="M249" s="14"/>
      <c r="N249" s="14"/>
      <c r="O249" s="14"/>
      <c r="P249" s="14"/>
      <c r="Q249" s="14"/>
      <c r="R249" s="14"/>
    </row>
    <row r="250" spans="1:18" ht="15.75" customHeight="1" x14ac:dyDescent="0.2">
      <c r="A250" s="80" t="s">
        <v>493</v>
      </c>
      <c r="B250" s="41" t="s">
        <v>516</v>
      </c>
      <c r="C250" s="39">
        <v>7641456</v>
      </c>
      <c r="D250" s="37">
        <v>21</v>
      </c>
      <c r="E250" s="41" t="s">
        <v>266</v>
      </c>
      <c r="F250" s="81">
        <v>7</v>
      </c>
      <c r="G250" s="81">
        <v>1</v>
      </c>
      <c r="H250" s="81">
        <v>0</v>
      </c>
      <c r="I250" s="14"/>
      <c r="J250" s="14"/>
      <c r="K250" s="14"/>
      <c r="L250" s="14"/>
      <c r="M250" s="14"/>
      <c r="N250" s="14"/>
      <c r="O250" s="14"/>
      <c r="P250" s="14"/>
      <c r="Q250" s="14"/>
      <c r="R250" s="14"/>
    </row>
    <row r="251" spans="1:18" ht="15.75" customHeight="1" x14ac:dyDescent="0.2">
      <c r="A251" s="80" t="s">
        <v>493</v>
      </c>
      <c r="B251" s="41" t="s">
        <v>517</v>
      </c>
      <c r="C251" s="39">
        <v>7443780</v>
      </c>
      <c r="D251" s="37">
        <v>24</v>
      </c>
      <c r="E251" s="41" t="s">
        <v>266</v>
      </c>
      <c r="F251" s="81">
        <v>6</v>
      </c>
      <c r="G251" s="81">
        <v>7</v>
      </c>
      <c r="H251" s="81">
        <v>0</v>
      </c>
      <c r="I251" s="14"/>
      <c r="J251" s="14"/>
      <c r="K251" s="14"/>
      <c r="L251" s="14"/>
      <c r="M251" s="14"/>
      <c r="N251" s="14"/>
      <c r="O251" s="14"/>
      <c r="P251" s="14"/>
      <c r="Q251" s="14"/>
      <c r="R251" s="14"/>
    </row>
    <row r="252" spans="1:18" ht="15.75" customHeight="1" x14ac:dyDescent="0.2">
      <c r="A252" s="80" t="s">
        <v>493</v>
      </c>
      <c r="B252" s="41" t="s">
        <v>518</v>
      </c>
      <c r="C252" s="39">
        <v>6843016</v>
      </c>
      <c r="D252" s="37">
        <v>26</v>
      </c>
      <c r="E252" s="41" t="s">
        <v>266</v>
      </c>
      <c r="F252" s="81">
        <v>15</v>
      </c>
      <c r="G252" s="81">
        <v>3</v>
      </c>
      <c r="H252" s="81">
        <v>0</v>
      </c>
      <c r="I252" s="14"/>
      <c r="J252" s="14"/>
      <c r="K252" s="14"/>
      <c r="L252" s="14"/>
      <c r="M252" s="14"/>
      <c r="N252" s="14"/>
      <c r="O252" s="14"/>
      <c r="P252" s="14"/>
      <c r="Q252" s="14"/>
      <c r="R252" s="14"/>
    </row>
    <row r="253" spans="1:18" ht="15.75" customHeight="1" x14ac:dyDescent="0.2">
      <c r="A253" s="80" t="s">
        <v>493</v>
      </c>
      <c r="B253" s="41" t="s">
        <v>519</v>
      </c>
      <c r="C253" s="39">
        <v>6774791</v>
      </c>
      <c r="D253" s="37">
        <v>23</v>
      </c>
      <c r="E253" s="41" t="s">
        <v>266</v>
      </c>
      <c r="F253" s="81">
        <v>4</v>
      </c>
      <c r="G253" s="81">
        <v>0</v>
      </c>
      <c r="H253" s="81">
        <v>0</v>
      </c>
      <c r="I253" s="14"/>
      <c r="J253" s="14"/>
      <c r="K253" s="14"/>
      <c r="L253" s="14"/>
      <c r="M253" s="14"/>
      <c r="N253" s="14"/>
      <c r="O253" s="14"/>
      <c r="P253" s="14"/>
      <c r="Q253" s="14"/>
      <c r="R253" s="14"/>
    </row>
    <row r="254" spans="1:18" ht="15.75" customHeight="1" x14ac:dyDescent="0.2">
      <c r="A254" s="80" t="s">
        <v>493</v>
      </c>
      <c r="B254" s="41" t="s">
        <v>520</v>
      </c>
      <c r="C254" s="39">
        <v>5729701</v>
      </c>
      <c r="D254" s="37">
        <v>28</v>
      </c>
      <c r="E254" s="41" t="s">
        <v>266</v>
      </c>
      <c r="F254" s="81">
        <v>7</v>
      </c>
      <c r="G254" s="81">
        <v>2</v>
      </c>
      <c r="H254" s="81">
        <v>0</v>
      </c>
      <c r="I254" s="14"/>
      <c r="J254" s="14"/>
      <c r="K254" s="14"/>
      <c r="L254" s="14"/>
      <c r="M254" s="14"/>
      <c r="N254" s="14"/>
      <c r="O254" s="14"/>
      <c r="P254" s="14"/>
      <c r="Q254" s="14"/>
      <c r="R254" s="14"/>
    </row>
    <row r="255" spans="1:18" ht="15.75" customHeight="1" x14ac:dyDescent="0.2">
      <c r="A255" s="80" t="s">
        <v>493</v>
      </c>
      <c r="B255" s="41" t="s">
        <v>521</v>
      </c>
      <c r="C255" s="39">
        <v>5448099</v>
      </c>
      <c r="D255" s="37">
        <v>27</v>
      </c>
      <c r="E255" s="41" t="s">
        <v>266</v>
      </c>
      <c r="F255" s="81">
        <v>16</v>
      </c>
      <c r="G255" s="81">
        <v>10</v>
      </c>
      <c r="H255" s="81">
        <v>0</v>
      </c>
      <c r="I255" s="14"/>
      <c r="J255" s="14"/>
      <c r="K255" s="14"/>
      <c r="L255" s="14"/>
      <c r="M255" s="14"/>
      <c r="N255" s="14"/>
      <c r="O255" s="14"/>
      <c r="P255" s="14"/>
      <c r="Q255" s="14"/>
      <c r="R255" s="14"/>
    </row>
    <row r="256" spans="1:18" ht="15.75" customHeight="1" x14ac:dyDescent="0.2">
      <c r="A256" s="80" t="s">
        <v>493</v>
      </c>
      <c r="B256" s="41" t="s">
        <v>522</v>
      </c>
      <c r="C256" s="39">
        <v>4625764</v>
      </c>
      <c r="D256" s="37">
        <v>22</v>
      </c>
      <c r="E256" s="41" t="s">
        <v>266</v>
      </c>
      <c r="F256" s="81">
        <v>12</v>
      </c>
      <c r="G256" s="81">
        <v>3</v>
      </c>
      <c r="H256" s="81">
        <v>0</v>
      </c>
      <c r="I256" s="14"/>
      <c r="J256" s="14"/>
      <c r="K256" s="14"/>
      <c r="L256" s="14"/>
      <c r="M256" s="14"/>
      <c r="N256" s="14"/>
      <c r="O256" s="14"/>
      <c r="P256" s="14"/>
      <c r="Q256" s="14"/>
      <c r="R256" s="14"/>
    </row>
    <row r="257" spans="1:18" ht="15.75" customHeight="1" x14ac:dyDescent="0.2">
      <c r="A257" s="80" t="s">
        <v>493</v>
      </c>
      <c r="B257" s="41" t="s">
        <v>523</v>
      </c>
      <c r="C257" s="39">
        <v>2793977</v>
      </c>
      <c r="D257" s="37">
        <v>25</v>
      </c>
      <c r="E257" s="41" t="s">
        <v>266</v>
      </c>
      <c r="F257" s="81">
        <v>6</v>
      </c>
      <c r="G257" s="81">
        <v>2</v>
      </c>
      <c r="H257" s="81">
        <v>0</v>
      </c>
      <c r="I257" s="14"/>
      <c r="J257" s="14"/>
      <c r="K257" s="14"/>
      <c r="L257" s="14"/>
      <c r="M257" s="14"/>
      <c r="N257" s="14"/>
      <c r="O257" s="14"/>
      <c r="P257" s="14"/>
      <c r="Q257" s="14"/>
      <c r="R257" s="14"/>
    </row>
    <row r="258" spans="1:18" ht="15.75" customHeight="1" x14ac:dyDescent="0.2">
      <c r="A258" s="80" t="s">
        <v>493</v>
      </c>
      <c r="B258" s="41" t="s">
        <v>524</v>
      </c>
      <c r="C258" s="39">
        <v>1126259</v>
      </c>
      <c r="D258" s="37">
        <v>29</v>
      </c>
      <c r="E258" s="41" t="s">
        <v>266</v>
      </c>
      <c r="F258" s="81">
        <v>3</v>
      </c>
      <c r="G258" s="81">
        <v>1</v>
      </c>
      <c r="H258" s="81">
        <v>0</v>
      </c>
      <c r="I258" s="14"/>
      <c r="J258" s="14"/>
      <c r="K258" s="14"/>
      <c r="L258" s="14"/>
      <c r="M258" s="14"/>
      <c r="N258" s="14"/>
      <c r="O258" s="14"/>
      <c r="P258" s="14"/>
      <c r="Q258" s="14"/>
      <c r="R258" s="14"/>
    </row>
    <row r="259" spans="1:18" ht="15.75" customHeight="1" x14ac:dyDescent="0.2">
      <c r="A259" s="80" t="s">
        <v>493</v>
      </c>
      <c r="B259" s="41" t="s">
        <v>525</v>
      </c>
      <c r="C259" s="39">
        <v>745071</v>
      </c>
      <c r="D259" s="37">
        <v>29</v>
      </c>
      <c r="E259" s="41" t="s">
        <v>284</v>
      </c>
      <c r="F259" s="81">
        <v>3</v>
      </c>
      <c r="G259" s="81">
        <v>0</v>
      </c>
      <c r="H259" s="81">
        <v>0</v>
      </c>
      <c r="I259" s="14"/>
      <c r="J259" s="14"/>
      <c r="K259" s="14"/>
      <c r="L259" s="14"/>
      <c r="M259" s="14"/>
      <c r="N259" s="14"/>
      <c r="O259" s="14"/>
      <c r="P259" s="14"/>
      <c r="Q259" s="14"/>
      <c r="R259" s="14"/>
    </row>
    <row r="260" spans="1:18" ht="15.75" customHeight="1" x14ac:dyDescent="0.2">
      <c r="A260" s="80" t="s">
        <v>526</v>
      </c>
      <c r="B260" s="41" t="s">
        <v>268</v>
      </c>
      <c r="C260" s="39">
        <v>155644563</v>
      </c>
      <c r="D260" s="37">
        <v>1</v>
      </c>
      <c r="E260" s="41" t="s">
        <v>266</v>
      </c>
      <c r="F260" s="81">
        <v>27</v>
      </c>
      <c r="G260" s="81">
        <v>14</v>
      </c>
      <c r="H260" s="81" t="s">
        <v>298</v>
      </c>
      <c r="I260" s="14"/>
      <c r="J260" s="14"/>
      <c r="K260" s="14"/>
      <c r="L260" s="14"/>
      <c r="M260" s="14"/>
      <c r="N260" s="14"/>
      <c r="O260" s="14"/>
      <c r="P260" s="14"/>
      <c r="Q260" s="14"/>
      <c r="R260" s="14"/>
    </row>
    <row r="261" spans="1:18" ht="15.75" customHeight="1" x14ac:dyDescent="0.2">
      <c r="A261" s="80" t="s">
        <v>526</v>
      </c>
      <c r="B261" s="41" t="s">
        <v>267</v>
      </c>
      <c r="C261" s="39">
        <v>123023803</v>
      </c>
      <c r="D261" s="37">
        <v>2</v>
      </c>
      <c r="E261" s="41" t="s">
        <v>266</v>
      </c>
      <c r="F261" s="81">
        <v>13</v>
      </c>
      <c r="G261" s="81">
        <v>7</v>
      </c>
      <c r="H261" s="81">
        <v>0</v>
      </c>
      <c r="I261" s="14"/>
      <c r="J261" s="14"/>
      <c r="K261" s="14"/>
      <c r="L261" s="14"/>
      <c r="M261" s="14"/>
      <c r="N261" s="14"/>
      <c r="O261" s="14"/>
      <c r="P261" s="14"/>
      <c r="Q261" s="14"/>
      <c r="R261" s="14"/>
    </row>
    <row r="262" spans="1:18" ht="15.75" customHeight="1" x14ac:dyDescent="0.2">
      <c r="A262" s="80" t="s">
        <v>526</v>
      </c>
      <c r="B262" s="41" t="s">
        <v>265</v>
      </c>
      <c r="C262" s="39">
        <v>101869369</v>
      </c>
      <c r="D262" s="37" t="s">
        <v>405</v>
      </c>
      <c r="E262" s="41" t="s">
        <v>266</v>
      </c>
      <c r="F262" s="81">
        <v>39</v>
      </c>
      <c r="G262" s="81">
        <v>11</v>
      </c>
      <c r="H262" s="81" t="s">
        <v>298</v>
      </c>
      <c r="I262" s="14"/>
      <c r="J262" s="14"/>
      <c r="K262" s="14"/>
      <c r="L262" s="14"/>
      <c r="M262" s="14"/>
      <c r="N262" s="14"/>
      <c r="O262" s="14"/>
      <c r="P262" s="14"/>
      <c r="Q262" s="14"/>
      <c r="R262" s="14"/>
    </row>
    <row r="263" spans="1:18" ht="15.75" customHeight="1" x14ac:dyDescent="0.2">
      <c r="A263" s="80" t="s">
        <v>526</v>
      </c>
      <c r="B263" s="41" t="s">
        <v>269</v>
      </c>
      <c r="C263" s="39">
        <v>89082643</v>
      </c>
      <c r="D263" s="37">
        <v>3</v>
      </c>
      <c r="E263" s="41" t="s">
        <v>266</v>
      </c>
      <c r="F263" s="81">
        <v>11</v>
      </c>
      <c r="G263" s="81">
        <v>5</v>
      </c>
      <c r="H263" s="81">
        <v>0</v>
      </c>
      <c r="I263" s="14"/>
      <c r="J263" s="14"/>
      <c r="K263" s="14"/>
      <c r="L263" s="14"/>
      <c r="M263" s="14"/>
      <c r="N263" s="14"/>
      <c r="O263" s="14"/>
      <c r="P263" s="14"/>
      <c r="Q263" s="14"/>
      <c r="R263" s="14"/>
    </row>
    <row r="264" spans="1:18" ht="15.75" customHeight="1" x14ac:dyDescent="0.2">
      <c r="A264" s="80" t="s">
        <v>526</v>
      </c>
      <c r="B264" s="41" t="s">
        <v>270</v>
      </c>
      <c r="C264" s="39">
        <v>86460390</v>
      </c>
      <c r="D264" s="37">
        <v>4</v>
      </c>
      <c r="E264" s="41" t="s">
        <v>266</v>
      </c>
      <c r="F264" s="81">
        <v>17</v>
      </c>
      <c r="G264" s="81">
        <v>1</v>
      </c>
      <c r="H264" s="81">
        <v>0</v>
      </c>
      <c r="I264" s="14"/>
      <c r="J264" s="14"/>
      <c r="K264" s="14"/>
      <c r="L264" s="14"/>
      <c r="M264" s="14"/>
      <c r="N264" s="14"/>
      <c r="O264" s="14"/>
      <c r="P264" s="14"/>
      <c r="Q264" s="14"/>
      <c r="R264" s="14"/>
    </row>
    <row r="265" spans="1:18" ht="15.75" customHeight="1" x14ac:dyDescent="0.2">
      <c r="A265" s="80" t="s">
        <v>526</v>
      </c>
      <c r="B265" s="41" t="s">
        <v>271</v>
      </c>
      <c r="C265" s="39">
        <v>83240647</v>
      </c>
      <c r="D265" s="37">
        <v>5</v>
      </c>
      <c r="E265" s="41" t="s">
        <v>266</v>
      </c>
      <c r="F265" s="81">
        <v>12</v>
      </c>
      <c r="G265" s="81">
        <v>12</v>
      </c>
      <c r="H265" s="81">
        <v>0</v>
      </c>
      <c r="I265" s="14"/>
      <c r="J265" s="14"/>
      <c r="K265" s="14"/>
      <c r="L265" s="14"/>
      <c r="M265" s="14"/>
      <c r="N265" s="14"/>
      <c r="O265" s="14"/>
      <c r="P265" s="14"/>
      <c r="Q265" s="14"/>
      <c r="R265" s="14"/>
    </row>
    <row r="266" spans="1:18" ht="15.75" customHeight="1" x14ac:dyDescent="0.2">
      <c r="A266" s="80" t="s">
        <v>526</v>
      </c>
      <c r="B266" s="41" t="s">
        <v>272</v>
      </c>
      <c r="C266" s="39">
        <v>76431904</v>
      </c>
      <c r="D266" s="37">
        <v>6</v>
      </c>
      <c r="E266" s="41" t="s">
        <v>266</v>
      </c>
      <c r="F266" s="81">
        <v>12</v>
      </c>
      <c r="G266" s="81">
        <v>2</v>
      </c>
      <c r="H266" s="81">
        <v>0</v>
      </c>
      <c r="I266" s="14"/>
      <c r="J266" s="14"/>
      <c r="K266" s="14"/>
      <c r="L266" s="14"/>
      <c r="M266" s="14"/>
      <c r="N266" s="14"/>
      <c r="O266" s="14"/>
      <c r="P266" s="14"/>
      <c r="Q266" s="14"/>
      <c r="R266" s="14"/>
    </row>
    <row r="267" spans="1:18" ht="15.75" customHeight="1" x14ac:dyDescent="0.2">
      <c r="A267" s="80" t="s">
        <v>526</v>
      </c>
      <c r="B267" s="41" t="s">
        <v>273</v>
      </c>
      <c r="C267" s="39">
        <v>70131234</v>
      </c>
      <c r="D267" s="37">
        <v>7</v>
      </c>
      <c r="E267" s="41" t="s">
        <v>266</v>
      </c>
      <c r="F267" s="81">
        <v>10</v>
      </c>
      <c r="G267" s="81">
        <v>0</v>
      </c>
      <c r="H267" s="81">
        <v>0</v>
      </c>
      <c r="I267" s="14"/>
      <c r="J267" s="14"/>
      <c r="K267" s="14"/>
      <c r="L267" s="14"/>
      <c r="M267" s="14"/>
      <c r="N267" s="14"/>
      <c r="O267" s="14"/>
      <c r="P267" s="14"/>
      <c r="Q267" s="14"/>
      <c r="R267" s="14"/>
    </row>
    <row r="268" spans="1:18" ht="15.75" customHeight="1" x14ac:dyDescent="0.2">
      <c r="A268" s="80" t="s">
        <v>526</v>
      </c>
      <c r="B268" s="41" t="s">
        <v>527</v>
      </c>
      <c r="C268" s="39">
        <v>63488934</v>
      </c>
      <c r="D268" s="37">
        <v>8</v>
      </c>
      <c r="E268" s="41" t="s">
        <v>266</v>
      </c>
      <c r="F268" s="81">
        <v>9</v>
      </c>
      <c r="G268" s="81">
        <v>9</v>
      </c>
      <c r="H268" s="81">
        <v>0</v>
      </c>
      <c r="I268" s="14"/>
      <c r="J268" s="14"/>
      <c r="K268" s="14"/>
      <c r="L268" s="14"/>
      <c r="M268" s="14"/>
      <c r="N268" s="14"/>
      <c r="O268" s="14"/>
      <c r="P268" s="14"/>
      <c r="Q268" s="14"/>
      <c r="R268" s="14"/>
    </row>
    <row r="269" spans="1:18" ht="15.75" customHeight="1" x14ac:dyDescent="0.2">
      <c r="A269" s="80" t="s">
        <v>526</v>
      </c>
      <c r="B269" s="41" t="s">
        <v>275</v>
      </c>
      <c r="C269" s="39">
        <v>44431488</v>
      </c>
      <c r="D269" s="37">
        <v>9</v>
      </c>
      <c r="E269" s="41" t="s">
        <v>266</v>
      </c>
      <c r="F269" s="81">
        <v>10</v>
      </c>
      <c r="G269" s="81">
        <v>1</v>
      </c>
      <c r="H269" s="81">
        <v>0</v>
      </c>
      <c r="I269" s="14"/>
      <c r="J269" s="14"/>
      <c r="K269" s="14"/>
      <c r="L269" s="14"/>
      <c r="M269" s="14"/>
      <c r="N269" s="14"/>
      <c r="O269" s="14"/>
      <c r="P269" s="14"/>
      <c r="Q269" s="14"/>
      <c r="R269" s="14"/>
    </row>
    <row r="270" spans="1:18" ht="15.75" customHeight="1" x14ac:dyDescent="0.2">
      <c r="A270" s="80" t="s">
        <v>526</v>
      </c>
      <c r="B270" s="41" t="s">
        <v>276</v>
      </c>
      <c r="C270" s="39">
        <v>43764472</v>
      </c>
      <c r="D270" s="37">
        <v>10</v>
      </c>
      <c r="E270" s="41" t="s">
        <v>266</v>
      </c>
      <c r="F270" s="81">
        <v>6</v>
      </c>
      <c r="G270" s="81">
        <v>4</v>
      </c>
      <c r="H270" s="81">
        <v>0</v>
      </c>
      <c r="I270" s="14"/>
      <c r="J270" s="14"/>
      <c r="K270" s="14"/>
      <c r="L270" s="14"/>
      <c r="M270" s="14"/>
      <c r="N270" s="14"/>
      <c r="O270" s="14"/>
      <c r="P270" s="14"/>
      <c r="Q270" s="14"/>
      <c r="R270" s="14"/>
    </row>
    <row r="271" spans="1:18" ht="15.75" customHeight="1" x14ac:dyDescent="0.2">
      <c r="A271" s="80" t="s">
        <v>526</v>
      </c>
      <c r="B271" s="41" t="s">
        <v>277</v>
      </c>
      <c r="C271" s="39">
        <v>39187110</v>
      </c>
      <c r="D271" s="37">
        <v>11</v>
      </c>
      <c r="E271" s="41" t="s">
        <v>266</v>
      </c>
      <c r="F271" s="81">
        <v>5</v>
      </c>
      <c r="G271" s="81">
        <v>1</v>
      </c>
      <c r="H271" s="81">
        <v>0</v>
      </c>
      <c r="I271" s="14"/>
      <c r="J271" s="14"/>
      <c r="K271" s="14"/>
      <c r="L271" s="14"/>
      <c r="M271" s="14"/>
      <c r="N271" s="14"/>
      <c r="O271" s="14"/>
      <c r="P271" s="14"/>
      <c r="Q271" s="14"/>
      <c r="R271" s="14"/>
    </row>
    <row r="272" spans="1:18" ht="15.75" customHeight="1" x14ac:dyDescent="0.2">
      <c r="A272" s="80" t="s">
        <v>526</v>
      </c>
      <c r="B272" s="41" t="s">
        <v>279</v>
      </c>
      <c r="C272" s="39">
        <v>37425726</v>
      </c>
      <c r="D272" s="37" t="s">
        <v>436</v>
      </c>
      <c r="E272" s="41" t="s">
        <v>266</v>
      </c>
      <c r="F272" s="81">
        <v>113</v>
      </c>
      <c r="G272" s="81">
        <v>39</v>
      </c>
      <c r="H272" s="81">
        <v>0</v>
      </c>
      <c r="I272" s="14"/>
      <c r="J272" s="14"/>
      <c r="K272" s="14"/>
      <c r="L272" s="14"/>
      <c r="M272" s="14"/>
      <c r="N272" s="14"/>
      <c r="O272" s="14"/>
      <c r="P272" s="14"/>
      <c r="Q272" s="14"/>
      <c r="R272" s="14"/>
    </row>
    <row r="273" spans="1:18" ht="15.75" customHeight="1" x14ac:dyDescent="0.2">
      <c r="A273" s="80" t="s">
        <v>526</v>
      </c>
      <c r="B273" s="41" t="s">
        <v>278</v>
      </c>
      <c r="C273" s="39">
        <v>27433492</v>
      </c>
      <c r="D273" s="37">
        <v>12</v>
      </c>
      <c r="E273" s="41" t="s">
        <v>266</v>
      </c>
      <c r="F273" s="81">
        <v>4</v>
      </c>
      <c r="G273" s="81">
        <v>4</v>
      </c>
      <c r="H273" s="81" t="s">
        <v>341</v>
      </c>
      <c r="I273" s="14"/>
      <c r="J273" s="14"/>
      <c r="K273" s="14"/>
      <c r="L273" s="14"/>
      <c r="M273" s="14"/>
      <c r="N273" s="14"/>
      <c r="O273" s="14"/>
      <c r="P273" s="14"/>
      <c r="Q273" s="14"/>
      <c r="R273" s="14"/>
    </row>
    <row r="274" spans="1:18" ht="15.75" customHeight="1" x14ac:dyDescent="0.2">
      <c r="A274" s="80" t="s">
        <v>526</v>
      </c>
      <c r="B274" s="41" t="s">
        <v>280</v>
      </c>
      <c r="C274" s="39">
        <v>16476160</v>
      </c>
      <c r="D274" s="37">
        <v>13</v>
      </c>
      <c r="E274" s="41" t="s">
        <v>266</v>
      </c>
      <c r="F274" s="81">
        <v>5</v>
      </c>
      <c r="G274" s="81">
        <v>5</v>
      </c>
      <c r="H274" s="81">
        <v>0</v>
      </c>
      <c r="I274" s="14"/>
      <c r="J274" s="14"/>
      <c r="K274" s="14"/>
      <c r="L274" s="14"/>
      <c r="M274" s="14"/>
      <c r="N274" s="14"/>
      <c r="O274" s="14"/>
      <c r="P274" s="14"/>
      <c r="Q274" s="14"/>
      <c r="R274" s="14"/>
    </row>
    <row r="275" spans="1:18" ht="15.75" customHeight="1" x14ac:dyDescent="0.2">
      <c r="A275" s="80" t="s">
        <v>526</v>
      </c>
      <c r="B275" s="41" t="s">
        <v>528</v>
      </c>
      <c r="C275" s="39">
        <v>12884122</v>
      </c>
      <c r="D275" s="37">
        <v>14</v>
      </c>
      <c r="E275" s="41" t="s">
        <v>266</v>
      </c>
      <c r="F275" s="81">
        <v>1</v>
      </c>
      <c r="G275" s="81">
        <v>0</v>
      </c>
      <c r="H275" s="81">
        <v>0</v>
      </c>
      <c r="I275" s="14"/>
      <c r="J275" s="14"/>
      <c r="K275" s="14"/>
      <c r="L275" s="14"/>
      <c r="M275" s="14"/>
      <c r="N275" s="14"/>
      <c r="O275" s="14"/>
      <c r="P275" s="14"/>
      <c r="Q275" s="14"/>
      <c r="R275" s="14"/>
    </row>
    <row r="276" spans="1:18" ht="15.75" customHeight="1" x14ac:dyDescent="0.2">
      <c r="A276" s="80" t="s">
        <v>526</v>
      </c>
      <c r="B276" s="41" t="s">
        <v>529</v>
      </c>
      <c r="C276" s="39">
        <v>12307978</v>
      </c>
      <c r="D276" s="37">
        <v>15</v>
      </c>
      <c r="E276" s="41" t="s">
        <v>266</v>
      </c>
      <c r="F276" s="81">
        <v>4</v>
      </c>
      <c r="G276" s="81">
        <v>17</v>
      </c>
      <c r="H276" s="81">
        <v>0</v>
      </c>
      <c r="I276" s="14"/>
      <c r="J276" s="14"/>
      <c r="K276" s="14"/>
      <c r="L276" s="14"/>
      <c r="M276" s="14"/>
      <c r="N276" s="14"/>
      <c r="O276" s="14"/>
      <c r="P276" s="14"/>
      <c r="Q276" s="14"/>
      <c r="R276" s="14"/>
    </row>
    <row r="277" spans="1:18" ht="15.75" customHeight="1" x14ac:dyDescent="0.2">
      <c r="A277" s="80" t="s">
        <v>526</v>
      </c>
      <c r="B277" s="41" t="s">
        <v>281</v>
      </c>
      <c r="C277" s="39">
        <v>12224398</v>
      </c>
      <c r="D277" s="37">
        <v>13</v>
      </c>
      <c r="E277" s="41" t="s">
        <v>284</v>
      </c>
      <c r="F277" s="81">
        <v>6</v>
      </c>
      <c r="G277" s="81">
        <v>22</v>
      </c>
      <c r="H277" s="81">
        <v>0</v>
      </c>
      <c r="I277" s="14"/>
      <c r="J277" s="14"/>
      <c r="K277" s="14"/>
      <c r="L277" s="14"/>
      <c r="M277" s="14"/>
      <c r="N277" s="14"/>
      <c r="O277" s="14"/>
      <c r="P277" s="14"/>
      <c r="Q277" s="14"/>
      <c r="R277" s="14"/>
    </row>
    <row r="278" spans="1:18" ht="15.75" customHeight="1" x14ac:dyDescent="0.2">
      <c r="A278" s="80" t="s">
        <v>526</v>
      </c>
      <c r="B278" s="41" t="s">
        <v>530</v>
      </c>
      <c r="C278" s="39">
        <v>8419051</v>
      </c>
      <c r="D278" s="37">
        <v>16</v>
      </c>
      <c r="E278" s="41" t="s">
        <v>266</v>
      </c>
      <c r="F278" s="81">
        <v>0</v>
      </c>
      <c r="G278" s="81">
        <v>0</v>
      </c>
      <c r="H278" s="81">
        <v>0</v>
      </c>
      <c r="I278" s="14"/>
      <c r="J278" s="14"/>
      <c r="K278" s="14"/>
      <c r="L278" s="14"/>
      <c r="M278" s="14"/>
      <c r="N278" s="14"/>
      <c r="O278" s="14"/>
      <c r="P278" s="14"/>
      <c r="Q278" s="14"/>
      <c r="R278" s="14"/>
    </row>
    <row r="279" spans="1:18" ht="15.75" customHeight="1" x14ac:dyDescent="0.2">
      <c r="A279" s="80" t="s">
        <v>526</v>
      </c>
      <c r="B279" s="41" t="s">
        <v>531</v>
      </c>
      <c r="C279" s="39">
        <v>7441144</v>
      </c>
      <c r="D279" s="37">
        <v>17</v>
      </c>
      <c r="E279" s="41" t="s">
        <v>266</v>
      </c>
      <c r="F279" s="81">
        <v>4</v>
      </c>
      <c r="G279" s="81">
        <v>8</v>
      </c>
      <c r="H279" s="81">
        <v>0</v>
      </c>
      <c r="I279" s="14"/>
      <c r="J279" s="14"/>
      <c r="K279" s="14"/>
      <c r="L279" s="14"/>
      <c r="M279" s="14"/>
      <c r="N279" s="14"/>
      <c r="O279" s="14"/>
      <c r="P279" s="14"/>
      <c r="Q279" s="14"/>
      <c r="R279" s="14"/>
    </row>
    <row r="280" spans="1:18" ht="15.75" customHeight="1" x14ac:dyDescent="0.2">
      <c r="A280" s="80" t="s">
        <v>526</v>
      </c>
      <c r="B280" s="41" t="s">
        <v>532</v>
      </c>
      <c r="C280" s="39">
        <v>6734548</v>
      </c>
      <c r="D280" s="37">
        <v>18</v>
      </c>
      <c r="E280" s="41" t="s">
        <v>266</v>
      </c>
      <c r="F280" s="81">
        <v>0</v>
      </c>
      <c r="G280" s="81">
        <v>0</v>
      </c>
      <c r="H280" s="81">
        <v>0</v>
      </c>
      <c r="I280" s="14"/>
      <c r="J280" s="14"/>
      <c r="K280" s="14"/>
      <c r="L280" s="14"/>
      <c r="M280" s="14"/>
      <c r="N280" s="14"/>
      <c r="O280" s="14"/>
      <c r="P280" s="14"/>
      <c r="Q280" s="14"/>
      <c r="R280" s="14"/>
    </row>
    <row r="281" spans="1:18" ht="15.75" customHeight="1" x14ac:dyDescent="0.2">
      <c r="A281" s="80" t="s">
        <v>526</v>
      </c>
      <c r="B281" s="41" t="s">
        <v>533</v>
      </c>
      <c r="C281" s="39">
        <v>5789228</v>
      </c>
      <c r="D281" s="37">
        <v>19</v>
      </c>
      <c r="E281" s="41" t="s">
        <v>266</v>
      </c>
      <c r="F281" s="81">
        <v>1</v>
      </c>
      <c r="G281" s="81">
        <v>2</v>
      </c>
      <c r="H281" s="81">
        <v>0</v>
      </c>
      <c r="I281" s="14"/>
      <c r="J281" s="14"/>
      <c r="K281" s="14"/>
      <c r="L281" s="14"/>
      <c r="M281" s="14"/>
      <c r="N281" s="14"/>
      <c r="O281" s="14"/>
      <c r="P281" s="14"/>
      <c r="Q281" s="14"/>
      <c r="R281" s="14"/>
    </row>
    <row r="282" spans="1:18" ht="15.75" customHeight="1" x14ac:dyDescent="0.2">
      <c r="A282" s="80" t="s">
        <v>526</v>
      </c>
      <c r="B282" s="41" t="s">
        <v>534</v>
      </c>
      <c r="C282" s="39">
        <v>5645757</v>
      </c>
      <c r="D282" s="37">
        <v>20</v>
      </c>
      <c r="E282" s="41" t="s">
        <v>266</v>
      </c>
      <c r="F282" s="81">
        <v>7</v>
      </c>
      <c r="G282" s="81">
        <v>4</v>
      </c>
      <c r="H282" s="81">
        <v>0</v>
      </c>
      <c r="I282" s="14"/>
      <c r="J282" s="14"/>
      <c r="K282" s="14"/>
      <c r="L282" s="14"/>
      <c r="M282" s="14"/>
      <c r="N282" s="14"/>
      <c r="O282" s="14"/>
      <c r="P282" s="14"/>
      <c r="Q282" s="14"/>
      <c r="R282" s="14"/>
    </row>
    <row r="283" spans="1:18" ht="15.75" customHeight="1" x14ac:dyDescent="0.2">
      <c r="A283" s="80" t="s">
        <v>526</v>
      </c>
      <c r="B283" s="41" t="s">
        <v>535</v>
      </c>
      <c r="C283" s="39">
        <v>5492648</v>
      </c>
      <c r="D283" s="37">
        <v>21</v>
      </c>
      <c r="E283" s="41" t="s">
        <v>266</v>
      </c>
      <c r="F283" s="81">
        <v>2</v>
      </c>
      <c r="G283" s="81">
        <v>1</v>
      </c>
      <c r="H283" s="81" t="s">
        <v>341</v>
      </c>
      <c r="I283" s="14"/>
      <c r="J283" s="14"/>
      <c r="K283" s="14"/>
      <c r="L283" s="14"/>
      <c r="M283" s="14"/>
      <c r="N283" s="14"/>
      <c r="O283" s="14"/>
      <c r="P283" s="14"/>
      <c r="Q283" s="14"/>
      <c r="R283" s="14"/>
    </row>
    <row r="284" spans="1:18" ht="15.75" customHeight="1" x14ac:dyDescent="0.2">
      <c r="A284" s="80" t="s">
        <v>526</v>
      </c>
      <c r="B284" s="41" t="s">
        <v>536</v>
      </c>
      <c r="C284" s="39">
        <v>2907026</v>
      </c>
      <c r="D284" s="37">
        <v>22</v>
      </c>
      <c r="E284" s="41" t="s">
        <v>266</v>
      </c>
      <c r="F284" s="81">
        <v>6</v>
      </c>
      <c r="G284" s="81">
        <v>1</v>
      </c>
      <c r="H284" s="81">
        <v>0</v>
      </c>
      <c r="I284" s="14"/>
      <c r="J284" s="14"/>
      <c r="K284" s="14"/>
      <c r="L284" s="14"/>
      <c r="M284" s="14"/>
      <c r="N284" s="14"/>
      <c r="O284" s="14"/>
      <c r="P284" s="14"/>
      <c r="Q284" s="14"/>
      <c r="R284" s="14"/>
    </row>
    <row r="285" spans="1:18" ht="15.75" customHeight="1" x14ac:dyDescent="0.2">
      <c r="A285" s="80" t="s">
        <v>526</v>
      </c>
      <c r="B285" s="41" t="s">
        <v>537</v>
      </c>
      <c r="C285" s="39">
        <v>2785283</v>
      </c>
      <c r="D285" s="37">
        <v>23</v>
      </c>
      <c r="E285" s="41" t="s">
        <v>266</v>
      </c>
      <c r="F285" s="81">
        <v>7</v>
      </c>
      <c r="G285" s="81">
        <v>2</v>
      </c>
      <c r="H285" s="81">
        <v>0</v>
      </c>
      <c r="I285" s="14"/>
      <c r="J285" s="14"/>
      <c r="K285" s="14"/>
      <c r="L285" s="14"/>
      <c r="M285" s="14"/>
      <c r="N285" s="14"/>
      <c r="O285" s="14"/>
      <c r="P285" s="14"/>
      <c r="Q285" s="14"/>
      <c r="R285" s="14"/>
    </row>
    <row r="286" spans="1:18" ht="15.75" customHeight="1" x14ac:dyDescent="0.2">
      <c r="A286" s="80" t="s">
        <v>538</v>
      </c>
      <c r="B286" s="41" t="s">
        <v>539</v>
      </c>
      <c r="C286" s="39">
        <v>197551010</v>
      </c>
      <c r="D286" s="37">
        <v>1</v>
      </c>
      <c r="E286" s="41" t="s">
        <v>266</v>
      </c>
      <c r="F286" s="81">
        <v>30</v>
      </c>
      <c r="G286" s="81">
        <v>10</v>
      </c>
      <c r="H286" s="81">
        <v>0</v>
      </c>
      <c r="I286" s="14"/>
      <c r="J286" s="14"/>
      <c r="K286" s="14"/>
      <c r="L286" s="14"/>
      <c r="M286" s="14"/>
      <c r="N286" s="14"/>
      <c r="O286" s="14"/>
      <c r="P286" s="14"/>
      <c r="Q286" s="14"/>
      <c r="R286" s="14"/>
    </row>
    <row r="287" spans="1:18" ht="15.75" customHeight="1" x14ac:dyDescent="0.2">
      <c r="A287" s="80" t="s">
        <v>538</v>
      </c>
      <c r="B287" s="41" t="s">
        <v>540</v>
      </c>
      <c r="C287" s="39">
        <v>151342139</v>
      </c>
      <c r="D287" s="37">
        <v>2</v>
      </c>
      <c r="E287" s="41" t="s">
        <v>266</v>
      </c>
      <c r="F287" s="81">
        <v>27</v>
      </c>
      <c r="G287" s="81">
        <v>9</v>
      </c>
      <c r="H287" s="81">
        <v>0</v>
      </c>
      <c r="I287" s="14"/>
      <c r="J287" s="14"/>
      <c r="K287" s="14"/>
      <c r="L287" s="14"/>
      <c r="M287" s="14"/>
      <c r="N287" s="14"/>
      <c r="O287" s="14"/>
      <c r="P287" s="14"/>
      <c r="Q287" s="14"/>
      <c r="R287" s="14"/>
    </row>
    <row r="288" spans="1:18" ht="15.75" customHeight="1" x14ac:dyDescent="0.2">
      <c r="A288" s="80" t="s">
        <v>538</v>
      </c>
      <c r="B288" s="41" t="s">
        <v>541</v>
      </c>
      <c r="C288" s="39">
        <v>114810999</v>
      </c>
      <c r="D288" s="37">
        <v>3</v>
      </c>
      <c r="E288" s="41" t="s">
        <v>266</v>
      </c>
      <c r="F288" s="81">
        <v>16</v>
      </c>
      <c r="G288" s="81">
        <v>12</v>
      </c>
      <c r="H288" s="81">
        <v>0</v>
      </c>
      <c r="I288" s="14"/>
      <c r="J288" s="14"/>
      <c r="K288" s="14"/>
      <c r="L288" s="14"/>
      <c r="M288" s="14"/>
      <c r="N288" s="14"/>
      <c r="O288" s="14"/>
      <c r="P288" s="14"/>
      <c r="Q288" s="14"/>
      <c r="R288" s="14"/>
    </row>
    <row r="289" spans="1:18" ht="15.75" customHeight="1" x14ac:dyDescent="0.2">
      <c r="A289" s="80" t="s">
        <v>538</v>
      </c>
      <c r="B289" s="41" t="s">
        <v>542</v>
      </c>
      <c r="C289" s="39">
        <v>74081004</v>
      </c>
      <c r="D289" s="37" t="s">
        <v>405</v>
      </c>
      <c r="E289" s="41" t="s">
        <v>266</v>
      </c>
      <c r="F289" s="81">
        <v>73</v>
      </c>
      <c r="G289" s="81">
        <v>13</v>
      </c>
      <c r="H289" s="81">
        <v>0</v>
      </c>
      <c r="I289" s="14"/>
      <c r="J289" s="14"/>
      <c r="K289" s="14"/>
      <c r="L289" s="14"/>
      <c r="M289" s="14"/>
      <c r="N289" s="14"/>
      <c r="O289" s="14"/>
      <c r="P289" s="14"/>
      <c r="Q289" s="14"/>
      <c r="R289" s="14"/>
    </row>
    <row r="290" spans="1:18" ht="15.75" customHeight="1" x14ac:dyDescent="0.2">
      <c r="A290" s="80" t="s">
        <v>538</v>
      </c>
      <c r="B290" s="41" t="s">
        <v>543</v>
      </c>
      <c r="C290" s="39">
        <v>44745344</v>
      </c>
      <c r="D290" s="37" t="s">
        <v>409</v>
      </c>
      <c r="E290" s="41" t="s">
        <v>266</v>
      </c>
      <c r="F290" s="81">
        <v>8</v>
      </c>
      <c r="G290" s="81">
        <v>0</v>
      </c>
      <c r="H290" s="81">
        <v>0</v>
      </c>
      <c r="I290" s="14"/>
      <c r="J290" s="14"/>
      <c r="K290" s="14"/>
      <c r="L290" s="14"/>
      <c r="M290" s="14"/>
      <c r="N290" s="14"/>
      <c r="O290" s="14"/>
      <c r="P290" s="14"/>
      <c r="Q290" s="14"/>
      <c r="R290" s="14"/>
    </row>
    <row r="291" spans="1:18" ht="15.75" customHeight="1" x14ac:dyDescent="0.2">
      <c r="A291" s="80" t="s">
        <v>538</v>
      </c>
      <c r="B291" s="41" t="s">
        <v>544</v>
      </c>
      <c r="C291" s="39">
        <v>43880846</v>
      </c>
      <c r="D291" s="37" t="s">
        <v>545</v>
      </c>
      <c r="E291" s="41" t="s">
        <v>266</v>
      </c>
      <c r="F291" s="81">
        <v>9</v>
      </c>
      <c r="G291" s="81">
        <v>0</v>
      </c>
      <c r="H291" s="81">
        <v>0</v>
      </c>
      <c r="I291" s="14"/>
      <c r="J291" s="14"/>
      <c r="K291" s="14"/>
      <c r="L291" s="14"/>
      <c r="M291" s="14"/>
      <c r="N291" s="14"/>
      <c r="O291" s="14"/>
      <c r="P291" s="14"/>
      <c r="Q291" s="14"/>
      <c r="R291" s="14"/>
    </row>
    <row r="292" spans="1:18" ht="15.75" customHeight="1" x14ac:dyDescent="0.2">
      <c r="A292" s="80" t="s">
        <v>538</v>
      </c>
      <c r="B292" s="41" t="s">
        <v>546</v>
      </c>
      <c r="C292" s="39">
        <v>39139214</v>
      </c>
      <c r="D292" s="37">
        <v>7</v>
      </c>
      <c r="E292" s="41" t="s">
        <v>266</v>
      </c>
      <c r="F292" s="81">
        <v>6</v>
      </c>
      <c r="G292" s="81">
        <v>1</v>
      </c>
      <c r="H292" s="81">
        <v>0</v>
      </c>
      <c r="I292" s="14"/>
      <c r="J292" s="14"/>
      <c r="K292" s="14"/>
      <c r="L292" s="14"/>
      <c r="M292" s="14"/>
      <c r="N292" s="14"/>
      <c r="O292" s="14"/>
      <c r="P292" s="14"/>
      <c r="Q292" s="14"/>
      <c r="R292" s="14"/>
    </row>
    <row r="293" spans="1:18" ht="15.75" customHeight="1" x14ac:dyDescent="0.2">
      <c r="A293" s="80" t="s">
        <v>538</v>
      </c>
      <c r="B293" s="41" t="s">
        <v>547</v>
      </c>
      <c r="C293" s="39">
        <v>35401958</v>
      </c>
      <c r="D293" s="37">
        <v>6</v>
      </c>
      <c r="E293" s="41" t="s">
        <v>266</v>
      </c>
      <c r="F293" s="81">
        <v>1</v>
      </c>
      <c r="G293" s="81">
        <v>1</v>
      </c>
      <c r="H293" s="81">
        <v>0</v>
      </c>
      <c r="I293" s="14"/>
      <c r="J293" s="14"/>
      <c r="K293" s="14"/>
      <c r="L293" s="14"/>
      <c r="M293" s="14"/>
      <c r="N293" s="14"/>
      <c r="O293" s="14"/>
      <c r="P293" s="14"/>
      <c r="Q293" s="14"/>
      <c r="R293" s="14"/>
    </row>
    <row r="294" spans="1:18" ht="15.75" customHeight="1" x14ac:dyDescent="0.2">
      <c r="A294" s="80" t="s">
        <v>538</v>
      </c>
      <c r="B294" s="41" t="s">
        <v>548</v>
      </c>
      <c r="C294" s="39">
        <v>31090148</v>
      </c>
      <c r="D294" s="37">
        <v>8</v>
      </c>
      <c r="E294" s="41" t="s">
        <v>266</v>
      </c>
      <c r="F294" s="81">
        <v>1</v>
      </c>
      <c r="G294" s="81">
        <v>1</v>
      </c>
      <c r="H294" s="81">
        <v>0</v>
      </c>
      <c r="I294" s="14"/>
      <c r="J294" s="14"/>
      <c r="K294" s="14"/>
      <c r="L294" s="14"/>
      <c r="M294" s="14"/>
      <c r="N294" s="14"/>
      <c r="O294" s="14"/>
      <c r="P294" s="14"/>
      <c r="Q294" s="14"/>
      <c r="R294" s="14"/>
    </row>
    <row r="295" spans="1:18" ht="15.75" customHeight="1" x14ac:dyDescent="0.2">
      <c r="A295" s="80" t="s">
        <v>538</v>
      </c>
      <c r="B295" s="41" t="s">
        <v>549</v>
      </c>
      <c r="C295" s="39">
        <v>26448777</v>
      </c>
      <c r="D295" s="37" t="s">
        <v>436</v>
      </c>
      <c r="E295" s="41" t="s">
        <v>266</v>
      </c>
      <c r="F295" s="81">
        <v>92</v>
      </c>
      <c r="G295" s="81">
        <v>53</v>
      </c>
      <c r="H295" s="81">
        <v>0</v>
      </c>
      <c r="I295" s="14"/>
      <c r="J295" s="14"/>
      <c r="K295" s="14"/>
      <c r="L295" s="14"/>
      <c r="M295" s="14"/>
      <c r="N295" s="14"/>
      <c r="O295" s="14"/>
      <c r="P295" s="14"/>
      <c r="Q295" s="14"/>
      <c r="R295" s="14"/>
    </row>
    <row r="296" spans="1:18" ht="15.75" customHeight="1" x14ac:dyDescent="0.2">
      <c r="A296" s="80" t="s">
        <v>538</v>
      </c>
      <c r="B296" s="41" t="s">
        <v>550</v>
      </c>
      <c r="C296" s="39">
        <v>25686456</v>
      </c>
      <c r="D296" s="37">
        <v>9</v>
      </c>
      <c r="E296" s="41" t="s">
        <v>266</v>
      </c>
      <c r="F296" s="81">
        <v>16</v>
      </c>
      <c r="G296" s="81">
        <v>2</v>
      </c>
      <c r="H296" s="81">
        <v>0</v>
      </c>
      <c r="I296" s="14"/>
      <c r="J296" s="14"/>
      <c r="K296" s="14"/>
      <c r="L296" s="14"/>
      <c r="M296" s="14"/>
      <c r="N296" s="14"/>
      <c r="O296" s="14"/>
      <c r="P296" s="14"/>
      <c r="Q296" s="14"/>
      <c r="R296" s="14"/>
    </row>
    <row r="297" spans="1:18" ht="15.75" customHeight="1" x14ac:dyDescent="0.2">
      <c r="A297" s="80" t="s">
        <v>538</v>
      </c>
      <c r="B297" s="41" t="s">
        <v>551</v>
      </c>
      <c r="C297" s="39">
        <v>23291945</v>
      </c>
      <c r="D297" s="37" t="s">
        <v>552</v>
      </c>
      <c r="E297" s="41" t="s">
        <v>266</v>
      </c>
      <c r="F297" s="81">
        <v>3</v>
      </c>
      <c r="G297" s="81">
        <v>1</v>
      </c>
      <c r="H297" s="81">
        <v>0</v>
      </c>
      <c r="I297" s="14"/>
      <c r="J297" s="14"/>
      <c r="K297" s="14"/>
      <c r="L297" s="14"/>
      <c r="M297" s="14"/>
      <c r="N297" s="14"/>
      <c r="O297" s="14"/>
      <c r="P297" s="14"/>
      <c r="Q297" s="14"/>
      <c r="R297" s="14"/>
    </row>
    <row r="298" spans="1:18" ht="15.75" customHeight="1" x14ac:dyDescent="0.2">
      <c r="A298" s="80" t="s">
        <v>538</v>
      </c>
      <c r="B298" s="41" t="s">
        <v>553</v>
      </c>
      <c r="C298" s="39">
        <v>22664390</v>
      </c>
      <c r="D298" s="37">
        <v>10</v>
      </c>
      <c r="E298" s="41" t="s">
        <v>266</v>
      </c>
      <c r="F298" s="81">
        <v>9</v>
      </c>
      <c r="G298" s="81">
        <v>3</v>
      </c>
      <c r="H298" s="81">
        <v>0</v>
      </c>
      <c r="I298" s="14"/>
      <c r="J298" s="14"/>
      <c r="K298" s="14"/>
      <c r="L298" s="14"/>
      <c r="M298" s="14"/>
      <c r="N298" s="14"/>
      <c r="O298" s="14"/>
      <c r="P298" s="14"/>
      <c r="Q298" s="14"/>
      <c r="R298" s="14"/>
    </row>
    <row r="299" spans="1:18" ht="15.75" customHeight="1" x14ac:dyDescent="0.2">
      <c r="A299" s="80" t="s">
        <v>538</v>
      </c>
      <c r="B299" s="41" t="s">
        <v>554</v>
      </c>
      <c r="C299" s="39">
        <v>21352500</v>
      </c>
      <c r="D299" s="37">
        <v>12</v>
      </c>
      <c r="E299" s="41" t="s">
        <v>266</v>
      </c>
      <c r="F299" s="81">
        <v>2</v>
      </c>
      <c r="G299" s="81">
        <v>1</v>
      </c>
      <c r="H299" s="81">
        <v>0</v>
      </c>
      <c r="I299" s="14"/>
      <c r="J299" s="14"/>
      <c r="K299" s="14"/>
      <c r="L299" s="14"/>
      <c r="M299" s="14"/>
      <c r="N299" s="14"/>
      <c r="O299" s="14"/>
      <c r="P299" s="14"/>
      <c r="Q299" s="14"/>
      <c r="R299" s="14"/>
    </row>
    <row r="300" spans="1:18" ht="15.75" customHeight="1" x14ac:dyDescent="0.2">
      <c r="A300" s="80" t="s">
        <v>538</v>
      </c>
      <c r="B300" s="41" t="s">
        <v>555</v>
      </c>
      <c r="C300" s="39">
        <v>20302349</v>
      </c>
      <c r="D300" s="37">
        <v>11</v>
      </c>
      <c r="E300" s="41" t="s">
        <v>266</v>
      </c>
      <c r="F300" s="81">
        <v>5</v>
      </c>
      <c r="G300" s="81">
        <v>5</v>
      </c>
      <c r="H300" s="81">
        <v>0</v>
      </c>
      <c r="I300" s="14"/>
      <c r="J300" s="14"/>
      <c r="K300" s="14"/>
      <c r="L300" s="14"/>
      <c r="M300" s="14"/>
      <c r="N300" s="14"/>
      <c r="O300" s="14"/>
      <c r="P300" s="14"/>
      <c r="Q300" s="14"/>
      <c r="R300" s="14"/>
    </row>
    <row r="301" spans="1:18" ht="15.75" customHeight="1" x14ac:dyDescent="0.2">
      <c r="A301" s="80" t="s">
        <v>538</v>
      </c>
      <c r="B301" s="41" t="s">
        <v>556</v>
      </c>
      <c r="C301" s="39">
        <v>18597117</v>
      </c>
      <c r="D301" s="37">
        <v>4</v>
      </c>
      <c r="E301" s="41" t="s">
        <v>266</v>
      </c>
      <c r="F301" s="81">
        <v>2</v>
      </c>
      <c r="G301" s="81">
        <v>0</v>
      </c>
      <c r="H301" s="81">
        <v>0</v>
      </c>
      <c r="I301" s="14"/>
      <c r="J301" s="14"/>
      <c r="K301" s="14"/>
      <c r="L301" s="14"/>
      <c r="M301" s="14"/>
      <c r="N301" s="14"/>
      <c r="O301" s="14"/>
      <c r="P301" s="14"/>
      <c r="Q301" s="14"/>
      <c r="R301" s="14"/>
    </row>
    <row r="302" spans="1:18" ht="15.75" customHeight="1" x14ac:dyDescent="0.2">
      <c r="A302" s="80" t="s">
        <v>538</v>
      </c>
      <c r="B302" s="41" t="s">
        <v>557</v>
      </c>
      <c r="C302" s="39">
        <v>17696115</v>
      </c>
      <c r="D302" s="37">
        <v>13</v>
      </c>
      <c r="E302" s="41" t="s">
        <v>266</v>
      </c>
      <c r="F302" s="81">
        <v>4</v>
      </c>
      <c r="G302" s="81">
        <v>1</v>
      </c>
      <c r="H302" s="81">
        <v>0</v>
      </c>
      <c r="I302" s="14"/>
      <c r="J302" s="14"/>
      <c r="K302" s="14"/>
      <c r="L302" s="14"/>
      <c r="M302" s="14"/>
      <c r="N302" s="14"/>
      <c r="O302" s="14"/>
      <c r="P302" s="14"/>
      <c r="Q302" s="14"/>
      <c r="R302" s="14"/>
    </row>
    <row r="303" spans="1:18" ht="15.75" customHeight="1" x14ac:dyDescent="0.2">
      <c r="A303" s="80" t="s">
        <v>538</v>
      </c>
      <c r="B303" s="41" t="s">
        <v>558</v>
      </c>
      <c r="C303" s="39">
        <v>16645885</v>
      </c>
      <c r="D303" s="37">
        <v>5</v>
      </c>
      <c r="E303" s="41" t="s">
        <v>266</v>
      </c>
      <c r="F303" s="81">
        <v>6</v>
      </c>
      <c r="G303" s="81">
        <v>4</v>
      </c>
      <c r="H303" s="81">
        <v>0</v>
      </c>
      <c r="I303" s="14"/>
      <c r="J303" s="14"/>
      <c r="K303" s="14"/>
      <c r="L303" s="14"/>
      <c r="M303" s="14"/>
      <c r="N303" s="14"/>
      <c r="O303" s="14"/>
      <c r="P303" s="14"/>
      <c r="Q303" s="14"/>
      <c r="R303" s="14"/>
    </row>
    <row r="304" spans="1:18" ht="15.75" customHeight="1" x14ac:dyDescent="0.2">
      <c r="A304" s="80" t="s">
        <v>538</v>
      </c>
      <c r="B304" s="41" t="s">
        <v>559</v>
      </c>
      <c r="C304" s="39">
        <v>15497061</v>
      </c>
      <c r="D304" s="37">
        <v>14</v>
      </c>
      <c r="E304" s="41" t="s">
        <v>266</v>
      </c>
      <c r="F304" s="81">
        <v>1</v>
      </c>
      <c r="G304" s="81">
        <v>0</v>
      </c>
      <c r="H304" s="81">
        <v>0</v>
      </c>
      <c r="I304" s="14"/>
      <c r="J304" s="14"/>
      <c r="K304" s="14"/>
      <c r="L304" s="14"/>
      <c r="M304" s="14"/>
      <c r="N304" s="14"/>
      <c r="O304" s="14"/>
      <c r="P304" s="14"/>
      <c r="Q304" s="14"/>
      <c r="R304" s="14"/>
    </row>
    <row r="305" spans="1:18" ht="15.75" customHeight="1" x14ac:dyDescent="0.2">
      <c r="A305" s="80" t="s">
        <v>538</v>
      </c>
      <c r="B305" s="41" t="s">
        <v>560</v>
      </c>
      <c r="C305" s="39">
        <v>15116875</v>
      </c>
      <c r="D305" s="37">
        <v>20</v>
      </c>
      <c r="E305" s="41" t="s">
        <v>266</v>
      </c>
      <c r="F305" s="81">
        <v>4</v>
      </c>
      <c r="G305" s="81">
        <v>1</v>
      </c>
      <c r="H305" s="81">
        <v>0</v>
      </c>
      <c r="I305" s="14"/>
      <c r="J305" s="14"/>
      <c r="K305" s="14"/>
      <c r="L305" s="14"/>
      <c r="M305" s="14"/>
      <c r="N305" s="14"/>
      <c r="O305" s="14"/>
      <c r="P305" s="14"/>
      <c r="Q305" s="14"/>
      <c r="R305" s="14"/>
    </row>
    <row r="306" spans="1:18" ht="15.75" customHeight="1" x14ac:dyDescent="0.2">
      <c r="A306" s="80" t="s">
        <v>538</v>
      </c>
      <c r="B306" s="41" t="s">
        <v>561</v>
      </c>
      <c r="C306" s="39">
        <v>13887164</v>
      </c>
      <c r="D306" s="37">
        <v>15</v>
      </c>
      <c r="E306" s="41" t="s">
        <v>266</v>
      </c>
      <c r="F306" s="81">
        <v>1</v>
      </c>
      <c r="G306" s="81">
        <v>0</v>
      </c>
      <c r="H306" s="81">
        <v>0</v>
      </c>
      <c r="I306" s="14"/>
      <c r="J306" s="14"/>
      <c r="K306" s="14"/>
      <c r="L306" s="14"/>
      <c r="M306" s="14"/>
      <c r="N306" s="14"/>
      <c r="O306" s="14"/>
      <c r="P306" s="14"/>
      <c r="Q306" s="14"/>
      <c r="R306" s="14"/>
    </row>
    <row r="307" spans="1:18" ht="15.75" customHeight="1" x14ac:dyDescent="0.2">
      <c r="A307" s="80" t="s">
        <v>538</v>
      </c>
      <c r="B307" s="41" t="s">
        <v>562</v>
      </c>
      <c r="C307" s="39">
        <v>11617720</v>
      </c>
      <c r="D307" s="37">
        <v>18</v>
      </c>
      <c r="E307" s="41" t="s">
        <v>266</v>
      </c>
      <c r="F307" s="81">
        <v>4</v>
      </c>
      <c r="G307" s="81">
        <v>0</v>
      </c>
      <c r="H307" s="81">
        <v>0</v>
      </c>
      <c r="I307" s="14"/>
      <c r="J307" s="14"/>
      <c r="K307" s="14"/>
      <c r="L307" s="14"/>
      <c r="M307" s="14"/>
      <c r="N307" s="14"/>
      <c r="O307" s="14"/>
      <c r="P307" s="14"/>
      <c r="Q307" s="14"/>
      <c r="R307" s="14"/>
    </row>
    <row r="308" spans="1:18" ht="15.75" customHeight="1" x14ac:dyDescent="0.2">
      <c r="A308" s="80" t="s">
        <v>538</v>
      </c>
      <c r="B308" s="41" t="s">
        <v>563</v>
      </c>
      <c r="C308" s="39">
        <v>11166003</v>
      </c>
      <c r="D308" s="37">
        <v>19</v>
      </c>
      <c r="E308" s="41" t="s">
        <v>266</v>
      </c>
      <c r="F308" s="81">
        <v>1</v>
      </c>
      <c r="G308" s="81">
        <v>0</v>
      </c>
      <c r="H308" s="81">
        <v>0</v>
      </c>
      <c r="I308" s="14"/>
      <c r="J308" s="14"/>
      <c r="K308" s="14"/>
      <c r="L308" s="14"/>
      <c r="M308" s="14"/>
      <c r="N308" s="14"/>
      <c r="O308" s="14"/>
      <c r="P308" s="14"/>
      <c r="Q308" s="14"/>
      <c r="R308" s="14"/>
    </row>
    <row r="309" spans="1:18" ht="15.75" customHeight="1" x14ac:dyDescent="0.2">
      <c r="A309" s="80" t="s">
        <v>538</v>
      </c>
      <c r="B309" s="41" t="s">
        <v>564</v>
      </c>
      <c r="C309" s="39">
        <v>10473655</v>
      </c>
      <c r="D309" s="37">
        <v>17</v>
      </c>
      <c r="E309" s="41" t="s">
        <v>266</v>
      </c>
      <c r="F309" s="81">
        <v>2</v>
      </c>
      <c r="G309" s="81">
        <v>0</v>
      </c>
      <c r="H309" s="81">
        <v>0</v>
      </c>
      <c r="I309" s="14"/>
      <c r="J309" s="14"/>
      <c r="K309" s="14"/>
      <c r="L309" s="14"/>
      <c r="M309" s="14"/>
      <c r="N309" s="14"/>
      <c r="O309" s="14"/>
      <c r="P309" s="14"/>
      <c r="Q309" s="14"/>
      <c r="R309" s="14"/>
    </row>
    <row r="310" spans="1:18" ht="15.75" customHeight="1" x14ac:dyDescent="0.2">
      <c r="A310" s="80" t="s">
        <v>538</v>
      </c>
      <c r="B310" s="41" t="s">
        <v>565</v>
      </c>
      <c r="C310" s="39">
        <v>7710055</v>
      </c>
      <c r="D310" s="37">
        <v>21</v>
      </c>
      <c r="E310" s="41" t="s">
        <v>266</v>
      </c>
      <c r="F310" s="81">
        <v>5</v>
      </c>
      <c r="G310" s="81">
        <v>1</v>
      </c>
      <c r="H310" s="81">
        <v>0</v>
      </c>
      <c r="I310" s="14"/>
      <c r="J310" s="14"/>
      <c r="K310" s="14"/>
      <c r="L310" s="14"/>
      <c r="M310" s="14"/>
      <c r="N310" s="14"/>
      <c r="O310" s="14"/>
      <c r="P310" s="14"/>
      <c r="Q310" s="14"/>
      <c r="R310" s="14"/>
    </row>
    <row r="311" spans="1:18" ht="15.75" customHeight="1" x14ac:dyDescent="0.2">
      <c r="A311" s="80" t="s">
        <v>538</v>
      </c>
      <c r="B311" s="41" t="s">
        <v>566</v>
      </c>
      <c r="C311" s="39">
        <v>6461084</v>
      </c>
      <c r="D311" s="37">
        <v>24</v>
      </c>
      <c r="E311" s="41" t="s">
        <v>266</v>
      </c>
      <c r="F311" s="81">
        <v>4</v>
      </c>
      <c r="G311" s="81">
        <v>3</v>
      </c>
      <c r="H311" s="81">
        <v>0</v>
      </c>
      <c r="I311" s="14"/>
      <c r="J311" s="14"/>
      <c r="K311" s="14"/>
      <c r="L311" s="14"/>
      <c r="M311" s="14"/>
      <c r="N311" s="14"/>
      <c r="O311" s="14"/>
      <c r="P311" s="14"/>
      <c r="Q311" s="14"/>
      <c r="R311" s="14"/>
    </row>
    <row r="312" spans="1:18" ht="15.75" customHeight="1" x14ac:dyDescent="0.2">
      <c r="A312" s="80" t="s">
        <v>538</v>
      </c>
      <c r="B312" s="41" t="s">
        <v>567</v>
      </c>
      <c r="C312" s="39">
        <v>6423903</v>
      </c>
      <c r="D312" s="37">
        <v>23</v>
      </c>
      <c r="E312" s="41" t="s">
        <v>266</v>
      </c>
      <c r="F312" s="81">
        <v>4</v>
      </c>
      <c r="G312" s="81">
        <v>2</v>
      </c>
      <c r="H312" s="81">
        <v>0</v>
      </c>
      <c r="I312" s="14"/>
      <c r="J312" s="14"/>
      <c r="K312" s="14"/>
      <c r="L312" s="14"/>
      <c r="M312" s="14"/>
      <c r="N312" s="14"/>
      <c r="O312" s="14"/>
      <c r="P312" s="14"/>
      <c r="Q312" s="14"/>
      <c r="R312" s="14"/>
    </row>
    <row r="313" spans="1:18" ht="15.75" customHeight="1" x14ac:dyDescent="0.2">
      <c r="A313" s="80" t="s">
        <v>538</v>
      </c>
      <c r="B313" s="41" t="s">
        <v>568</v>
      </c>
      <c r="C313" s="39">
        <v>6306732</v>
      </c>
      <c r="D313" s="37">
        <v>26</v>
      </c>
      <c r="E313" s="41" t="s">
        <v>266</v>
      </c>
      <c r="F313" s="81">
        <v>8</v>
      </c>
      <c r="G313" s="81">
        <v>2</v>
      </c>
      <c r="H313" s="81">
        <v>0</v>
      </c>
      <c r="I313" s="14"/>
      <c r="J313" s="14"/>
      <c r="K313" s="14"/>
      <c r="L313" s="14"/>
      <c r="M313" s="14"/>
      <c r="N313" s="14"/>
      <c r="O313" s="14"/>
      <c r="P313" s="14"/>
      <c r="Q313" s="14"/>
      <c r="R313" s="14"/>
    </row>
    <row r="314" spans="1:18" ht="15.75" customHeight="1" x14ac:dyDescent="0.2">
      <c r="A314" s="80" t="s">
        <v>538</v>
      </c>
      <c r="B314" s="41" t="s">
        <v>569</v>
      </c>
      <c r="C314" s="39">
        <v>5749075</v>
      </c>
      <c r="D314" s="37">
        <v>27</v>
      </c>
      <c r="E314" s="41" t="s">
        <v>266</v>
      </c>
      <c r="F314" s="81">
        <v>6</v>
      </c>
      <c r="G314" s="81">
        <v>5</v>
      </c>
      <c r="H314" s="81">
        <v>0</v>
      </c>
      <c r="I314" s="14"/>
      <c r="J314" s="14"/>
      <c r="K314" s="14"/>
      <c r="L314" s="14"/>
      <c r="M314" s="14"/>
      <c r="N314" s="14"/>
      <c r="O314" s="14"/>
      <c r="P314" s="14"/>
      <c r="Q314" s="14"/>
      <c r="R314" s="14"/>
    </row>
    <row r="315" spans="1:18" ht="15.75" customHeight="1" x14ac:dyDescent="0.2">
      <c r="A315" s="80" t="s">
        <v>538</v>
      </c>
      <c r="B315" s="41" t="s">
        <v>570</v>
      </c>
      <c r="C315" s="39">
        <v>5713987</v>
      </c>
      <c r="D315" s="37">
        <v>28</v>
      </c>
      <c r="E315" s="41" t="s">
        <v>266</v>
      </c>
      <c r="F315" s="81">
        <v>6</v>
      </c>
      <c r="G315" s="81">
        <v>1</v>
      </c>
      <c r="H315" s="81">
        <v>0</v>
      </c>
      <c r="I315" s="14"/>
      <c r="J315" s="14"/>
      <c r="K315" s="14"/>
      <c r="L315" s="14"/>
      <c r="M315" s="14"/>
      <c r="N315" s="14"/>
      <c r="O315" s="14"/>
      <c r="P315" s="14"/>
      <c r="Q315" s="14"/>
      <c r="R315" s="14"/>
    </row>
    <row r="316" spans="1:18" ht="15.75" customHeight="1" x14ac:dyDescent="0.2">
      <c r="A316" s="80" t="s">
        <v>538</v>
      </c>
      <c r="B316" s="41" t="s">
        <v>571</v>
      </c>
      <c r="C316" s="39">
        <v>5198135</v>
      </c>
      <c r="D316" s="37">
        <v>22</v>
      </c>
      <c r="E316" s="41" t="s">
        <v>266</v>
      </c>
      <c r="F316" s="81">
        <v>12</v>
      </c>
      <c r="G316" s="81">
        <v>4</v>
      </c>
      <c r="H316" s="81">
        <v>0</v>
      </c>
      <c r="I316" s="14"/>
      <c r="J316" s="14"/>
      <c r="K316" s="14"/>
      <c r="L316" s="14"/>
      <c r="M316" s="14"/>
      <c r="N316" s="14"/>
      <c r="O316" s="14"/>
      <c r="P316" s="14"/>
      <c r="Q316" s="14"/>
      <c r="R316" s="14"/>
    </row>
    <row r="317" spans="1:18" ht="15.75" customHeight="1" x14ac:dyDescent="0.2">
      <c r="A317" s="80" t="s">
        <v>538</v>
      </c>
      <c r="B317" s="41" t="s">
        <v>572</v>
      </c>
      <c r="C317" s="39">
        <v>2161911</v>
      </c>
      <c r="D317" s="37">
        <v>25</v>
      </c>
      <c r="E317" s="41" t="s">
        <v>266</v>
      </c>
      <c r="F317" s="81">
        <v>5</v>
      </c>
      <c r="G317" s="81">
        <v>3</v>
      </c>
      <c r="H317" s="81">
        <v>0</v>
      </c>
      <c r="I317" s="14"/>
      <c r="J317" s="14"/>
      <c r="K317" s="14"/>
      <c r="L317" s="14"/>
      <c r="M317" s="14"/>
      <c r="N317" s="14"/>
      <c r="O317" s="14"/>
      <c r="P317" s="14"/>
      <c r="Q317" s="14"/>
      <c r="R317" s="14"/>
    </row>
    <row r="318" spans="1:18" ht="15.75" customHeight="1" x14ac:dyDescent="0.2">
      <c r="A318" s="80" t="s">
        <v>538</v>
      </c>
      <c r="B318" s="41" t="s">
        <v>573</v>
      </c>
      <c r="C318" s="39">
        <v>1888140</v>
      </c>
      <c r="D318" s="37">
        <v>33</v>
      </c>
      <c r="E318" s="41" t="s">
        <v>266</v>
      </c>
      <c r="F318" s="81">
        <v>7</v>
      </c>
      <c r="G318" s="81">
        <v>2</v>
      </c>
      <c r="H318" s="81">
        <v>0</v>
      </c>
      <c r="I318" s="14"/>
      <c r="J318" s="14"/>
      <c r="K318" s="14"/>
      <c r="L318" s="14"/>
      <c r="M318" s="14"/>
      <c r="N318" s="14"/>
      <c r="O318" s="14"/>
      <c r="P318" s="14"/>
      <c r="Q318" s="14"/>
      <c r="R318" s="14"/>
    </row>
    <row r="319" spans="1:18" ht="15.75" customHeight="1" x14ac:dyDescent="0.2">
      <c r="A319" s="80" t="s">
        <v>574</v>
      </c>
      <c r="B319" s="41" t="s">
        <v>575</v>
      </c>
      <c r="C319" s="39">
        <v>370335144</v>
      </c>
      <c r="D319" s="37">
        <v>1</v>
      </c>
      <c r="E319" s="41" t="s">
        <v>266</v>
      </c>
      <c r="F319" s="81">
        <v>62</v>
      </c>
      <c r="G319" s="81">
        <v>55</v>
      </c>
      <c r="H319" s="81">
        <v>0</v>
      </c>
      <c r="I319" s="14"/>
      <c r="J319" s="14"/>
      <c r="K319" s="14"/>
      <c r="L319" s="14"/>
      <c r="M319" s="14"/>
      <c r="N319" s="14"/>
      <c r="O319" s="14"/>
      <c r="P319" s="14"/>
      <c r="Q319" s="14"/>
      <c r="R319" s="14"/>
    </row>
    <row r="320" spans="1:18" ht="15.75" customHeight="1" x14ac:dyDescent="0.2">
      <c r="A320" s="80" t="s">
        <v>574</v>
      </c>
      <c r="B320" s="41" t="s">
        <v>576</v>
      </c>
      <c r="C320" s="39">
        <v>299447175</v>
      </c>
      <c r="D320" s="37">
        <v>2</v>
      </c>
      <c r="E320" s="41" t="s">
        <v>266</v>
      </c>
      <c r="F320" s="81">
        <v>44</v>
      </c>
      <c r="G320" s="81">
        <v>51</v>
      </c>
      <c r="H320" s="81" t="s">
        <v>341</v>
      </c>
      <c r="I320" s="14"/>
      <c r="J320" s="14"/>
      <c r="K320" s="14"/>
      <c r="L320" s="14"/>
      <c r="M320" s="14"/>
      <c r="N320" s="14"/>
      <c r="O320" s="14"/>
      <c r="P320" s="14"/>
      <c r="Q320" s="14"/>
      <c r="R320" s="14"/>
    </row>
    <row r="321" spans="1:18" ht="15.75" customHeight="1" x14ac:dyDescent="0.2">
      <c r="A321" s="80" t="s">
        <v>574</v>
      </c>
      <c r="B321" s="41" t="s">
        <v>577</v>
      </c>
      <c r="C321" s="39">
        <v>225143049</v>
      </c>
      <c r="D321" s="37">
        <v>3</v>
      </c>
      <c r="E321" s="41" t="s">
        <v>266</v>
      </c>
      <c r="F321" s="81">
        <v>44</v>
      </c>
      <c r="G321" s="81">
        <v>64</v>
      </c>
      <c r="H321" s="81">
        <v>0</v>
      </c>
      <c r="I321" s="14"/>
      <c r="J321" s="14"/>
      <c r="K321" s="14"/>
      <c r="L321" s="14"/>
      <c r="M321" s="14"/>
      <c r="N321" s="14"/>
      <c r="O321" s="14"/>
      <c r="P321" s="14"/>
      <c r="Q321" s="14"/>
      <c r="R321" s="14"/>
    </row>
    <row r="322" spans="1:18" ht="15.75" customHeight="1" x14ac:dyDescent="0.2">
      <c r="A322" s="80" t="s">
        <v>574</v>
      </c>
      <c r="B322" s="41" t="s">
        <v>578</v>
      </c>
      <c r="C322" s="39">
        <v>155918640</v>
      </c>
      <c r="D322" s="37">
        <v>4</v>
      </c>
      <c r="E322" s="41" t="s">
        <v>266</v>
      </c>
      <c r="F322" s="81">
        <v>23</v>
      </c>
      <c r="G322" s="81">
        <v>27</v>
      </c>
      <c r="H322" s="81">
        <v>0</v>
      </c>
      <c r="I322" s="14"/>
      <c r="J322" s="14"/>
      <c r="K322" s="14"/>
      <c r="L322" s="14"/>
      <c r="M322" s="14"/>
      <c r="N322" s="14"/>
      <c r="O322" s="14"/>
      <c r="P322" s="14"/>
      <c r="Q322" s="14"/>
      <c r="R322" s="14"/>
    </row>
    <row r="323" spans="1:18" ht="15.75" customHeight="1" x14ac:dyDescent="0.2">
      <c r="A323" s="80" t="s">
        <v>574</v>
      </c>
      <c r="B323" s="41" t="s">
        <v>579</v>
      </c>
      <c r="C323" s="39">
        <v>147425149</v>
      </c>
      <c r="D323" s="37">
        <v>5</v>
      </c>
      <c r="E323" s="41" t="s">
        <v>266</v>
      </c>
      <c r="F323" s="81">
        <v>23</v>
      </c>
      <c r="G323" s="81">
        <v>44</v>
      </c>
      <c r="H323" s="81">
        <v>0</v>
      </c>
      <c r="I323" s="14"/>
      <c r="J323" s="14"/>
      <c r="K323" s="14"/>
      <c r="L323" s="14"/>
      <c r="M323" s="14"/>
      <c r="N323" s="14"/>
      <c r="O323" s="14"/>
      <c r="P323" s="14"/>
      <c r="Q323" s="14"/>
      <c r="R323" s="14"/>
    </row>
    <row r="324" spans="1:18" ht="15.75" customHeight="1" x14ac:dyDescent="0.2">
      <c r="A324" s="80" t="s">
        <v>574</v>
      </c>
      <c r="B324" s="41" t="s">
        <v>293</v>
      </c>
      <c r="C324" s="39">
        <v>137797752</v>
      </c>
      <c r="D324" s="37">
        <v>6</v>
      </c>
      <c r="E324" s="41" t="s">
        <v>266</v>
      </c>
      <c r="F324" s="81">
        <v>22</v>
      </c>
      <c r="G324" s="81">
        <v>23</v>
      </c>
      <c r="H324" s="81" t="s">
        <v>341</v>
      </c>
      <c r="I324" s="14"/>
      <c r="J324" s="14"/>
      <c r="K324" s="14"/>
      <c r="L324" s="14"/>
      <c r="M324" s="14"/>
      <c r="N324" s="14"/>
      <c r="O324" s="14"/>
      <c r="P324" s="14"/>
      <c r="Q324" s="14"/>
      <c r="R324" s="14"/>
    </row>
    <row r="325" spans="1:18" ht="15.75" customHeight="1" x14ac:dyDescent="0.2">
      <c r="A325" s="80" t="s">
        <v>574</v>
      </c>
      <c r="B325" s="41" t="s">
        <v>317</v>
      </c>
      <c r="C325" s="39">
        <v>131611970</v>
      </c>
      <c r="D325" s="37">
        <v>7</v>
      </c>
      <c r="E325" s="41" t="s">
        <v>266</v>
      </c>
      <c r="F325" s="81">
        <v>17</v>
      </c>
      <c r="G325" s="81">
        <v>29</v>
      </c>
      <c r="H325" s="81" t="s">
        <v>341</v>
      </c>
      <c r="I325" s="14"/>
      <c r="J325" s="14"/>
      <c r="K325" s="14"/>
      <c r="L325" s="14"/>
      <c r="M325" s="14"/>
      <c r="N325" s="14"/>
      <c r="O325" s="14"/>
      <c r="P325" s="14"/>
      <c r="Q325" s="14"/>
      <c r="R325" s="14"/>
    </row>
    <row r="326" spans="1:18" ht="15.75" customHeight="1" x14ac:dyDescent="0.2">
      <c r="A326" s="80" t="s">
        <v>574</v>
      </c>
      <c r="B326" s="41" t="s">
        <v>580</v>
      </c>
      <c r="C326" s="39">
        <v>113972862</v>
      </c>
      <c r="D326" s="37">
        <v>8</v>
      </c>
      <c r="E326" s="41" t="s">
        <v>266</v>
      </c>
      <c r="F326" s="81">
        <v>18</v>
      </c>
      <c r="G326" s="81">
        <v>23</v>
      </c>
      <c r="H326" s="81" t="s">
        <v>298</v>
      </c>
      <c r="I326" s="14"/>
      <c r="J326" s="14"/>
      <c r="K326" s="14"/>
      <c r="L326" s="14"/>
      <c r="M326" s="14"/>
      <c r="N326" s="14"/>
      <c r="O326" s="14"/>
      <c r="P326" s="14"/>
      <c r="Q326" s="14"/>
      <c r="R326" s="14"/>
    </row>
    <row r="327" spans="1:18" ht="15.75" customHeight="1" x14ac:dyDescent="0.2">
      <c r="A327" s="80" t="s">
        <v>574</v>
      </c>
      <c r="B327" s="41" t="s">
        <v>581</v>
      </c>
      <c r="C327" s="39">
        <v>108927930</v>
      </c>
      <c r="D327" s="37">
        <v>9</v>
      </c>
      <c r="E327" s="41" t="s">
        <v>266</v>
      </c>
      <c r="F327" s="81">
        <v>8</v>
      </c>
      <c r="G327" s="81">
        <v>33</v>
      </c>
      <c r="H327" s="81">
        <v>0</v>
      </c>
      <c r="I327" s="14"/>
      <c r="J327" s="14"/>
      <c r="K327" s="14"/>
      <c r="L327" s="14"/>
      <c r="M327" s="14"/>
      <c r="N327" s="14"/>
      <c r="O327" s="14"/>
      <c r="P327" s="14"/>
      <c r="Q327" s="14"/>
      <c r="R327" s="14"/>
    </row>
    <row r="328" spans="1:18" ht="15.75" customHeight="1" x14ac:dyDescent="0.2">
      <c r="A328" s="80" t="s">
        <v>574</v>
      </c>
      <c r="B328" s="41" t="s">
        <v>582</v>
      </c>
      <c r="C328" s="39">
        <v>86493507</v>
      </c>
      <c r="D328" s="37">
        <v>10</v>
      </c>
      <c r="E328" s="41" t="s">
        <v>266</v>
      </c>
      <c r="F328" s="81">
        <v>11</v>
      </c>
      <c r="G328" s="81">
        <v>15</v>
      </c>
      <c r="H328" s="81">
        <v>0</v>
      </c>
      <c r="I328" s="14"/>
      <c r="J328" s="14"/>
      <c r="K328" s="14"/>
      <c r="L328" s="14"/>
      <c r="M328" s="14"/>
      <c r="N328" s="14"/>
      <c r="O328" s="14"/>
      <c r="P328" s="14"/>
      <c r="Q328" s="14"/>
      <c r="R328" s="14"/>
    </row>
    <row r="329" spans="1:18" ht="15.75" customHeight="1" x14ac:dyDescent="0.2">
      <c r="A329" s="80" t="s">
        <v>574</v>
      </c>
      <c r="B329" s="41" t="s">
        <v>583</v>
      </c>
      <c r="C329" s="39">
        <v>81157593</v>
      </c>
      <c r="D329" s="37">
        <v>11</v>
      </c>
      <c r="E329" s="41" t="s">
        <v>266</v>
      </c>
      <c r="F329" s="81">
        <v>15</v>
      </c>
      <c r="G329" s="81">
        <v>18</v>
      </c>
      <c r="H329" s="81">
        <v>0</v>
      </c>
      <c r="I329" s="14"/>
      <c r="J329" s="14"/>
      <c r="K329" s="14"/>
      <c r="L329" s="14"/>
      <c r="M329" s="14"/>
      <c r="N329" s="14"/>
      <c r="O329" s="14"/>
      <c r="P329" s="14"/>
      <c r="Q329" s="14"/>
      <c r="R329" s="14"/>
    </row>
    <row r="330" spans="1:18" ht="15.75" customHeight="1" x14ac:dyDescent="0.2">
      <c r="A330" s="80" t="s">
        <v>574</v>
      </c>
      <c r="B330" s="41" t="s">
        <v>584</v>
      </c>
      <c r="C330" s="39">
        <v>44291995</v>
      </c>
      <c r="D330" s="37">
        <v>12</v>
      </c>
      <c r="E330" s="41" t="s">
        <v>266</v>
      </c>
      <c r="F330" s="81">
        <v>3</v>
      </c>
      <c r="G330" s="81">
        <v>5</v>
      </c>
      <c r="H330" s="81">
        <v>0</v>
      </c>
      <c r="I330" s="14"/>
      <c r="J330" s="14"/>
      <c r="K330" s="14"/>
      <c r="L330" s="14"/>
      <c r="M330" s="14"/>
      <c r="N330" s="14"/>
      <c r="O330" s="14"/>
      <c r="P330" s="14"/>
      <c r="Q330" s="14"/>
      <c r="R330" s="14"/>
    </row>
    <row r="331" spans="1:18" ht="15.75" customHeight="1" x14ac:dyDescent="0.2">
      <c r="A331" s="80" t="s">
        <v>574</v>
      </c>
      <c r="B331" s="41" t="s">
        <v>585</v>
      </c>
      <c r="C331" s="39">
        <v>34052379</v>
      </c>
      <c r="D331" s="37">
        <v>13</v>
      </c>
      <c r="E331" s="41" t="s">
        <v>266</v>
      </c>
      <c r="F331" s="81">
        <v>7</v>
      </c>
      <c r="G331" s="81">
        <v>14</v>
      </c>
      <c r="H331" s="81">
        <v>0</v>
      </c>
      <c r="I331" s="14"/>
      <c r="J331" s="14"/>
      <c r="K331" s="14"/>
      <c r="L331" s="14"/>
      <c r="M331" s="14"/>
      <c r="N331" s="14"/>
      <c r="O331" s="14"/>
      <c r="P331" s="14"/>
      <c r="Q331" s="14"/>
      <c r="R331" s="14"/>
    </row>
    <row r="332" spans="1:18" ht="15.75" customHeight="1" x14ac:dyDescent="0.2">
      <c r="A332" s="80" t="s">
        <v>574</v>
      </c>
      <c r="B332" s="41" t="s">
        <v>305</v>
      </c>
      <c r="C332" s="39">
        <v>34023795</v>
      </c>
      <c r="D332" s="37">
        <v>14</v>
      </c>
      <c r="E332" s="41" t="s">
        <v>266</v>
      </c>
      <c r="F332" s="81">
        <v>4</v>
      </c>
      <c r="G332" s="81">
        <v>5</v>
      </c>
      <c r="H332" s="81">
        <v>0</v>
      </c>
      <c r="I332" s="14"/>
      <c r="J332" s="14"/>
      <c r="K332" s="14"/>
      <c r="L332" s="14"/>
      <c r="M332" s="14"/>
      <c r="N332" s="14"/>
      <c r="O332" s="14"/>
      <c r="P332" s="14"/>
      <c r="Q332" s="14"/>
      <c r="R332" s="14"/>
    </row>
    <row r="333" spans="1:18" ht="15.75" customHeight="1" x14ac:dyDescent="0.2">
      <c r="A333" s="80" t="s">
        <v>574</v>
      </c>
      <c r="B333" s="41" t="s">
        <v>586</v>
      </c>
      <c r="C333" s="39">
        <v>30016314</v>
      </c>
      <c r="D333" s="37">
        <v>15</v>
      </c>
      <c r="E333" s="41" t="s">
        <v>266</v>
      </c>
      <c r="F333" s="81">
        <v>8</v>
      </c>
      <c r="G333" s="81">
        <v>12</v>
      </c>
      <c r="H333" s="81">
        <v>0</v>
      </c>
      <c r="I333" s="14"/>
      <c r="J333" s="14"/>
      <c r="K333" s="14"/>
      <c r="L333" s="14"/>
      <c r="M333" s="14"/>
      <c r="N333" s="14"/>
      <c r="O333" s="14"/>
      <c r="P333" s="14"/>
      <c r="Q333" s="14"/>
      <c r="R333" s="14"/>
    </row>
    <row r="334" spans="1:18" ht="15.75" customHeight="1" x14ac:dyDescent="0.2">
      <c r="A334" s="80" t="s">
        <v>574</v>
      </c>
      <c r="B334" s="41" t="s">
        <v>358</v>
      </c>
      <c r="C334" s="39">
        <v>26755340</v>
      </c>
      <c r="D334" s="37">
        <v>16</v>
      </c>
      <c r="E334" s="41" t="s">
        <v>266</v>
      </c>
      <c r="F334" s="81">
        <v>7</v>
      </c>
      <c r="G334" s="81">
        <v>14</v>
      </c>
      <c r="H334" s="81">
        <v>0</v>
      </c>
      <c r="I334" s="14"/>
      <c r="J334" s="14"/>
      <c r="K334" s="14"/>
      <c r="L334" s="14"/>
      <c r="M334" s="14"/>
      <c r="N334" s="14"/>
      <c r="O334" s="14"/>
      <c r="P334" s="14"/>
      <c r="Q334" s="14"/>
      <c r="R334" s="14"/>
    </row>
    <row r="335" spans="1:18" ht="15.75" customHeight="1" x14ac:dyDescent="0.2">
      <c r="A335" s="80" t="s">
        <v>574</v>
      </c>
      <c r="B335" s="41" t="s">
        <v>587</v>
      </c>
      <c r="C335" s="39">
        <v>24966275</v>
      </c>
      <c r="D335" s="37">
        <v>17</v>
      </c>
      <c r="E335" s="41" t="s">
        <v>266</v>
      </c>
      <c r="F335" s="81">
        <v>1</v>
      </c>
      <c r="G335" s="81">
        <v>2</v>
      </c>
      <c r="H335" s="81">
        <v>0</v>
      </c>
      <c r="I335" s="14"/>
      <c r="J335" s="14"/>
      <c r="K335" s="14"/>
      <c r="L335" s="14"/>
      <c r="M335" s="14"/>
      <c r="N335" s="14"/>
      <c r="O335" s="14"/>
      <c r="P335" s="14"/>
      <c r="Q335" s="14"/>
      <c r="R335" s="14"/>
    </row>
    <row r="336" spans="1:18" ht="15.75" customHeight="1" x14ac:dyDescent="0.2">
      <c r="A336" s="80" t="s">
        <v>574</v>
      </c>
      <c r="B336" s="41" t="s">
        <v>588</v>
      </c>
      <c r="C336" s="39">
        <v>23166772</v>
      </c>
      <c r="D336" s="37">
        <v>18</v>
      </c>
      <c r="E336" s="41" t="s">
        <v>266</v>
      </c>
      <c r="F336" s="81">
        <v>3</v>
      </c>
      <c r="G336" s="81">
        <v>6</v>
      </c>
      <c r="H336" s="81">
        <v>0</v>
      </c>
      <c r="I336" s="14"/>
      <c r="J336" s="14"/>
      <c r="K336" s="14"/>
      <c r="L336" s="14"/>
      <c r="M336" s="14"/>
      <c r="N336" s="14"/>
      <c r="O336" s="14"/>
      <c r="P336" s="14"/>
      <c r="Q336" s="14"/>
      <c r="R336" s="14"/>
    </row>
    <row r="337" spans="1:18" ht="15.75" customHeight="1" x14ac:dyDescent="0.2">
      <c r="A337" s="80" t="s">
        <v>574</v>
      </c>
      <c r="B337" s="41" t="s">
        <v>589</v>
      </c>
      <c r="C337" s="39">
        <v>22456854</v>
      </c>
      <c r="D337" s="37">
        <v>19</v>
      </c>
      <c r="E337" s="41" t="s">
        <v>266</v>
      </c>
      <c r="F337" s="81">
        <v>5</v>
      </c>
      <c r="G337" s="81">
        <v>4</v>
      </c>
      <c r="H337" s="81" t="s">
        <v>341</v>
      </c>
      <c r="I337" s="14"/>
      <c r="J337" s="14"/>
      <c r="K337" s="14"/>
      <c r="L337" s="14"/>
      <c r="M337" s="14"/>
      <c r="N337" s="14"/>
      <c r="O337" s="14"/>
      <c r="P337" s="14"/>
      <c r="Q337" s="14"/>
      <c r="R337" s="14"/>
    </row>
    <row r="338" spans="1:18" ht="15.75" customHeight="1" x14ac:dyDescent="0.2">
      <c r="A338" s="80" t="s">
        <v>574</v>
      </c>
      <c r="B338" s="41" t="s">
        <v>590</v>
      </c>
      <c r="C338" s="39">
        <v>19814809</v>
      </c>
      <c r="D338" s="37">
        <v>20</v>
      </c>
      <c r="E338" s="41" t="s">
        <v>266</v>
      </c>
      <c r="F338" s="81">
        <v>6</v>
      </c>
      <c r="G338" s="81">
        <v>14</v>
      </c>
      <c r="H338" s="81">
        <v>0</v>
      </c>
      <c r="I338" s="14"/>
      <c r="J338" s="14"/>
      <c r="K338" s="14"/>
      <c r="L338" s="14"/>
      <c r="M338" s="14"/>
      <c r="N338" s="14"/>
      <c r="O338" s="14"/>
      <c r="P338" s="14"/>
      <c r="Q338" s="14"/>
      <c r="R338" s="14"/>
    </row>
    <row r="339" spans="1:18" ht="15.75" customHeight="1" x14ac:dyDescent="0.2">
      <c r="A339" s="80" t="s">
        <v>574</v>
      </c>
      <c r="B339" s="41" t="s">
        <v>591</v>
      </c>
      <c r="C339" s="39">
        <v>18349496</v>
      </c>
      <c r="D339" s="37">
        <v>21</v>
      </c>
      <c r="E339" s="41" t="s">
        <v>266</v>
      </c>
      <c r="F339" s="81">
        <v>24</v>
      </c>
      <c r="G339" s="81">
        <v>46</v>
      </c>
      <c r="H339" s="81">
        <v>0</v>
      </c>
      <c r="I339" s="14"/>
      <c r="J339" s="14"/>
      <c r="K339" s="14"/>
      <c r="L339" s="14"/>
      <c r="M339" s="14"/>
      <c r="N339" s="14"/>
      <c r="O339" s="14"/>
      <c r="P339" s="14"/>
      <c r="Q339" s="14"/>
      <c r="R339" s="14"/>
    </row>
    <row r="340" spans="1:18" ht="15.75" customHeight="1" x14ac:dyDescent="0.2">
      <c r="A340" s="80" t="s">
        <v>574</v>
      </c>
      <c r="B340" s="41" t="s">
        <v>592</v>
      </c>
      <c r="C340" s="39">
        <v>17272090</v>
      </c>
      <c r="D340" s="37">
        <v>22</v>
      </c>
      <c r="E340" s="41" t="s">
        <v>266</v>
      </c>
      <c r="F340" s="81">
        <v>5</v>
      </c>
      <c r="G340" s="81">
        <v>16</v>
      </c>
      <c r="H340" s="81">
        <v>0</v>
      </c>
      <c r="I340" s="14"/>
      <c r="J340" s="14"/>
      <c r="K340" s="14"/>
      <c r="L340" s="14"/>
      <c r="M340" s="14"/>
      <c r="N340" s="14"/>
      <c r="O340" s="14"/>
      <c r="P340" s="14"/>
      <c r="Q340" s="14"/>
      <c r="R340" s="14"/>
    </row>
    <row r="341" spans="1:18" ht="15.75" customHeight="1" x14ac:dyDescent="0.2">
      <c r="A341" s="80" t="s">
        <v>574</v>
      </c>
      <c r="B341" s="41" t="s">
        <v>593</v>
      </c>
      <c r="C341" s="39">
        <v>15774734</v>
      </c>
      <c r="D341" s="37">
        <v>23</v>
      </c>
      <c r="E341" s="41" t="s">
        <v>266</v>
      </c>
      <c r="F341" s="81">
        <v>0</v>
      </c>
      <c r="G341" s="81">
        <v>2</v>
      </c>
      <c r="H341" s="81">
        <v>0</v>
      </c>
      <c r="I341" s="14"/>
      <c r="J341" s="14"/>
      <c r="K341" s="14"/>
      <c r="L341" s="14"/>
      <c r="M341" s="14"/>
      <c r="N341" s="14"/>
      <c r="O341" s="14"/>
      <c r="P341" s="14"/>
      <c r="Q341" s="14"/>
      <c r="R341" s="14"/>
    </row>
    <row r="342" spans="1:18" ht="15.75" customHeight="1" x14ac:dyDescent="0.2">
      <c r="A342" s="80" t="s">
        <v>574</v>
      </c>
      <c r="B342" s="41" t="s">
        <v>594</v>
      </c>
      <c r="C342" s="39">
        <v>12531862</v>
      </c>
      <c r="D342" s="37">
        <v>24</v>
      </c>
      <c r="E342" s="41" t="s">
        <v>266</v>
      </c>
      <c r="F342" s="81">
        <v>2</v>
      </c>
      <c r="G342" s="81">
        <v>7</v>
      </c>
      <c r="H342" s="81">
        <v>0</v>
      </c>
      <c r="I342" s="14"/>
      <c r="J342" s="14"/>
      <c r="K342" s="14"/>
      <c r="L342" s="14"/>
      <c r="M342" s="14"/>
      <c r="N342" s="14"/>
      <c r="O342" s="14"/>
      <c r="P342" s="14"/>
      <c r="Q342" s="14"/>
      <c r="R342" s="14"/>
    </row>
    <row r="343" spans="1:18" ht="15.75" customHeight="1" x14ac:dyDescent="0.2">
      <c r="A343" s="80" t="s">
        <v>595</v>
      </c>
      <c r="B343" s="41" t="s">
        <v>596</v>
      </c>
      <c r="C343" s="39">
        <v>839681426</v>
      </c>
      <c r="D343" s="37">
        <v>1</v>
      </c>
      <c r="E343" s="41" t="s">
        <v>266</v>
      </c>
      <c r="F343" s="81">
        <v>545</v>
      </c>
      <c r="G343" s="81">
        <v>1310</v>
      </c>
      <c r="H343" s="81">
        <v>0</v>
      </c>
      <c r="I343" s="14"/>
      <c r="J343" s="14"/>
      <c r="K343" s="14"/>
      <c r="L343" s="14"/>
      <c r="M343" s="14"/>
      <c r="N343" s="14"/>
      <c r="O343" s="14"/>
      <c r="P343" s="14"/>
      <c r="Q343" s="14"/>
      <c r="R343" s="14"/>
    </row>
    <row r="344" spans="1:18" ht="15.75" customHeight="1" x14ac:dyDescent="0.2">
      <c r="A344" s="80" t="s">
        <v>595</v>
      </c>
      <c r="B344" s="41" t="s">
        <v>597</v>
      </c>
      <c r="C344" s="39">
        <v>825560060</v>
      </c>
      <c r="D344" s="37">
        <v>2</v>
      </c>
      <c r="E344" s="41" t="s">
        <v>266</v>
      </c>
      <c r="F344" s="81">
        <v>586</v>
      </c>
      <c r="G344" s="81">
        <v>1410</v>
      </c>
      <c r="H344" s="81">
        <v>0</v>
      </c>
      <c r="I344" s="14"/>
      <c r="J344" s="14"/>
      <c r="K344" s="14"/>
      <c r="L344" s="14"/>
      <c r="M344" s="14"/>
      <c r="N344" s="14"/>
      <c r="O344" s="14"/>
      <c r="P344" s="14"/>
      <c r="Q344" s="14"/>
      <c r="R344" s="14"/>
    </row>
    <row r="345" spans="1:18" ht="15.75" customHeight="1" x14ac:dyDescent="0.2">
      <c r="A345" s="80" t="s">
        <v>595</v>
      </c>
      <c r="B345" s="41" t="s">
        <v>598</v>
      </c>
      <c r="C345" s="39">
        <v>595904407</v>
      </c>
      <c r="D345" s="37">
        <v>3</v>
      </c>
      <c r="E345" s="41" t="s">
        <v>266</v>
      </c>
      <c r="F345" s="81">
        <v>348</v>
      </c>
      <c r="G345" s="81">
        <v>614</v>
      </c>
      <c r="H345" s="81">
        <v>0</v>
      </c>
      <c r="I345" s="14"/>
      <c r="J345" s="14"/>
      <c r="K345" s="14"/>
      <c r="L345" s="14"/>
      <c r="M345" s="14"/>
      <c r="N345" s="14"/>
      <c r="O345" s="14"/>
      <c r="P345" s="14"/>
      <c r="Q345" s="14"/>
      <c r="R345" s="14"/>
    </row>
    <row r="346" spans="1:18" ht="15.75" customHeight="1" x14ac:dyDescent="0.2">
      <c r="A346" s="80" t="s">
        <v>595</v>
      </c>
      <c r="B346" s="41" t="s">
        <v>323</v>
      </c>
      <c r="C346" s="39">
        <v>486875112</v>
      </c>
      <c r="D346" s="37">
        <v>4</v>
      </c>
      <c r="E346" s="41" t="s">
        <v>266</v>
      </c>
      <c r="F346" s="81">
        <v>238</v>
      </c>
      <c r="G346" s="81">
        <v>202</v>
      </c>
      <c r="H346" s="81">
        <v>0</v>
      </c>
      <c r="I346" s="14"/>
      <c r="J346" s="14"/>
      <c r="K346" s="14"/>
      <c r="L346" s="14"/>
      <c r="M346" s="14"/>
      <c r="N346" s="14"/>
      <c r="O346" s="14"/>
      <c r="P346" s="14"/>
      <c r="Q346" s="14"/>
      <c r="R346" s="14"/>
    </row>
    <row r="347" spans="1:18" ht="15.75" customHeight="1" x14ac:dyDescent="0.2">
      <c r="A347" s="80" t="s">
        <v>595</v>
      </c>
      <c r="B347" s="41" t="s">
        <v>599</v>
      </c>
      <c r="C347" s="39">
        <v>387033265</v>
      </c>
      <c r="D347" s="37">
        <v>5</v>
      </c>
      <c r="E347" s="41" t="s">
        <v>266</v>
      </c>
      <c r="F347" s="81">
        <v>218</v>
      </c>
      <c r="G347" s="81">
        <v>210</v>
      </c>
      <c r="H347" s="81">
        <v>0</v>
      </c>
      <c r="I347" s="14"/>
      <c r="J347" s="14"/>
      <c r="K347" s="14"/>
      <c r="L347" s="14"/>
      <c r="M347" s="14"/>
      <c r="N347" s="14"/>
      <c r="O347" s="14"/>
      <c r="P347" s="14"/>
      <c r="Q347" s="14"/>
      <c r="R347" s="14"/>
    </row>
    <row r="348" spans="1:18" ht="15.75" customHeight="1" x14ac:dyDescent="0.2">
      <c r="A348" s="80" t="s">
        <v>595</v>
      </c>
      <c r="B348" s="41" t="s">
        <v>600</v>
      </c>
      <c r="C348" s="39">
        <v>371528181</v>
      </c>
      <c r="D348" s="37">
        <v>6</v>
      </c>
      <c r="E348" s="41" t="s">
        <v>266</v>
      </c>
      <c r="F348" s="81">
        <v>257</v>
      </c>
      <c r="G348" s="81">
        <v>249</v>
      </c>
      <c r="H348" s="81">
        <v>0</v>
      </c>
      <c r="I348" s="14"/>
      <c r="J348" s="14"/>
      <c r="K348" s="14"/>
      <c r="L348" s="14"/>
      <c r="M348" s="14"/>
      <c r="N348" s="14"/>
      <c r="O348" s="14"/>
      <c r="P348" s="14"/>
      <c r="Q348" s="14"/>
      <c r="R348" s="14"/>
    </row>
    <row r="349" spans="1:18" ht="15.75" customHeight="1" x14ac:dyDescent="0.2">
      <c r="A349" s="80" t="s">
        <v>595</v>
      </c>
      <c r="B349" s="41" t="s">
        <v>601</v>
      </c>
      <c r="C349" s="39">
        <v>313513962</v>
      </c>
      <c r="D349" s="37">
        <v>7</v>
      </c>
      <c r="E349" s="41" t="s">
        <v>266</v>
      </c>
      <c r="F349" s="81">
        <v>181</v>
      </c>
      <c r="G349" s="81">
        <v>270</v>
      </c>
      <c r="H349" s="81">
        <v>0</v>
      </c>
      <c r="I349" s="14"/>
      <c r="J349" s="14"/>
      <c r="K349" s="14"/>
      <c r="L349" s="14"/>
      <c r="M349" s="14"/>
      <c r="N349" s="14"/>
      <c r="O349" s="14"/>
      <c r="P349" s="14"/>
      <c r="Q349" s="14"/>
      <c r="R349" s="14"/>
    </row>
    <row r="350" spans="1:18" ht="15.75" customHeight="1" x14ac:dyDescent="0.2">
      <c r="A350" s="80" t="s">
        <v>595</v>
      </c>
      <c r="B350" s="41" t="s">
        <v>602</v>
      </c>
      <c r="C350" s="39">
        <v>277530821</v>
      </c>
      <c r="D350" s="37">
        <v>8</v>
      </c>
      <c r="E350" s="41" t="s">
        <v>266</v>
      </c>
      <c r="F350" s="81">
        <v>140</v>
      </c>
      <c r="G350" s="81">
        <v>217</v>
      </c>
      <c r="H350" s="81">
        <v>0</v>
      </c>
      <c r="I350" s="14"/>
      <c r="J350" s="14"/>
      <c r="K350" s="14"/>
      <c r="L350" s="14"/>
      <c r="M350" s="14"/>
      <c r="N350" s="14"/>
      <c r="O350" s="14"/>
      <c r="P350" s="14"/>
      <c r="Q350" s="14"/>
      <c r="R350" s="14"/>
    </row>
    <row r="351" spans="1:18" ht="15.75" customHeight="1" x14ac:dyDescent="0.2">
      <c r="A351" s="80" t="s">
        <v>595</v>
      </c>
      <c r="B351" s="41" t="s">
        <v>603</v>
      </c>
      <c r="C351" s="39">
        <v>268302114</v>
      </c>
      <c r="D351" s="37">
        <v>9</v>
      </c>
      <c r="E351" s="41" t="s">
        <v>266</v>
      </c>
      <c r="F351" s="81">
        <v>165</v>
      </c>
      <c r="G351" s="81">
        <v>263</v>
      </c>
      <c r="H351" s="81">
        <v>0</v>
      </c>
      <c r="I351" s="14"/>
      <c r="J351" s="14"/>
      <c r="K351" s="14"/>
      <c r="L351" s="14"/>
      <c r="M351" s="14"/>
      <c r="N351" s="14"/>
      <c r="O351" s="14"/>
      <c r="P351" s="14"/>
      <c r="Q351" s="14"/>
      <c r="R351" s="14"/>
    </row>
    <row r="352" spans="1:18" ht="15.75" customHeight="1" x14ac:dyDescent="0.2">
      <c r="A352" s="80" t="s">
        <v>595</v>
      </c>
      <c r="B352" s="41" t="s">
        <v>604</v>
      </c>
      <c r="C352" s="39">
        <v>128291458</v>
      </c>
      <c r="D352" s="37">
        <v>10</v>
      </c>
      <c r="E352" s="41" t="s">
        <v>266</v>
      </c>
      <c r="F352" s="81">
        <v>85</v>
      </c>
      <c r="G352" s="81">
        <v>84</v>
      </c>
      <c r="H352" s="81">
        <v>0</v>
      </c>
      <c r="I352" s="14"/>
      <c r="J352" s="14"/>
      <c r="K352" s="14"/>
      <c r="L352" s="14"/>
      <c r="M352" s="14"/>
      <c r="N352" s="14"/>
      <c r="O352" s="14"/>
      <c r="P352" s="14"/>
      <c r="Q352" s="14"/>
      <c r="R352" s="14"/>
    </row>
    <row r="353" spans="1:18" ht="15.75" customHeight="1" x14ac:dyDescent="0.2">
      <c r="A353" s="80" t="s">
        <v>595</v>
      </c>
      <c r="B353" s="41" t="s">
        <v>605</v>
      </c>
      <c r="C353" s="39">
        <v>103407986</v>
      </c>
      <c r="D353" s="37">
        <v>11</v>
      </c>
      <c r="E353" s="41" t="s">
        <v>266</v>
      </c>
      <c r="F353" s="81">
        <v>33</v>
      </c>
      <c r="G353" s="81">
        <v>35</v>
      </c>
      <c r="H353" s="81">
        <v>0</v>
      </c>
      <c r="I353" s="14"/>
      <c r="J353" s="14"/>
      <c r="K353" s="14"/>
      <c r="L353" s="14"/>
      <c r="M353" s="14"/>
      <c r="N353" s="14"/>
      <c r="O353" s="14"/>
      <c r="P353" s="14"/>
      <c r="Q353" s="14"/>
      <c r="R353" s="14"/>
    </row>
    <row r="354" spans="1:18" ht="15.75" customHeight="1" x14ac:dyDescent="0.2">
      <c r="A354" s="80" t="s">
        <v>595</v>
      </c>
      <c r="B354" s="41" t="s">
        <v>606</v>
      </c>
      <c r="C354" s="39">
        <v>87785054</v>
      </c>
      <c r="D354" s="37">
        <v>12</v>
      </c>
      <c r="E354" s="41" t="s">
        <v>266</v>
      </c>
      <c r="F354" s="81">
        <v>42</v>
      </c>
      <c r="G354" s="81">
        <v>31</v>
      </c>
      <c r="H354" s="81">
        <v>0</v>
      </c>
      <c r="I354" s="14"/>
      <c r="J354" s="14"/>
      <c r="K354" s="14"/>
      <c r="L354" s="14"/>
      <c r="M354" s="14"/>
      <c r="N354" s="14"/>
      <c r="O354" s="14"/>
      <c r="P354" s="14"/>
      <c r="Q354" s="14"/>
      <c r="R354" s="14"/>
    </row>
    <row r="355" spans="1:18" ht="15.75" customHeight="1" x14ac:dyDescent="0.2">
      <c r="A355" s="80" t="s">
        <v>595</v>
      </c>
      <c r="B355" s="41" t="s">
        <v>607</v>
      </c>
      <c r="C355" s="39">
        <v>83996221</v>
      </c>
      <c r="D355" s="37">
        <v>13</v>
      </c>
      <c r="E355" s="41" t="s">
        <v>266</v>
      </c>
      <c r="F355" s="81">
        <v>54</v>
      </c>
      <c r="G355" s="81">
        <v>42</v>
      </c>
      <c r="H355" s="81">
        <v>0</v>
      </c>
      <c r="I355" s="14"/>
      <c r="J355" s="14"/>
      <c r="K355" s="14"/>
      <c r="L355" s="14"/>
      <c r="M355" s="14"/>
      <c r="N355" s="14"/>
      <c r="O355" s="14"/>
      <c r="P355" s="14"/>
      <c r="Q355" s="14"/>
      <c r="R355" s="14"/>
    </row>
    <row r="356" spans="1:18" ht="15.75" customHeight="1" x14ac:dyDescent="0.2">
      <c r="A356" s="80" t="s">
        <v>595</v>
      </c>
      <c r="B356" s="41" t="s">
        <v>608</v>
      </c>
      <c r="C356" s="39">
        <v>82662308</v>
      </c>
      <c r="D356" s="37">
        <v>14</v>
      </c>
      <c r="E356" s="41" t="s">
        <v>266</v>
      </c>
      <c r="F356" s="81">
        <v>61</v>
      </c>
      <c r="G356" s="81">
        <v>59</v>
      </c>
      <c r="H356" s="81">
        <v>0</v>
      </c>
      <c r="I356" s="14"/>
      <c r="J356" s="14"/>
      <c r="K356" s="14"/>
      <c r="L356" s="14"/>
      <c r="M356" s="14"/>
      <c r="N356" s="14"/>
      <c r="O356" s="14"/>
      <c r="P356" s="14"/>
      <c r="Q356" s="14"/>
      <c r="R356" s="14"/>
    </row>
    <row r="357" spans="1:18" ht="15.75" customHeight="1" x14ac:dyDescent="0.2">
      <c r="A357" s="80" t="s">
        <v>595</v>
      </c>
      <c r="B357" s="41" t="s">
        <v>609</v>
      </c>
      <c r="C357" s="39">
        <v>80992113</v>
      </c>
      <c r="D357" s="37">
        <v>15</v>
      </c>
      <c r="E357" s="41" t="s">
        <v>266</v>
      </c>
      <c r="F357" s="81">
        <v>44</v>
      </c>
      <c r="G357" s="81">
        <v>32</v>
      </c>
      <c r="H357" s="81">
        <v>0</v>
      </c>
      <c r="I357" s="14"/>
      <c r="J357" s="14"/>
      <c r="K357" s="14"/>
      <c r="L357" s="14"/>
      <c r="M357" s="14"/>
      <c r="N357" s="14"/>
      <c r="O357" s="14"/>
      <c r="P357" s="14"/>
      <c r="Q357" s="14"/>
      <c r="R357" s="14"/>
    </row>
    <row r="358" spans="1:18" ht="15.75" customHeight="1" x14ac:dyDescent="0.2">
      <c r="A358" s="80" t="s">
        <v>595</v>
      </c>
      <c r="B358" s="41" t="s">
        <v>610</v>
      </c>
      <c r="C358" s="39">
        <v>74781573</v>
      </c>
      <c r="D358" s="37">
        <v>16</v>
      </c>
      <c r="E358" s="41" t="s">
        <v>266</v>
      </c>
      <c r="F358" s="81">
        <v>107</v>
      </c>
      <c r="G358" s="81">
        <v>71</v>
      </c>
      <c r="H358" s="81">
        <v>0</v>
      </c>
      <c r="I358" s="14"/>
      <c r="J358" s="14"/>
      <c r="K358" s="14"/>
      <c r="L358" s="14"/>
      <c r="M358" s="14"/>
      <c r="N358" s="14"/>
      <c r="O358" s="14"/>
      <c r="P358" s="14"/>
      <c r="Q358" s="14"/>
      <c r="R358" s="14"/>
    </row>
    <row r="359" spans="1:18" ht="15.75" customHeight="1" x14ac:dyDescent="0.2">
      <c r="A359" s="80" t="s">
        <v>595</v>
      </c>
      <c r="B359" s="41" t="s">
        <v>611</v>
      </c>
      <c r="C359" s="39">
        <v>63936646</v>
      </c>
      <c r="D359" s="37">
        <v>17</v>
      </c>
      <c r="E359" s="41" t="s">
        <v>266</v>
      </c>
      <c r="F359" s="81">
        <v>34</v>
      </c>
      <c r="G359" s="81">
        <v>22</v>
      </c>
      <c r="H359" s="81">
        <v>0</v>
      </c>
      <c r="I359" s="14"/>
      <c r="J359" s="14"/>
      <c r="K359" s="14"/>
      <c r="L359" s="14"/>
      <c r="M359" s="14"/>
      <c r="N359" s="14"/>
      <c r="O359" s="14"/>
      <c r="P359" s="14"/>
      <c r="Q359" s="14"/>
      <c r="R359" s="14"/>
    </row>
    <row r="360" spans="1:18" ht="15.75" customHeight="1" x14ac:dyDescent="0.2">
      <c r="A360" s="80" t="s">
        <v>595</v>
      </c>
      <c r="B360" s="41" t="s">
        <v>612</v>
      </c>
      <c r="C360" s="39">
        <v>61353747</v>
      </c>
      <c r="D360" s="37">
        <v>18</v>
      </c>
      <c r="E360" s="41" t="s">
        <v>266</v>
      </c>
      <c r="F360" s="81">
        <v>36</v>
      </c>
      <c r="G360" s="81">
        <v>31</v>
      </c>
      <c r="H360" s="81">
        <v>0</v>
      </c>
      <c r="I360" s="14"/>
      <c r="J360" s="14"/>
      <c r="K360" s="14"/>
      <c r="L360" s="14"/>
      <c r="M360" s="14"/>
      <c r="N360" s="14"/>
      <c r="O360" s="14"/>
      <c r="P360" s="14"/>
      <c r="Q360" s="14"/>
      <c r="R360" s="14"/>
    </row>
    <row r="361" spans="1:18" ht="15.75" customHeight="1" x14ac:dyDescent="0.2">
      <c r="A361" s="80" t="s">
        <v>595</v>
      </c>
      <c r="B361" s="41" t="s">
        <v>613</v>
      </c>
      <c r="C361" s="39">
        <v>45435331</v>
      </c>
      <c r="D361" s="37">
        <v>19</v>
      </c>
      <c r="E361" s="41" t="s">
        <v>266</v>
      </c>
      <c r="F361" s="81">
        <v>83</v>
      </c>
      <c r="G361" s="81">
        <v>67</v>
      </c>
      <c r="H361" s="81">
        <v>0</v>
      </c>
      <c r="I361" s="14"/>
      <c r="J361" s="14"/>
      <c r="K361" s="14"/>
      <c r="L361" s="14"/>
      <c r="M361" s="14"/>
      <c r="N361" s="14"/>
      <c r="O361" s="14"/>
      <c r="P361" s="14"/>
      <c r="Q361" s="14"/>
      <c r="R361" s="14"/>
    </row>
    <row r="362" spans="1:18" ht="15.75" customHeight="1" x14ac:dyDescent="0.2">
      <c r="A362" s="80" t="s">
        <v>614</v>
      </c>
      <c r="B362" s="41" t="s">
        <v>615</v>
      </c>
      <c r="C362" s="39">
        <v>29124071</v>
      </c>
      <c r="D362" s="37">
        <v>10</v>
      </c>
      <c r="E362" s="41" t="s">
        <v>266</v>
      </c>
      <c r="F362" s="81">
        <v>19</v>
      </c>
      <c r="G362" s="81">
        <v>10</v>
      </c>
      <c r="H362" s="81">
        <v>0</v>
      </c>
      <c r="I362" s="14"/>
      <c r="J362" s="14"/>
      <c r="K362" s="14"/>
      <c r="L362" s="14"/>
      <c r="M362" s="14"/>
      <c r="N362" s="14"/>
      <c r="O362" s="14"/>
      <c r="P362" s="14"/>
      <c r="Q362" s="14"/>
      <c r="R362" s="14"/>
    </row>
    <row r="363" spans="1:18" ht="15.75" customHeight="1" x14ac:dyDescent="0.2">
      <c r="A363" s="80" t="s">
        <v>614</v>
      </c>
      <c r="B363" s="41" t="s">
        <v>616</v>
      </c>
      <c r="C363" s="39">
        <v>28762963</v>
      </c>
      <c r="D363" s="37">
        <v>5</v>
      </c>
      <c r="E363" s="41" t="s">
        <v>266</v>
      </c>
      <c r="F363" s="81">
        <v>13</v>
      </c>
      <c r="G363" s="81">
        <v>22</v>
      </c>
      <c r="H363" s="81">
        <v>0</v>
      </c>
      <c r="I363" s="14"/>
      <c r="J363" s="14"/>
      <c r="K363" s="14"/>
      <c r="L363" s="14"/>
      <c r="M363" s="14"/>
      <c r="N363" s="14"/>
      <c r="O363" s="14"/>
      <c r="P363" s="14"/>
      <c r="Q363" s="14"/>
      <c r="R363" s="14"/>
    </row>
    <row r="364" spans="1:18" ht="15.75" customHeight="1" x14ac:dyDescent="0.2">
      <c r="A364" s="80" t="s">
        <v>614</v>
      </c>
      <c r="B364" s="41" t="s">
        <v>617</v>
      </c>
      <c r="C364" s="39">
        <v>28732325</v>
      </c>
      <c r="D364" s="37">
        <v>21</v>
      </c>
      <c r="E364" s="41" t="s">
        <v>266</v>
      </c>
      <c r="F364" s="81">
        <v>12</v>
      </c>
      <c r="G364" s="81">
        <v>3</v>
      </c>
      <c r="H364" s="81">
        <v>0</v>
      </c>
      <c r="I364" s="14"/>
      <c r="J364" s="14"/>
      <c r="K364" s="14"/>
      <c r="L364" s="14"/>
      <c r="M364" s="14"/>
      <c r="N364" s="14"/>
      <c r="O364" s="14"/>
      <c r="P364" s="14"/>
      <c r="Q364" s="14"/>
      <c r="R364" s="14"/>
    </row>
    <row r="365" spans="1:18" ht="15.75" customHeight="1" x14ac:dyDescent="0.2">
      <c r="A365" s="80" t="s">
        <v>614</v>
      </c>
      <c r="B365" s="41" t="s">
        <v>618</v>
      </c>
      <c r="C365" s="39">
        <v>28130073</v>
      </c>
      <c r="D365" s="37">
        <v>3</v>
      </c>
      <c r="E365" s="41" t="s">
        <v>266</v>
      </c>
      <c r="F365" s="81">
        <v>7</v>
      </c>
      <c r="G365" s="81">
        <v>4</v>
      </c>
      <c r="H365" s="81">
        <v>0</v>
      </c>
      <c r="I365" s="14"/>
      <c r="J365" s="14"/>
      <c r="K365" s="14"/>
      <c r="L365" s="14"/>
      <c r="M365" s="14"/>
      <c r="N365" s="14"/>
      <c r="O365" s="14"/>
      <c r="P365" s="14"/>
      <c r="Q365" s="14"/>
      <c r="R365" s="14"/>
    </row>
    <row r="366" spans="1:18" ht="15.75" customHeight="1" x14ac:dyDescent="0.2">
      <c r="A366" s="80" t="s">
        <v>614</v>
      </c>
      <c r="B366" s="41" t="s">
        <v>619</v>
      </c>
      <c r="C366" s="39">
        <v>27812077</v>
      </c>
      <c r="D366" s="37">
        <v>4</v>
      </c>
      <c r="E366" s="41" t="s">
        <v>266</v>
      </c>
      <c r="F366" s="81">
        <v>13</v>
      </c>
      <c r="G366" s="81">
        <v>22</v>
      </c>
      <c r="H366" s="81">
        <v>0</v>
      </c>
      <c r="I366" s="14"/>
      <c r="J366" s="14"/>
      <c r="K366" s="14"/>
      <c r="L366" s="14"/>
      <c r="M366" s="14"/>
      <c r="N366" s="14"/>
      <c r="O366" s="14"/>
      <c r="P366" s="14"/>
      <c r="Q366" s="14"/>
      <c r="R366" s="14"/>
    </row>
    <row r="367" spans="1:18" ht="15.75" customHeight="1" x14ac:dyDescent="0.2">
      <c r="A367" s="80" t="s">
        <v>614</v>
      </c>
      <c r="B367" s="41" t="s">
        <v>620</v>
      </c>
      <c r="C367" s="39">
        <v>27498257</v>
      </c>
      <c r="D367" s="37">
        <v>13</v>
      </c>
      <c r="E367" s="41" t="s">
        <v>266</v>
      </c>
      <c r="F367" s="81">
        <v>9</v>
      </c>
      <c r="G367" s="81">
        <v>7</v>
      </c>
      <c r="H367" s="81" t="s">
        <v>298</v>
      </c>
      <c r="I367" s="14"/>
      <c r="J367" s="14"/>
      <c r="K367" s="14"/>
      <c r="L367" s="14"/>
      <c r="M367" s="14"/>
      <c r="N367" s="14"/>
      <c r="O367" s="14"/>
      <c r="P367" s="14"/>
      <c r="Q367" s="14"/>
      <c r="R367" s="14"/>
    </row>
    <row r="368" spans="1:18" ht="15.75" customHeight="1" x14ac:dyDescent="0.2">
      <c r="A368" s="80" t="s">
        <v>614</v>
      </c>
      <c r="B368" s="41" t="s">
        <v>621</v>
      </c>
      <c r="C368" s="39">
        <v>26713207</v>
      </c>
      <c r="D368" s="37">
        <v>7</v>
      </c>
      <c r="E368" s="41" t="s">
        <v>266</v>
      </c>
      <c r="F368" s="81">
        <v>8</v>
      </c>
      <c r="G368" s="81">
        <v>12</v>
      </c>
      <c r="H368" s="81">
        <v>0</v>
      </c>
      <c r="I368" s="14"/>
      <c r="J368" s="14"/>
      <c r="K368" s="14"/>
      <c r="L368" s="14"/>
      <c r="M368" s="14"/>
      <c r="N368" s="14"/>
      <c r="O368" s="14"/>
      <c r="P368" s="14"/>
      <c r="Q368" s="14"/>
      <c r="R368" s="14"/>
    </row>
    <row r="369" spans="1:18" ht="15.75" customHeight="1" x14ac:dyDescent="0.2">
      <c r="A369" s="80" t="s">
        <v>614</v>
      </c>
      <c r="B369" s="41" t="s">
        <v>622</v>
      </c>
      <c r="C369" s="39">
        <v>26083871</v>
      </c>
      <c r="D369" s="37">
        <v>1</v>
      </c>
      <c r="E369" s="41" t="s">
        <v>266</v>
      </c>
      <c r="F369" s="81">
        <v>8</v>
      </c>
      <c r="G369" s="81">
        <v>4</v>
      </c>
      <c r="H369" s="81">
        <v>0</v>
      </c>
      <c r="I369" s="14"/>
      <c r="J369" s="14"/>
      <c r="K369" s="14"/>
      <c r="L369" s="14"/>
      <c r="M369" s="14"/>
      <c r="N369" s="14"/>
      <c r="O369" s="14"/>
      <c r="P369" s="14"/>
      <c r="Q369" s="14"/>
      <c r="R369" s="14"/>
    </row>
    <row r="370" spans="1:18" ht="15.75" customHeight="1" x14ac:dyDescent="0.2">
      <c r="A370" s="80" t="s">
        <v>614</v>
      </c>
      <c r="B370" s="41" t="s">
        <v>623</v>
      </c>
      <c r="C370" s="39">
        <v>25861585</v>
      </c>
      <c r="D370" s="37">
        <v>16</v>
      </c>
      <c r="E370" s="41" t="s">
        <v>266</v>
      </c>
      <c r="F370" s="81">
        <v>7</v>
      </c>
      <c r="G370" s="81">
        <v>5</v>
      </c>
      <c r="H370" s="81">
        <v>0</v>
      </c>
      <c r="I370" s="14"/>
      <c r="J370" s="14"/>
      <c r="K370" s="14"/>
      <c r="L370" s="14"/>
      <c r="M370" s="14"/>
      <c r="N370" s="14"/>
      <c r="O370" s="14"/>
      <c r="P370" s="14"/>
      <c r="Q370" s="14"/>
      <c r="R370" s="14"/>
    </row>
    <row r="371" spans="1:18" ht="15.75" customHeight="1" x14ac:dyDescent="0.2">
      <c r="A371" s="80" t="s">
        <v>614</v>
      </c>
      <c r="B371" s="41" t="s">
        <v>624</v>
      </c>
      <c r="C371" s="39">
        <v>25822229</v>
      </c>
      <c r="D371" s="37">
        <v>9</v>
      </c>
      <c r="E371" s="41" t="s">
        <v>266</v>
      </c>
      <c r="F371" s="81">
        <v>5</v>
      </c>
      <c r="G371" s="81">
        <v>2</v>
      </c>
      <c r="H371" s="81">
        <v>0</v>
      </c>
      <c r="I371" s="14"/>
      <c r="J371" s="14"/>
      <c r="K371" s="14"/>
      <c r="L371" s="14"/>
      <c r="M371" s="14"/>
      <c r="N371" s="14"/>
      <c r="O371" s="14"/>
      <c r="P371" s="14"/>
      <c r="Q371" s="14"/>
      <c r="R371" s="14"/>
    </row>
    <row r="372" spans="1:18" ht="15.75" customHeight="1" x14ac:dyDescent="0.2">
      <c r="A372" s="80" t="s">
        <v>614</v>
      </c>
      <c r="B372" s="41" t="s">
        <v>625</v>
      </c>
      <c r="C372" s="39">
        <v>25090313</v>
      </c>
      <c r="D372" s="37">
        <v>6</v>
      </c>
      <c r="E372" s="41" t="s">
        <v>266</v>
      </c>
      <c r="F372" s="81">
        <v>3</v>
      </c>
      <c r="G372" s="81">
        <v>8</v>
      </c>
      <c r="H372" s="81">
        <v>0</v>
      </c>
      <c r="I372" s="14"/>
      <c r="J372" s="14"/>
      <c r="K372" s="14"/>
      <c r="L372" s="14"/>
      <c r="M372" s="14"/>
      <c r="N372" s="14"/>
      <c r="O372" s="14"/>
      <c r="P372" s="14"/>
      <c r="Q372" s="14"/>
      <c r="R372" s="14"/>
    </row>
    <row r="373" spans="1:18" ht="15.75" customHeight="1" x14ac:dyDescent="0.2">
      <c r="A373" s="80" t="s">
        <v>614</v>
      </c>
      <c r="B373" s="41" t="s">
        <v>626</v>
      </c>
      <c r="C373" s="39">
        <v>24949636</v>
      </c>
      <c r="D373" s="37">
        <v>17</v>
      </c>
      <c r="E373" s="41" t="s">
        <v>266</v>
      </c>
      <c r="F373" s="81">
        <v>13</v>
      </c>
      <c r="G373" s="81">
        <v>5</v>
      </c>
      <c r="H373" s="81">
        <v>0</v>
      </c>
      <c r="I373" s="14"/>
      <c r="J373" s="14"/>
      <c r="K373" s="14"/>
      <c r="L373" s="14"/>
      <c r="M373" s="14"/>
      <c r="N373" s="14"/>
      <c r="O373" s="14"/>
      <c r="P373" s="14"/>
      <c r="Q373" s="14"/>
      <c r="R373" s="14"/>
    </row>
    <row r="374" spans="1:18" ht="15.75" customHeight="1" x14ac:dyDescent="0.2">
      <c r="A374" s="80" t="s">
        <v>614</v>
      </c>
      <c r="B374" s="41" t="s">
        <v>627</v>
      </c>
      <c r="C374" s="39">
        <v>24807201</v>
      </c>
      <c r="D374" s="37">
        <v>14</v>
      </c>
      <c r="E374" s="41" t="s">
        <v>266</v>
      </c>
      <c r="F374" s="81">
        <v>8</v>
      </c>
      <c r="G374" s="81">
        <v>15</v>
      </c>
      <c r="H374" s="81">
        <v>0</v>
      </c>
      <c r="I374" s="14"/>
      <c r="J374" s="14"/>
      <c r="K374" s="14"/>
      <c r="L374" s="14"/>
      <c r="M374" s="14"/>
      <c r="N374" s="14"/>
      <c r="O374" s="14"/>
      <c r="P374" s="14"/>
      <c r="Q374" s="14"/>
      <c r="R374" s="14"/>
    </row>
    <row r="375" spans="1:18" ht="15.75" customHeight="1" x14ac:dyDescent="0.2">
      <c r="A375" s="80" t="s">
        <v>614</v>
      </c>
      <c r="B375" s="41" t="s">
        <v>628</v>
      </c>
      <c r="C375" s="39">
        <v>24075063</v>
      </c>
      <c r="D375" s="37">
        <v>15</v>
      </c>
      <c r="E375" s="41" t="s">
        <v>266</v>
      </c>
      <c r="F375" s="81">
        <v>3</v>
      </c>
      <c r="G375" s="81">
        <v>9</v>
      </c>
      <c r="H375" s="81" t="s">
        <v>341</v>
      </c>
      <c r="I375" s="14"/>
      <c r="J375" s="14"/>
      <c r="K375" s="14"/>
      <c r="L375" s="14"/>
      <c r="M375" s="14"/>
      <c r="N375" s="14"/>
      <c r="O375" s="14"/>
      <c r="P375" s="14"/>
      <c r="Q375" s="14"/>
      <c r="R375" s="14"/>
    </row>
    <row r="376" spans="1:18" ht="15.75" customHeight="1" x14ac:dyDescent="0.2">
      <c r="A376" s="80" t="s">
        <v>614</v>
      </c>
      <c r="B376" s="41" t="s">
        <v>629</v>
      </c>
      <c r="C376" s="39">
        <v>23286013</v>
      </c>
      <c r="D376" s="37">
        <v>22</v>
      </c>
      <c r="E376" s="41" t="s">
        <v>266</v>
      </c>
      <c r="F376" s="81">
        <v>6</v>
      </c>
      <c r="G376" s="81">
        <v>11</v>
      </c>
      <c r="H376" s="81">
        <v>0</v>
      </c>
      <c r="I376" s="14"/>
      <c r="J376" s="14"/>
      <c r="K376" s="14"/>
      <c r="L376" s="14"/>
      <c r="M376" s="14"/>
      <c r="N376" s="14"/>
      <c r="O376" s="14"/>
      <c r="P376" s="14"/>
      <c r="Q376" s="14"/>
      <c r="R376" s="14"/>
    </row>
    <row r="377" spans="1:18" ht="15.75" customHeight="1" x14ac:dyDescent="0.2">
      <c r="A377" s="80" t="s">
        <v>614</v>
      </c>
      <c r="B377" s="41" t="s">
        <v>630</v>
      </c>
      <c r="C377" s="39">
        <v>23202127</v>
      </c>
      <c r="D377" s="37">
        <v>8</v>
      </c>
      <c r="E377" s="41" t="s">
        <v>266</v>
      </c>
      <c r="F377" s="81">
        <v>8</v>
      </c>
      <c r="G377" s="81">
        <v>8</v>
      </c>
      <c r="H377" s="81">
        <v>0</v>
      </c>
      <c r="I377" s="14"/>
      <c r="J377" s="14"/>
      <c r="K377" s="14"/>
      <c r="L377" s="14"/>
      <c r="M377" s="14"/>
      <c r="N377" s="14"/>
      <c r="O377" s="14"/>
      <c r="P377" s="14"/>
      <c r="Q377" s="14"/>
      <c r="R377" s="14"/>
    </row>
    <row r="378" spans="1:18" ht="15.75" customHeight="1" x14ac:dyDescent="0.2">
      <c r="A378" s="80" t="s">
        <v>614</v>
      </c>
      <c r="B378" s="41" t="s">
        <v>631</v>
      </c>
      <c r="C378" s="39">
        <v>22941789</v>
      </c>
      <c r="D378" s="37">
        <v>11</v>
      </c>
      <c r="E378" s="41" t="s">
        <v>266</v>
      </c>
      <c r="F378" s="81">
        <v>7</v>
      </c>
      <c r="G378" s="81">
        <v>2</v>
      </c>
      <c r="H378" s="81">
        <v>0</v>
      </c>
      <c r="I378" s="14"/>
      <c r="J378" s="14"/>
      <c r="K378" s="14"/>
      <c r="L378" s="14"/>
      <c r="M378" s="14"/>
      <c r="N378" s="14"/>
      <c r="O378" s="14"/>
      <c r="P378" s="14"/>
      <c r="Q378" s="14"/>
      <c r="R378" s="14"/>
    </row>
    <row r="379" spans="1:18" ht="15.75" customHeight="1" x14ac:dyDescent="0.2">
      <c r="A379" s="80" t="s">
        <v>614</v>
      </c>
      <c r="B379" s="41" t="s">
        <v>632</v>
      </c>
      <c r="C379" s="39">
        <v>21328623</v>
      </c>
      <c r="D379" s="37">
        <v>24</v>
      </c>
      <c r="E379" s="41" t="s">
        <v>266</v>
      </c>
      <c r="F379" s="81">
        <v>10</v>
      </c>
      <c r="G379" s="81">
        <v>11</v>
      </c>
      <c r="H379" s="81">
        <v>0</v>
      </c>
      <c r="I379" s="14"/>
      <c r="J379" s="14"/>
      <c r="K379" s="14"/>
      <c r="L379" s="14"/>
      <c r="M379" s="14"/>
      <c r="N379" s="14"/>
      <c r="O379" s="14"/>
      <c r="P379" s="14"/>
      <c r="Q379" s="14"/>
      <c r="R379" s="14"/>
    </row>
    <row r="380" spans="1:18" ht="15.75" customHeight="1" x14ac:dyDescent="0.2">
      <c r="A380" s="80" t="s">
        <v>614</v>
      </c>
      <c r="B380" s="41" t="s">
        <v>633</v>
      </c>
      <c r="C380" s="39">
        <v>21043631</v>
      </c>
      <c r="D380" s="37">
        <v>12</v>
      </c>
      <c r="E380" s="41" t="s">
        <v>266</v>
      </c>
      <c r="F380" s="81">
        <v>1</v>
      </c>
      <c r="G380" s="81">
        <v>41</v>
      </c>
      <c r="H380" s="81">
        <v>0</v>
      </c>
      <c r="I380" s="14"/>
      <c r="J380" s="14"/>
      <c r="K380" s="14"/>
      <c r="L380" s="14"/>
      <c r="M380" s="14"/>
      <c r="N380" s="14"/>
      <c r="O380" s="14"/>
      <c r="P380" s="14"/>
      <c r="Q380" s="14"/>
      <c r="R380" s="14"/>
    </row>
    <row r="381" spans="1:18" ht="15.75" customHeight="1" x14ac:dyDescent="0.2">
      <c r="A381" s="80" t="s">
        <v>614</v>
      </c>
      <c r="B381" s="41" t="s">
        <v>634</v>
      </c>
      <c r="C381" s="39">
        <v>20063462</v>
      </c>
      <c r="D381" s="37">
        <v>20</v>
      </c>
      <c r="E381" s="41" t="s">
        <v>266</v>
      </c>
      <c r="F381" s="81">
        <v>10</v>
      </c>
      <c r="G381" s="81">
        <v>7</v>
      </c>
      <c r="H381" s="81">
        <v>0</v>
      </c>
      <c r="I381" s="14"/>
      <c r="J381" s="14"/>
      <c r="K381" s="14"/>
      <c r="L381" s="14"/>
      <c r="M381" s="14"/>
      <c r="N381" s="14"/>
      <c r="O381" s="14"/>
      <c r="P381" s="14"/>
      <c r="Q381" s="14"/>
      <c r="R381" s="14"/>
    </row>
    <row r="382" spans="1:18" ht="15.75" customHeight="1" x14ac:dyDescent="0.2">
      <c r="A382" s="80" t="s">
        <v>614</v>
      </c>
      <c r="B382" s="41" t="s">
        <v>635</v>
      </c>
      <c r="C382" s="39">
        <v>19920769</v>
      </c>
      <c r="D382" s="37">
        <v>19</v>
      </c>
      <c r="E382" s="41" t="s">
        <v>266</v>
      </c>
      <c r="F382" s="81">
        <v>7</v>
      </c>
      <c r="G382" s="81">
        <v>1</v>
      </c>
      <c r="H382" s="81">
        <v>0</v>
      </c>
      <c r="I382" s="14"/>
      <c r="J382" s="14"/>
      <c r="K382" s="14"/>
      <c r="L382" s="14"/>
      <c r="M382" s="14"/>
      <c r="N382" s="14"/>
      <c r="O382" s="14"/>
      <c r="P382" s="14"/>
      <c r="Q382" s="14"/>
      <c r="R382" s="14"/>
    </row>
    <row r="383" spans="1:18" ht="15.75" customHeight="1" x14ac:dyDescent="0.2">
      <c r="A383" s="80" t="s">
        <v>614</v>
      </c>
      <c r="B383" s="41" t="s">
        <v>636</v>
      </c>
      <c r="C383" s="39">
        <v>19675934</v>
      </c>
      <c r="D383" s="37">
        <v>18</v>
      </c>
      <c r="E383" s="41" t="s">
        <v>266</v>
      </c>
      <c r="F383" s="81">
        <v>10</v>
      </c>
      <c r="G383" s="81">
        <v>8</v>
      </c>
      <c r="H383" s="81">
        <v>0</v>
      </c>
      <c r="I383" s="14"/>
      <c r="J383" s="14"/>
      <c r="K383" s="14"/>
      <c r="L383" s="14"/>
      <c r="M383" s="14"/>
      <c r="N383" s="14"/>
      <c r="O383" s="14"/>
      <c r="P383" s="14"/>
      <c r="Q383" s="14"/>
      <c r="R383" s="14"/>
    </row>
    <row r="384" spans="1:18" ht="15.75" customHeight="1" x14ac:dyDescent="0.2">
      <c r="A384" s="80" t="s">
        <v>614</v>
      </c>
      <c r="B384" s="41" t="s">
        <v>637</v>
      </c>
      <c r="C384" s="39">
        <v>16453789</v>
      </c>
      <c r="D384" s="37">
        <v>23</v>
      </c>
      <c r="E384" s="41" t="s">
        <v>266</v>
      </c>
      <c r="F384" s="81">
        <v>4</v>
      </c>
      <c r="G384" s="81">
        <v>1</v>
      </c>
      <c r="H384" s="81">
        <v>0</v>
      </c>
      <c r="I384" s="14"/>
      <c r="J384" s="14"/>
      <c r="K384" s="14"/>
      <c r="L384" s="14"/>
      <c r="M384" s="14"/>
      <c r="N384" s="14"/>
      <c r="O384" s="14"/>
      <c r="P384" s="14"/>
      <c r="Q384" s="14"/>
      <c r="R384" s="14"/>
    </row>
    <row r="385" spans="1:18" ht="15.75" customHeight="1" x14ac:dyDescent="0.2">
      <c r="A385" s="80" t="s">
        <v>614</v>
      </c>
      <c r="B385" s="41" t="s">
        <v>638</v>
      </c>
      <c r="C385" s="39">
        <v>11449207</v>
      </c>
      <c r="D385" s="37">
        <v>2</v>
      </c>
      <c r="E385" s="41" t="s">
        <v>266</v>
      </c>
      <c r="F385" s="81">
        <v>5</v>
      </c>
      <c r="G385" s="81">
        <v>2</v>
      </c>
      <c r="H385" s="81" t="s">
        <v>341</v>
      </c>
      <c r="I385" s="14"/>
      <c r="J385" s="14"/>
      <c r="K385" s="14"/>
      <c r="L385" s="14"/>
      <c r="M385" s="14"/>
      <c r="N385" s="14"/>
      <c r="O385" s="14"/>
      <c r="P385" s="14"/>
      <c r="Q385" s="14"/>
      <c r="R385" s="14"/>
    </row>
    <row r="386" spans="1:18" ht="15.75" customHeight="1" x14ac:dyDescent="0.2">
      <c r="A386" s="80" t="s">
        <v>639</v>
      </c>
      <c r="B386" s="41" t="s">
        <v>617</v>
      </c>
      <c r="C386" s="39">
        <v>34285027</v>
      </c>
      <c r="D386" s="37">
        <v>2</v>
      </c>
      <c r="E386" s="41" t="s">
        <v>266</v>
      </c>
      <c r="F386" s="81">
        <v>12</v>
      </c>
      <c r="G386" s="81">
        <v>10</v>
      </c>
      <c r="H386" s="81">
        <v>0</v>
      </c>
      <c r="I386" s="14"/>
      <c r="J386" s="14"/>
      <c r="K386" s="14"/>
      <c r="L386" s="14"/>
      <c r="M386" s="14"/>
      <c r="N386" s="14"/>
      <c r="O386" s="14"/>
      <c r="P386" s="14"/>
      <c r="Q386" s="14"/>
      <c r="R386" s="14"/>
    </row>
    <row r="387" spans="1:18" ht="15.75" customHeight="1" x14ac:dyDescent="0.2">
      <c r="A387" s="80" t="s">
        <v>639</v>
      </c>
      <c r="B387" s="41" t="s">
        <v>632</v>
      </c>
      <c r="C387" s="39">
        <v>31080915</v>
      </c>
      <c r="D387" s="37">
        <v>18</v>
      </c>
      <c r="E387" s="41" t="s">
        <v>266</v>
      </c>
      <c r="F387" s="81">
        <v>41</v>
      </c>
      <c r="G387" s="81">
        <v>21</v>
      </c>
      <c r="H387" s="81">
        <v>0</v>
      </c>
      <c r="I387" s="14"/>
      <c r="J387" s="14"/>
      <c r="K387" s="14"/>
      <c r="L387" s="14"/>
      <c r="M387" s="14"/>
      <c r="N387" s="14"/>
      <c r="O387" s="14"/>
      <c r="P387" s="14"/>
      <c r="Q387" s="14"/>
      <c r="R387" s="14"/>
    </row>
    <row r="388" spans="1:18" ht="15.75" customHeight="1" x14ac:dyDescent="0.2">
      <c r="A388" s="80" t="s">
        <v>639</v>
      </c>
      <c r="B388" s="41" t="s">
        <v>629</v>
      </c>
      <c r="C388" s="39">
        <v>28519589</v>
      </c>
      <c r="D388" s="37">
        <v>9</v>
      </c>
      <c r="E388" s="41" t="s">
        <v>266</v>
      </c>
      <c r="F388" s="81">
        <v>9</v>
      </c>
      <c r="G388" s="81">
        <v>1</v>
      </c>
      <c r="H388" s="81">
        <v>0</v>
      </c>
      <c r="I388" s="14"/>
      <c r="J388" s="14"/>
      <c r="K388" s="14"/>
      <c r="L388" s="14"/>
      <c r="M388" s="14"/>
      <c r="N388" s="14"/>
      <c r="O388" s="14"/>
      <c r="P388" s="14"/>
      <c r="Q388" s="14"/>
      <c r="R388" s="14"/>
    </row>
    <row r="389" spans="1:18" ht="15.75" customHeight="1" x14ac:dyDescent="0.2">
      <c r="A389" s="80" t="s">
        <v>639</v>
      </c>
      <c r="B389" s="41" t="s">
        <v>627</v>
      </c>
      <c r="C389" s="39">
        <v>27937778</v>
      </c>
      <c r="D389" s="37">
        <v>3</v>
      </c>
      <c r="E389" s="41" t="s">
        <v>266</v>
      </c>
      <c r="F389" s="81">
        <v>6</v>
      </c>
      <c r="G389" s="81">
        <v>3</v>
      </c>
      <c r="H389" s="81" t="s">
        <v>298</v>
      </c>
      <c r="I389" s="14"/>
      <c r="J389" s="14"/>
      <c r="K389" s="14"/>
      <c r="L389" s="14"/>
      <c r="M389" s="14"/>
      <c r="N389" s="14"/>
      <c r="O389" s="14"/>
      <c r="P389" s="14"/>
      <c r="Q389" s="14"/>
      <c r="R389" s="14"/>
    </row>
    <row r="390" spans="1:18" ht="15.75" customHeight="1" x14ac:dyDescent="0.2">
      <c r="A390" s="80" t="s">
        <v>639</v>
      </c>
      <c r="B390" s="41" t="s">
        <v>616</v>
      </c>
      <c r="C390" s="39">
        <v>27357120</v>
      </c>
      <c r="D390" s="37">
        <v>1</v>
      </c>
      <c r="E390" s="41" t="s">
        <v>266</v>
      </c>
      <c r="F390" s="81">
        <v>12</v>
      </c>
      <c r="G390" s="81">
        <v>8</v>
      </c>
      <c r="H390" s="81">
        <v>0</v>
      </c>
      <c r="I390" s="14"/>
      <c r="J390" s="14"/>
      <c r="K390" s="14"/>
      <c r="L390" s="14"/>
      <c r="M390" s="14"/>
      <c r="N390" s="14"/>
      <c r="O390" s="14"/>
      <c r="P390" s="14"/>
      <c r="Q390" s="14"/>
      <c r="R390" s="14"/>
    </row>
    <row r="391" spans="1:18" ht="15.75" customHeight="1" x14ac:dyDescent="0.2">
      <c r="A391" s="80" t="s">
        <v>639</v>
      </c>
      <c r="B391" s="41" t="s">
        <v>626</v>
      </c>
      <c r="C391" s="39">
        <v>26719370</v>
      </c>
      <c r="D391" s="37">
        <v>5</v>
      </c>
      <c r="E391" s="41" t="s">
        <v>266</v>
      </c>
      <c r="F391" s="81">
        <v>19</v>
      </c>
      <c r="G391" s="81">
        <v>11</v>
      </c>
      <c r="H391" s="81" t="s">
        <v>298</v>
      </c>
      <c r="I391" s="14"/>
      <c r="J391" s="14"/>
      <c r="K391" s="14"/>
      <c r="L391" s="14"/>
      <c r="M391" s="14"/>
      <c r="N391" s="14"/>
      <c r="O391" s="14"/>
      <c r="P391" s="14"/>
      <c r="Q391" s="14"/>
      <c r="R391" s="14"/>
    </row>
    <row r="392" spans="1:18" ht="15.75" customHeight="1" x14ac:dyDescent="0.2">
      <c r="A392" s="80" t="s">
        <v>639</v>
      </c>
      <c r="B392" s="41" t="s">
        <v>634</v>
      </c>
      <c r="C392" s="39">
        <v>26090302</v>
      </c>
      <c r="D392" s="37">
        <v>4</v>
      </c>
      <c r="E392" s="41" t="s">
        <v>266</v>
      </c>
      <c r="F392" s="81">
        <v>16</v>
      </c>
      <c r="G392" s="81">
        <v>17</v>
      </c>
      <c r="H392" s="81" t="s">
        <v>341</v>
      </c>
      <c r="I392" s="14"/>
      <c r="J392" s="14"/>
      <c r="K392" s="14"/>
      <c r="L392" s="14"/>
      <c r="M392" s="14"/>
      <c r="N392" s="14"/>
      <c r="O392" s="14"/>
      <c r="P392" s="14"/>
      <c r="Q392" s="14"/>
      <c r="R392" s="14"/>
    </row>
    <row r="393" spans="1:18" ht="15.75" customHeight="1" x14ac:dyDescent="0.2">
      <c r="A393" s="80" t="s">
        <v>639</v>
      </c>
      <c r="B393" s="41" t="s">
        <v>640</v>
      </c>
      <c r="C393" s="39">
        <v>25912841</v>
      </c>
      <c r="D393" s="37">
        <v>13</v>
      </c>
      <c r="E393" s="41" t="s">
        <v>266</v>
      </c>
      <c r="F393" s="81">
        <v>10</v>
      </c>
      <c r="G393" s="81">
        <v>3</v>
      </c>
      <c r="H393" s="81">
        <v>0</v>
      </c>
      <c r="I393" s="14"/>
      <c r="J393" s="14"/>
      <c r="K393" s="14"/>
      <c r="L393" s="14"/>
      <c r="M393" s="14"/>
      <c r="N393" s="14"/>
      <c r="O393" s="14"/>
      <c r="P393" s="14"/>
      <c r="Q393" s="14"/>
      <c r="R393" s="14"/>
    </row>
    <row r="394" spans="1:18" ht="15.75" customHeight="1" x14ac:dyDescent="0.2">
      <c r="A394" s="80" t="s">
        <v>639</v>
      </c>
      <c r="B394" s="41" t="s">
        <v>641</v>
      </c>
      <c r="C394" s="39">
        <v>25106443</v>
      </c>
      <c r="D394" s="37">
        <v>7</v>
      </c>
      <c r="E394" s="41" t="s">
        <v>266</v>
      </c>
      <c r="F394" s="81">
        <v>7</v>
      </c>
      <c r="G394" s="81">
        <v>1</v>
      </c>
      <c r="H394" s="81" t="s">
        <v>298</v>
      </c>
      <c r="I394" s="14"/>
      <c r="J394" s="14"/>
      <c r="K394" s="14"/>
      <c r="L394" s="14"/>
      <c r="M394" s="14"/>
      <c r="N394" s="14"/>
      <c r="O394" s="14"/>
      <c r="P394" s="14"/>
      <c r="Q394" s="14"/>
      <c r="R394" s="14"/>
    </row>
    <row r="395" spans="1:18" ht="15.75" customHeight="1" x14ac:dyDescent="0.2">
      <c r="A395" s="80" t="s">
        <v>639</v>
      </c>
      <c r="B395" s="41" t="s">
        <v>638</v>
      </c>
      <c r="C395" s="39">
        <v>25063394</v>
      </c>
      <c r="D395" s="37">
        <v>6</v>
      </c>
      <c r="E395" s="41" t="s">
        <v>266</v>
      </c>
      <c r="F395" s="81">
        <v>9</v>
      </c>
      <c r="G395" s="81">
        <v>9</v>
      </c>
      <c r="H395" s="81" t="s">
        <v>341</v>
      </c>
      <c r="I395" s="14"/>
      <c r="J395" s="14"/>
      <c r="K395" s="14"/>
      <c r="L395" s="14"/>
      <c r="M395" s="14"/>
      <c r="N395" s="14"/>
      <c r="O395" s="14"/>
      <c r="P395" s="14"/>
      <c r="Q395" s="14"/>
      <c r="R395" s="14"/>
    </row>
    <row r="396" spans="1:18" ht="15.75" customHeight="1" x14ac:dyDescent="0.2">
      <c r="A396" s="80" t="s">
        <v>639</v>
      </c>
      <c r="B396" s="41" t="s">
        <v>625</v>
      </c>
      <c r="C396" s="39">
        <v>24496341</v>
      </c>
      <c r="D396" s="37">
        <v>21</v>
      </c>
      <c r="E396" s="41" t="s">
        <v>266</v>
      </c>
      <c r="F396" s="81">
        <v>10</v>
      </c>
      <c r="G396" s="81">
        <v>13</v>
      </c>
      <c r="H396" s="81" t="s">
        <v>298</v>
      </c>
      <c r="I396" s="14"/>
      <c r="J396" s="14"/>
      <c r="K396" s="14"/>
      <c r="L396" s="14"/>
      <c r="M396" s="14"/>
      <c r="N396" s="14"/>
      <c r="O396" s="14"/>
      <c r="P396" s="14"/>
      <c r="Q396" s="14"/>
      <c r="R396" s="14"/>
    </row>
    <row r="397" spans="1:18" ht="15.75" customHeight="1" x14ac:dyDescent="0.2">
      <c r="A397" s="80" t="s">
        <v>639</v>
      </c>
      <c r="B397" s="41" t="s">
        <v>622</v>
      </c>
      <c r="C397" s="39">
        <v>24434175</v>
      </c>
      <c r="D397" s="37">
        <v>16</v>
      </c>
      <c r="E397" s="41" t="s">
        <v>266</v>
      </c>
      <c r="F397" s="81">
        <v>11</v>
      </c>
      <c r="G397" s="81">
        <v>3</v>
      </c>
      <c r="H397" s="81">
        <v>0</v>
      </c>
      <c r="I397" s="14"/>
      <c r="J397" s="14"/>
      <c r="K397" s="14"/>
      <c r="L397" s="14"/>
      <c r="M397" s="14"/>
      <c r="N397" s="14"/>
      <c r="O397" s="14"/>
      <c r="P397" s="14"/>
      <c r="Q397" s="14"/>
      <c r="R397" s="14"/>
    </row>
    <row r="398" spans="1:18" ht="15.75" customHeight="1" x14ac:dyDescent="0.2">
      <c r="A398" s="80" t="s">
        <v>639</v>
      </c>
      <c r="B398" s="41" t="s">
        <v>628</v>
      </c>
      <c r="C398" s="39">
        <v>23456640</v>
      </c>
      <c r="D398" s="37">
        <v>10</v>
      </c>
      <c r="E398" s="41" t="s">
        <v>266</v>
      </c>
      <c r="F398" s="81">
        <v>13</v>
      </c>
      <c r="G398" s="81">
        <v>6</v>
      </c>
      <c r="H398" s="81">
        <v>0</v>
      </c>
      <c r="I398" s="14"/>
      <c r="J398" s="14"/>
      <c r="K398" s="14"/>
      <c r="L398" s="14"/>
      <c r="M398" s="14"/>
      <c r="N398" s="14"/>
      <c r="O398" s="14"/>
      <c r="P398" s="14"/>
      <c r="Q398" s="14"/>
      <c r="R398" s="14"/>
    </row>
    <row r="399" spans="1:18" ht="15.75" customHeight="1" x14ac:dyDescent="0.2">
      <c r="A399" s="80" t="s">
        <v>639</v>
      </c>
      <c r="B399" s="41" t="s">
        <v>615</v>
      </c>
      <c r="C399" s="39">
        <v>23416631</v>
      </c>
      <c r="D399" s="37">
        <v>17</v>
      </c>
      <c r="E399" s="41" t="s">
        <v>266</v>
      </c>
      <c r="F399" s="81">
        <v>15</v>
      </c>
      <c r="G399" s="81">
        <v>12</v>
      </c>
      <c r="H399" s="81">
        <v>0</v>
      </c>
      <c r="I399" s="14"/>
      <c r="J399" s="14"/>
      <c r="K399" s="14"/>
      <c r="L399" s="14"/>
      <c r="M399" s="14"/>
      <c r="N399" s="14"/>
      <c r="O399" s="14"/>
      <c r="P399" s="14"/>
      <c r="Q399" s="14"/>
      <c r="R399" s="14"/>
    </row>
    <row r="400" spans="1:18" ht="15.75" customHeight="1" x14ac:dyDescent="0.2">
      <c r="A400" s="80" t="s">
        <v>639</v>
      </c>
      <c r="B400" s="41" t="s">
        <v>637</v>
      </c>
      <c r="C400" s="39">
        <v>22362968</v>
      </c>
      <c r="D400" s="37">
        <v>11</v>
      </c>
      <c r="E400" s="41" t="s">
        <v>266</v>
      </c>
      <c r="F400" s="81">
        <v>18</v>
      </c>
      <c r="G400" s="81">
        <v>13</v>
      </c>
      <c r="H400" s="81" t="s">
        <v>298</v>
      </c>
      <c r="I400" s="14"/>
      <c r="J400" s="14"/>
      <c r="K400" s="14"/>
      <c r="L400" s="14"/>
      <c r="M400" s="14"/>
      <c r="N400" s="14"/>
      <c r="O400" s="14"/>
      <c r="P400" s="14"/>
      <c r="Q400" s="14"/>
      <c r="R400" s="14"/>
    </row>
    <row r="401" spans="1:18" ht="15.75" customHeight="1" x14ac:dyDescent="0.2">
      <c r="A401" s="80" t="s">
        <v>639</v>
      </c>
      <c r="B401" s="41" t="s">
        <v>631</v>
      </c>
      <c r="C401" s="39">
        <v>21921250</v>
      </c>
      <c r="D401" s="37">
        <v>15</v>
      </c>
      <c r="E401" s="41" t="s">
        <v>266</v>
      </c>
      <c r="F401" s="81">
        <v>12</v>
      </c>
      <c r="G401" s="81">
        <v>5</v>
      </c>
      <c r="H401" s="81">
        <v>0</v>
      </c>
      <c r="I401" s="14"/>
      <c r="J401" s="14"/>
      <c r="K401" s="14"/>
      <c r="L401" s="14"/>
      <c r="M401" s="14"/>
      <c r="N401" s="14"/>
      <c r="O401" s="14"/>
      <c r="P401" s="14"/>
      <c r="Q401" s="14"/>
      <c r="R401" s="14"/>
    </row>
    <row r="402" spans="1:18" ht="15.75" customHeight="1" x14ac:dyDescent="0.2">
      <c r="A402" s="80" t="s">
        <v>639</v>
      </c>
      <c r="B402" s="41" t="s">
        <v>619</v>
      </c>
      <c r="C402" s="39">
        <v>21832553</v>
      </c>
      <c r="D402" s="37">
        <v>8</v>
      </c>
      <c r="E402" s="41" t="s">
        <v>266</v>
      </c>
      <c r="F402" s="81">
        <v>5</v>
      </c>
      <c r="G402" s="81">
        <v>5</v>
      </c>
      <c r="H402" s="81">
        <v>0</v>
      </c>
      <c r="I402" s="14"/>
      <c r="J402" s="14"/>
      <c r="K402" s="14"/>
      <c r="L402" s="14"/>
      <c r="M402" s="14"/>
      <c r="N402" s="14"/>
      <c r="O402" s="14"/>
      <c r="P402" s="14"/>
      <c r="Q402" s="14"/>
      <c r="R402" s="14"/>
    </row>
    <row r="403" spans="1:18" ht="15.75" customHeight="1" x14ac:dyDescent="0.2">
      <c r="A403" s="80" t="s">
        <v>639</v>
      </c>
      <c r="B403" s="41" t="s">
        <v>624</v>
      </c>
      <c r="C403" s="39">
        <v>20982477</v>
      </c>
      <c r="D403" s="37">
        <v>22</v>
      </c>
      <c r="E403" s="41" t="s">
        <v>266</v>
      </c>
      <c r="F403" s="81">
        <v>9</v>
      </c>
      <c r="G403" s="81">
        <v>10</v>
      </c>
      <c r="H403" s="81">
        <v>0</v>
      </c>
      <c r="I403" s="14"/>
      <c r="J403" s="14"/>
      <c r="K403" s="14"/>
      <c r="L403" s="14"/>
      <c r="M403" s="14"/>
      <c r="N403" s="14"/>
      <c r="O403" s="14"/>
      <c r="P403" s="14"/>
      <c r="Q403" s="14"/>
      <c r="R403" s="14"/>
    </row>
    <row r="404" spans="1:18" ht="15.75" customHeight="1" x14ac:dyDescent="0.2">
      <c r="A404" s="80" t="s">
        <v>639</v>
      </c>
      <c r="B404" s="41" t="s">
        <v>630</v>
      </c>
      <c r="C404" s="39">
        <v>19933469</v>
      </c>
      <c r="D404" s="37">
        <v>24</v>
      </c>
      <c r="E404" s="41" t="s">
        <v>266</v>
      </c>
      <c r="F404" s="81">
        <v>9</v>
      </c>
      <c r="G404" s="81">
        <v>2</v>
      </c>
      <c r="H404" s="81">
        <v>0</v>
      </c>
      <c r="I404" s="14"/>
      <c r="J404" s="14"/>
      <c r="K404" s="14"/>
      <c r="L404" s="14"/>
      <c r="M404" s="14"/>
      <c r="N404" s="14"/>
      <c r="O404" s="14"/>
      <c r="P404" s="14"/>
      <c r="Q404" s="14"/>
      <c r="R404" s="14"/>
    </row>
    <row r="405" spans="1:18" ht="15.75" customHeight="1" x14ac:dyDescent="0.2">
      <c r="A405" s="80" t="s">
        <v>639</v>
      </c>
      <c r="B405" s="41" t="s">
        <v>623</v>
      </c>
      <c r="C405" s="39">
        <v>19875000</v>
      </c>
      <c r="D405" s="37">
        <v>14</v>
      </c>
      <c r="E405" s="41" t="s">
        <v>266</v>
      </c>
      <c r="F405" s="81">
        <v>6</v>
      </c>
      <c r="G405" s="81">
        <v>17</v>
      </c>
      <c r="H405" s="81">
        <v>0</v>
      </c>
      <c r="I405" s="14"/>
      <c r="J405" s="14"/>
      <c r="K405" s="14"/>
      <c r="L405" s="14"/>
      <c r="M405" s="14"/>
      <c r="N405" s="14"/>
      <c r="O405" s="14"/>
      <c r="P405" s="14"/>
      <c r="Q405" s="14"/>
      <c r="R405" s="14"/>
    </row>
    <row r="406" spans="1:18" ht="15.75" customHeight="1" x14ac:dyDescent="0.2">
      <c r="A406" s="80" t="s">
        <v>639</v>
      </c>
      <c r="B406" s="41" t="s">
        <v>633</v>
      </c>
      <c r="C406" s="39">
        <v>19394341</v>
      </c>
      <c r="D406" s="37">
        <v>12</v>
      </c>
      <c r="E406" s="41" t="s">
        <v>266</v>
      </c>
      <c r="F406" s="81">
        <v>4</v>
      </c>
      <c r="G406" s="81">
        <v>6</v>
      </c>
      <c r="H406" s="81" t="s">
        <v>298</v>
      </c>
      <c r="I406" s="14"/>
      <c r="J406" s="14"/>
      <c r="K406" s="14"/>
      <c r="L406" s="14"/>
      <c r="M406" s="14"/>
      <c r="N406" s="14"/>
      <c r="O406" s="14"/>
      <c r="P406" s="14"/>
      <c r="Q406" s="14"/>
      <c r="R406" s="14"/>
    </row>
    <row r="407" spans="1:18" ht="15.75" customHeight="1" x14ac:dyDescent="0.2">
      <c r="A407" s="80" t="s">
        <v>639</v>
      </c>
      <c r="B407" s="41" t="s">
        <v>642</v>
      </c>
      <c r="C407" s="39">
        <v>18693732</v>
      </c>
      <c r="D407" s="37">
        <v>19</v>
      </c>
      <c r="E407" s="41" t="s">
        <v>266</v>
      </c>
      <c r="F407" s="81">
        <v>8</v>
      </c>
      <c r="G407" s="81">
        <v>9</v>
      </c>
      <c r="H407" s="81">
        <v>0</v>
      </c>
      <c r="I407" s="14"/>
      <c r="J407" s="14"/>
      <c r="K407" s="14"/>
      <c r="L407" s="14"/>
      <c r="M407" s="14"/>
      <c r="N407" s="14"/>
      <c r="O407" s="14"/>
      <c r="P407" s="14"/>
      <c r="Q407" s="14"/>
      <c r="R407" s="14"/>
    </row>
    <row r="408" spans="1:18" ht="15.75" customHeight="1" x14ac:dyDescent="0.2">
      <c r="A408" s="80" t="s">
        <v>639</v>
      </c>
      <c r="B408" s="41" t="s">
        <v>635</v>
      </c>
      <c r="C408" s="39">
        <v>15359112</v>
      </c>
      <c r="D408" s="37">
        <v>23</v>
      </c>
      <c r="E408" s="41" t="s">
        <v>266</v>
      </c>
      <c r="F408" s="81">
        <v>5</v>
      </c>
      <c r="G408" s="81">
        <v>4</v>
      </c>
      <c r="H408" s="81" t="s">
        <v>341</v>
      </c>
      <c r="I408" s="14"/>
      <c r="J408" s="14"/>
      <c r="K408" s="14"/>
      <c r="L408" s="14"/>
      <c r="M408" s="14"/>
      <c r="N408" s="14"/>
      <c r="O408" s="14"/>
      <c r="P408" s="14"/>
      <c r="Q408" s="14"/>
      <c r="R408" s="14"/>
    </row>
    <row r="409" spans="1:18" ht="15.75" customHeight="1" x14ac:dyDescent="0.2">
      <c r="A409" s="80" t="s">
        <v>643</v>
      </c>
      <c r="B409" s="41" t="s">
        <v>342</v>
      </c>
      <c r="C409" s="39">
        <v>43489282</v>
      </c>
      <c r="D409" s="37">
        <v>13</v>
      </c>
      <c r="E409" s="41" t="s">
        <v>266</v>
      </c>
      <c r="F409" s="81">
        <v>34</v>
      </c>
      <c r="G409" s="81">
        <v>41</v>
      </c>
      <c r="H409" s="81">
        <v>0</v>
      </c>
      <c r="I409" s="14"/>
      <c r="J409" s="14"/>
      <c r="K409" s="14"/>
      <c r="L409" s="14"/>
      <c r="M409" s="14"/>
      <c r="N409" s="14"/>
      <c r="O409" s="14"/>
      <c r="P409" s="14"/>
      <c r="Q409" s="14"/>
      <c r="R409" s="14"/>
    </row>
    <row r="410" spans="1:18" ht="15.75" customHeight="1" x14ac:dyDescent="0.2">
      <c r="A410" s="80" t="s">
        <v>643</v>
      </c>
      <c r="B410" s="41" t="s">
        <v>345</v>
      </c>
      <c r="C410" s="39">
        <v>40720952</v>
      </c>
      <c r="D410" s="37">
        <v>1</v>
      </c>
      <c r="E410" s="41" t="s">
        <v>266</v>
      </c>
      <c r="F410" s="81">
        <v>36</v>
      </c>
      <c r="G410" s="81">
        <v>38</v>
      </c>
      <c r="H410" s="81" t="s">
        <v>341</v>
      </c>
      <c r="I410" s="14"/>
      <c r="J410" s="14"/>
      <c r="K410" s="14"/>
      <c r="L410" s="14"/>
      <c r="M410" s="14"/>
      <c r="N410" s="14"/>
      <c r="O410" s="14"/>
      <c r="P410" s="14"/>
      <c r="Q410" s="14"/>
      <c r="R410" s="14"/>
    </row>
    <row r="411" spans="1:18" ht="15.75" customHeight="1" x14ac:dyDescent="0.2">
      <c r="A411" s="80" t="s">
        <v>643</v>
      </c>
      <c r="B411" s="41" t="s">
        <v>354</v>
      </c>
      <c r="C411" s="39">
        <v>39882982</v>
      </c>
      <c r="D411" s="37">
        <v>10</v>
      </c>
      <c r="E411" s="41" t="s">
        <v>266</v>
      </c>
      <c r="F411" s="81">
        <v>29</v>
      </c>
      <c r="G411" s="81">
        <v>34</v>
      </c>
      <c r="H411" s="81">
        <v>0</v>
      </c>
      <c r="I411" s="14"/>
      <c r="J411" s="14"/>
      <c r="K411" s="14"/>
      <c r="L411" s="14"/>
      <c r="M411" s="14"/>
      <c r="N411" s="14"/>
      <c r="O411" s="14"/>
      <c r="P411" s="14"/>
      <c r="Q411" s="14"/>
      <c r="R411" s="14"/>
    </row>
    <row r="412" spans="1:18" ht="15.75" customHeight="1" x14ac:dyDescent="0.2">
      <c r="A412" s="80" t="s">
        <v>643</v>
      </c>
      <c r="B412" s="41" t="s">
        <v>339</v>
      </c>
      <c r="C412" s="39">
        <v>38701125</v>
      </c>
      <c r="D412" s="37">
        <v>14</v>
      </c>
      <c r="E412" s="41" t="s">
        <v>266</v>
      </c>
      <c r="F412" s="81">
        <v>37</v>
      </c>
      <c r="G412" s="81">
        <v>50</v>
      </c>
      <c r="H412" s="81">
        <v>0</v>
      </c>
      <c r="I412" s="14"/>
      <c r="J412" s="14"/>
      <c r="K412" s="14"/>
      <c r="L412" s="14"/>
      <c r="M412" s="14"/>
      <c r="N412" s="14"/>
      <c r="O412" s="14"/>
      <c r="P412" s="14"/>
      <c r="Q412" s="14"/>
      <c r="R412" s="14"/>
    </row>
    <row r="413" spans="1:18" ht="15.75" customHeight="1" x14ac:dyDescent="0.2">
      <c r="A413" s="80" t="s">
        <v>643</v>
      </c>
      <c r="B413" s="41" t="s">
        <v>332</v>
      </c>
      <c r="C413" s="39">
        <v>38523138</v>
      </c>
      <c r="D413" s="37">
        <v>4</v>
      </c>
      <c r="E413" s="41" t="s">
        <v>266</v>
      </c>
      <c r="F413" s="81">
        <v>19</v>
      </c>
      <c r="G413" s="81">
        <v>26</v>
      </c>
      <c r="H413" s="81">
        <v>0</v>
      </c>
      <c r="I413" s="14"/>
      <c r="J413" s="14"/>
      <c r="K413" s="14"/>
      <c r="L413" s="14"/>
      <c r="M413" s="14"/>
      <c r="N413" s="14"/>
      <c r="O413" s="14"/>
      <c r="P413" s="14"/>
      <c r="Q413" s="14"/>
      <c r="R413" s="14"/>
    </row>
    <row r="414" spans="1:18" ht="15.75" customHeight="1" x14ac:dyDescent="0.2">
      <c r="A414" s="80" t="s">
        <v>643</v>
      </c>
      <c r="B414" s="41" t="s">
        <v>644</v>
      </c>
      <c r="C414" s="39">
        <v>38360014</v>
      </c>
      <c r="D414" s="37">
        <v>16</v>
      </c>
      <c r="E414" s="41" t="s">
        <v>266</v>
      </c>
      <c r="F414" s="81">
        <v>27</v>
      </c>
      <c r="G414" s="81">
        <v>43</v>
      </c>
      <c r="H414" s="81">
        <v>0</v>
      </c>
      <c r="I414" s="14"/>
      <c r="J414" s="14"/>
      <c r="K414" s="14"/>
      <c r="L414" s="14"/>
      <c r="M414" s="14"/>
      <c r="N414" s="14"/>
      <c r="O414" s="14"/>
      <c r="P414" s="14"/>
      <c r="Q414" s="14"/>
      <c r="R414" s="14"/>
    </row>
    <row r="415" spans="1:18" ht="15.75" customHeight="1" x14ac:dyDescent="0.2">
      <c r="A415" s="80" t="s">
        <v>643</v>
      </c>
      <c r="B415" s="41" t="s">
        <v>337</v>
      </c>
      <c r="C415" s="39">
        <v>37817259</v>
      </c>
      <c r="D415" s="37">
        <v>7</v>
      </c>
      <c r="E415" s="41" t="s">
        <v>266</v>
      </c>
      <c r="F415" s="81">
        <v>33</v>
      </c>
      <c r="G415" s="81">
        <v>22</v>
      </c>
      <c r="H415" s="81">
        <v>0</v>
      </c>
      <c r="I415" s="14"/>
      <c r="J415" s="14"/>
      <c r="K415" s="14"/>
      <c r="L415" s="14"/>
      <c r="M415" s="14"/>
      <c r="N415" s="14"/>
      <c r="O415" s="14"/>
      <c r="P415" s="14"/>
      <c r="Q415" s="14"/>
      <c r="R415" s="14"/>
    </row>
    <row r="416" spans="1:18" ht="15.75" customHeight="1" x14ac:dyDescent="0.2">
      <c r="A416" s="80" t="s">
        <v>643</v>
      </c>
      <c r="B416" s="41" t="s">
        <v>307</v>
      </c>
      <c r="C416" s="39">
        <v>36498288</v>
      </c>
      <c r="D416" s="37">
        <v>11</v>
      </c>
      <c r="E416" s="41" t="s">
        <v>266</v>
      </c>
      <c r="F416" s="81">
        <v>26</v>
      </c>
      <c r="G416" s="81">
        <v>54</v>
      </c>
      <c r="H416" s="81">
        <v>0</v>
      </c>
      <c r="I416" s="14"/>
      <c r="J416" s="14"/>
      <c r="K416" s="14"/>
      <c r="L416" s="14"/>
      <c r="M416" s="14"/>
      <c r="N416" s="14"/>
      <c r="O416" s="14"/>
      <c r="P416" s="14"/>
      <c r="Q416" s="14"/>
      <c r="R416" s="14"/>
    </row>
    <row r="417" spans="1:18" ht="15.75" customHeight="1" x14ac:dyDescent="0.2">
      <c r="A417" s="80" t="s">
        <v>643</v>
      </c>
      <c r="B417" s="41" t="s">
        <v>365</v>
      </c>
      <c r="C417" s="39">
        <v>36312066</v>
      </c>
      <c r="D417" s="37">
        <v>5</v>
      </c>
      <c r="E417" s="41" t="s">
        <v>266</v>
      </c>
      <c r="F417" s="81">
        <v>29</v>
      </c>
      <c r="G417" s="81">
        <v>37</v>
      </c>
      <c r="H417" s="81">
        <v>0</v>
      </c>
      <c r="I417" s="14"/>
      <c r="J417" s="14"/>
      <c r="K417" s="14"/>
      <c r="L417" s="14"/>
      <c r="M417" s="14"/>
      <c r="N417" s="14"/>
      <c r="O417" s="14"/>
      <c r="P417" s="14"/>
      <c r="Q417" s="14"/>
      <c r="R417" s="14"/>
    </row>
    <row r="418" spans="1:18" ht="15.75" customHeight="1" x14ac:dyDescent="0.2">
      <c r="A418" s="80" t="s">
        <v>643</v>
      </c>
      <c r="B418" s="41" t="s">
        <v>368</v>
      </c>
      <c r="C418" s="39">
        <v>36298665</v>
      </c>
      <c r="D418" s="37">
        <v>3</v>
      </c>
      <c r="E418" s="41" t="s">
        <v>266</v>
      </c>
      <c r="F418" s="81">
        <v>22</v>
      </c>
      <c r="G418" s="81">
        <v>32</v>
      </c>
      <c r="H418" s="81" t="s">
        <v>341</v>
      </c>
      <c r="I418" s="14"/>
      <c r="J418" s="14"/>
      <c r="K418" s="14"/>
      <c r="L418" s="14"/>
      <c r="M418" s="14"/>
      <c r="N418" s="14"/>
      <c r="O418" s="14"/>
      <c r="P418" s="14"/>
      <c r="Q418" s="14"/>
      <c r="R418" s="14"/>
    </row>
    <row r="419" spans="1:18" ht="15.75" customHeight="1" x14ac:dyDescent="0.2">
      <c r="A419" s="80" t="s">
        <v>643</v>
      </c>
      <c r="B419" s="41" t="s">
        <v>367</v>
      </c>
      <c r="C419" s="39">
        <v>36044076</v>
      </c>
      <c r="D419" s="37">
        <v>6</v>
      </c>
      <c r="E419" s="41" t="s">
        <v>266</v>
      </c>
      <c r="F419" s="81">
        <v>20</v>
      </c>
      <c r="G419" s="81">
        <v>38</v>
      </c>
      <c r="H419" s="81" t="s">
        <v>298</v>
      </c>
      <c r="I419" s="14"/>
      <c r="J419" s="14"/>
      <c r="K419" s="14"/>
      <c r="L419" s="14"/>
      <c r="M419" s="14"/>
      <c r="N419" s="14"/>
      <c r="O419" s="14"/>
      <c r="P419" s="14"/>
      <c r="Q419" s="14"/>
      <c r="R419" s="14"/>
    </row>
    <row r="420" spans="1:18" ht="15.75" customHeight="1" x14ac:dyDescent="0.2">
      <c r="A420" s="80" t="s">
        <v>643</v>
      </c>
      <c r="B420" s="41" t="s">
        <v>334</v>
      </c>
      <c r="C420" s="39">
        <v>35997201</v>
      </c>
      <c r="D420" s="37">
        <v>24</v>
      </c>
      <c r="E420" s="41" t="s">
        <v>266</v>
      </c>
      <c r="F420" s="81">
        <v>33</v>
      </c>
      <c r="G420" s="81">
        <v>53</v>
      </c>
      <c r="H420" s="81">
        <v>0</v>
      </c>
      <c r="I420" s="14"/>
      <c r="J420" s="14"/>
      <c r="K420" s="14"/>
      <c r="L420" s="14"/>
      <c r="M420" s="14"/>
      <c r="N420" s="14"/>
      <c r="O420" s="14"/>
      <c r="P420" s="14"/>
      <c r="Q420" s="14"/>
      <c r="R420" s="14"/>
    </row>
    <row r="421" spans="1:18" ht="15.75" customHeight="1" x14ac:dyDescent="0.2">
      <c r="A421" s="80" t="s">
        <v>643</v>
      </c>
      <c r="B421" s="41" t="s">
        <v>374</v>
      </c>
      <c r="C421" s="39">
        <v>35590001</v>
      </c>
      <c r="D421" s="37">
        <v>21</v>
      </c>
      <c r="E421" s="41" t="s">
        <v>266</v>
      </c>
      <c r="F421" s="81">
        <v>37</v>
      </c>
      <c r="G421" s="81">
        <v>70</v>
      </c>
      <c r="H421" s="81" t="s">
        <v>298</v>
      </c>
      <c r="I421" s="14"/>
      <c r="J421" s="14"/>
      <c r="K421" s="14"/>
      <c r="L421" s="14"/>
      <c r="M421" s="14"/>
      <c r="N421" s="14"/>
      <c r="O421" s="14"/>
      <c r="P421" s="14"/>
      <c r="Q421" s="14"/>
      <c r="R421" s="14"/>
    </row>
    <row r="422" spans="1:18" ht="15.75" customHeight="1" x14ac:dyDescent="0.2">
      <c r="A422" s="80" t="s">
        <v>643</v>
      </c>
      <c r="B422" s="41" t="s">
        <v>343</v>
      </c>
      <c r="C422" s="39">
        <v>35571081</v>
      </c>
      <c r="D422" s="37">
        <v>17</v>
      </c>
      <c r="E422" s="41" t="s">
        <v>266</v>
      </c>
      <c r="F422" s="81">
        <v>23</v>
      </c>
      <c r="G422" s="81">
        <v>32</v>
      </c>
      <c r="H422" s="81">
        <v>0</v>
      </c>
      <c r="I422" s="14"/>
      <c r="J422" s="14"/>
      <c r="K422" s="14"/>
      <c r="L422" s="14"/>
      <c r="M422" s="14"/>
      <c r="N422" s="14"/>
      <c r="O422" s="14"/>
      <c r="P422" s="14"/>
      <c r="Q422" s="14"/>
      <c r="R422" s="14"/>
    </row>
    <row r="423" spans="1:18" ht="15.75" customHeight="1" x14ac:dyDescent="0.2">
      <c r="A423" s="80" t="s">
        <v>643</v>
      </c>
      <c r="B423" s="41" t="s">
        <v>306</v>
      </c>
      <c r="C423" s="39">
        <v>33110875</v>
      </c>
      <c r="D423" s="37">
        <v>20</v>
      </c>
      <c r="E423" s="41" t="s">
        <v>266</v>
      </c>
      <c r="F423" s="81">
        <v>33</v>
      </c>
      <c r="G423" s="81">
        <v>63</v>
      </c>
      <c r="H423" s="81">
        <v>0</v>
      </c>
      <c r="I423" s="14"/>
      <c r="J423" s="14"/>
      <c r="K423" s="14"/>
      <c r="L423" s="14"/>
      <c r="M423" s="14"/>
      <c r="N423" s="14"/>
      <c r="O423" s="14"/>
      <c r="P423" s="14"/>
      <c r="Q423" s="14"/>
      <c r="R423" s="14"/>
    </row>
    <row r="424" spans="1:18" ht="15.75" customHeight="1" x14ac:dyDescent="0.2">
      <c r="A424" s="80" t="s">
        <v>643</v>
      </c>
      <c r="B424" s="41" t="s">
        <v>330</v>
      </c>
      <c r="C424" s="39">
        <v>31460851</v>
      </c>
      <c r="D424" s="37">
        <v>2</v>
      </c>
      <c r="E424" s="41" t="s">
        <v>266</v>
      </c>
      <c r="F424" s="81">
        <v>35</v>
      </c>
      <c r="G424" s="81">
        <v>399</v>
      </c>
      <c r="H424" s="81">
        <v>0</v>
      </c>
      <c r="I424" s="14"/>
      <c r="J424" s="14"/>
      <c r="K424" s="14"/>
      <c r="L424" s="14"/>
      <c r="M424" s="14"/>
      <c r="N424" s="14"/>
      <c r="O424" s="14"/>
      <c r="P424" s="14"/>
      <c r="Q424" s="14"/>
      <c r="R424" s="14"/>
    </row>
    <row r="425" spans="1:18" ht="15.75" customHeight="1" x14ac:dyDescent="0.2">
      <c r="A425" s="80" t="s">
        <v>643</v>
      </c>
      <c r="B425" s="41" t="s">
        <v>645</v>
      </c>
      <c r="C425" s="39">
        <v>31014359</v>
      </c>
      <c r="D425" s="37">
        <v>19</v>
      </c>
      <c r="E425" s="41" t="s">
        <v>266</v>
      </c>
      <c r="F425" s="81">
        <v>18</v>
      </c>
      <c r="G425" s="81">
        <v>32</v>
      </c>
      <c r="H425" s="81">
        <v>0</v>
      </c>
      <c r="I425" s="14"/>
      <c r="J425" s="14"/>
      <c r="K425" s="14"/>
      <c r="L425" s="14"/>
      <c r="M425" s="14"/>
      <c r="N425" s="14"/>
      <c r="O425" s="14"/>
      <c r="P425" s="14"/>
      <c r="Q425" s="14"/>
      <c r="R425" s="14"/>
    </row>
    <row r="426" spans="1:18" ht="15.75" customHeight="1" x14ac:dyDescent="0.2">
      <c r="A426" s="80" t="s">
        <v>643</v>
      </c>
      <c r="B426" s="41" t="s">
        <v>646</v>
      </c>
      <c r="C426" s="39">
        <v>30423438</v>
      </c>
      <c r="D426" s="37">
        <v>15</v>
      </c>
      <c r="E426" s="41" t="s">
        <v>266</v>
      </c>
      <c r="F426" s="81">
        <v>16</v>
      </c>
      <c r="G426" s="81">
        <v>20</v>
      </c>
      <c r="H426" s="81">
        <v>0</v>
      </c>
      <c r="I426" s="14"/>
      <c r="J426" s="14"/>
      <c r="K426" s="14"/>
      <c r="L426" s="14"/>
      <c r="M426" s="14"/>
      <c r="N426" s="14"/>
      <c r="O426" s="14"/>
      <c r="P426" s="14"/>
      <c r="Q426" s="14"/>
      <c r="R426" s="14"/>
    </row>
    <row r="427" spans="1:18" ht="15.75" customHeight="1" x14ac:dyDescent="0.2">
      <c r="A427" s="80" t="s">
        <v>643</v>
      </c>
      <c r="B427" s="41" t="s">
        <v>647</v>
      </c>
      <c r="C427" s="39">
        <v>30379552</v>
      </c>
      <c r="D427" s="37">
        <v>8</v>
      </c>
      <c r="E427" s="41" t="s">
        <v>266</v>
      </c>
      <c r="F427" s="81">
        <v>14</v>
      </c>
      <c r="G427" s="81">
        <v>28</v>
      </c>
      <c r="H427" s="81">
        <v>0</v>
      </c>
      <c r="I427" s="14"/>
      <c r="J427" s="14"/>
      <c r="K427" s="14"/>
      <c r="L427" s="14"/>
      <c r="M427" s="14"/>
      <c r="N427" s="14"/>
      <c r="O427" s="14"/>
      <c r="P427" s="14"/>
      <c r="Q427" s="14"/>
      <c r="R427" s="14"/>
    </row>
    <row r="428" spans="1:18" ht="15.75" customHeight="1" x14ac:dyDescent="0.2">
      <c r="A428" s="80" t="s">
        <v>643</v>
      </c>
      <c r="B428" s="41" t="s">
        <v>366</v>
      </c>
      <c r="C428" s="39">
        <v>29294280</v>
      </c>
      <c r="D428" s="37">
        <v>22</v>
      </c>
      <c r="E428" s="41" t="s">
        <v>266</v>
      </c>
      <c r="F428" s="81">
        <v>12</v>
      </c>
      <c r="G428" s="81">
        <v>15</v>
      </c>
      <c r="H428" s="81">
        <v>0</v>
      </c>
      <c r="I428" s="14"/>
      <c r="J428" s="14"/>
      <c r="K428" s="14"/>
      <c r="L428" s="14"/>
      <c r="M428" s="14"/>
      <c r="N428" s="14"/>
      <c r="O428" s="14"/>
      <c r="P428" s="14"/>
      <c r="Q428" s="14"/>
      <c r="R428" s="14"/>
    </row>
    <row r="429" spans="1:18" ht="15.75" customHeight="1" x14ac:dyDescent="0.2">
      <c r="A429" s="80" t="s">
        <v>643</v>
      </c>
      <c r="B429" s="41" t="s">
        <v>351</v>
      </c>
      <c r="C429" s="39">
        <v>28334081</v>
      </c>
      <c r="D429" s="37">
        <v>9</v>
      </c>
      <c r="E429" s="41" t="s">
        <v>266</v>
      </c>
      <c r="F429" s="81">
        <v>19</v>
      </c>
      <c r="G429" s="81">
        <v>34</v>
      </c>
      <c r="H429" s="81">
        <v>0</v>
      </c>
      <c r="I429" s="14"/>
      <c r="J429" s="14"/>
      <c r="K429" s="14"/>
      <c r="L429" s="14"/>
      <c r="M429" s="14"/>
      <c r="N429" s="14"/>
      <c r="O429" s="14"/>
      <c r="P429" s="14"/>
      <c r="Q429" s="14"/>
      <c r="R429" s="14"/>
    </row>
    <row r="430" spans="1:18" ht="15.75" customHeight="1" x14ac:dyDescent="0.2">
      <c r="A430" s="80" t="s">
        <v>643</v>
      </c>
      <c r="B430" s="41" t="s">
        <v>300</v>
      </c>
      <c r="C430" s="39">
        <v>26466047</v>
      </c>
      <c r="D430" s="37">
        <v>12</v>
      </c>
      <c r="E430" s="41" t="s">
        <v>266</v>
      </c>
      <c r="F430" s="81">
        <v>13</v>
      </c>
      <c r="G430" s="81">
        <v>18</v>
      </c>
      <c r="H430" s="81">
        <v>0</v>
      </c>
      <c r="I430" s="14"/>
      <c r="J430" s="14"/>
      <c r="K430" s="14"/>
      <c r="L430" s="14"/>
      <c r="M430" s="14"/>
      <c r="N430" s="14"/>
      <c r="O430" s="14"/>
      <c r="P430" s="14"/>
      <c r="Q430" s="14"/>
      <c r="R430" s="14"/>
    </row>
    <row r="431" spans="1:18" ht="15.75" customHeight="1" x14ac:dyDescent="0.2">
      <c r="A431" s="80" t="s">
        <v>643</v>
      </c>
      <c r="B431" s="41" t="s">
        <v>648</v>
      </c>
      <c r="C431" s="39">
        <v>24620982</v>
      </c>
      <c r="D431" s="37">
        <v>23</v>
      </c>
      <c r="E431" s="41" t="s">
        <v>266</v>
      </c>
      <c r="F431" s="81">
        <v>8</v>
      </c>
      <c r="G431" s="81">
        <v>9</v>
      </c>
      <c r="H431" s="81" t="s">
        <v>298</v>
      </c>
      <c r="I431" s="14"/>
      <c r="J431" s="14"/>
      <c r="K431" s="14"/>
      <c r="L431" s="14"/>
      <c r="M431" s="14"/>
      <c r="N431" s="14"/>
      <c r="O431" s="14"/>
      <c r="P431" s="14"/>
      <c r="Q431" s="14"/>
      <c r="R431" s="14"/>
    </row>
    <row r="432" spans="1:18" ht="15.75" customHeight="1" x14ac:dyDescent="0.2">
      <c r="A432" s="80" t="s">
        <v>643</v>
      </c>
      <c r="B432" s="41" t="s">
        <v>347</v>
      </c>
      <c r="C432" s="39">
        <v>23904144</v>
      </c>
      <c r="D432" s="37">
        <v>18</v>
      </c>
      <c r="E432" s="41" t="s">
        <v>284</v>
      </c>
      <c r="F432" s="81">
        <v>20</v>
      </c>
      <c r="G432" s="81">
        <v>74</v>
      </c>
      <c r="H432" s="81">
        <v>0</v>
      </c>
      <c r="I432" s="14"/>
      <c r="J432" s="14"/>
      <c r="K432" s="14"/>
      <c r="L432" s="14"/>
      <c r="M432" s="14"/>
      <c r="N432" s="14"/>
      <c r="O432" s="14"/>
      <c r="P432" s="14"/>
      <c r="Q432" s="14"/>
      <c r="R432" s="14"/>
    </row>
    <row r="433" spans="1:18" ht="15.75" customHeight="1" x14ac:dyDescent="0.2">
      <c r="A433" s="80" t="s">
        <v>643</v>
      </c>
      <c r="B433" s="41" t="s">
        <v>649</v>
      </c>
      <c r="C433" s="39">
        <v>9527829</v>
      </c>
      <c r="D433" s="37">
        <v>18</v>
      </c>
      <c r="E433" s="41" t="s">
        <v>284</v>
      </c>
      <c r="F433" s="81">
        <v>6</v>
      </c>
      <c r="G433" s="81">
        <v>6</v>
      </c>
      <c r="H433" s="81">
        <v>0</v>
      </c>
      <c r="I433" s="14"/>
      <c r="J433" s="14"/>
      <c r="K433" s="14"/>
      <c r="L433" s="14"/>
      <c r="M433" s="14"/>
      <c r="N433" s="14"/>
      <c r="O433" s="14"/>
      <c r="P433" s="14"/>
      <c r="Q433" s="14"/>
      <c r="R433" s="14"/>
    </row>
    <row r="434" spans="1:18" ht="15.75" customHeight="1" x14ac:dyDescent="0.2">
      <c r="A434" s="80" t="s">
        <v>650</v>
      </c>
      <c r="B434" s="41" t="s">
        <v>330</v>
      </c>
      <c r="C434" s="39">
        <v>30479438</v>
      </c>
      <c r="D434" s="37">
        <v>5</v>
      </c>
      <c r="E434" s="41" t="s">
        <v>266</v>
      </c>
      <c r="F434" s="81">
        <v>12</v>
      </c>
      <c r="G434" s="81">
        <v>65</v>
      </c>
      <c r="H434" s="81">
        <v>0</v>
      </c>
      <c r="I434" s="14"/>
      <c r="J434" s="14"/>
      <c r="K434" s="14"/>
      <c r="L434" s="14"/>
      <c r="M434" s="14"/>
      <c r="N434" s="14"/>
      <c r="O434" s="14"/>
      <c r="P434" s="14"/>
      <c r="Q434" s="14"/>
      <c r="R434" s="14"/>
    </row>
    <row r="435" spans="1:18" ht="15.75" customHeight="1" x14ac:dyDescent="0.2">
      <c r="A435" s="80" t="s">
        <v>650</v>
      </c>
      <c r="B435" s="41" t="s">
        <v>339</v>
      </c>
      <c r="C435" s="39">
        <v>30072547</v>
      </c>
      <c r="D435" s="37">
        <v>9</v>
      </c>
      <c r="E435" s="41" t="s">
        <v>266</v>
      </c>
      <c r="F435" s="81">
        <v>11</v>
      </c>
      <c r="G435" s="81">
        <v>47</v>
      </c>
      <c r="H435" s="81">
        <v>0</v>
      </c>
      <c r="I435" s="14"/>
      <c r="J435" s="14"/>
      <c r="K435" s="14"/>
      <c r="L435" s="14"/>
      <c r="M435" s="14"/>
      <c r="N435" s="14"/>
      <c r="O435" s="14"/>
      <c r="P435" s="14"/>
      <c r="Q435" s="14"/>
      <c r="R435" s="14"/>
    </row>
    <row r="436" spans="1:18" ht="15.75" customHeight="1" x14ac:dyDescent="0.2">
      <c r="A436" s="80" t="s">
        <v>650</v>
      </c>
      <c r="B436" s="41" t="s">
        <v>334</v>
      </c>
      <c r="C436" s="39">
        <v>30028995</v>
      </c>
      <c r="D436" s="37">
        <v>3</v>
      </c>
      <c r="E436" s="41" t="s">
        <v>266</v>
      </c>
      <c r="F436" s="81">
        <v>13</v>
      </c>
      <c r="G436" s="81">
        <v>30</v>
      </c>
      <c r="H436" s="81">
        <v>0</v>
      </c>
      <c r="I436" s="14"/>
      <c r="J436" s="14"/>
      <c r="K436" s="14"/>
      <c r="L436" s="14"/>
      <c r="M436" s="14"/>
      <c r="N436" s="14"/>
      <c r="O436" s="14"/>
      <c r="P436" s="14"/>
      <c r="Q436" s="14"/>
      <c r="R436" s="14"/>
    </row>
    <row r="437" spans="1:18" ht="15.75" customHeight="1" x14ac:dyDescent="0.2">
      <c r="A437" s="80" t="s">
        <v>650</v>
      </c>
      <c r="B437" s="41" t="s">
        <v>306</v>
      </c>
      <c r="C437" s="39">
        <v>28949045</v>
      </c>
      <c r="D437" s="37">
        <v>4</v>
      </c>
      <c r="E437" s="41" t="s">
        <v>266</v>
      </c>
      <c r="F437" s="81">
        <v>10</v>
      </c>
      <c r="G437" s="81">
        <v>25</v>
      </c>
      <c r="H437" s="81">
        <v>0</v>
      </c>
      <c r="I437" s="14"/>
      <c r="J437" s="14"/>
      <c r="K437" s="14"/>
      <c r="L437" s="14"/>
      <c r="M437" s="14"/>
      <c r="N437" s="14"/>
      <c r="O437" s="14"/>
      <c r="P437" s="14"/>
      <c r="Q437" s="14"/>
      <c r="R437" s="14"/>
    </row>
    <row r="438" spans="1:18" ht="15.75" customHeight="1" x14ac:dyDescent="0.2">
      <c r="A438" s="80" t="s">
        <v>650</v>
      </c>
      <c r="B438" s="41" t="s">
        <v>337</v>
      </c>
      <c r="C438" s="39">
        <v>27742916</v>
      </c>
      <c r="D438" s="37">
        <v>13</v>
      </c>
      <c r="E438" s="41" t="s">
        <v>266</v>
      </c>
      <c r="F438" s="81">
        <v>16</v>
      </c>
      <c r="G438" s="81">
        <v>59</v>
      </c>
      <c r="H438" s="81">
        <v>0</v>
      </c>
      <c r="I438" s="14"/>
      <c r="J438" s="14"/>
      <c r="K438" s="14"/>
      <c r="L438" s="14"/>
      <c r="M438" s="14"/>
      <c r="N438" s="14"/>
      <c r="O438" s="14"/>
      <c r="P438" s="14"/>
      <c r="Q438" s="14"/>
      <c r="R438" s="14"/>
    </row>
    <row r="439" spans="1:18" ht="15.75" customHeight="1" x14ac:dyDescent="0.2">
      <c r="A439" s="80" t="s">
        <v>650</v>
      </c>
      <c r="B439" s="41" t="s">
        <v>345</v>
      </c>
      <c r="C439" s="39">
        <v>27680345</v>
      </c>
      <c r="D439" s="37">
        <v>6</v>
      </c>
      <c r="E439" s="41" t="s">
        <v>266</v>
      </c>
      <c r="F439" s="81">
        <v>15</v>
      </c>
      <c r="G439" s="81">
        <v>32</v>
      </c>
      <c r="H439" s="81">
        <v>0</v>
      </c>
      <c r="I439" s="14"/>
      <c r="J439" s="14"/>
      <c r="K439" s="14"/>
      <c r="L439" s="14"/>
      <c r="M439" s="14"/>
      <c r="N439" s="14"/>
      <c r="O439" s="14"/>
      <c r="P439" s="14"/>
      <c r="Q439" s="14"/>
      <c r="R439" s="14"/>
    </row>
    <row r="440" spans="1:18" ht="15.75" customHeight="1" x14ac:dyDescent="0.2">
      <c r="A440" s="80" t="s">
        <v>650</v>
      </c>
      <c r="B440" s="41" t="s">
        <v>342</v>
      </c>
      <c r="C440" s="39">
        <v>27438269</v>
      </c>
      <c r="D440" s="37">
        <v>10</v>
      </c>
      <c r="E440" s="41" t="s">
        <v>266</v>
      </c>
      <c r="F440" s="81">
        <v>9</v>
      </c>
      <c r="G440" s="81">
        <v>34</v>
      </c>
      <c r="H440" s="81">
        <v>0</v>
      </c>
      <c r="I440" s="14"/>
      <c r="J440" s="14"/>
      <c r="K440" s="14"/>
      <c r="L440" s="14"/>
      <c r="M440" s="14"/>
      <c r="N440" s="14"/>
      <c r="O440" s="14"/>
      <c r="P440" s="14"/>
      <c r="Q440" s="14"/>
      <c r="R440" s="14"/>
    </row>
    <row r="441" spans="1:18" ht="15.75" customHeight="1" x14ac:dyDescent="0.2">
      <c r="A441" s="80" t="s">
        <v>650</v>
      </c>
      <c r="B441" s="41" t="s">
        <v>300</v>
      </c>
      <c r="C441" s="39">
        <v>27055867</v>
      </c>
      <c r="D441" s="37">
        <v>1</v>
      </c>
      <c r="E441" s="41" t="s">
        <v>266</v>
      </c>
      <c r="F441" s="81">
        <v>10</v>
      </c>
      <c r="G441" s="81">
        <v>22</v>
      </c>
      <c r="H441" s="81">
        <v>0</v>
      </c>
      <c r="I441" s="14"/>
      <c r="J441" s="14"/>
      <c r="K441" s="14"/>
      <c r="L441" s="14"/>
      <c r="M441" s="14"/>
      <c r="N441" s="14"/>
      <c r="O441" s="14"/>
      <c r="P441" s="14"/>
      <c r="Q441" s="14"/>
      <c r="R441" s="14"/>
    </row>
    <row r="442" spans="1:18" ht="15.75" customHeight="1" x14ac:dyDescent="0.2">
      <c r="A442" s="80" t="s">
        <v>650</v>
      </c>
      <c r="B442" s="41" t="s">
        <v>365</v>
      </c>
      <c r="C442" s="39">
        <v>26581398</v>
      </c>
      <c r="D442" s="37">
        <v>16</v>
      </c>
      <c r="E442" s="41" t="s">
        <v>266</v>
      </c>
      <c r="F442" s="81">
        <v>19</v>
      </c>
      <c r="G442" s="81">
        <v>35</v>
      </c>
      <c r="H442" s="81">
        <v>0</v>
      </c>
      <c r="I442" s="14"/>
      <c r="J442" s="14"/>
      <c r="K442" s="14"/>
      <c r="L442" s="14"/>
      <c r="M442" s="14"/>
      <c r="N442" s="14"/>
      <c r="O442" s="14"/>
      <c r="P442" s="14"/>
      <c r="Q442" s="14"/>
      <c r="R442" s="14"/>
    </row>
    <row r="443" spans="1:18" ht="15.75" customHeight="1" x14ac:dyDescent="0.2">
      <c r="A443" s="80" t="s">
        <v>650</v>
      </c>
      <c r="B443" s="41" t="s">
        <v>343</v>
      </c>
      <c r="C443" s="39">
        <v>25704503</v>
      </c>
      <c r="D443" s="37">
        <v>14</v>
      </c>
      <c r="E443" s="41" t="s">
        <v>266</v>
      </c>
      <c r="F443" s="81">
        <v>11</v>
      </c>
      <c r="G443" s="81">
        <v>29</v>
      </c>
      <c r="H443" s="81">
        <v>0</v>
      </c>
      <c r="I443" s="14"/>
      <c r="J443" s="14"/>
      <c r="K443" s="14"/>
      <c r="L443" s="14"/>
      <c r="M443" s="14"/>
      <c r="N443" s="14"/>
      <c r="O443" s="14"/>
      <c r="P443" s="14"/>
      <c r="Q443" s="14"/>
      <c r="R443" s="14"/>
    </row>
    <row r="444" spans="1:18" ht="15.75" customHeight="1" x14ac:dyDescent="0.2">
      <c r="A444" s="80" t="s">
        <v>650</v>
      </c>
      <c r="B444" s="41" t="s">
        <v>366</v>
      </c>
      <c r="C444" s="39">
        <v>25156145</v>
      </c>
      <c r="D444" s="37">
        <v>17</v>
      </c>
      <c r="E444" s="41" t="s">
        <v>266</v>
      </c>
      <c r="F444" s="81">
        <v>13</v>
      </c>
      <c r="G444" s="81">
        <v>39</v>
      </c>
      <c r="H444" s="81">
        <v>0</v>
      </c>
      <c r="I444" s="14"/>
      <c r="J444" s="14"/>
      <c r="K444" s="14"/>
      <c r="L444" s="14"/>
      <c r="M444" s="14"/>
      <c r="N444" s="14"/>
      <c r="O444" s="14"/>
      <c r="P444" s="14"/>
      <c r="Q444" s="14"/>
      <c r="R444" s="14"/>
    </row>
    <row r="445" spans="1:18" ht="15.75" customHeight="1" x14ac:dyDescent="0.2">
      <c r="A445" s="80" t="s">
        <v>650</v>
      </c>
      <c r="B445" s="41" t="s">
        <v>374</v>
      </c>
      <c r="C445" s="39">
        <v>24963210</v>
      </c>
      <c r="D445" s="37">
        <v>15</v>
      </c>
      <c r="E445" s="41" t="s">
        <v>266</v>
      </c>
      <c r="F445" s="81">
        <v>32</v>
      </c>
      <c r="G445" s="81">
        <v>46</v>
      </c>
      <c r="H445" s="81">
        <v>0</v>
      </c>
      <c r="I445" s="14"/>
      <c r="J445" s="14"/>
      <c r="K445" s="14"/>
      <c r="L445" s="14"/>
      <c r="M445" s="14"/>
      <c r="N445" s="14"/>
      <c r="O445" s="14"/>
      <c r="P445" s="14"/>
      <c r="Q445" s="14"/>
      <c r="R445" s="14"/>
    </row>
    <row r="446" spans="1:18" ht="15.75" customHeight="1" x14ac:dyDescent="0.2">
      <c r="A446" s="80" t="s">
        <v>650</v>
      </c>
      <c r="B446" s="41" t="s">
        <v>375</v>
      </c>
      <c r="C446" s="39">
        <v>24104793</v>
      </c>
      <c r="D446" s="37">
        <v>21</v>
      </c>
      <c r="E446" s="41" t="s">
        <v>266</v>
      </c>
      <c r="F446" s="81">
        <v>12</v>
      </c>
      <c r="G446" s="81">
        <v>20</v>
      </c>
      <c r="H446" s="81">
        <v>0</v>
      </c>
      <c r="I446" s="14"/>
      <c r="J446" s="14"/>
      <c r="K446" s="14"/>
      <c r="L446" s="14"/>
      <c r="M446" s="14"/>
      <c r="N446" s="14"/>
      <c r="O446" s="14"/>
      <c r="P446" s="14"/>
      <c r="Q446" s="14"/>
      <c r="R446" s="14"/>
    </row>
    <row r="447" spans="1:18" ht="15.75" customHeight="1" x14ac:dyDescent="0.2">
      <c r="A447" s="80" t="s">
        <v>650</v>
      </c>
      <c r="B447" s="41" t="s">
        <v>347</v>
      </c>
      <c r="C447" s="39">
        <v>23432536</v>
      </c>
      <c r="D447" s="37">
        <v>8</v>
      </c>
      <c r="E447" s="41" t="s">
        <v>266</v>
      </c>
      <c r="F447" s="81">
        <v>17</v>
      </c>
      <c r="G447" s="81">
        <v>25</v>
      </c>
      <c r="H447" s="81">
        <v>0</v>
      </c>
      <c r="I447" s="14"/>
      <c r="J447" s="14"/>
      <c r="K447" s="14"/>
      <c r="L447" s="14"/>
      <c r="M447" s="14"/>
      <c r="N447" s="14"/>
      <c r="O447" s="14"/>
      <c r="P447" s="14"/>
      <c r="Q447" s="14"/>
      <c r="R447" s="14"/>
    </row>
    <row r="448" spans="1:18" ht="15.75" customHeight="1" x14ac:dyDescent="0.2">
      <c r="A448" s="80" t="s">
        <v>650</v>
      </c>
      <c r="B448" s="41" t="s">
        <v>351</v>
      </c>
      <c r="C448" s="39">
        <v>23069680</v>
      </c>
      <c r="D448" s="37">
        <v>7</v>
      </c>
      <c r="E448" s="41" t="s">
        <v>266</v>
      </c>
      <c r="F448" s="81">
        <v>16</v>
      </c>
      <c r="G448" s="81">
        <v>39</v>
      </c>
      <c r="H448" s="81">
        <v>0</v>
      </c>
      <c r="I448" s="14"/>
      <c r="J448" s="14"/>
      <c r="K448" s="14"/>
      <c r="L448" s="14"/>
      <c r="M448" s="14"/>
      <c r="N448" s="14"/>
      <c r="O448" s="14"/>
      <c r="P448" s="14"/>
      <c r="Q448" s="14"/>
      <c r="R448" s="14"/>
    </row>
    <row r="449" spans="1:18" ht="15.75" customHeight="1" x14ac:dyDescent="0.2">
      <c r="A449" s="80" t="s">
        <v>650</v>
      </c>
      <c r="B449" s="41" t="s">
        <v>332</v>
      </c>
      <c r="C449" s="39">
        <v>22902521</v>
      </c>
      <c r="D449" s="37">
        <v>12</v>
      </c>
      <c r="E449" s="41" t="s">
        <v>266</v>
      </c>
      <c r="F449" s="81">
        <v>9</v>
      </c>
      <c r="G449" s="81">
        <v>29</v>
      </c>
      <c r="H449" s="81">
        <v>0</v>
      </c>
      <c r="I449" s="14"/>
      <c r="J449" s="14"/>
      <c r="K449" s="14"/>
      <c r="L449" s="14"/>
      <c r="M449" s="14"/>
      <c r="N449" s="14"/>
      <c r="O449" s="14"/>
      <c r="P449" s="14"/>
      <c r="Q449" s="14"/>
      <c r="R449" s="14"/>
    </row>
    <row r="450" spans="1:18" ht="15.75" customHeight="1" x14ac:dyDescent="0.2">
      <c r="A450" s="80" t="s">
        <v>650</v>
      </c>
      <c r="B450" s="41" t="s">
        <v>415</v>
      </c>
      <c r="C450" s="39">
        <v>22609112</v>
      </c>
      <c r="D450" s="37">
        <v>22</v>
      </c>
      <c r="E450" s="41" t="s">
        <v>266</v>
      </c>
      <c r="F450" s="81">
        <v>8</v>
      </c>
      <c r="G450" s="81">
        <v>31</v>
      </c>
      <c r="H450" s="81">
        <v>0</v>
      </c>
      <c r="I450" s="14"/>
      <c r="J450" s="14"/>
      <c r="K450" s="14"/>
      <c r="L450" s="14"/>
      <c r="M450" s="14"/>
      <c r="N450" s="14"/>
      <c r="O450" s="14"/>
      <c r="P450" s="14"/>
      <c r="Q450" s="14"/>
      <c r="R450" s="14"/>
    </row>
    <row r="451" spans="1:18" ht="15.75" customHeight="1" x14ac:dyDescent="0.2">
      <c r="A451" s="80" t="s">
        <v>650</v>
      </c>
      <c r="B451" s="41" t="s">
        <v>410</v>
      </c>
      <c r="C451" s="39">
        <v>22441820</v>
      </c>
      <c r="D451" s="37">
        <v>24</v>
      </c>
      <c r="E451" s="41" t="s">
        <v>266</v>
      </c>
      <c r="F451" s="81">
        <v>37</v>
      </c>
      <c r="G451" s="81">
        <v>68</v>
      </c>
      <c r="H451" s="81">
        <v>0</v>
      </c>
      <c r="I451" s="14"/>
      <c r="J451" s="14"/>
      <c r="K451" s="14"/>
      <c r="L451" s="14"/>
      <c r="M451" s="14"/>
      <c r="N451" s="14"/>
      <c r="O451" s="14"/>
      <c r="P451" s="14"/>
      <c r="Q451" s="14"/>
      <c r="R451" s="14"/>
    </row>
    <row r="452" spans="1:18" ht="15.75" customHeight="1" x14ac:dyDescent="0.2">
      <c r="A452" s="80" t="s">
        <v>650</v>
      </c>
      <c r="B452" s="41" t="s">
        <v>354</v>
      </c>
      <c r="C452" s="39">
        <v>22193419</v>
      </c>
      <c r="D452" s="37">
        <v>11</v>
      </c>
      <c r="E452" s="41" t="s">
        <v>266</v>
      </c>
      <c r="F452" s="81">
        <v>14</v>
      </c>
      <c r="G452" s="81">
        <v>33</v>
      </c>
      <c r="H452" s="81">
        <v>0</v>
      </c>
      <c r="I452" s="14"/>
      <c r="J452" s="14"/>
      <c r="K452" s="14"/>
      <c r="L452" s="14"/>
      <c r="M452" s="14"/>
      <c r="N452" s="14"/>
      <c r="O452" s="14"/>
      <c r="P452" s="14"/>
      <c r="Q452" s="14"/>
      <c r="R452" s="14"/>
    </row>
    <row r="453" spans="1:18" ht="15.75" customHeight="1" x14ac:dyDescent="0.2">
      <c r="A453" s="80" t="s">
        <v>650</v>
      </c>
      <c r="B453" s="41" t="s">
        <v>368</v>
      </c>
      <c r="C453" s="39">
        <v>21060126</v>
      </c>
      <c r="D453" s="37">
        <v>19</v>
      </c>
      <c r="E453" s="41" t="s">
        <v>266</v>
      </c>
      <c r="F453" s="81">
        <v>14</v>
      </c>
      <c r="G453" s="81">
        <v>32</v>
      </c>
      <c r="H453" s="81">
        <v>0</v>
      </c>
      <c r="I453" s="14"/>
      <c r="J453" s="14"/>
      <c r="K453" s="14"/>
      <c r="L453" s="14"/>
      <c r="M453" s="14"/>
      <c r="N453" s="14"/>
      <c r="O453" s="14"/>
      <c r="P453" s="14"/>
      <c r="Q453" s="14"/>
      <c r="R453" s="14"/>
    </row>
    <row r="454" spans="1:18" ht="15.75" customHeight="1" x14ac:dyDescent="0.2">
      <c r="A454" s="80" t="s">
        <v>650</v>
      </c>
      <c r="B454" s="41" t="s">
        <v>371</v>
      </c>
      <c r="C454" s="39">
        <v>17599799</v>
      </c>
      <c r="D454" s="37">
        <v>20</v>
      </c>
      <c r="E454" s="41" t="s">
        <v>266</v>
      </c>
      <c r="F454" s="81">
        <v>4</v>
      </c>
      <c r="G454" s="81">
        <v>10</v>
      </c>
      <c r="H454" s="81">
        <v>0</v>
      </c>
      <c r="I454" s="14"/>
      <c r="J454" s="14"/>
      <c r="K454" s="14"/>
      <c r="L454" s="14"/>
      <c r="M454" s="14"/>
      <c r="N454" s="14"/>
      <c r="O454" s="14"/>
      <c r="P454" s="14"/>
      <c r="Q454" s="14"/>
      <c r="R454" s="14"/>
    </row>
    <row r="455" spans="1:18" ht="15.75" customHeight="1" x14ac:dyDescent="0.2">
      <c r="A455" s="80" t="s">
        <v>650</v>
      </c>
      <c r="B455" s="41" t="s">
        <v>412</v>
      </c>
      <c r="C455" s="39">
        <v>15932363</v>
      </c>
      <c r="D455" s="37">
        <v>23</v>
      </c>
      <c r="E455" s="41" t="s">
        <v>266</v>
      </c>
      <c r="F455" s="81">
        <v>3</v>
      </c>
      <c r="G455" s="81">
        <v>5</v>
      </c>
      <c r="H455" s="81">
        <v>0</v>
      </c>
      <c r="I455" s="14"/>
      <c r="J455" s="14"/>
      <c r="K455" s="14"/>
      <c r="L455" s="14"/>
      <c r="M455" s="14"/>
      <c r="N455" s="14"/>
      <c r="O455" s="14"/>
      <c r="P455" s="14"/>
      <c r="Q455" s="14"/>
      <c r="R455" s="14"/>
    </row>
    <row r="456" spans="1:18" ht="15.75" customHeight="1" x14ac:dyDescent="0.2">
      <c r="A456" s="80" t="s">
        <v>650</v>
      </c>
      <c r="B456" s="41" t="s">
        <v>367</v>
      </c>
      <c r="C456" s="39">
        <v>14930383</v>
      </c>
      <c r="D456" s="37">
        <v>18</v>
      </c>
      <c r="E456" s="41" t="s">
        <v>266</v>
      </c>
      <c r="F456" s="81">
        <v>23</v>
      </c>
      <c r="G456" s="81">
        <v>42</v>
      </c>
      <c r="H456" s="81">
        <v>0</v>
      </c>
      <c r="I456" s="14"/>
      <c r="J456" s="14"/>
      <c r="K456" s="14"/>
      <c r="L456" s="14"/>
      <c r="M456" s="14"/>
      <c r="N456" s="14"/>
      <c r="O456" s="14"/>
      <c r="P456" s="14"/>
      <c r="Q456" s="14"/>
      <c r="R456" s="14"/>
    </row>
    <row r="457" spans="1:18" ht="15.75" customHeight="1" x14ac:dyDescent="0.2">
      <c r="A457" s="80" t="s">
        <v>650</v>
      </c>
      <c r="B457" s="41" t="s">
        <v>307</v>
      </c>
      <c r="C457" s="39">
        <v>12923129</v>
      </c>
      <c r="D457" s="37">
        <v>2</v>
      </c>
      <c r="E457" s="41" t="s">
        <v>266</v>
      </c>
      <c r="F457" s="81">
        <v>6</v>
      </c>
      <c r="G457" s="81">
        <v>19</v>
      </c>
      <c r="H457" s="81">
        <v>0</v>
      </c>
      <c r="I457" s="14"/>
      <c r="J457" s="14"/>
      <c r="K457" s="14"/>
      <c r="L457" s="14"/>
      <c r="M457" s="14"/>
      <c r="N457" s="14"/>
      <c r="O457" s="14"/>
      <c r="P457" s="14"/>
      <c r="Q457" s="14"/>
      <c r="R457" s="14"/>
    </row>
    <row r="458" spans="1:18" ht="15.75" customHeight="1" x14ac:dyDescent="0.2">
      <c r="A458" s="80" t="s">
        <v>651</v>
      </c>
      <c r="B458" s="41" t="s">
        <v>652</v>
      </c>
      <c r="C458" s="39">
        <v>68397778</v>
      </c>
      <c r="D458" s="37">
        <v>7</v>
      </c>
      <c r="E458" s="41" t="s">
        <v>266</v>
      </c>
      <c r="F458" s="81">
        <v>24</v>
      </c>
      <c r="G458" s="81">
        <v>66</v>
      </c>
      <c r="H458" s="81" t="s">
        <v>341</v>
      </c>
      <c r="I458" s="14"/>
      <c r="J458" s="14"/>
      <c r="K458" s="14"/>
      <c r="L458" s="14"/>
      <c r="M458" s="14"/>
      <c r="N458" s="14"/>
      <c r="O458" s="14"/>
      <c r="P458" s="14"/>
      <c r="Q458" s="14"/>
      <c r="R458" s="14"/>
    </row>
    <row r="459" spans="1:18" ht="15.75" customHeight="1" x14ac:dyDescent="0.2">
      <c r="A459" s="80" t="s">
        <v>651</v>
      </c>
      <c r="B459" s="41" t="s">
        <v>653</v>
      </c>
      <c r="C459" s="39">
        <v>52512415</v>
      </c>
      <c r="D459" s="37">
        <v>3</v>
      </c>
      <c r="E459" s="41" t="s">
        <v>266</v>
      </c>
      <c r="F459" s="81">
        <v>77</v>
      </c>
      <c r="G459" s="81">
        <v>229</v>
      </c>
      <c r="H459" s="81">
        <v>0</v>
      </c>
      <c r="I459" s="14"/>
      <c r="J459" s="14"/>
      <c r="K459" s="14"/>
      <c r="L459" s="14"/>
      <c r="M459" s="14"/>
      <c r="N459" s="14"/>
      <c r="O459" s="14"/>
      <c r="P459" s="14"/>
      <c r="Q459" s="14"/>
      <c r="R459" s="14"/>
    </row>
    <row r="460" spans="1:18" ht="15.75" customHeight="1" x14ac:dyDescent="0.2">
      <c r="A460" s="80" t="s">
        <v>651</v>
      </c>
      <c r="B460" s="41" t="s">
        <v>654</v>
      </c>
      <c r="C460" s="39">
        <v>43921804</v>
      </c>
      <c r="D460" s="37">
        <v>23</v>
      </c>
      <c r="E460" s="41" t="s">
        <v>266</v>
      </c>
      <c r="F460" s="81">
        <v>27</v>
      </c>
      <c r="G460" s="81">
        <v>95</v>
      </c>
      <c r="H460" s="81">
        <v>0</v>
      </c>
      <c r="I460" s="14"/>
      <c r="J460" s="14"/>
      <c r="K460" s="14"/>
      <c r="L460" s="14"/>
      <c r="M460" s="14"/>
      <c r="N460" s="14"/>
      <c r="O460" s="14"/>
      <c r="P460" s="14"/>
      <c r="Q460" s="14"/>
      <c r="R460" s="14"/>
    </row>
    <row r="461" spans="1:18" ht="15.75" customHeight="1" x14ac:dyDescent="0.2">
      <c r="A461" s="80" t="s">
        <v>651</v>
      </c>
      <c r="B461" s="41" t="s">
        <v>655</v>
      </c>
      <c r="C461" s="39">
        <v>41428020</v>
      </c>
      <c r="D461" s="37">
        <v>6</v>
      </c>
      <c r="E461" s="41" t="s">
        <v>266</v>
      </c>
      <c r="F461" s="81">
        <v>23</v>
      </c>
      <c r="G461" s="81">
        <v>68</v>
      </c>
      <c r="H461" s="81">
        <v>0</v>
      </c>
      <c r="I461" s="14"/>
      <c r="J461" s="14"/>
      <c r="K461" s="14"/>
      <c r="L461" s="14"/>
      <c r="M461" s="14"/>
      <c r="N461" s="14"/>
      <c r="O461" s="14"/>
      <c r="P461" s="14"/>
      <c r="Q461" s="14"/>
      <c r="R461" s="14"/>
    </row>
    <row r="462" spans="1:18" ht="15.75" customHeight="1" x14ac:dyDescent="0.2">
      <c r="A462" s="80" t="s">
        <v>651</v>
      </c>
      <c r="B462" s="41" t="s">
        <v>656</v>
      </c>
      <c r="C462" s="39">
        <v>41162407</v>
      </c>
      <c r="D462" s="37">
        <v>1</v>
      </c>
      <c r="E462" s="41" t="s">
        <v>266</v>
      </c>
      <c r="F462" s="81">
        <v>9</v>
      </c>
      <c r="G462" s="81">
        <v>20</v>
      </c>
      <c r="H462" s="81">
        <v>0</v>
      </c>
      <c r="I462" s="14"/>
      <c r="J462" s="14"/>
      <c r="K462" s="14"/>
      <c r="L462" s="14"/>
      <c r="M462" s="14"/>
      <c r="N462" s="14"/>
      <c r="O462" s="14"/>
      <c r="P462" s="14"/>
      <c r="Q462" s="14"/>
      <c r="R462" s="14"/>
    </row>
    <row r="463" spans="1:18" ht="15.75" customHeight="1" x14ac:dyDescent="0.2">
      <c r="A463" s="80" t="s">
        <v>651</v>
      </c>
      <c r="B463" s="41" t="s">
        <v>657</v>
      </c>
      <c r="C463" s="39">
        <v>40222765</v>
      </c>
      <c r="D463" s="37">
        <v>15</v>
      </c>
      <c r="E463" s="41" t="s">
        <v>266</v>
      </c>
      <c r="F463" s="81">
        <v>13</v>
      </c>
      <c r="G463" s="81">
        <v>24</v>
      </c>
      <c r="H463" s="81">
        <v>0</v>
      </c>
      <c r="I463" s="14"/>
      <c r="J463" s="14"/>
      <c r="K463" s="14"/>
      <c r="L463" s="14"/>
      <c r="M463" s="14"/>
      <c r="N463" s="14"/>
      <c r="O463" s="14"/>
      <c r="P463" s="14"/>
      <c r="Q463" s="14"/>
      <c r="R463" s="14"/>
    </row>
    <row r="464" spans="1:18" ht="15.75" customHeight="1" x14ac:dyDescent="0.2">
      <c r="A464" s="80" t="s">
        <v>651</v>
      </c>
      <c r="B464" s="41" t="s">
        <v>658</v>
      </c>
      <c r="C464" s="39">
        <v>39985354</v>
      </c>
      <c r="D464" s="37">
        <v>14</v>
      </c>
      <c r="E464" s="41" t="s">
        <v>266</v>
      </c>
      <c r="F464" s="81">
        <v>9</v>
      </c>
      <c r="G464" s="81">
        <v>35</v>
      </c>
      <c r="H464" s="81">
        <v>0</v>
      </c>
      <c r="I464" s="14"/>
      <c r="J464" s="14"/>
      <c r="K464" s="14"/>
      <c r="L464" s="14"/>
      <c r="M464" s="14"/>
      <c r="N464" s="14"/>
      <c r="O464" s="14"/>
      <c r="P464" s="14"/>
      <c r="Q464" s="14"/>
      <c r="R464" s="14"/>
    </row>
    <row r="465" spans="1:18" ht="15.75" customHeight="1" x14ac:dyDescent="0.2">
      <c r="A465" s="80" t="s">
        <v>651</v>
      </c>
      <c r="B465" s="41" t="s">
        <v>659</v>
      </c>
      <c r="C465" s="39">
        <v>39448915</v>
      </c>
      <c r="D465" s="37">
        <v>17</v>
      </c>
      <c r="E465" s="41" t="s">
        <v>266</v>
      </c>
      <c r="F465" s="81">
        <v>12</v>
      </c>
      <c r="G465" s="81">
        <v>31</v>
      </c>
      <c r="H465" s="81">
        <v>0</v>
      </c>
      <c r="I465" s="14"/>
      <c r="J465" s="14"/>
      <c r="K465" s="14"/>
      <c r="L465" s="14"/>
      <c r="M465" s="14"/>
      <c r="N465" s="14"/>
      <c r="O465" s="14"/>
      <c r="P465" s="14"/>
      <c r="Q465" s="14"/>
      <c r="R465" s="14"/>
    </row>
    <row r="466" spans="1:18" ht="15.75" customHeight="1" x14ac:dyDescent="0.2">
      <c r="A466" s="80" t="s">
        <v>651</v>
      </c>
      <c r="B466" s="41" t="s">
        <v>660</v>
      </c>
      <c r="C466" s="39">
        <v>38678279</v>
      </c>
      <c r="D466" s="37">
        <v>5</v>
      </c>
      <c r="E466" s="41" t="s">
        <v>266</v>
      </c>
      <c r="F466" s="81">
        <v>11</v>
      </c>
      <c r="G466" s="81">
        <v>11</v>
      </c>
      <c r="H466" s="81">
        <v>0</v>
      </c>
      <c r="I466" s="14"/>
      <c r="J466" s="14"/>
      <c r="K466" s="14"/>
      <c r="L466" s="14"/>
      <c r="M466" s="14"/>
      <c r="N466" s="14"/>
      <c r="O466" s="14"/>
      <c r="P466" s="14"/>
      <c r="Q466" s="14"/>
      <c r="R466" s="14"/>
    </row>
    <row r="467" spans="1:18" ht="15.75" customHeight="1" x14ac:dyDescent="0.2">
      <c r="A467" s="80" t="s">
        <v>651</v>
      </c>
      <c r="B467" s="41" t="s">
        <v>661</v>
      </c>
      <c r="C467" s="39">
        <v>38669361</v>
      </c>
      <c r="D467" s="37">
        <v>12</v>
      </c>
      <c r="E467" s="41" t="s">
        <v>266</v>
      </c>
      <c r="F467" s="81">
        <v>17</v>
      </c>
      <c r="G467" s="81">
        <v>54</v>
      </c>
      <c r="H467" s="81">
        <v>0</v>
      </c>
      <c r="I467" s="14"/>
      <c r="J467" s="14"/>
      <c r="K467" s="14"/>
      <c r="L467" s="14"/>
      <c r="M467" s="14"/>
      <c r="N467" s="14"/>
      <c r="O467" s="14"/>
      <c r="P467" s="14"/>
      <c r="Q467" s="14"/>
      <c r="R467" s="14"/>
    </row>
    <row r="468" spans="1:18" ht="15.75" customHeight="1" x14ac:dyDescent="0.2">
      <c r="A468" s="80" t="s">
        <v>651</v>
      </c>
      <c r="B468" s="41" t="s">
        <v>662</v>
      </c>
      <c r="C468" s="39">
        <v>38215696</v>
      </c>
      <c r="D468" s="37">
        <v>2</v>
      </c>
      <c r="E468" s="41" t="s">
        <v>266</v>
      </c>
      <c r="F468" s="81">
        <v>15</v>
      </c>
      <c r="G468" s="81">
        <v>39</v>
      </c>
      <c r="H468" s="81">
        <v>0</v>
      </c>
      <c r="I468" s="14"/>
      <c r="J468" s="14"/>
      <c r="K468" s="14"/>
      <c r="L468" s="14"/>
      <c r="M468" s="14"/>
      <c r="N468" s="14"/>
      <c r="O468" s="14"/>
      <c r="P468" s="14"/>
      <c r="Q468" s="14"/>
      <c r="R468" s="14"/>
    </row>
    <row r="469" spans="1:18" ht="15.75" customHeight="1" x14ac:dyDescent="0.2">
      <c r="A469" s="80" t="s">
        <v>651</v>
      </c>
      <c r="B469" s="41" t="s">
        <v>663</v>
      </c>
      <c r="C469" s="39">
        <v>36676067</v>
      </c>
      <c r="D469" s="37">
        <v>11</v>
      </c>
      <c r="E469" s="41" t="s">
        <v>266</v>
      </c>
      <c r="F469" s="81">
        <v>10</v>
      </c>
      <c r="G469" s="81">
        <v>31</v>
      </c>
      <c r="H469" s="81">
        <v>0</v>
      </c>
      <c r="I469" s="14"/>
      <c r="J469" s="14"/>
      <c r="K469" s="14"/>
      <c r="L469" s="14"/>
      <c r="M469" s="14"/>
      <c r="N469" s="14"/>
      <c r="O469" s="14"/>
      <c r="P469" s="14"/>
      <c r="Q469" s="14"/>
      <c r="R469" s="14"/>
    </row>
    <row r="470" spans="1:18" ht="15.75" customHeight="1" x14ac:dyDescent="0.2">
      <c r="A470" s="80" t="s">
        <v>651</v>
      </c>
      <c r="B470" s="41" t="s">
        <v>664</v>
      </c>
      <c r="C470" s="39">
        <v>35913139</v>
      </c>
      <c r="D470" s="37">
        <v>9</v>
      </c>
      <c r="E470" s="41" t="s">
        <v>266</v>
      </c>
      <c r="F470" s="81">
        <v>33</v>
      </c>
      <c r="G470" s="81">
        <v>78</v>
      </c>
      <c r="H470" s="81">
        <v>0</v>
      </c>
      <c r="I470" s="14"/>
      <c r="J470" s="14"/>
      <c r="K470" s="14"/>
      <c r="L470" s="14"/>
      <c r="M470" s="14"/>
      <c r="N470" s="14"/>
      <c r="O470" s="14"/>
      <c r="P470" s="14"/>
      <c r="Q470" s="14"/>
      <c r="R470" s="14"/>
    </row>
    <row r="471" spans="1:18" ht="15.75" customHeight="1" x14ac:dyDescent="0.2">
      <c r="A471" s="80" t="s">
        <v>651</v>
      </c>
      <c r="B471" s="41" t="s">
        <v>665</v>
      </c>
      <c r="C471" s="39">
        <v>35852588</v>
      </c>
      <c r="D471" s="37">
        <v>18</v>
      </c>
      <c r="E471" s="41" t="s">
        <v>266</v>
      </c>
      <c r="F471" s="81">
        <v>21</v>
      </c>
      <c r="G471" s="81">
        <v>62</v>
      </c>
      <c r="H471" s="81">
        <v>0</v>
      </c>
      <c r="I471" s="14"/>
      <c r="J471" s="14"/>
      <c r="K471" s="14"/>
      <c r="L471" s="14"/>
      <c r="M471" s="14"/>
      <c r="N471" s="14"/>
      <c r="O471" s="14"/>
      <c r="P471" s="14"/>
      <c r="Q471" s="14"/>
      <c r="R471" s="14"/>
    </row>
    <row r="472" spans="1:18" ht="15.75" customHeight="1" x14ac:dyDescent="0.2">
      <c r="A472" s="80" t="s">
        <v>651</v>
      </c>
      <c r="B472" s="41" t="s">
        <v>666</v>
      </c>
      <c r="C472" s="39">
        <v>35801853</v>
      </c>
      <c r="D472" s="37">
        <v>16</v>
      </c>
      <c r="E472" s="41" t="s">
        <v>266</v>
      </c>
      <c r="F472" s="81">
        <v>20</v>
      </c>
      <c r="G472" s="81">
        <v>58</v>
      </c>
      <c r="H472" s="81">
        <v>0</v>
      </c>
      <c r="I472" s="14"/>
      <c r="J472" s="14"/>
      <c r="K472" s="14"/>
      <c r="L472" s="14"/>
      <c r="M472" s="14"/>
      <c r="N472" s="14"/>
      <c r="O472" s="14"/>
      <c r="P472" s="14"/>
      <c r="Q472" s="14"/>
      <c r="R472" s="14"/>
    </row>
    <row r="473" spans="1:18" ht="15.75" customHeight="1" x14ac:dyDescent="0.2">
      <c r="A473" s="80" t="s">
        <v>651</v>
      </c>
      <c r="B473" s="41" t="s">
        <v>667</v>
      </c>
      <c r="C473" s="39">
        <v>35011464</v>
      </c>
      <c r="D473" s="37">
        <v>22</v>
      </c>
      <c r="E473" s="41" t="s">
        <v>266</v>
      </c>
      <c r="F473" s="81">
        <v>15</v>
      </c>
      <c r="G473" s="81">
        <v>77</v>
      </c>
      <c r="H473" s="81">
        <v>0</v>
      </c>
      <c r="I473" s="14"/>
      <c r="J473" s="14"/>
      <c r="K473" s="14"/>
      <c r="L473" s="14"/>
      <c r="M473" s="14"/>
      <c r="N473" s="14"/>
      <c r="O473" s="14"/>
      <c r="P473" s="14"/>
      <c r="Q473" s="14"/>
      <c r="R473" s="14"/>
    </row>
    <row r="474" spans="1:18" ht="15.75" customHeight="1" x14ac:dyDescent="0.2">
      <c r="A474" s="80" t="s">
        <v>651</v>
      </c>
      <c r="B474" s="41" t="s">
        <v>668</v>
      </c>
      <c r="C474" s="39">
        <v>34074121</v>
      </c>
      <c r="D474" s="37">
        <v>10</v>
      </c>
      <c r="E474" s="41" t="s">
        <v>266</v>
      </c>
      <c r="F474" s="81">
        <v>17</v>
      </c>
      <c r="G474" s="81">
        <v>28</v>
      </c>
      <c r="H474" s="81">
        <v>0</v>
      </c>
      <c r="I474" s="14"/>
      <c r="J474" s="14"/>
      <c r="K474" s="14"/>
      <c r="L474" s="14"/>
      <c r="M474" s="14"/>
      <c r="N474" s="14"/>
      <c r="O474" s="14"/>
      <c r="P474" s="14"/>
      <c r="Q474" s="14"/>
      <c r="R474" s="14"/>
    </row>
    <row r="475" spans="1:18" ht="15.75" customHeight="1" x14ac:dyDescent="0.2">
      <c r="A475" s="80" t="s">
        <v>651</v>
      </c>
      <c r="B475" s="41" t="s">
        <v>669</v>
      </c>
      <c r="C475" s="39">
        <v>33433079</v>
      </c>
      <c r="D475" s="37">
        <v>4</v>
      </c>
      <c r="E475" s="41" t="s">
        <v>266</v>
      </c>
      <c r="F475" s="81">
        <v>23</v>
      </c>
      <c r="G475" s="81">
        <v>51</v>
      </c>
      <c r="H475" s="81">
        <v>0</v>
      </c>
      <c r="I475" s="14"/>
      <c r="J475" s="14"/>
      <c r="K475" s="14"/>
      <c r="L475" s="14"/>
      <c r="M475" s="14"/>
      <c r="N475" s="14"/>
      <c r="O475" s="14"/>
      <c r="P475" s="14"/>
      <c r="Q475" s="14"/>
      <c r="R475" s="14"/>
    </row>
    <row r="476" spans="1:18" ht="15.75" customHeight="1" x14ac:dyDescent="0.2">
      <c r="A476" s="80" t="s">
        <v>651</v>
      </c>
      <c r="B476" s="41" t="s">
        <v>670</v>
      </c>
      <c r="C476" s="39">
        <v>33145951</v>
      </c>
      <c r="D476" s="37">
        <v>13</v>
      </c>
      <c r="E476" s="41" t="s">
        <v>266</v>
      </c>
      <c r="F476" s="81">
        <v>14</v>
      </c>
      <c r="G476" s="81">
        <v>24</v>
      </c>
      <c r="H476" s="81">
        <v>0</v>
      </c>
      <c r="I476" s="14"/>
      <c r="J476" s="14"/>
      <c r="K476" s="14"/>
      <c r="L476" s="14"/>
      <c r="M476" s="14"/>
      <c r="N476" s="14"/>
      <c r="O476" s="14"/>
      <c r="P476" s="14"/>
      <c r="Q476" s="14"/>
      <c r="R476" s="14"/>
    </row>
    <row r="477" spans="1:18" ht="15.75" customHeight="1" x14ac:dyDescent="0.2">
      <c r="A477" s="80" t="s">
        <v>651</v>
      </c>
      <c r="B477" s="41" t="s">
        <v>671</v>
      </c>
      <c r="C477" s="39">
        <v>31467755</v>
      </c>
      <c r="D477" s="37">
        <v>20</v>
      </c>
      <c r="E477" s="41" t="s">
        <v>266</v>
      </c>
      <c r="F477" s="81">
        <v>15</v>
      </c>
      <c r="G477" s="81">
        <v>55</v>
      </c>
      <c r="H477" s="81">
        <v>0</v>
      </c>
      <c r="I477" s="14"/>
      <c r="J477" s="14"/>
      <c r="K477" s="14"/>
      <c r="L477" s="14"/>
      <c r="M477" s="14"/>
      <c r="N477" s="14"/>
      <c r="O477" s="14"/>
      <c r="P477" s="14"/>
      <c r="Q477" s="14"/>
      <c r="R477" s="14"/>
    </row>
    <row r="478" spans="1:18" ht="15.75" customHeight="1" x14ac:dyDescent="0.2">
      <c r="A478" s="80" t="s">
        <v>651</v>
      </c>
      <c r="B478" s="41" t="s">
        <v>672</v>
      </c>
      <c r="C478" s="39">
        <v>30863130</v>
      </c>
      <c r="D478" s="37">
        <v>19</v>
      </c>
      <c r="E478" s="41" t="s">
        <v>266</v>
      </c>
      <c r="F478" s="81">
        <v>22</v>
      </c>
      <c r="G478" s="81">
        <v>80</v>
      </c>
      <c r="H478" s="81">
        <v>0</v>
      </c>
      <c r="I478" s="14"/>
      <c r="J478" s="14"/>
      <c r="K478" s="14"/>
      <c r="L478" s="14"/>
      <c r="M478" s="14"/>
      <c r="N478" s="14"/>
      <c r="O478" s="14"/>
      <c r="P478" s="14"/>
      <c r="Q478" s="14"/>
      <c r="R478" s="14"/>
    </row>
    <row r="479" spans="1:18" ht="15.75" customHeight="1" x14ac:dyDescent="0.2">
      <c r="A479" s="80" t="s">
        <v>651</v>
      </c>
      <c r="B479" s="41" t="s">
        <v>673</v>
      </c>
      <c r="C479" s="39">
        <v>25827708</v>
      </c>
      <c r="D479" s="37">
        <v>8</v>
      </c>
      <c r="E479" s="41" t="s">
        <v>266</v>
      </c>
      <c r="F479" s="81">
        <v>12</v>
      </c>
      <c r="G479" s="81">
        <v>23</v>
      </c>
      <c r="H479" s="81">
        <v>0</v>
      </c>
      <c r="I479" s="14"/>
      <c r="J479" s="14"/>
      <c r="K479" s="14"/>
      <c r="L479" s="14"/>
      <c r="M479" s="14"/>
      <c r="N479" s="14"/>
      <c r="O479" s="14"/>
      <c r="P479" s="14"/>
      <c r="Q479" s="14"/>
      <c r="R479" s="14"/>
    </row>
    <row r="480" spans="1:18" ht="15.75" customHeight="1" x14ac:dyDescent="0.2">
      <c r="A480" s="80" t="s">
        <v>674</v>
      </c>
      <c r="B480" s="41" t="s">
        <v>368</v>
      </c>
      <c r="C480" s="39">
        <v>72451976</v>
      </c>
      <c r="D480" s="37">
        <v>6</v>
      </c>
      <c r="E480" s="41" t="s">
        <v>266</v>
      </c>
      <c r="F480" s="81">
        <v>36</v>
      </c>
      <c r="G480" s="81">
        <v>23</v>
      </c>
      <c r="H480" s="81">
        <v>0</v>
      </c>
      <c r="I480" s="14"/>
      <c r="J480" s="14"/>
      <c r="K480" s="14"/>
      <c r="L480" s="14"/>
      <c r="M480" s="14"/>
      <c r="N480" s="14"/>
      <c r="O480" s="14"/>
      <c r="P480" s="14"/>
      <c r="Q480" s="14"/>
      <c r="R480" s="14"/>
    </row>
    <row r="481" spans="1:18" ht="15.75" customHeight="1" x14ac:dyDescent="0.2">
      <c r="A481" s="80" t="s">
        <v>674</v>
      </c>
      <c r="B481" s="41" t="s">
        <v>415</v>
      </c>
      <c r="C481" s="39">
        <v>46057556</v>
      </c>
      <c r="D481" s="37">
        <v>3</v>
      </c>
      <c r="E481" s="41" t="s">
        <v>266</v>
      </c>
      <c r="F481" s="81">
        <v>47</v>
      </c>
      <c r="G481" s="81">
        <v>29</v>
      </c>
      <c r="H481" s="81">
        <v>0</v>
      </c>
      <c r="I481" s="14"/>
      <c r="J481" s="14"/>
      <c r="K481" s="14"/>
      <c r="L481" s="14"/>
      <c r="M481" s="14"/>
      <c r="N481" s="14"/>
      <c r="O481" s="14"/>
      <c r="P481" s="14"/>
      <c r="Q481" s="14"/>
      <c r="R481" s="14"/>
    </row>
    <row r="482" spans="1:18" ht="15.75" customHeight="1" x14ac:dyDescent="0.2">
      <c r="A482" s="80" t="s">
        <v>674</v>
      </c>
      <c r="B482" s="41" t="s">
        <v>366</v>
      </c>
      <c r="C482" s="39">
        <v>45933286</v>
      </c>
      <c r="D482" s="37">
        <v>1</v>
      </c>
      <c r="E482" s="41" t="s">
        <v>266</v>
      </c>
      <c r="F482" s="81">
        <v>34</v>
      </c>
      <c r="G482" s="81">
        <v>19</v>
      </c>
      <c r="H482" s="81" t="s">
        <v>341</v>
      </c>
      <c r="I482" s="14"/>
      <c r="J482" s="14"/>
      <c r="K482" s="14"/>
      <c r="L482" s="14"/>
      <c r="M482" s="14"/>
      <c r="N482" s="14"/>
      <c r="O482" s="14"/>
      <c r="P482" s="14"/>
      <c r="Q482" s="14"/>
      <c r="R482" s="14"/>
    </row>
    <row r="483" spans="1:18" ht="15.75" customHeight="1" x14ac:dyDescent="0.2">
      <c r="A483" s="80" t="s">
        <v>674</v>
      </c>
      <c r="B483" s="41" t="s">
        <v>367</v>
      </c>
      <c r="C483" s="39">
        <v>44521366</v>
      </c>
      <c r="D483" s="37">
        <v>13</v>
      </c>
      <c r="E483" s="41" t="s">
        <v>266</v>
      </c>
      <c r="F483" s="81">
        <v>30</v>
      </c>
      <c r="G483" s="81">
        <v>21</v>
      </c>
      <c r="H483" s="81">
        <v>0</v>
      </c>
      <c r="I483" s="14"/>
      <c r="J483" s="14"/>
      <c r="K483" s="14"/>
      <c r="L483" s="14"/>
      <c r="M483" s="14"/>
      <c r="N483" s="14"/>
      <c r="O483" s="14"/>
      <c r="P483" s="14"/>
      <c r="Q483" s="14"/>
      <c r="R483" s="14"/>
    </row>
    <row r="484" spans="1:18" ht="15.75" customHeight="1" x14ac:dyDescent="0.2">
      <c r="A484" s="80" t="s">
        <v>674</v>
      </c>
      <c r="B484" s="41" t="s">
        <v>337</v>
      </c>
      <c r="C484" s="39">
        <v>43801156</v>
      </c>
      <c r="D484" s="37">
        <v>4</v>
      </c>
      <c r="E484" s="41" t="s">
        <v>266</v>
      </c>
      <c r="F484" s="81">
        <v>46</v>
      </c>
      <c r="G484" s="81">
        <v>32</v>
      </c>
      <c r="H484" s="81">
        <v>0</v>
      </c>
      <c r="I484" s="14"/>
      <c r="J484" s="14"/>
      <c r="K484" s="14"/>
      <c r="L484" s="14"/>
      <c r="M484" s="14"/>
      <c r="N484" s="14"/>
      <c r="O484" s="14"/>
      <c r="P484" s="14"/>
      <c r="Q484" s="14"/>
      <c r="R484" s="14"/>
    </row>
    <row r="485" spans="1:18" ht="15.75" customHeight="1" x14ac:dyDescent="0.2">
      <c r="A485" s="80" t="s">
        <v>674</v>
      </c>
      <c r="B485" s="41" t="s">
        <v>365</v>
      </c>
      <c r="C485" s="39">
        <v>43149712</v>
      </c>
      <c r="D485" s="37">
        <v>9</v>
      </c>
      <c r="E485" s="41" t="s">
        <v>266</v>
      </c>
      <c r="F485" s="81">
        <v>33</v>
      </c>
      <c r="G485" s="81">
        <v>16</v>
      </c>
      <c r="H485" s="81">
        <v>0</v>
      </c>
      <c r="I485" s="14"/>
      <c r="J485" s="14"/>
      <c r="K485" s="14"/>
      <c r="L485" s="14"/>
      <c r="M485" s="14"/>
      <c r="N485" s="14"/>
      <c r="O485" s="14"/>
      <c r="P485" s="14"/>
      <c r="Q485" s="14"/>
      <c r="R485" s="14"/>
    </row>
    <row r="486" spans="1:18" ht="15.75" customHeight="1" x14ac:dyDescent="0.2">
      <c r="A486" s="80" t="s">
        <v>674</v>
      </c>
      <c r="B486" s="41" t="s">
        <v>343</v>
      </c>
      <c r="C486" s="39">
        <v>42970088</v>
      </c>
      <c r="D486" s="37">
        <v>10</v>
      </c>
      <c r="E486" s="41" t="s">
        <v>266</v>
      </c>
      <c r="F486" s="81">
        <v>47</v>
      </c>
      <c r="G486" s="81">
        <v>36</v>
      </c>
      <c r="H486" s="81">
        <v>0</v>
      </c>
      <c r="I486" s="14"/>
      <c r="J486" s="14"/>
      <c r="K486" s="14"/>
      <c r="L486" s="14"/>
      <c r="M486" s="14"/>
      <c r="N486" s="14"/>
      <c r="O486" s="14"/>
      <c r="P486" s="14"/>
      <c r="Q486" s="14"/>
      <c r="R486" s="14"/>
    </row>
    <row r="487" spans="1:18" ht="15.75" customHeight="1" x14ac:dyDescent="0.2">
      <c r="A487" s="80" t="s">
        <v>674</v>
      </c>
      <c r="B487" s="41" t="s">
        <v>332</v>
      </c>
      <c r="C487" s="39">
        <v>42802790</v>
      </c>
      <c r="D487" s="37">
        <v>5</v>
      </c>
      <c r="E487" s="41" t="s">
        <v>266</v>
      </c>
      <c r="F487" s="81">
        <v>30</v>
      </c>
      <c r="G487" s="81">
        <v>11</v>
      </c>
      <c r="H487" s="81">
        <v>0</v>
      </c>
      <c r="I487" s="14"/>
      <c r="J487" s="14"/>
      <c r="K487" s="14"/>
      <c r="L487" s="14"/>
      <c r="M487" s="14"/>
      <c r="N487" s="14"/>
      <c r="O487" s="14"/>
      <c r="P487" s="14"/>
      <c r="Q487" s="14"/>
      <c r="R487" s="14"/>
    </row>
    <row r="488" spans="1:18" ht="15.75" customHeight="1" x14ac:dyDescent="0.2">
      <c r="A488" s="80" t="s">
        <v>674</v>
      </c>
      <c r="B488" s="41" t="s">
        <v>306</v>
      </c>
      <c r="C488" s="39">
        <v>40544756</v>
      </c>
      <c r="D488" s="37">
        <v>7</v>
      </c>
      <c r="E488" s="41" t="s">
        <v>266</v>
      </c>
      <c r="F488" s="81">
        <v>33</v>
      </c>
      <c r="G488" s="81">
        <v>16</v>
      </c>
      <c r="H488" s="81" t="s">
        <v>341</v>
      </c>
      <c r="I488" s="14"/>
      <c r="J488" s="14"/>
      <c r="K488" s="14"/>
      <c r="L488" s="14"/>
      <c r="M488" s="14"/>
      <c r="N488" s="14"/>
      <c r="O488" s="14"/>
      <c r="P488" s="14"/>
      <c r="Q488" s="14"/>
      <c r="R488" s="14"/>
    </row>
    <row r="489" spans="1:18" ht="15.75" customHeight="1" x14ac:dyDescent="0.2">
      <c r="A489" s="80" t="s">
        <v>674</v>
      </c>
      <c r="B489" s="41" t="s">
        <v>354</v>
      </c>
      <c r="C489" s="39">
        <v>40234402</v>
      </c>
      <c r="D489" s="37">
        <v>16</v>
      </c>
      <c r="E489" s="41" t="s">
        <v>266</v>
      </c>
      <c r="F489" s="81">
        <v>29</v>
      </c>
      <c r="G489" s="81">
        <v>10</v>
      </c>
      <c r="H489" s="81" t="s">
        <v>298</v>
      </c>
      <c r="I489" s="14"/>
      <c r="J489" s="14"/>
      <c r="K489" s="14"/>
      <c r="L489" s="14"/>
      <c r="M489" s="14"/>
      <c r="N489" s="14"/>
      <c r="O489" s="14"/>
      <c r="P489" s="14"/>
      <c r="Q489" s="14"/>
      <c r="R489" s="14"/>
    </row>
    <row r="490" spans="1:18" ht="15.75" customHeight="1" x14ac:dyDescent="0.2">
      <c r="A490" s="80" t="s">
        <v>674</v>
      </c>
      <c r="B490" s="41" t="s">
        <v>371</v>
      </c>
      <c r="C490" s="39">
        <v>38978045</v>
      </c>
      <c r="D490" s="37">
        <v>21</v>
      </c>
      <c r="E490" s="41" t="s">
        <v>266</v>
      </c>
      <c r="F490" s="81">
        <v>46</v>
      </c>
      <c r="G490" s="81">
        <v>34</v>
      </c>
      <c r="H490" s="81" t="s">
        <v>341</v>
      </c>
      <c r="I490" s="14"/>
      <c r="J490" s="14"/>
      <c r="K490" s="14"/>
      <c r="L490" s="14"/>
      <c r="M490" s="14"/>
      <c r="N490" s="14"/>
      <c r="O490" s="14"/>
      <c r="P490" s="14"/>
      <c r="Q490" s="14"/>
      <c r="R490" s="14"/>
    </row>
    <row r="491" spans="1:18" ht="15.75" customHeight="1" x14ac:dyDescent="0.2">
      <c r="A491" s="80" t="s">
        <v>674</v>
      </c>
      <c r="B491" s="41" t="s">
        <v>330</v>
      </c>
      <c r="C491" s="39">
        <v>37169619</v>
      </c>
      <c r="D491" s="37">
        <v>17</v>
      </c>
      <c r="E491" s="41" t="s">
        <v>266</v>
      </c>
      <c r="F491" s="81">
        <v>50</v>
      </c>
      <c r="G491" s="81">
        <v>18</v>
      </c>
      <c r="H491" s="81">
        <v>0</v>
      </c>
      <c r="I491" s="14"/>
      <c r="J491" s="14"/>
      <c r="K491" s="14"/>
      <c r="L491" s="14"/>
      <c r="M491" s="14"/>
      <c r="N491" s="14"/>
      <c r="O491" s="14"/>
      <c r="P491" s="14"/>
      <c r="Q491" s="14"/>
      <c r="R491" s="14"/>
    </row>
    <row r="492" spans="1:18" ht="15.75" customHeight="1" x14ac:dyDescent="0.2">
      <c r="A492" s="80" t="s">
        <v>674</v>
      </c>
      <c r="B492" s="41" t="s">
        <v>345</v>
      </c>
      <c r="C492" s="39">
        <v>37027010</v>
      </c>
      <c r="D492" s="37">
        <v>15</v>
      </c>
      <c r="E492" s="41" t="s">
        <v>266</v>
      </c>
      <c r="F492" s="81">
        <v>34</v>
      </c>
      <c r="G492" s="81">
        <v>19</v>
      </c>
      <c r="H492" s="81">
        <v>0</v>
      </c>
      <c r="I492" s="14"/>
      <c r="J492" s="14"/>
      <c r="K492" s="14"/>
      <c r="L492" s="14"/>
      <c r="M492" s="14"/>
      <c r="N492" s="14"/>
      <c r="O492" s="14"/>
      <c r="P492" s="14"/>
      <c r="Q492" s="14"/>
      <c r="R492" s="14"/>
    </row>
    <row r="493" spans="1:18" ht="15.75" customHeight="1" x14ac:dyDescent="0.2">
      <c r="A493" s="80" t="s">
        <v>674</v>
      </c>
      <c r="B493" s="41" t="s">
        <v>307</v>
      </c>
      <c r="C493" s="39">
        <v>36801689</v>
      </c>
      <c r="D493" s="37">
        <v>14</v>
      </c>
      <c r="E493" s="41" t="s">
        <v>266</v>
      </c>
      <c r="F493" s="81">
        <v>48</v>
      </c>
      <c r="G493" s="81">
        <v>33</v>
      </c>
      <c r="H493" s="81">
        <v>0</v>
      </c>
      <c r="I493" s="14"/>
      <c r="J493" s="14"/>
      <c r="K493" s="14"/>
      <c r="L493" s="14"/>
      <c r="M493" s="14"/>
      <c r="N493" s="14"/>
      <c r="O493" s="14"/>
      <c r="P493" s="14"/>
      <c r="Q493" s="14"/>
      <c r="R493" s="14"/>
    </row>
    <row r="494" spans="1:18" ht="15.75" customHeight="1" x14ac:dyDescent="0.2">
      <c r="A494" s="80" t="s">
        <v>674</v>
      </c>
      <c r="B494" s="41" t="s">
        <v>351</v>
      </c>
      <c r="C494" s="39">
        <v>34676616</v>
      </c>
      <c r="D494" s="37">
        <v>22</v>
      </c>
      <c r="E494" s="41" t="s">
        <v>266</v>
      </c>
      <c r="F494" s="81">
        <v>37</v>
      </c>
      <c r="G494" s="81">
        <v>22</v>
      </c>
      <c r="H494" s="81" t="s">
        <v>298</v>
      </c>
      <c r="I494" s="14"/>
      <c r="J494" s="14"/>
      <c r="K494" s="14"/>
      <c r="L494" s="14"/>
      <c r="M494" s="14"/>
      <c r="N494" s="14"/>
      <c r="O494" s="14"/>
      <c r="P494" s="14"/>
      <c r="Q494" s="14"/>
      <c r="R494" s="14"/>
    </row>
    <row r="495" spans="1:18" ht="15.75" customHeight="1" x14ac:dyDescent="0.2">
      <c r="A495" s="80" t="s">
        <v>674</v>
      </c>
      <c r="B495" s="41" t="s">
        <v>342</v>
      </c>
      <c r="C495" s="39">
        <v>34658348</v>
      </c>
      <c r="D495" s="37">
        <v>8</v>
      </c>
      <c r="E495" s="41" t="s">
        <v>266</v>
      </c>
      <c r="F495" s="81">
        <v>20</v>
      </c>
      <c r="G495" s="81">
        <v>6</v>
      </c>
      <c r="H495" s="81">
        <v>0</v>
      </c>
      <c r="I495" s="14"/>
      <c r="J495" s="14"/>
      <c r="K495" s="14"/>
      <c r="L495" s="14"/>
      <c r="M495" s="14"/>
      <c r="N495" s="14"/>
      <c r="O495" s="14"/>
      <c r="P495" s="14"/>
      <c r="Q495" s="14"/>
      <c r="R495" s="14"/>
    </row>
    <row r="496" spans="1:18" ht="15.75" customHeight="1" x14ac:dyDescent="0.2">
      <c r="A496" s="80" t="s">
        <v>674</v>
      </c>
      <c r="B496" s="41" t="s">
        <v>412</v>
      </c>
      <c r="C496" s="39">
        <v>33478699</v>
      </c>
      <c r="D496" s="37">
        <v>12</v>
      </c>
      <c r="E496" s="41" t="s">
        <v>266</v>
      </c>
      <c r="F496" s="81">
        <v>46</v>
      </c>
      <c r="G496" s="81">
        <v>24</v>
      </c>
      <c r="H496" s="81">
        <v>0</v>
      </c>
      <c r="I496" s="14"/>
      <c r="J496" s="14"/>
      <c r="K496" s="14"/>
      <c r="L496" s="14"/>
      <c r="M496" s="14"/>
      <c r="N496" s="14"/>
      <c r="O496" s="14"/>
      <c r="P496" s="14"/>
      <c r="Q496" s="14"/>
      <c r="R496" s="14"/>
    </row>
    <row r="497" spans="1:18" ht="15.75" customHeight="1" x14ac:dyDescent="0.2">
      <c r="A497" s="80" t="s">
        <v>674</v>
      </c>
      <c r="B497" s="41" t="s">
        <v>334</v>
      </c>
      <c r="C497" s="39">
        <v>32583565</v>
      </c>
      <c r="D497" s="37">
        <v>11</v>
      </c>
      <c r="E497" s="41" t="s">
        <v>266</v>
      </c>
      <c r="F497" s="81">
        <v>21</v>
      </c>
      <c r="G497" s="81">
        <v>6</v>
      </c>
      <c r="H497" s="81">
        <v>0</v>
      </c>
      <c r="I497" s="14"/>
      <c r="J497" s="14"/>
      <c r="K497" s="14"/>
      <c r="L497" s="14"/>
      <c r="M497" s="14"/>
      <c r="N497" s="14"/>
      <c r="O497" s="14"/>
      <c r="P497" s="14"/>
      <c r="Q497" s="14"/>
      <c r="R497" s="14"/>
    </row>
    <row r="498" spans="1:18" ht="15.75" customHeight="1" x14ac:dyDescent="0.2">
      <c r="A498" s="80" t="s">
        <v>674</v>
      </c>
      <c r="B498" s="41" t="s">
        <v>339</v>
      </c>
      <c r="C498" s="39">
        <v>28787763</v>
      </c>
      <c r="D498" s="37">
        <v>20</v>
      </c>
      <c r="E498" s="41" t="s">
        <v>266</v>
      </c>
      <c r="F498" s="81">
        <v>32</v>
      </c>
      <c r="G498" s="81">
        <v>18</v>
      </c>
      <c r="H498" s="81">
        <v>0</v>
      </c>
      <c r="I498" s="14"/>
      <c r="J498" s="14"/>
      <c r="K498" s="14"/>
      <c r="L498" s="14"/>
      <c r="M498" s="14"/>
      <c r="N498" s="14"/>
      <c r="O498" s="14"/>
      <c r="P498" s="14"/>
      <c r="Q498" s="14"/>
      <c r="R498" s="14"/>
    </row>
    <row r="499" spans="1:18" ht="15.75" customHeight="1" x14ac:dyDescent="0.2">
      <c r="A499" s="80" t="s">
        <v>674</v>
      </c>
      <c r="B499" s="41" t="s">
        <v>300</v>
      </c>
      <c r="C499" s="39">
        <v>28478336</v>
      </c>
      <c r="D499" s="37">
        <v>18</v>
      </c>
      <c r="E499" s="41" t="s">
        <v>266</v>
      </c>
      <c r="F499" s="81">
        <v>39</v>
      </c>
      <c r="G499" s="81">
        <v>30</v>
      </c>
      <c r="H499" s="81">
        <v>0</v>
      </c>
      <c r="I499" s="14"/>
      <c r="J499" s="14"/>
      <c r="K499" s="14"/>
      <c r="L499" s="14"/>
      <c r="M499" s="14"/>
      <c r="N499" s="14"/>
      <c r="O499" s="14"/>
      <c r="P499" s="14"/>
      <c r="Q499" s="14"/>
      <c r="R499" s="14"/>
    </row>
    <row r="500" spans="1:18" ht="15.75" customHeight="1" x14ac:dyDescent="0.2">
      <c r="A500" s="80" t="s">
        <v>674</v>
      </c>
      <c r="B500" s="41" t="s">
        <v>374</v>
      </c>
      <c r="C500" s="39">
        <v>26982661</v>
      </c>
      <c r="D500" s="37">
        <v>19</v>
      </c>
      <c r="E500" s="41" t="s">
        <v>266</v>
      </c>
      <c r="F500" s="81">
        <v>17</v>
      </c>
      <c r="G500" s="81">
        <v>10</v>
      </c>
      <c r="H500" s="81" t="s">
        <v>298</v>
      </c>
      <c r="I500" s="14"/>
      <c r="J500" s="14"/>
      <c r="K500" s="14"/>
      <c r="L500" s="14"/>
      <c r="M500" s="14"/>
      <c r="N500" s="14"/>
      <c r="O500" s="14"/>
      <c r="P500" s="14"/>
      <c r="Q500" s="14"/>
      <c r="R500" s="14"/>
    </row>
    <row r="501" spans="1:18" ht="15.75" customHeight="1" x14ac:dyDescent="0.2">
      <c r="A501" s="80" t="s">
        <v>674</v>
      </c>
      <c r="B501" s="41" t="s">
        <v>347</v>
      </c>
      <c r="C501" s="39">
        <v>25951273</v>
      </c>
      <c r="D501" s="37">
        <v>24</v>
      </c>
      <c r="E501" s="41" t="s">
        <v>266</v>
      </c>
      <c r="F501" s="81">
        <v>32</v>
      </c>
      <c r="G501" s="81">
        <v>16</v>
      </c>
      <c r="H501" s="81">
        <v>0</v>
      </c>
      <c r="I501" s="14"/>
      <c r="J501" s="14"/>
      <c r="K501" s="14"/>
      <c r="L501" s="14"/>
      <c r="M501" s="14"/>
      <c r="N501" s="14"/>
      <c r="O501" s="14"/>
      <c r="P501" s="14"/>
      <c r="Q501" s="14"/>
      <c r="R501" s="14"/>
    </row>
    <row r="502" spans="1:18" ht="15.75" customHeight="1" x14ac:dyDescent="0.2">
      <c r="A502" s="80" t="s">
        <v>674</v>
      </c>
      <c r="B502" s="41" t="s">
        <v>375</v>
      </c>
      <c r="C502" s="39">
        <v>13848833</v>
      </c>
      <c r="D502" s="37">
        <v>2</v>
      </c>
      <c r="E502" s="41" t="s">
        <v>266</v>
      </c>
      <c r="F502" s="81">
        <v>18</v>
      </c>
      <c r="G502" s="81">
        <v>5</v>
      </c>
      <c r="H502" s="81" t="s">
        <v>298</v>
      </c>
      <c r="I502" s="14"/>
      <c r="J502" s="14"/>
      <c r="K502" s="14"/>
      <c r="L502" s="14"/>
      <c r="M502" s="14"/>
      <c r="N502" s="14"/>
      <c r="O502" s="14"/>
      <c r="P502" s="14"/>
      <c r="Q502" s="14"/>
      <c r="R502" s="14"/>
    </row>
    <row r="503" spans="1:18" ht="15.75" customHeight="1" x14ac:dyDescent="0.2">
      <c r="A503" s="80" t="s">
        <v>674</v>
      </c>
      <c r="B503" s="41" t="s">
        <v>675</v>
      </c>
      <c r="C503" s="39">
        <v>4732790</v>
      </c>
      <c r="D503" s="37">
        <v>24</v>
      </c>
      <c r="E503" s="41" t="s">
        <v>284</v>
      </c>
      <c r="F503" s="81">
        <v>9</v>
      </c>
      <c r="G503" s="81">
        <v>5</v>
      </c>
      <c r="H503" s="81">
        <v>0</v>
      </c>
      <c r="I503" s="14"/>
      <c r="J503" s="14"/>
      <c r="K503" s="14"/>
      <c r="L503" s="14"/>
      <c r="M503" s="14"/>
      <c r="N503" s="14"/>
      <c r="O503" s="14"/>
      <c r="P503" s="14"/>
      <c r="Q503" s="14"/>
      <c r="R503" s="14"/>
    </row>
    <row r="504" spans="1:18" ht="15.75" customHeight="1" x14ac:dyDescent="0.2">
      <c r="A504" s="80" t="s">
        <v>676</v>
      </c>
      <c r="B504" s="41" t="s">
        <v>677</v>
      </c>
      <c r="C504" s="39">
        <v>193168304</v>
      </c>
      <c r="D504" s="37">
        <v>1</v>
      </c>
      <c r="E504" s="41" t="s">
        <v>266</v>
      </c>
      <c r="F504" s="81">
        <v>270</v>
      </c>
      <c r="G504" s="81">
        <v>175</v>
      </c>
      <c r="H504" s="81">
        <v>0</v>
      </c>
      <c r="I504" s="14"/>
      <c r="J504" s="14"/>
      <c r="K504" s="14"/>
      <c r="L504" s="14"/>
      <c r="M504" s="14"/>
      <c r="N504" s="14"/>
      <c r="O504" s="14"/>
      <c r="P504" s="14"/>
      <c r="Q504" s="14"/>
      <c r="R504" s="14"/>
    </row>
    <row r="505" spans="1:18" ht="15.75" customHeight="1" x14ac:dyDescent="0.2">
      <c r="A505" s="80" t="s">
        <v>676</v>
      </c>
      <c r="B505" s="41" t="s">
        <v>678</v>
      </c>
      <c r="C505" s="39">
        <v>151573699</v>
      </c>
      <c r="D505" s="37">
        <v>2</v>
      </c>
      <c r="E505" s="41" t="s">
        <v>266</v>
      </c>
      <c r="F505" s="81">
        <v>188</v>
      </c>
      <c r="G505" s="81">
        <v>103</v>
      </c>
      <c r="H505" s="81">
        <v>0</v>
      </c>
      <c r="I505" s="14"/>
      <c r="J505" s="14"/>
      <c r="K505" s="14"/>
      <c r="L505" s="14"/>
      <c r="M505" s="14"/>
      <c r="N505" s="14"/>
      <c r="O505" s="14"/>
      <c r="P505" s="14"/>
      <c r="Q505" s="14"/>
      <c r="R505" s="14"/>
    </row>
    <row r="506" spans="1:18" ht="15.75" customHeight="1" x14ac:dyDescent="0.2">
      <c r="A506" s="80" t="s">
        <v>676</v>
      </c>
      <c r="B506" s="41" t="s">
        <v>679</v>
      </c>
      <c r="C506" s="39">
        <v>131315132</v>
      </c>
      <c r="D506" s="37">
        <v>3</v>
      </c>
      <c r="E506" s="41" t="s">
        <v>266</v>
      </c>
      <c r="F506" s="81">
        <v>136</v>
      </c>
      <c r="G506" s="81">
        <v>95</v>
      </c>
      <c r="H506" s="81" t="s">
        <v>298</v>
      </c>
      <c r="I506" s="14"/>
      <c r="J506" s="14"/>
      <c r="K506" s="14"/>
      <c r="L506" s="14"/>
      <c r="M506" s="14"/>
      <c r="N506" s="14"/>
      <c r="O506" s="14"/>
      <c r="P506" s="14"/>
      <c r="Q506" s="14"/>
      <c r="R506" s="14"/>
    </row>
    <row r="507" spans="1:18" ht="15.75" customHeight="1" x14ac:dyDescent="0.2">
      <c r="A507" s="80" t="s">
        <v>676</v>
      </c>
      <c r="B507" s="41" t="s">
        <v>680</v>
      </c>
      <c r="C507" s="39">
        <v>121814736</v>
      </c>
      <c r="D507" s="37">
        <v>4</v>
      </c>
      <c r="E507" s="41" t="s">
        <v>266</v>
      </c>
      <c r="F507" s="81">
        <v>162</v>
      </c>
      <c r="G507" s="81">
        <v>94</v>
      </c>
      <c r="H507" s="81">
        <v>0</v>
      </c>
      <c r="I507" s="14"/>
      <c r="J507" s="14"/>
      <c r="K507" s="14"/>
      <c r="L507" s="14"/>
      <c r="M507" s="14"/>
      <c r="N507" s="14"/>
      <c r="O507" s="14"/>
      <c r="P507" s="14"/>
      <c r="Q507" s="14"/>
      <c r="R507" s="14"/>
    </row>
    <row r="508" spans="1:18" ht="15.75" customHeight="1" x14ac:dyDescent="0.2">
      <c r="A508" s="80" t="s">
        <v>676</v>
      </c>
      <c r="B508" s="41" t="s">
        <v>681</v>
      </c>
      <c r="C508" s="39">
        <v>115635243</v>
      </c>
      <c r="D508" s="37">
        <v>5</v>
      </c>
      <c r="E508" s="41" t="s">
        <v>266</v>
      </c>
      <c r="F508" s="81">
        <v>156</v>
      </c>
      <c r="G508" s="81">
        <v>108</v>
      </c>
      <c r="H508" s="81">
        <v>0</v>
      </c>
      <c r="I508" s="14"/>
      <c r="J508" s="14"/>
      <c r="K508" s="14"/>
      <c r="L508" s="14"/>
      <c r="M508" s="14"/>
      <c r="N508" s="14"/>
      <c r="O508" s="14"/>
      <c r="P508" s="14"/>
      <c r="Q508" s="14"/>
      <c r="R508" s="14"/>
    </row>
    <row r="509" spans="1:18" ht="15.75" customHeight="1" x14ac:dyDescent="0.2">
      <c r="A509" s="80" t="s">
        <v>676</v>
      </c>
      <c r="B509" s="41" t="s">
        <v>682</v>
      </c>
      <c r="C509" s="39">
        <v>104925409</v>
      </c>
      <c r="D509" s="37">
        <v>6</v>
      </c>
      <c r="E509" s="41" t="s">
        <v>266</v>
      </c>
      <c r="F509" s="81">
        <v>125</v>
      </c>
      <c r="G509" s="81">
        <v>83</v>
      </c>
      <c r="H509" s="81">
        <v>0</v>
      </c>
      <c r="I509" s="14"/>
      <c r="J509" s="14"/>
      <c r="K509" s="14"/>
      <c r="L509" s="14"/>
      <c r="M509" s="14"/>
      <c r="N509" s="14"/>
      <c r="O509" s="14"/>
      <c r="P509" s="14"/>
      <c r="Q509" s="14"/>
      <c r="R509" s="14"/>
    </row>
    <row r="510" spans="1:18" ht="15.75" customHeight="1" x14ac:dyDescent="0.2">
      <c r="A510" s="80" t="s">
        <v>676</v>
      </c>
      <c r="B510" s="41" t="s">
        <v>683</v>
      </c>
      <c r="C510" s="39">
        <v>91022384</v>
      </c>
      <c r="D510" s="37">
        <v>7</v>
      </c>
      <c r="E510" s="41" t="s">
        <v>266</v>
      </c>
      <c r="F510" s="81">
        <v>108</v>
      </c>
      <c r="G510" s="81">
        <v>78</v>
      </c>
      <c r="H510" s="81">
        <v>0</v>
      </c>
      <c r="I510" s="14"/>
      <c r="J510" s="14"/>
      <c r="K510" s="14"/>
      <c r="L510" s="14"/>
      <c r="M510" s="14"/>
      <c r="N510" s="14"/>
      <c r="O510" s="14"/>
      <c r="P510" s="14"/>
      <c r="Q510" s="14"/>
      <c r="R510" s="14"/>
    </row>
    <row r="511" spans="1:18" ht="15.75" customHeight="1" x14ac:dyDescent="0.2">
      <c r="A511" s="80" t="s">
        <v>676</v>
      </c>
      <c r="B511" s="41" t="s">
        <v>684</v>
      </c>
      <c r="C511" s="39">
        <v>83634287</v>
      </c>
      <c r="D511" s="37">
        <v>8</v>
      </c>
      <c r="E511" s="41" t="s">
        <v>266</v>
      </c>
      <c r="F511" s="81">
        <v>88</v>
      </c>
      <c r="G511" s="81">
        <v>98</v>
      </c>
      <c r="H511" s="81">
        <v>0</v>
      </c>
      <c r="I511" s="14"/>
      <c r="J511" s="14"/>
      <c r="K511" s="14"/>
      <c r="L511" s="14"/>
      <c r="M511" s="14"/>
      <c r="N511" s="14"/>
      <c r="O511" s="14"/>
      <c r="P511" s="14"/>
      <c r="Q511" s="14"/>
      <c r="R511" s="14"/>
    </row>
    <row r="512" spans="1:18" ht="15.75" customHeight="1" x14ac:dyDescent="0.2">
      <c r="A512" s="80" t="s">
        <v>676</v>
      </c>
      <c r="B512" s="41" t="s">
        <v>685</v>
      </c>
      <c r="C512" s="39">
        <v>75329052</v>
      </c>
      <c r="D512" s="37">
        <v>9</v>
      </c>
      <c r="E512" s="41" t="s">
        <v>266</v>
      </c>
      <c r="F512" s="81">
        <v>97</v>
      </c>
      <c r="G512" s="81">
        <v>69</v>
      </c>
      <c r="H512" s="81">
        <v>0</v>
      </c>
      <c r="I512" s="14"/>
      <c r="J512" s="14"/>
      <c r="K512" s="14"/>
      <c r="L512" s="14"/>
      <c r="M512" s="14"/>
      <c r="N512" s="14"/>
      <c r="O512" s="14"/>
      <c r="P512" s="14"/>
      <c r="Q512" s="14"/>
      <c r="R512" s="14"/>
    </row>
    <row r="513" spans="1:18" ht="15.75" customHeight="1" x14ac:dyDescent="0.2">
      <c r="A513" s="80" t="s">
        <v>676</v>
      </c>
      <c r="B513" s="41" t="s">
        <v>686</v>
      </c>
      <c r="C513" s="39">
        <v>70094763</v>
      </c>
      <c r="D513" s="37">
        <v>10</v>
      </c>
      <c r="E513" s="41" t="s">
        <v>266</v>
      </c>
      <c r="F513" s="81">
        <v>78</v>
      </c>
      <c r="G513" s="81">
        <v>62</v>
      </c>
      <c r="H513" s="81">
        <v>0</v>
      </c>
      <c r="I513" s="14"/>
      <c r="J513" s="14"/>
      <c r="K513" s="14"/>
      <c r="L513" s="14"/>
      <c r="M513" s="14"/>
      <c r="N513" s="14"/>
      <c r="O513" s="14"/>
      <c r="P513" s="14"/>
      <c r="Q513" s="14"/>
      <c r="R513" s="14"/>
    </row>
    <row r="514" spans="1:18" ht="15.75" customHeight="1" x14ac:dyDescent="0.2">
      <c r="A514" s="80" t="s">
        <v>676</v>
      </c>
      <c r="B514" s="41" t="s">
        <v>687</v>
      </c>
      <c r="C514" s="39">
        <v>66065264</v>
      </c>
      <c r="D514" s="37">
        <v>11</v>
      </c>
      <c r="E514" s="41" t="s">
        <v>266</v>
      </c>
      <c r="F514" s="81">
        <v>86</v>
      </c>
      <c r="G514" s="81">
        <v>68</v>
      </c>
      <c r="H514" s="81">
        <v>0</v>
      </c>
      <c r="I514" s="14"/>
      <c r="J514" s="14"/>
      <c r="K514" s="14"/>
      <c r="L514" s="14"/>
      <c r="M514" s="14"/>
      <c r="N514" s="14"/>
      <c r="O514" s="14"/>
      <c r="P514" s="14"/>
      <c r="Q514" s="14"/>
      <c r="R514" s="14"/>
    </row>
    <row r="515" spans="1:18" ht="15.75" customHeight="1" x14ac:dyDescent="0.2">
      <c r="A515" s="80" t="s">
        <v>676</v>
      </c>
      <c r="B515" s="41" t="s">
        <v>688</v>
      </c>
      <c r="C515" s="39">
        <v>62869304</v>
      </c>
      <c r="D515" s="37">
        <v>12</v>
      </c>
      <c r="E515" s="41" t="s">
        <v>266</v>
      </c>
      <c r="F515" s="81">
        <v>69</v>
      </c>
      <c r="G515" s="81">
        <v>52</v>
      </c>
      <c r="H515" s="81">
        <v>0</v>
      </c>
      <c r="I515" s="14"/>
      <c r="J515" s="14"/>
      <c r="K515" s="14"/>
      <c r="L515" s="14"/>
      <c r="M515" s="14"/>
      <c r="N515" s="14"/>
      <c r="O515" s="14"/>
      <c r="P515" s="14"/>
      <c r="Q515" s="14"/>
      <c r="R515" s="14"/>
    </row>
    <row r="516" spans="1:18" ht="15.75" customHeight="1" x14ac:dyDescent="0.2">
      <c r="A516" s="80" t="s">
        <v>676</v>
      </c>
      <c r="B516" s="41" t="s">
        <v>689</v>
      </c>
      <c r="C516" s="39">
        <v>62052929</v>
      </c>
      <c r="D516" s="37">
        <v>13</v>
      </c>
      <c r="E516" s="41" t="s">
        <v>266</v>
      </c>
      <c r="F516" s="81">
        <v>69</v>
      </c>
      <c r="G516" s="81">
        <v>98</v>
      </c>
      <c r="H516" s="81" t="s">
        <v>298</v>
      </c>
      <c r="I516" s="14"/>
      <c r="J516" s="14"/>
      <c r="K516" s="14"/>
      <c r="L516" s="14"/>
      <c r="M516" s="14"/>
      <c r="N516" s="14"/>
      <c r="O516" s="14"/>
      <c r="P516" s="14"/>
      <c r="Q516" s="14"/>
      <c r="R516" s="14"/>
    </row>
    <row r="517" spans="1:18" ht="15.75" customHeight="1" x14ac:dyDescent="0.2">
      <c r="A517" s="80" t="s">
        <v>676</v>
      </c>
      <c r="B517" s="41" t="s">
        <v>690</v>
      </c>
      <c r="C517" s="39">
        <v>60892660</v>
      </c>
      <c r="D517" s="37">
        <v>14</v>
      </c>
      <c r="E517" s="41" t="s">
        <v>266</v>
      </c>
      <c r="F517" s="81">
        <v>75</v>
      </c>
      <c r="G517" s="81">
        <v>80</v>
      </c>
      <c r="H517" s="81">
        <v>0</v>
      </c>
      <c r="I517" s="14"/>
      <c r="J517" s="14"/>
      <c r="K517" s="14"/>
      <c r="L517" s="14"/>
      <c r="M517" s="14"/>
      <c r="N517" s="14"/>
      <c r="O517" s="14"/>
      <c r="P517" s="14"/>
      <c r="Q517" s="14"/>
      <c r="R517" s="14"/>
    </row>
    <row r="518" spans="1:18" ht="15.75" customHeight="1" x14ac:dyDescent="0.2">
      <c r="A518" s="80" t="s">
        <v>676</v>
      </c>
      <c r="B518" s="41" t="s">
        <v>691</v>
      </c>
      <c r="C518" s="39">
        <v>59888763</v>
      </c>
      <c r="D518" s="37">
        <v>15</v>
      </c>
      <c r="E518" s="41" t="s">
        <v>266</v>
      </c>
      <c r="F518" s="81">
        <v>73</v>
      </c>
      <c r="G518" s="81">
        <v>66</v>
      </c>
      <c r="H518" s="81">
        <v>0</v>
      </c>
      <c r="I518" s="14"/>
      <c r="J518" s="14"/>
      <c r="K518" s="14"/>
      <c r="L518" s="14"/>
      <c r="M518" s="14"/>
      <c r="N518" s="14"/>
      <c r="O518" s="14"/>
      <c r="P518" s="14"/>
      <c r="Q518" s="14"/>
      <c r="R518" s="14"/>
    </row>
    <row r="519" spans="1:18" ht="15.75" customHeight="1" x14ac:dyDescent="0.2">
      <c r="A519" s="80" t="s">
        <v>676</v>
      </c>
      <c r="B519" s="41" t="s">
        <v>692</v>
      </c>
      <c r="C519" s="39">
        <v>52893959</v>
      </c>
      <c r="D519" s="37">
        <v>16</v>
      </c>
      <c r="E519" s="41" t="s">
        <v>266</v>
      </c>
      <c r="F519" s="81">
        <v>96</v>
      </c>
      <c r="G519" s="81">
        <v>241</v>
      </c>
      <c r="H519" s="81">
        <v>0</v>
      </c>
      <c r="I519" s="14"/>
      <c r="J519" s="14"/>
      <c r="K519" s="14"/>
      <c r="L519" s="14"/>
      <c r="M519" s="14"/>
      <c r="N519" s="14"/>
      <c r="O519" s="14"/>
      <c r="P519" s="14"/>
      <c r="Q519" s="14"/>
      <c r="R519" s="14"/>
    </row>
    <row r="520" spans="1:18" ht="15.75" customHeight="1" x14ac:dyDescent="0.2">
      <c r="A520" s="80" t="s">
        <v>676</v>
      </c>
      <c r="B520" s="41" t="s">
        <v>693</v>
      </c>
      <c r="C520" s="39">
        <v>50970858</v>
      </c>
      <c r="D520" s="37">
        <v>17</v>
      </c>
      <c r="E520" s="41" t="s">
        <v>266</v>
      </c>
      <c r="F520" s="81">
        <v>65</v>
      </c>
      <c r="G520" s="81">
        <v>22</v>
      </c>
      <c r="H520" s="81">
        <v>0</v>
      </c>
      <c r="I520" s="14"/>
      <c r="J520" s="14"/>
      <c r="K520" s="14"/>
      <c r="L520" s="14"/>
      <c r="M520" s="14"/>
      <c r="N520" s="14"/>
      <c r="O520" s="14"/>
      <c r="P520" s="14"/>
      <c r="Q520" s="14"/>
      <c r="R520" s="14"/>
    </row>
    <row r="521" spans="1:18" ht="15.75" customHeight="1" x14ac:dyDescent="0.2">
      <c r="A521" s="80" t="s">
        <v>676</v>
      </c>
      <c r="B521" s="41" t="s">
        <v>694</v>
      </c>
      <c r="C521" s="39">
        <v>49750689</v>
      </c>
      <c r="D521" s="37">
        <v>18</v>
      </c>
      <c r="E521" s="41" t="s">
        <v>266</v>
      </c>
      <c r="F521" s="81">
        <v>50</v>
      </c>
      <c r="G521" s="81">
        <v>22</v>
      </c>
      <c r="H521" s="81" t="s">
        <v>298</v>
      </c>
      <c r="I521" s="14"/>
      <c r="J521" s="14"/>
      <c r="K521" s="14"/>
      <c r="L521" s="14"/>
      <c r="M521" s="14"/>
      <c r="N521" s="14"/>
      <c r="O521" s="14"/>
      <c r="P521" s="14"/>
      <c r="Q521" s="14"/>
      <c r="R521" s="14"/>
    </row>
    <row r="522" spans="1:18" ht="15.75" customHeight="1" x14ac:dyDescent="0.2">
      <c r="A522" s="80" t="s">
        <v>676</v>
      </c>
      <c r="B522" s="41" t="s">
        <v>695</v>
      </c>
      <c r="C522" s="39">
        <v>47691316</v>
      </c>
      <c r="D522" s="37">
        <v>19</v>
      </c>
      <c r="E522" s="41" t="s">
        <v>266</v>
      </c>
      <c r="F522" s="81">
        <v>54</v>
      </c>
      <c r="G522" s="81">
        <v>36</v>
      </c>
      <c r="H522" s="81">
        <v>0</v>
      </c>
      <c r="I522" s="14"/>
      <c r="J522" s="14"/>
      <c r="K522" s="14"/>
      <c r="L522" s="14"/>
      <c r="M522" s="14"/>
      <c r="N522" s="14"/>
      <c r="O522" s="14"/>
      <c r="P522" s="14"/>
      <c r="Q522" s="14"/>
      <c r="R522" s="14"/>
    </row>
    <row r="523" spans="1:18" ht="15.75" customHeight="1" x14ac:dyDescent="0.2">
      <c r="A523" s="80" t="s">
        <v>676</v>
      </c>
      <c r="B523" s="41" t="s">
        <v>696</v>
      </c>
      <c r="C523" s="39">
        <v>46754034</v>
      </c>
      <c r="D523" s="37">
        <v>20</v>
      </c>
      <c r="E523" s="41" t="s">
        <v>266</v>
      </c>
      <c r="F523" s="81">
        <v>58</v>
      </c>
      <c r="G523" s="81">
        <v>35</v>
      </c>
      <c r="H523" s="81">
        <v>0</v>
      </c>
      <c r="I523" s="14"/>
      <c r="J523" s="14"/>
      <c r="K523" s="14"/>
      <c r="L523" s="14"/>
      <c r="M523" s="14"/>
      <c r="N523" s="14"/>
      <c r="O523" s="14"/>
      <c r="P523" s="14"/>
      <c r="Q523" s="14"/>
      <c r="R523" s="14"/>
    </row>
    <row r="524" spans="1:18" ht="15.75" customHeight="1" x14ac:dyDescent="0.2">
      <c r="A524" s="80" t="s">
        <v>676</v>
      </c>
      <c r="B524" s="41" t="s">
        <v>697</v>
      </c>
      <c r="C524" s="39">
        <v>43974050</v>
      </c>
      <c r="D524" s="37">
        <v>21</v>
      </c>
      <c r="E524" s="41" t="s">
        <v>266</v>
      </c>
      <c r="F524" s="81">
        <v>61</v>
      </c>
      <c r="G524" s="81">
        <v>123</v>
      </c>
      <c r="H524" s="81">
        <v>0</v>
      </c>
      <c r="I524" s="14"/>
      <c r="J524" s="14"/>
      <c r="K524" s="14"/>
      <c r="L524" s="14"/>
      <c r="M524" s="14"/>
      <c r="N524" s="14"/>
      <c r="O524" s="14"/>
      <c r="P524" s="14"/>
      <c r="Q524" s="14"/>
      <c r="R524" s="14"/>
    </row>
    <row r="525" spans="1:18" ht="15.75" customHeight="1" x14ac:dyDescent="0.2">
      <c r="A525" s="80" t="s">
        <v>676</v>
      </c>
      <c r="B525" s="41" t="s">
        <v>698</v>
      </c>
      <c r="C525" s="39">
        <v>43788383</v>
      </c>
      <c r="D525" s="37">
        <v>22</v>
      </c>
      <c r="E525" s="41" t="s">
        <v>266</v>
      </c>
      <c r="F525" s="81">
        <v>53</v>
      </c>
      <c r="G525" s="81">
        <v>49</v>
      </c>
      <c r="H525" s="81">
        <v>0</v>
      </c>
      <c r="I525" s="14"/>
      <c r="J525" s="14"/>
      <c r="K525" s="14"/>
      <c r="L525" s="14"/>
      <c r="M525" s="14"/>
      <c r="N525" s="14"/>
      <c r="O525" s="14"/>
      <c r="P525" s="14"/>
      <c r="Q525" s="14"/>
      <c r="R525" s="14"/>
    </row>
    <row r="526" spans="1:18" ht="15.75" customHeight="1" x14ac:dyDescent="0.2">
      <c r="A526" s="80" t="s">
        <v>676</v>
      </c>
      <c r="B526" s="41" t="s">
        <v>699</v>
      </c>
      <c r="C526" s="39">
        <v>42150951</v>
      </c>
      <c r="D526" s="37">
        <v>23</v>
      </c>
      <c r="E526" s="41" t="s">
        <v>266</v>
      </c>
      <c r="F526" s="81">
        <v>46</v>
      </c>
      <c r="G526" s="81">
        <v>44</v>
      </c>
      <c r="H526" s="81">
        <v>0</v>
      </c>
      <c r="I526" s="14"/>
      <c r="J526" s="14"/>
      <c r="K526" s="14"/>
      <c r="L526" s="14"/>
      <c r="M526" s="14"/>
      <c r="N526" s="14"/>
      <c r="O526" s="14"/>
      <c r="P526" s="14"/>
      <c r="Q526" s="14"/>
      <c r="R526" s="14"/>
    </row>
    <row r="527" spans="1:18" ht="15.75" customHeight="1" x14ac:dyDescent="0.2">
      <c r="A527" s="80" t="s">
        <v>676</v>
      </c>
      <c r="B527" s="41" t="s">
        <v>700</v>
      </c>
      <c r="C527" s="39">
        <v>40557729</v>
      </c>
      <c r="D527" s="37">
        <v>24</v>
      </c>
      <c r="E527" s="41" t="s">
        <v>266</v>
      </c>
      <c r="F527" s="81">
        <v>63</v>
      </c>
      <c r="G527" s="81">
        <v>51</v>
      </c>
      <c r="H527" s="81" t="s">
        <v>341</v>
      </c>
      <c r="I527" s="14"/>
      <c r="J527" s="14"/>
      <c r="K527" s="14"/>
      <c r="L527" s="14"/>
      <c r="M527" s="14"/>
      <c r="N527" s="14"/>
      <c r="O527" s="14"/>
      <c r="P527" s="14"/>
      <c r="Q527" s="14"/>
      <c r="R527" s="14"/>
    </row>
    <row r="528" spans="1:18" ht="15.75" customHeight="1" x14ac:dyDescent="0.2">
      <c r="A528" s="80" t="s">
        <v>676</v>
      </c>
      <c r="B528" s="41" t="s">
        <v>701</v>
      </c>
      <c r="C528" s="39">
        <v>38239757</v>
      </c>
      <c r="D528" s="37">
        <v>25</v>
      </c>
      <c r="E528" s="41" t="s">
        <v>266</v>
      </c>
      <c r="F528" s="81">
        <v>51</v>
      </c>
      <c r="G528" s="81">
        <v>25</v>
      </c>
      <c r="H528" s="81" t="s">
        <v>341</v>
      </c>
      <c r="I528" s="14"/>
      <c r="J528" s="14"/>
      <c r="K528" s="14"/>
      <c r="L528" s="14"/>
      <c r="M528" s="14"/>
      <c r="N528" s="14"/>
      <c r="O528" s="14"/>
      <c r="P528" s="14"/>
      <c r="Q528" s="14"/>
      <c r="R528" s="14"/>
    </row>
    <row r="529" spans="1:18" ht="15.75" customHeight="1" x14ac:dyDescent="0.2">
      <c r="A529" s="80" t="s">
        <v>676</v>
      </c>
      <c r="B529" s="41" t="s">
        <v>702</v>
      </c>
      <c r="C529" s="39">
        <v>37436020</v>
      </c>
      <c r="D529" s="37">
        <v>26</v>
      </c>
      <c r="E529" s="41" t="s">
        <v>266</v>
      </c>
      <c r="F529" s="81">
        <v>39</v>
      </c>
      <c r="G529" s="81">
        <v>17</v>
      </c>
      <c r="H529" s="81">
        <v>0</v>
      </c>
      <c r="I529" s="14"/>
      <c r="J529" s="14"/>
      <c r="K529" s="14"/>
      <c r="L529" s="14"/>
      <c r="M529" s="14"/>
      <c r="N529" s="14"/>
      <c r="O529" s="14"/>
      <c r="P529" s="14"/>
      <c r="Q529" s="14"/>
      <c r="R529" s="14"/>
    </row>
    <row r="530" spans="1:18" ht="15.75" customHeight="1" x14ac:dyDescent="0.2">
      <c r="A530" s="80" t="s">
        <v>676</v>
      </c>
      <c r="B530" s="41" t="s">
        <v>703</v>
      </c>
      <c r="C530" s="39">
        <v>36920888</v>
      </c>
      <c r="D530" s="37">
        <v>27</v>
      </c>
      <c r="E530" s="41" t="s">
        <v>266</v>
      </c>
      <c r="F530" s="81">
        <v>58</v>
      </c>
      <c r="G530" s="81">
        <v>40</v>
      </c>
      <c r="H530" s="81" t="s">
        <v>298</v>
      </c>
      <c r="I530" s="14"/>
      <c r="J530" s="14"/>
      <c r="K530" s="14"/>
      <c r="L530" s="14"/>
      <c r="M530" s="14"/>
      <c r="N530" s="14"/>
      <c r="O530" s="14"/>
      <c r="P530" s="14"/>
      <c r="Q530" s="14"/>
      <c r="R530" s="14"/>
    </row>
    <row r="531" spans="1:18" ht="15.75" customHeight="1" x14ac:dyDescent="0.2">
      <c r="A531" s="80" t="s">
        <v>676</v>
      </c>
      <c r="B531" s="41" t="s">
        <v>704</v>
      </c>
      <c r="C531" s="39">
        <v>36421429</v>
      </c>
      <c r="D531" s="37">
        <v>28</v>
      </c>
      <c r="E531" s="41" t="s">
        <v>266</v>
      </c>
      <c r="F531" s="81">
        <v>51</v>
      </c>
      <c r="G531" s="81">
        <v>32</v>
      </c>
      <c r="H531" s="81">
        <v>0</v>
      </c>
      <c r="I531" s="14"/>
      <c r="J531" s="14"/>
      <c r="K531" s="14"/>
      <c r="L531" s="14"/>
      <c r="M531" s="14"/>
      <c r="N531" s="14"/>
      <c r="O531" s="14"/>
      <c r="P531" s="14"/>
      <c r="Q531" s="14"/>
      <c r="R531" s="14"/>
    </row>
    <row r="532" spans="1:18" ht="15.75" customHeight="1" x14ac:dyDescent="0.2">
      <c r="A532" s="80" t="s">
        <v>676</v>
      </c>
      <c r="B532" s="41" t="s">
        <v>705</v>
      </c>
      <c r="C532" s="39">
        <v>34661412</v>
      </c>
      <c r="D532" s="37">
        <v>29</v>
      </c>
      <c r="E532" s="41" t="s">
        <v>266</v>
      </c>
      <c r="F532" s="81">
        <v>45</v>
      </c>
      <c r="G532" s="81">
        <v>24</v>
      </c>
      <c r="H532" s="81" t="s">
        <v>341</v>
      </c>
      <c r="I532" s="14"/>
      <c r="J532" s="14"/>
      <c r="K532" s="14"/>
      <c r="L532" s="14"/>
      <c r="M532" s="14"/>
      <c r="N532" s="14"/>
      <c r="O532" s="14"/>
      <c r="P532" s="14"/>
      <c r="Q532" s="14"/>
      <c r="R532" s="14"/>
    </row>
    <row r="533" spans="1:18" ht="15.75" customHeight="1" x14ac:dyDescent="0.2">
      <c r="A533" s="80" t="s">
        <v>676</v>
      </c>
      <c r="B533" s="41" t="s">
        <v>706</v>
      </c>
      <c r="C533" s="39">
        <v>33336678</v>
      </c>
      <c r="D533" s="37">
        <v>30</v>
      </c>
      <c r="E533" s="41" t="s">
        <v>266</v>
      </c>
      <c r="F533" s="81">
        <v>92</v>
      </c>
      <c r="G533" s="81">
        <v>184</v>
      </c>
      <c r="H533" s="81">
        <v>0</v>
      </c>
      <c r="I533" s="14"/>
      <c r="J533" s="14"/>
      <c r="K533" s="14"/>
      <c r="L533" s="14"/>
      <c r="M533" s="14"/>
      <c r="N533" s="14"/>
      <c r="O533" s="14"/>
      <c r="P533" s="14"/>
      <c r="Q533" s="14"/>
      <c r="R533" s="14"/>
    </row>
    <row r="534" spans="1:18" ht="15.75" customHeight="1" x14ac:dyDescent="0.2">
      <c r="A534" s="80" t="s">
        <v>676</v>
      </c>
      <c r="B534" s="41" t="s">
        <v>707</v>
      </c>
      <c r="C534" s="39">
        <v>32228550</v>
      </c>
      <c r="D534" s="37">
        <v>31</v>
      </c>
      <c r="E534" s="41" t="s">
        <v>266</v>
      </c>
      <c r="F534" s="81">
        <v>48</v>
      </c>
      <c r="G534" s="81">
        <v>39</v>
      </c>
      <c r="H534" s="81" t="s">
        <v>341</v>
      </c>
      <c r="I534" s="14"/>
      <c r="J534" s="14"/>
      <c r="K534" s="14"/>
      <c r="L534" s="14"/>
      <c r="M534" s="14"/>
      <c r="N534" s="14"/>
      <c r="O534" s="14"/>
      <c r="P534" s="14"/>
      <c r="Q534" s="14"/>
      <c r="R534" s="14"/>
    </row>
    <row r="535" spans="1:18" ht="15.75" customHeight="1" x14ac:dyDescent="0.2">
      <c r="A535" s="80" t="s">
        <v>676</v>
      </c>
      <c r="B535" s="41" t="s">
        <v>708</v>
      </c>
      <c r="C535" s="39">
        <v>31195906</v>
      </c>
      <c r="D535" s="37">
        <v>32</v>
      </c>
      <c r="E535" s="41" t="s">
        <v>266</v>
      </c>
      <c r="F535" s="81">
        <v>43</v>
      </c>
      <c r="G535" s="81">
        <v>19</v>
      </c>
      <c r="H535" s="81">
        <v>0</v>
      </c>
      <c r="I535" s="14"/>
      <c r="J535" s="14"/>
      <c r="K535" s="14"/>
      <c r="L535" s="14"/>
      <c r="M535" s="14"/>
      <c r="N535" s="14"/>
      <c r="O535" s="14"/>
      <c r="P535" s="14"/>
      <c r="Q535" s="14"/>
      <c r="R535" s="14"/>
    </row>
    <row r="536" spans="1:18" ht="15.75" customHeight="1" x14ac:dyDescent="0.2">
      <c r="A536" s="80" t="s">
        <v>676</v>
      </c>
      <c r="B536" s="41" t="s">
        <v>709</v>
      </c>
      <c r="C536" s="39">
        <v>30292166</v>
      </c>
      <c r="D536" s="37">
        <v>33</v>
      </c>
      <c r="E536" s="41" t="s">
        <v>266</v>
      </c>
      <c r="F536" s="81">
        <v>26</v>
      </c>
      <c r="G536" s="81">
        <v>24</v>
      </c>
      <c r="H536" s="81">
        <v>0</v>
      </c>
      <c r="I536" s="14"/>
      <c r="J536" s="14"/>
      <c r="K536" s="14"/>
      <c r="L536" s="14"/>
      <c r="M536" s="14"/>
      <c r="N536" s="14"/>
      <c r="O536" s="14"/>
      <c r="P536" s="14"/>
      <c r="Q536" s="14"/>
      <c r="R536" s="14"/>
    </row>
    <row r="537" spans="1:18" ht="15.75" customHeight="1" x14ac:dyDescent="0.2">
      <c r="A537" s="80" t="s">
        <v>676</v>
      </c>
      <c r="B537" s="41" t="s">
        <v>710</v>
      </c>
      <c r="C537" s="39">
        <v>26768200</v>
      </c>
      <c r="D537" s="37">
        <v>34</v>
      </c>
      <c r="E537" s="41" t="s">
        <v>266</v>
      </c>
      <c r="F537" s="81">
        <v>18</v>
      </c>
      <c r="G537" s="81">
        <v>8</v>
      </c>
      <c r="H537" s="81" t="s">
        <v>341</v>
      </c>
      <c r="I537" s="14"/>
      <c r="J537" s="14"/>
      <c r="K537" s="14"/>
      <c r="L537" s="14"/>
      <c r="M537" s="14"/>
      <c r="N537" s="14"/>
      <c r="O537" s="14"/>
      <c r="P537" s="14"/>
      <c r="Q537" s="14"/>
      <c r="R537" s="14"/>
    </row>
    <row r="538" spans="1:18" ht="15.75" customHeight="1" x14ac:dyDescent="0.2">
      <c r="A538" s="80" t="s">
        <v>676</v>
      </c>
      <c r="B538" s="41" t="s">
        <v>711</v>
      </c>
      <c r="C538" s="39">
        <v>23999460</v>
      </c>
      <c r="D538" s="37">
        <v>35</v>
      </c>
      <c r="E538" s="41" t="s">
        <v>266</v>
      </c>
      <c r="F538" s="81">
        <v>46</v>
      </c>
      <c r="G538" s="81">
        <v>94</v>
      </c>
      <c r="H538" s="81" t="s">
        <v>298</v>
      </c>
      <c r="I538" s="14"/>
      <c r="J538" s="14"/>
      <c r="K538" s="14"/>
      <c r="L538" s="14"/>
      <c r="M538" s="14"/>
      <c r="N538" s="14"/>
      <c r="O538" s="14"/>
      <c r="P538" s="14"/>
      <c r="Q538" s="14"/>
      <c r="R538" s="14"/>
    </row>
    <row r="539" spans="1:18" ht="15.75" customHeight="1" x14ac:dyDescent="0.2">
      <c r="A539" s="80" t="s">
        <v>676</v>
      </c>
      <c r="B539" s="41" t="s">
        <v>712</v>
      </c>
      <c r="C539" s="39">
        <v>23458400</v>
      </c>
      <c r="D539" s="37">
        <v>36</v>
      </c>
      <c r="E539" s="41" t="s">
        <v>266</v>
      </c>
      <c r="F539" s="81">
        <v>61</v>
      </c>
      <c r="G539" s="81">
        <v>273</v>
      </c>
      <c r="H539" s="81">
        <v>0</v>
      </c>
      <c r="I539" s="14"/>
      <c r="J539" s="14"/>
      <c r="K539" s="14"/>
      <c r="L539" s="14"/>
      <c r="M539" s="14"/>
      <c r="N539" s="14"/>
      <c r="O539" s="14"/>
      <c r="P539" s="14"/>
      <c r="Q539" s="14"/>
      <c r="R539" s="14"/>
    </row>
    <row r="540" spans="1:18" ht="15.75" customHeight="1" x14ac:dyDescent="0.2">
      <c r="A540" s="80" t="s">
        <v>676</v>
      </c>
      <c r="B540" s="41" t="s">
        <v>713</v>
      </c>
      <c r="C540" s="39">
        <v>22547758</v>
      </c>
      <c r="D540" s="37">
        <v>37</v>
      </c>
      <c r="E540" s="41" t="s">
        <v>266</v>
      </c>
      <c r="F540" s="81">
        <v>24</v>
      </c>
      <c r="G540" s="81">
        <v>15</v>
      </c>
      <c r="H540" s="81">
        <v>0</v>
      </c>
      <c r="I540" s="14"/>
      <c r="J540" s="14"/>
      <c r="K540" s="14"/>
      <c r="L540" s="14"/>
      <c r="M540" s="14"/>
      <c r="N540" s="14"/>
      <c r="O540" s="14"/>
      <c r="P540" s="14"/>
      <c r="Q540" s="14"/>
      <c r="R540" s="14"/>
    </row>
    <row r="541" spans="1:18" ht="15.75" customHeight="1" x14ac:dyDescent="0.2">
      <c r="A541" s="80" t="s">
        <v>676</v>
      </c>
      <c r="B541" s="41" t="s">
        <v>714</v>
      </c>
      <c r="C541" s="39">
        <v>19490429</v>
      </c>
      <c r="D541" s="37">
        <v>38</v>
      </c>
      <c r="E541" s="41" t="s">
        <v>266</v>
      </c>
      <c r="F541" s="81">
        <v>52</v>
      </c>
      <c r="G541" s="81">
        <v>48</v>
      </c>
      <c r="H541" s="81">
        <v>0</v>
      </c>
      <c r="I541" s="14"/>
      <c r="J541" s="14"/>
      <c r="K541" s="14"/>
      <c r="L541" s="14"/>
      <c r="M541" s="14"/>
      <c r="N541" s="14"/>
      <c r="O541" s="14"/>
      <c r="P541" s="14"/>
      <c r="Q541" s="14"/>
      <c r="R541" s="14"/>
    </row>
    <row r="542" spans="1:18" ht="15.75" customHeight="1" x14ac:dyDescent="0.2">
      <c r="A542" s="80" t="s">
        <v>676</v>
      </c>
      <c r="B542" s="41" t="s">
        <v>715</v>
      </c>
      <c r="C542" s="39">
        <v>18403737</v>
      </c>
      <c r="D542" s="37">
        <v>39</v>
      </c>
      <c r="E542" s="41" t="s">
        <v>266</v>
      </c>
      <c r="F542" s="81">
        <v>42</v>
      </c>
      <c r="G542" s="81">
        <v>26</v>
      </c>
      <c r="H542" s="81">
        <v>0</v>
      </c>
      <c r="I542" s="14"/>
      <c r="J542" s="14"/>
      <c r="K542" s="14"/>
      <c r="L542" s="14"/>
      <c r="M542" s="14"/>
      <c r="N542" s="14"/>
      <c r="O542" s="14"/>
      <c r="P542" s="14"/>
      <c r="Q542" s="14"/>
      <c r="R542" s="14"/>
    </row>
    <row r="543" spans="1:18" ht="15.75" customHeight="1" x14ac:dyDescent="0.2">
      <c r="A543" s="80" t="s">
        <v>676</v>
      </c>
      <c r="B543" s="41" t="s">
        <v>716</v>
      </c>
      <c r="C543" s="39">
        <v>17663302</v>
      </c>
      <c r="D543" s="37">
        <v>40</v>
      </c>
      <c r="E543" s="41" t="s">
        <v>266</v>
      </c>
      <c r="F543" s="81">
        <v>35</v>
      </c>
      <c r="G543" s="81">
        <v>98</v>
      </c>
      <c r="H543" s="81">
        <v>0</v>
      </c>
      <c r="I543" s="14"/>
      <c r="J543" s="14"/>
      <c r="K543" s="14"/>
      <c r="L543" s="14"/>
      <c r="M543" s="14"/>
      <c r="N543" s="14"/>
      <c r="O543" s="14"/>
      <c r="P543" s="14"/>
      <c r="Q543" s="14"/>
      <c r="R543" s="14"/>
    </row>
    <row r="544" spans="1:18" ht="15.75" customHeight="1" x14ac:dyDescent="0.2">
      <c r="A544" s="80" t="s">
        <v>676</v>
      </c>
      <c r="B544" s="41" t="s">
        <v>717</v>
      </c>
      <c r="C544" s="39">
        <v>16656569</v>
      </c>
      <c r="D544" s="37">
        <v>41</v>
      </c>
      <c r="E544" s="41" t="s">
        <v>266</v>
      </c>
      <c r="F544" s="81">
        <v>52</v>
      </c>
      <c r="G544" s="81">
        <v>72</v>
      </c>
      <c r="H544" s="81">
        <v>0</v>
      </c>
      <c r="I544" s="14"/>
      <c r="J544" s="14"/>
      <c r="K544" s="14"/>
      <c r="L544" s="14"/>
      <c r="M544" s="14"/>
      <c r="N544" s="14"/>
      <c r="O544" s="14"/>
      <c r="P544" s="14"/>
      <c r="Q544" s="14"/>
      <c r="R544" s="14"/>
    </row>
    <row r="545" spans="1:18" ht="15.75" customHeight="1" x14ac:dyDescent="0.2">
      <c r="A545" s="80" t="s">
        <v>676</v>
      </c>
      <c r="B545" s="41" t="s">
        <v>718</v>
      </c>
      <c r="C545" s="39">
        <v>16063002</v>
      </c>
      <c r="D545" s="37">
        <v>44</v>
      </c>
      <c r="E545" s="41" t="s">
        <v>266</v>
      </c>
      <c r="F545" s="81">
        <v>41</v>
      </c>
      <c r="G545" s="81">
        <v>23</v>
      </c>
      <c r="H545" s="81" t="s">
        <v>298</v>
      </c>
      <c r="I545" s="14"/>
      <c r="J545" s="14"/>
      <c r="K545" s="14"/>
      <c r="L545" s="14"/>
      <c r="M545" s="14"/>
      <c r="N545" s="14"/>
      <c r="O545" s="14"/>
      <c r="P545" s="14"/>
      <c r="Q545" s="14"/>
      <c r="R545" s="14"/>
    </row>
    <row r="546" spans="1:18" ht="15.75" customHeight="1" x14ac:dyDescent="0.2">
      <c r="A546" s="80" t="s">
        <v>676</v>
      </c>
      <c r="B546" s="41" t="s">
        <v>719</v>
      </c>
      <c r="C546" s="39">
        <v>15599296</v>
      </c>
      <c r="D546" s="37">
        <v>45</v>
      </c>
      <c r="E546" s="41" t="s">
        <v>266</v>
      </c>
      <c r="F546" s="81">
        <v>47</v>
      </c>
      <c r="G546" s="81">
        <v>63</v>
      </c>
      <c r="H546" s="81">
        <v>0</v>
      </c>
      <c r="I546" s="14"/>
      <c r="J546" s="14"/>
      <c r="K546" s="14"/>
      <c r="L546" s="14"/>
      <c r="M546" s="14"/>
      <c r="N546" s="14"/>
      <c r="O546" s="14"/>
      <c r="P546" s="14"/>
      <c r="Q546" s="14"/>
      <c r="R546" s="14"/>
    </row>
    <row r="547" spans="1:18" ht="15.75" customHeight="1" x14ac:dyDescent="0.2">
      <c r="A547" s="80" t="s">
        <v>676</v>
      </c>
      <c r="B547" s="41" t="s">
        <v>720</v>
      </c>
      <c r="C547" s="39">
        <v>13435864</v>
      </c>
      <c r="D547" s="37">
        <v>43</v>
      </c>
      <c r="E547" s="41" t="s">
        <v>266</v>
      </c>
      <c r="F547" s="81">
        <v>39</v>
      </c>
      <c r="G547" s="81">
        <v>61</v>
      </c>
      <c r="H547" s="81">
        <v>0</v>
      </c>
      <c r="I547" s="14"/>
      <c r="J547" s="14"/>
      <c r="K547" s="14"/>
      <c r="L547" s="14"/>
      <c r="M547" s="14"/>
      <c r="N547" s="14"/>
      <c r="O547" s="14"/>
      <c r="P547" s="14"/>
      <c r="Q547" s="14"/>
      <c r="R547" s="14"/>
    </row>
    <row r="548" spans="1:18" ht="15.75" customHeight="1" x14ac:dyDescent="0.2">
      <c r="A548" s="80" t="s">
        <v>676</v>
      </c>
      <c r="B548" s="41" t="s">
        <v>721</v>
      </c>
      <c r="C548" s="39">
        <v>8673537</v>
      </c>
      <c r="D548" s="37">
        <v>46</v>
      </c>
      <c r="E548" s="41" t="s">
        <v>266</v>
      </c>
      <c r="F548" s="81">
        <v>19</v>
      </c>
      <c r="G548" s="81">
        <v>14</v>
      </c>
      <c r="H548" s="81">
        <v>0</v>
      </c>
      <c r="I548" s="14"/>
      <c r="J548" s="14"/>
      <c r="K548" s="14"/>
      <c r="L548" s="14"/>
      <c r="M548" s="14"/>
      <c r="N548" s="14"/>
      <c r="O548" s="14"/>
      <c r="P548" s="14"/>
      <c r="Q548" s="14"/>
      <c r="R548" s="14"/>
    </row>
    <row r="549" spans="1:18" ht="15.75" customHeight="1" x14ac:dyDescent="0.2">
      <c r="A549" s="80" t="s">
        <v>676</v>
      </c>
      <c r="B549" s="41" t="s">
        <v>722</v>
      </c>
      <c r="C549" s="39">
        <v>8058312</v>
      </c>
      <c r="D549" s="37">
        <v>47</v>
      </c>
      <c r="E549" s="41" t="s">
        <v>266</v>
      </c>
      <c r="F549" s="81">
        <v>18</v>
      </c>
      <c r="G549" s="81">
        <v>22</v>
      </c>
      <c r="H549" s="81">
        <v>0</v>
      </c>
      <c r="I549" s="14"/>
      <c r="J549" s="14"/>
      <c r="K549" s="14"/>
      <c r="L549" s="14"/>
      <c r="M549" s="14"/>
      <c r="N549" s="14"/>
      <c r="O549" s="14"/>
      <c r="P549" s="14"/>
      <c r="Q549" s="14"/>
      <c r="R549" s="14"/>
    </row>
    <row r="550" spans="1:18" ht="15.75" customHeight="1" x14ac:dyDescent="0.2">
      <c r="A550" s="80" t="s">
        <v>676</v>
      </c>
      <c r="B550" s="41" t="s">
        <v>723</v>
      </c>
      <c r="C550" s="39">
        <v>8043318</v>
      </c>
      <c r="D550" s="37">
        <v>42</v>
      </c>
      <c r="E550" s="41" t="s">
        <v>266</v>
      </c>
      <c r="F550" s="81">
        <v>9</v>
      </c>
      <c r="G550" s="81">
        <v>19</v>
      </c>
      <c r="H550" s="81">
        <v>0</v>
      </c>
      <c r="I550" s="14"/>
      <c r="J550" s="14"/>
      <c r="K550" s="14"/>
      <c r="L550" s="14"/>
      <c r="M550" s="14"/>
      <c r="N550" s="14"/>
      <c r="O550" s="14"/>
      <c r="P550" s="14"/>
      <c r="Q550" s="14"/>
      <c r="R550" s="14"/>
    </row>
    <row r="551" spans="1:18" ht="15.75" customHeight="1" x14ac:dyDescent="0.2">
      <c r="A551" s="80" t="s">
        <v>676</v>
      </c>
      <c r="B551" s="41" t="s">
        <v>724</v>
      </c>
      <c r="C551" s="39">
        <v>6924346</v>
      </c>
      <c r="D551" s="37">
        <v>48</v>
      </c>
      <c r="E551" s="41" t="s">
        <v>266</v>
      </c>
      <c r="F551" s="81">
        <v>15</v>
      </c>
      <c r="G551" s="81">
        <v>57</v>
      </c>
      <c r="H551" s="81">
        <v>0</v>
      </c>
      <c r="I551" s="14"/>
      <c r="J551" s="14"/>
      <c r="K551" s="14"/>
      <c r="L551" s="14"/>
      <c r="M551" s="14"/>
      <c r="N551" s="14"/>
      <c r="O551" s="14"/>
      <c r="P551" s="14"/>
      <c r="Q551" s="14"/>
      <c r="R551" s="14"/>
    </row>
    <row r="552" spans="1:18" ht="15.75" customHeight="1" x14ac:dyDescent="0.2">
      <c r="A552" s="80" t="s">
        <v>676</v>
      </c>
      <c r="B552" s="41" t="s">
        <v>725</v>
      </c>
      <c r="C552" s="39">
        <v>4448769</v>
      </c>
      <c r="D552" s="37">
        <v>42</v>
      </c>
      <c r="E552" s="41" t="s">
        <v>284</v>
      </c>
      <c r="F552" s="81">
        <v>5</v>
      </c>
      <c r="G552" s="81">
        <v>35</v>
      </c>
      <c r="H552" s="81">
        <v>0</v>
      </c>
      <c r="I552" s="14"/>
      <c r="J552" s="14"/>
      <c r="K552" s="14"/>
      <c r="L552" s="14"/>
      <c r="M552" s="14"/>
      <c r="N552" s="14"/>
      <c r="O552" s="14"/>
      <c r="P552" s="14"/>
      <c r="Q552" s="14"/>
      <c r="R552" s="14"/>
    </row>
    <row r="553" spans="1:18" ht="15.75" customHeight="1" x14ac:dyDescent="0.2">
      <c r="A553" s="80" t="s">
        <v>676</v>
      </c>
      <c r="B553" s="41" t="s">
        <v>726</v>
      </c>
      <c r="C553" s="39">
        <v>3932438</v>
      </c>
      <c r="D553" s="37">
        <v>42</v>
      </c>
      <c r="E553" s="41" t="s">
        <v>284</v>
      </c>
      <c r="F553" s="81">
        <v>21</v>
      </c>
      <c r="G553" s="81">
        <v>81</v>
      </c>
      <c r="H553" s="81">
        <v>0</v>
      </c>
      <c r="I553" s="14"/>
      <c r="J553" s="14"/>
      <c r="K553" s="14"/>
      <c r="L553" s="14"/>
      <c r="M553" s="14"/>
      <c r="N553" s="14"/>
      <c r="O553" s="14"/>
      <c r="P553" s="14"/>
      <c r="Q553" s="14"/>
      <c r="R553" s="14"/>
    </row>
    <row r="554" spans="1:18" ht="15.75" customHeight="1" x14ac:dyDescent="0.2">
      <c r="A554" s="80" t="s">
        <v>676</v>
      </c>
      <c r="B554" s="41" t="s">
        <v>727</v>
      </c>
      <c r="C554" s="39">
        <v>3795527</v>
      </c>
      <c r="D554" s="37">
        <v>49</v>
      </c>
      <c r="E554" s="41" t="s">
        <v>266</v>
      </c>
      <c r="F554" s="81">
        <v>16</v>
      </c>
      <c r="G554" s="81">
        <v>23</v>
      </c>
      <c r="H554" s="81">
        <v>0</v>
      </c>
      <c r="I554" s="14"/>
      <c r="J554" s="14"/>
      <c r="K554" s="14"/>
      <c r="L554" s="14"/>
      <c r="M554" s="14"/>
      <c r="N554" s="14"/>
      <c r="O554" s="14"/>
      <c r="P554" s="14"/>
      <c r="Q554" s="14"/>
      <c r="R554" s="14"/>
    </row>
    <row r="555" spans="1:18" ht="15.75" customHeight="1" x14ac:dyDescent="0.2">
      <c r="A555" s="80" t="s">
        <v>676</v>
      </c>
      <c r="B555" s="41" t="s">
        <v>728</v>
      </c>
      <c r="C555" s="39">
        <v>1264789</v>
      </c>
      <c r="D555" s="37">
        <v>43</v>
      </c>
      <c r="E555" s="41" t="s">
        <v>284</v>
      </c>
      <c r="F555" s="81">
        <v>2</v>
      </c>
      <c r="G555" s="81">
        <v>4</v>
      </c>
      <c r="H555" s="81">
        <v>0</v>
      </c>
      <c r="I555" s="14"/>
      <c r="J555" s="14"/>
      <c r="K555" s="14"/>
      <c r="L555" s="14"/>
      <c r="M555" s="14"/>
      <c r="N555" s="14"/>
      <c r="O555" s="14"/>
      <c r="P555" s="14"/>
      <c r="Q555" s="14"/>
      <c r="R555" s="14"/>
    </row>
    <row r="556" spans="1:18" ht="15.75" customHeight="1" x14ac:dyDescent="0.2">
      <c r="A556" s="80" t="s">
        <v>676</v>
      </c>
      <c r="B556" s="41" t="s">
        <v>729</v>
      </c>
      <c r="C556" s="39">
        <v>580911</v>
      </c>
      <c r="D556" s="37">
        <v>43</v>
      </c>
      <c r="E556" s="41" t="s">
        <v>284</v>
      </c>
      <c r="F556" s="81">
        <v>2</v>
      </c>
      <c r="G556" s="81">
        <v>2</v>
      </c>
      <c r="H556" s="81">
        <v>0</v>
      </c>
      <c r="I556" s="14"/>
      <c r="J556" s="14"/>
      <c r="K556" s="14"/>
      <c r="L556" s="14"/>
      <c r="M556" s="14"/>
      <c r="N556" s="14"/>
      <c r="O556" s="14"/>
      <c r="P556" s="14"/>
      <c r="Q556" s="14"/>
      <c r="R556" s="14"/>
    </row>
    <row r="557" spans="1:18" ht="15.75" customHeight="1" x14ac:dyDescent="0.2">
      <c r="A557" s="80" t="s">
        <v>676</v>
      </c>
      <c r="B557" s="41" t="s">
        <v>730</v>
      </c>
      <c r="C557" s="39">
        <v>560568</v>
      </c>
      <c r="D557" s="37">
        <v>43</v>
      </c>
      <c r="E557" s="41" t="s">
        <v>284</v>
      </c>
      <c r="F557" s="81">
        <v>2</v>
      </c>
      <c r="G557" s="81">
        <v>1</v>
      </c>
      <c r="H557" s="81">
        <v>0</v>
      </c>
      <c r="I557" s="14"/>
      <c r="J557" s="14"/>
      <c r="K557" s="14"/>
      <c r="L557" s="14"/>
      <c r="M557" s="14"/>
      <c r="N557" s="14"/>
      <c r="O557" s="14"/>
      <c r="P557" s="14"/>
      <c r="Q557" s="14"/>
      <c r="R557" s="14"/>
    </row>
    <row r="558" spans="1:18" ht="15.75" customHeight="1" x14ac:dyDescent="0.2">
      <c r="A558" s="80" t="s">
        <v>676</v>
      </c>
      <c r="B558" s="41" t="s">
        <v>731</v>
      </c>
      <c r="C558" s="39">
        <v>371466</v>
      </c>
      <c r="D558" s="37">
        <v>43</v>
      </c>
      <c r="E558" s="41" t="s">
        <v>284</v>
      </c>
      <c r="F558" s="81">
        <v>2</v>
      </c>
      <c r="G558" s="81">
        <v>3</v>
      </c>
      <c r="H558" s="81">
        <v>0</v>
      </c>
      <c r="I558" s="14"/>
      <c r="J558" s="14"/>
      <c r="K558" s="14"/>
      <c r="L558" s="14"/>
      <c r="M558" s="14"/>
      <c r="N558" s="14"/>
      <c r="O558" s="14"/>
      <c r="P558" s="14"/>
      <c r="Q558" s="14"/>
      <c r="R558" s="14"/>
    </row>
    <row r="559" spans="1:18" ht="15.75" customHeight="1" x14ac:dyDescent="0.2">
      <c r="A559" s="14"/>
      <c r="B559" s="14"/>
      <c r="C559" s="13"/>
      <c r="D559" s="42"/>
      <c r="E559" s="14"/>
      <c r="F559" s="14"/>
      <c r="G559" s="14"/>
      <c r="H559" s="86"/>
      <c r="I559" s="14"/>
      <c r="J559" s="14"/>
      <c r="K559" s="14"/>
      <c r="L559" s="14"/>
      <c r="M559" s="14"/>
      <c r="N559" s="14"/>
      <c r="O559" s="14"/>
      <c r="P559" s="14"/>
      <c r="Q559" s="14"/>
      <c r="R559" s="14"/>
    </row>
    <row r="560" spans="1:18" ht="15.75" customHeight="1" x14ac:dyDescent="0.2">
      <c r="A560" s="14"/>
      <c r="B560" s="14"/>
      <c r="C560" s="13"/>
      <c r="D560" s="42"/>
      <c r="E560" s="14"/>
      <c r="F560" s="14"/>
      <c r="G560" s="14"/>
      <c r="H560" s="86"/>
      <c r="I560" s="14"/>
      <c r="J560" s="14"/>
      <c r="K560" s="14"/>
      <c r="L560" s="14"/>
      <c r="M560" s="14"/>
      <c r="N560" s="14"/>
      <c r="O560" s="14"/>
      <c r="P560" s="14"/>
      <c r="Q560" s="14"/>
      <c r="R560" s="14"/>
    </row>
    <row r="561" spans="1:18" ht="15.75" customHeight="1" x14ac:dyDescent="0.2">
      <c r="A561" s="14"/>
      <c r="B561" s="14"/>
      <c r="C561" s="13"/>
      <c r="D561" s="42"/>
      <c r="E561" s="14"/>
      <c r="F561" s="14"/>
      <c r="G561" s="14"/>
      <c r="H561" s="86"/>
      <c r="I561" s="14"/>
      <c r="J561" s="14"/>
      <c r="K561" s="14"/>
      <c r="L561" s="14"/>
      <c r="M561" s="14"/>
      <c r="N561" s="14"/>
      <c r="O561" s="14"/>
      <c r="P561" s="14"/>
      <c r="Q561" s="14"/>
      <c r="R561" s="14"/>
    </row>
    <row r="562" spans="1:18" ht="15.75" customHeight="1" x14ac:dyDescent="0.2">
      <c r="A562" s="14"/>
      <c r="B562" s="14"/>
      <c r="C562" s="13"/>
      <c r="D562" s="42"/>
      <c r="E562" s="14"/>
      <c r="F562" s="14"/>
      <c r="G562" s="14"/>
      <c r="H562" s="86"/>
      <c r="I562" s="14"/>
      <c r="J562" s="14"/>
      <c r="K562" s="14"/>
      <c r="L562" s="14"/>
      <c r="M562" s="14"/>
      <c r="N562" s="14"/>
      <c r="O562" s="14"/>
      <c r="P562" s="14"/>
      <c r="Q562" s="14"/>
      <c r="R562" s="14"/>
    </row>
    <row r="563" spans="1:18" ht="15.75" customHeight="1" x14ac:dyDescent="0.2">
      <c r="A563" s="14"/>
      <c r="B563" s="14"/>
      <c r="C563" s="13"/>
      <c r="D563" s="42"/>
      <c r="E563" s="14"/>
      <c r="F563" s="14"/>
      <c r="G563" s="14"/>
      <c r="H563" s="86"/>
      <c r="I563" s="14"/>
      <c r="J563" s="14"/>
      <c r="K563" s="14"/>
      <c r="L563" s="14"/>
      <c r="M563" s="14"/>
      <c r="N563" s="14"/>
      <c r="O563" s="14"/>
      <c r="P563" s="14"/>
      <c r="Q563" s="14"/>
      <c r="R563" s="14"/>
    </row>
    <row r="564" spans="1:18" ht="15.75" customHeight="1" x14ac:dyDescent="0.2">
      <c r="A564" s="14"/>
      <c r="B564" s="14"/>
      <c r="C564" s="13"/>
      <c r="D564" s="42"/>
      <c r="E564" s="14"/>
      <c r="F564" s="14"/>
      <c r="G564" s="14"/>
      <c r="H564" s="86"/>
      <c r="I564" s="14"/>
      <c r="J564" s="14"/>
      <c r="K564" s="14"/>
      <c r="L564" s="14"/>
      <c r="M564" s="14"/>
      <c r="N564" s="14"/>
      <c r="O564" s="14"/>
      <c r="P564" s="14"/>
      <c r="Q564" s="14"/>
      <c r="R564" s="14"/>
    </row>
    <row r="565" spans="1:18" ht="15.75" customHeight="1" x14ac:dyDescent="0.2">
      <c r="A565" s="14"/>
      <c r="B565" s="14"/>
      <c r="C565" s="13"/>
      <c r="D565" s="42"/>
      <c r="E565" s="14"/>
      <c r="F565" s="14"/>
      <c r="G565" s="14"/>
      <c r="H565" s="86"/>
      <c r="I565" s="14"/>
      <c r="J565" s="14"/>
      <c r="K565" s="14"/>
      <c r="L565" s="14"/>
      <c r="M565" s="14"/>
      <c r="N565" s="14"/>
      <c r="O565" s="14"/>
      <c r="P565" s="14"/>
      <c r="Q565" s="14"/>
      <c r="R565" s="14"/>
    </row>
    <row r="566" spans="1:18" ht="15.75" customHeight="1" x14ac:dyDescent="0.2">
      <c r="A566" s="14"/>
      <c r="B566" s="14"/>
      <c r="C566" s="13"/>
      <c r="D566" s="42"/>
      <c r="E566" s="14"/>
      <c r="F566" s="14"/>
      <c r="G566" s="14"/>
      <c r="H566" s="86"/>
      <c r="I566" s="14"/>
      <c r="J566" s="14"/>
      <c r="K566" s="14"/>
      <c r="L566" s="14"/>
      <c r="M566" s="14"/>
      <c r="N566" s="14"/>
      <c r="O566" s="14"/>
      <c r="P566" s="14"/>
      <c r="Q566" s="14"/>
      <c r="R566" s="14"/>
    </row>
    <row r="567" spans="1:18" ht="15.75" customHeight="1" x14ac:dyDescent="0.2">
      <c r="A567" s="14"/>
      <c r="B567" s="14"/>
      <c r="C567" s="13"/>
      <c r="D567" s="42"/>
      <c r="E567" s="14"/>
      <c r="F567" s="14"/>
      <c r="G567" s="14"/>
      <c r="H567" s="86"/>
      <c r="I567" s="14"/>
      <c r="J567" s="14"/>
      <c r="K567" s="14"/>
      <c r="L567" s="14"/>
      <c r="M567" s="14"/>
      <c r="N567" s="14"/>
      <c r="O567" s="14"/>
      <c r="P567" s="14"/>
      <c r="Q567" s="14"/>
      <c r="R567" s="14"/>
    </row>
    <row r="568" spans="1:18" ht="15.75" customHeight="1" x14ac:dyDescent="0.2">
      <c r="A568" s="14"/>
      <c r="B568" s="14"/>
      <c r="C568" s="13"/>
      <c r="D568" s="42"/>
      <c r="E568" s="14"/>
      <c r="F568" s="14"/>
      <c r="G568" s="14"/>
      <c r="H568" s="86"/>
      <c r="I568" s="14"/>
      <c r="J568" s="14"/>
      <c r="K568" s="14"/>
      <c r="L568" s="14"/>
      <c r="M568" s="14"/>
      <c r="N568" s="14"/>
      <c r="O568" s="14"/>
      <c r="P568" s="14"/>
      <c r="Q568" s="14"/>
      <c r="R568" s="14"/>
    </row>
    <row r="569" spans="1:18" ht="15.75" customHeight="1" x14ac:dyDescent="0.2">
      <c r="A569" s="14"/>
      <c r="B569" s="14"/>
      <c r="C569" s="13"/>
      <c r="D569" s="42"/>
      <c r="E569" s="14"/>
      <c r="F569" s="14"/>
      <c r="G569" s="14"/>
      <c r="H569" s="86"/>
      <c r="I569" s="14"/>
      <c r="J569" s="14"/>
      <c r="K569" s="14"/>
      <c r="L569" s="14"/>
      <c r="M569" s="14"/>
      <c r="N569" s="14"/>
      <c r="O569" s="14"/>
      <c r="P569" s="14"/>
      <c r="Q569" s="14"/>
      <c r="R569" s="14"/>
    </row>
    <row r="570" spans="1:18" ht="15.75" customHeight="1" x14ac:dyDescent="0.2">
      <c r="A570" s="14"/>
      <c r="B570" s="14"/>
      <c r="C570" s="13"/>
      <c r="D570" s="42"/>
      <c r="E570" s="14"/>
      <c r="F570" s="14"/>
      <c r="G570" s="14"/>
      <c r="H570" s="86"/>
      <c r="I570" s="14"/>
      <c r="J570" s="14"/>
      <c r="K570" s="14"/>
      <c r="L570" s="14"/>
      <c r="M570" s="14"/>
      <c r="N570" s="14"/>
      <c r="O570" s="14"/>
      <c r="P570" s="14"/>
      <c r="Q570" s="14"/>
      <c r="R570" s="14"/>
    </row>
    <row r="571" spans="1:18" ht="15.75" customHeight="1" x14ac:dyDescent="0.2">
      <c r="A571" s="14"/>
      <c r="B571" s="14"/>
      <c r="C571" s="13"/>
      <c r="D571" s="42"/>
      <c r="E571" s="14"/>
      <c r="F571" s="14"/>
      <c r="G571" s="14"/>
      <c r="H571" s="86"/>
      <c r="I571" s="14"/>
      <c r="J571" s="14"/>
      <c r="K571" s="14"/>
      <c r="L571" s="14"/>
      <c r="M571" s="14"/>
      <c r="N571" s="14"/>
      <c r="O571" s="14"/>
      <c r="P571" s="14"/>
      <c r="Q571" s="14"/>
      <c r="R571" s="14"/>
    </row>
    <row r="572" spans="1:18" ht="15.75" customHeight="1" x14ac:dyDescent="0.2">
      <c r="A572" s="14"/>
      <c r="B572" s="14"/>
      <c r="C572" s="13"/>
      <c r="D572" s="42"/>
      <c r="E572" s="14"/>
      <c r="F572" s="14"/>
      <c r="G572" s="14"/>
      <c r="H572" s="86"/>
      <c r="I572" s="14"/>
      <c r="J572" s="14"/>
      <c r="K572" s="14"/>
      <c r="L572" s="14"/>
      <c r="M572" s="14"/>
      <c r="N572" s="14"/>
      <c r="O572" s="14"/>
      <c r="P572" s="14"/>
      <c r="Q572" s="14"/>
      <c r="R572" s="14"/>
    </row>
    <row r="573" spans="1:18" ht="15.75" customHeight="1" x14ac:dyDescent="0.2">
      <c r="A573" s="14"/>
      <c r="B573" s="14"/>
      <c r="C573" s="13"/>
      <c r="D573" s="42"/>
      <c r="E573" s="14"/>
      <c r="F573" s="14"/>
      <c r="G573" s="14"/>
      <c r="H573" s="86"/>
      <c r="I573" s="14"/>
      <c r="J573" s="14"/>
      <c r="K573" s="14"/>
      <c r="L573" s="14"/>
      <c r="M573" s="14"/>
      <c r="N573" s="14"/>
      <c r="O573" s="14"/>
      <c r="P573" s="14"/>
      <c r="Q573" s="14"/>
      <c r="R573" s="14"/>
    </row>
    <row r="574" spans="1:18" ht="15.75" customHeight="1" x14ac:dyDescent="0.2">
      <c r="A574" s="14"/>
      <c r="B574" s="14"/>
      <c r="C574" s="13"/>
      <c r="D574" s="42"/>
      <c r="E574" s="14"/>
      <c r="F574" s="14"/>
      <c r="G574" s="14"/>
      <c r="H574" s="86"/>
      <c r="I574" s="14"/>
      <c r="J574" s="14"/>
      <c r="K574" s="14"/>
      <c r="L574" s="14"/>
      <c r="M574" s="14"/>
      <c r="N574" s="14"/>
      <c r="O574" s="14"/>
      <c r="P574" s="14"/>
      <c r="Q574" s="14"/>
      <c r="R574" s="14"/>
    </row>
    <row r="575" spans="1:18" ht="15.75" customHeight="1" x14ac:dyDescent="0.2">
      <c r="A575" s="14"/>
      <c r="B575" s="14"/>
      <c r="C575" s="13"/>
      <c r="D575" s="42"/>
      <c r="E575" s="14"/>
      <c r="F575" s="14"/>
      <c r="G575" s="14"/>
      <c r="H575" s="86"/>
      <c r="I575" s="14"/>
      <c r="J575" s="14"/>
      <c r="K575" s="14"/>
      <c r="L575" s="14"/>
      <c r="M575" s="14"/>
      <c r="N575" s="14"/>
      <c r="O575" s="14"/>
      <c r="P575" s="14"/>
      <c r="Q575" s="14"/>
      <c r="R575" s="14"/>
    </row>
    <row r="576" spans="1:18" ht="15.75" customHeight="1" x14ac:dyDescent="0.2">
      <c r="A576" s="14"/>
      <c r="B576" s="14"/>
      <c r="C576" s="13"/>
      <c r="D576" s="42"/>
      <c r="E576" s="14"/>
      <c r="F576" s="14"/>
      <c r="G576" s="14"/>
      <c r="H576" s="86"/>
      <c r="I576" s="14"/>
      <c r="J576" s="14"/>
      <c r="K576" s="14"/>
      <c r="L576" s="14"/>
      <c r="M576" s="14"/>
      <c r="N576" s="14"/>
      <c r="O576" s="14"/>
      <c r="P576" s="14"/>
      <c r="Q576" s="14"/>
      <c r="R576" s="14"/>
    </row>
    <row r="577" spans="1:18" ht="15.75" customHeight="1" x14ac:dyDescent="0.2">
      <c r="A577" s="14"/>
      <c r="B577" s="14"/>
      <c r="C577" s="13"/>
      <c r="D577" s="42"/>
      <c r="E577" s="14"/>
      <c r="F577" s="14"/>
      <c r="G577" s="14"/>
      <c r="H577" s="86"/>
      <c r="I577" s="14"/>
      <c r="J577" s="14"/>
      <c r="K577" s="14"/>
      <c r="L577" s="14"/>
      <c r="M577" s="14"/>
      <c r="N577" s="14"/>
      <c r="O577" s="14"/>
      <c r="P577" s="14"/>
      <c r="Q577" s="14"/>
      <c r="R577" s="14"/>
    </row>
    <row r="578" spans="1:18" ht="15.75" customHeight="1" x14ac:dyDescent="0.2">
      <c r="A578" s="14"/>
      <c r="B578" s="14"/>
      <c r="C578" s="13"/>
      <c r="D578" s="42"/>
      <c r="E578" s="14"/>
      <c r="F578" s="14"/>
      <c r="G578" s="14"/>
      <c r="H578" s="86"/>
      <c r="I578" s="14"/>
      <c r="J578" s="14"/>
      <c r="K578" s="14"/>
      <c r="L578" s="14"/>
      <c r="M578" s="14"/>
      <c r="N578" s="14"/>
      <c r="O578" s="14"/>
      <c r="P578" s="14"/>
      <c r="Q578" s="14"/>
      <c r="R578" s="14"/>
    </row>
    <row r="579" spans="1:18" ht="15.75" customHeight="1" x14ac:dyDescent="0.2">
      <c r="A579" s="14"/>
      <c r="B579" s="14"/>
      <c r="C579" s="13"/>
      <c r="D579" s="42"/>
      <c r="E579" s="14"/>
      <c r="F579" s="14"/>
      <c r="G579" s="14"/>
      <c r="H579" s="86"/>
      <c r="I579" s="14"/>
      <c r="J579" s="14"/>
      <c r="K579" s="14"/>
      <c r="L579" s="14"/>
      <c r="M579" s="14"/>
      <c r="N579" s="14"/>
      <c r="O579" s="14"/>
      <c r="P579" s="14"/>
      <c r="Q579" s="14"/>
      <c r="R579" s="14"/>
    </row>
    <row r="580" spans="1:18" ht="15.75" customHeight="1" x14ac:dyDescent="0.2">
      <c r="A580" s="14"/>
      <c r="B580" s="14"/>
      <c r="C580" s="13"/>
      <c r="D580" s="42"/>
      <c r="E580" s="14"/>
      <c r="F580" s="14"/>
      <c r="G580" s="14"/>
      <c r="H580" s="86"/>
      <c r="I580" s="14"/>
      <c r="J580" s="14"/>
      <c r="K580" s="14"/>
      <c r="L580" s="14"/>
      <c r="M580" s="14"/>
      <c r="N580" s="14"/>
      <c r="O580" s="14"/>
      <c r="P580" s="14"/>
      <c r="Q580" s="14"/>
      <c r="R580" s="14"/>
    </row>
    <row r="581" spans="1:18" ht="15.75" customHeight="1" x14ac:dyDescent="0.2">
      <c r="A581" s="14"/>
      <c r="B581" s="14"/>
      <c r="C581" s="13"/>
      <c r="D581" s="42"/>
      <c r="E581" s="14"/>
      <c r="F581" s="14"/>
      <c r="G581" s="14"/>
      <c r="H581" s="86"/>
      <c r="I581" s="14"/>
      <c r="J581" s="14"/>
      <c r="K581" s="14"/>
      <c r="L581" s="14"/>
      <c r="M581" s="14"/>
      <c r="N581" s="14"/>
      <c r="O581" s="14"/>
      <c r="P581" s="14"/>
      <c r="Q581" s="14"/>
      <c r="R581" s="14"/>
    </row>
    <row r="582" spans="1:18" ht="15.75" customHeight="1" x14ac:dyDescent="0.2">
      <c r="A582" s="14"/>
      <c r="B582" s="14"/>
      <c r="C582" s="13"/>
      <c r="D582" s="42"/>
      <c r="E582" s="14"/>
      <c r="F582" s="14"/>
      <c r="G582" s="14"/>
      <c r="H582" s="86"/>
      <c r="I582" s="14"/>
      <c r="J582" s="14"/>
      <c r="K582" s="14"/>
      <c r="L582" s="14"/>
      <c r="M582" s="14"/>
      <c r="N582" s="14"/>
      <c r="O582" s="14"/>
      <c r="P582" s="14"/>
      <c r="Q582" s="14"/>
      <c r="R582" s="14"/>
    </row>
    <row r="583" spans="1:18" ht="15.75" customHeight="1" x14ac:dyDescent="0.2">
      <c r="A583" s="14"/>
      <c r="B583" s="14"/>
      <c r="C583" s="13"/>
      <c r="D583" s="42"/>
      <c r="E583" s="14"/>
      <c r="F583" s="14"/>
      <c r="G583" s="14"/>
      <c r="H583" s="86"/>
      <c r="I583" s="14"/>
      <c r="J583" s="14"/>
      <c r="K583" s="14"/>
      <c r="L583" s="14"/>
      <c r="M583" s="14"/>
      <c r="N583" s="14"/>
      <c r="O583" s="14"/>
      <c r="P583" s="14"/>
      <c r="Q583" s="14"/>
      <c r="R583" s="14"/>
    </row>
    <row r="584" spans="1:18" ht="15.75" customHeight="1" x14ac:dyDescent="0.2">
      <c r="A584" s="14"/>
      <c r="B584" s="14"/>
      <c r="C584" s="13"/>
      <c r="D584" s="42"/>
      <c r="E584" s="14"/>
      <c r="F584" s="14"/>
      <c r="G584" s="14"/>
      <c r="H584" s="86"/>
      <c r="I584" s="14"/>
      <c r="J584" s="14"/>
      <c r="K584" s="14"/>
      <c r="L584" s="14"/>
      <c r="M584" s="14"/>
      <c r="N584" s="14"/>
      <c r="O584" s="14"/>
      <c r="P584" s="14"/>
      <c r="Q584" s="14"/>
      <c r="R584" s="14"/>
    </row>
    <row r="585" spans="1:18" ht="15.75" customHeight="1" x14ac:dyDescent="0.2">
      <c r="A585" s="14"/>
      <c r="B585" s="14"/>
      <c r="C585" s="13"/>
      <c r="D585" s="42"/>
      <c r="E585" s="14"/>
      <c r="F585" s="14"/>
      <c r="G585" s="14"/>
      <c r="H585" s="86"/>
      <c r="I585" s="14"/>
      <c r="J585" s="14"/>
      <c r="K585" s="14"/>
      <c r="L585" s="14"/>
      <c r="M585" s="14"/>
      <c r="N585" s="14"/>
      <c r="O585" s="14"/>
      <c r="P585" s="14"/>
      <c r="Q585" s="14"/>
      <c r="R585" s="14"/>
    </row>
    <row r="586" spans="1:18" ht="15.75" customHeight="1" x14ac:dyDescent="0.2">
      <c r="A586" s="14"/>
      <c r="B586" s="14"/>
      <c r="C586" s="13"/>
      <c r="D586" s="42"/>
      <c r="E586" s="14"/>
      <c r="F586" s="14"/>
      <c r="G586" s="14"/>
      <c r="H586" s="86"/>
      <c r="I586" s="14"/>
      <c r="J586" s="14"/>
      <c r="K586" s="14"/>
      <c r="L586" s="14"/>
      <c r="M586" s="14"/>
      <c r="N586" s="14"/>
      <c r="O586" s="14"/>
      <c r="P586" s="14"/>
      <c r="Q586" s="14"/>
      <c r="R586" s="14"/>
    </row>
    <row r="587" spans="1:18" ht="15.75" customHeight="1" x14ac:dyDescent="0.2">
      <c r="A587" s="14"/>
      <c r="B587" s="14"/>
      <c r="C587" s="13"/>
      <c r="D587" s="42"/>
      <c r="E587" s="14"/>
      <c r="F587" s="14"/>
      <c r="G587" s="14"/>
      <c r="H587" s="86"/>
      <c r="I587" s="14"/>
      <c r="J587" s="14"/>
      <c r="K587" s="14"/>
      <c r="L587" s="14"/>
      <c r="M587" s="14"/>
      <c r="N587" s="14"/>
      <c r="O587" s="14"/>
      <c r="P587" s="14"/>
      <c r="Q587" s="14"/>
      <c r="R587" s="14"/>
    </row>
    <row r="588" spans="1:18" ht="15.75" customHeight="1" x14ac:dyDescent="0.2">
      <c r="A588" s="14"/>
      <c r="B588" s="14"/>
      <c r="C588" s="13"/>
      <c r="D588" s="42"/>
      <c r="E588" s="14"/>
      <c r="F588" s="14"/>
      <c r="G588" s="14"/>
      <c r="H588" s="86"/>
      <c r="I588" s="14"/>
      <c r="J588" s="14"/>
      <c r="K588" s="14"/>
      <c r="L588" s="14"/>
      <c r="M588" s="14"/>
      <c r="N588" s="14"/>
      <c r="O588" s="14"/>
      <c r="P588" s="14"/>
      <c r="Q588" s="14"/>
      <c r="R588" s="14"/>
    </row>
    <row r="589" spans="1:18" ht="15.75" customHeight="1" x14ac:dyDescent="0.2">
      <c r="A589" s="14"/>
      <c r="B589" s="14"/>
      <c r="C589" s="13"/>
      <c r="D589" s="42"/>
      <c r="E589" s="14"/>
      <c r="F589" s="14"/>
      <c r="G589" s="14"/>
      <c r="H589" s="86"/>
      <c r="I589" s="14"/>
      <c r="J589" s="14"/>
      <c r="K589" s="14"/>
      <c r="L589" s="14"/>
      <c r="M589" s="14"/>
      <c r="N589" s="14"/>
      <c r="O589" s="14"/>
      <c r="P589" s="14"/>
      <c r="Q589" s="14"/>
      <c r="R589" s="14"/>
    </row>
    <row r="590" spans="1:18" ht="15.75" customHeight="1" x14ac:dyDescent="0.2">
      <c r="A590" s="14"/>
      <c r="B590" s="14"/>
      <c r="C590" s="13"/>
      <c r="D590" s="42"/>
      <c r="E590" s="14"/>
      <c r="F590" s="14"/>
      <c r="G590" s="14"/>
      <c r="H590" s="86"/>
      <c r="I590" s="14"/>
      <c r="J590" s="14"/>
      <c r="K590" s="14"/>
      <c r="L590" s="14"/>
      <c r="M590" s="14"/>
      <c r="N590" s="14"/>
      <c r="O590" s="14"/>
      <c r="P590" s="14"/>
      <c r="Q590" s="14"/>
      <c r="R590" s="14"/>
    </row>
    <row r="591" spans="1:18" ht="15.75" customHeight="1" x14ac:dyDescent="0.2">
      <c r="A591" s="14"/>
      <c r="B591" s="14"/>
      <c r="C591" s="13"/>
      <c r="D591" s="42"/>
      <c r="E591" s="14"/>
      <c r="F591" s="14"/>
      <c r="G591" s="14"/>
      <c r="H591" s="86"/>
      <c r="I591" s="14"/>
      <c r="J591" s="14"/>
      <c r="K591" s="14"/>
      <c r="L591" s="14"/>
      <c r="M591" s="14"/>
      <c r="N591" s="14"/>
      <c r="O591" s="14"/>
      <c r="P591" s="14"/>
      <c r="Q591" s="14"/>
      <c r="R591" s="14"/>
    </row>
    <row r="592" spans="1:18" ht="15.75" customHeight="1" x14ac:dyDescent="0.2">
      <c r="A592" s="14"/>
      <c r="B592" s="14"/>
      <c r="C592" s="13"/>
      <c r="D592" s="42"/>
      <c r="E592" s="14"/>
      <c r="F592" s="14"/>
      <c r="G592" s="14"/>
      <c r="H592" s="86"/>
      <c r="I592" s="14"/>
      <c r="J592" s="14"/>
      <c r="K592" s="14"/>
      <c r="L592" s="14"/>
      <c r="M592" s="14"/>
      <c r="N592" s="14"/>
      <c r="O592" s="14"/>
      <c r="P592" s="14"/>
      <c r="Q592" s="14"/>
      <c r="R592" s="14"/>
    </row>
    <row r="593" spans="1:18" ht="15.75" customHeight="1" x14ac:dyDescent="0.2">
      <c r="A593" s="14"/>
      <c r="B593" s="14"/>
      <c r="C593" s="13"/>
      <c r="D593" s="42"/>
      <c r="E593" s="14"/>
      <c r="F593" s="14"/>
      <c r="G593" s="14"/>
      <c r="H593" s="86"/>
      <c r="I593" s="14"/>
      <c r="J593" s="14"/>
      <c r="K593" s="14"/>
      <c r="L593" s="14"/>
      <c r="M593" s="14"/>
      <c r="N593" s="14"/>
      <c r="O593" s="14"/>
      <c r="P593" s="14"/>
      <c r="Q593" s="14"/>
      <c r="R593" s="14"/>
    </row>
    <row r="594" spans="1:18" ht="15.75" customHeight="1" x14ac:dyDescent="0.2">
      <c r="A594" s="14"/>
      <c r="B594" s="14"/>
      <c r="C594" s="13"/>
      <c r="D594" s="42"/>
      <c r="E594" s="14"/>
      <c r="F594" s="14"/>
      <c r="G594" s="14"/>
      <c r="H594" s="86"/>
      <c r="I594" s="14"/>
      <c r="J594" s="14"/>
      <c r="K594" s="14"/>
      <c r="L594" s="14"/>
      <c r="M594" s="14"/>
      <c r="N594" s="14"/>
      <c r="O594" s="14"/>
      <c r="P594" s="14"/>
      <c r="Q594" s="14"/>
      <c r="R594" s="14"/>
    </row>
    <row r="595" spans="1:18" ht="15.75" customHeight="1" x14ac:dyDescent="0.2">
      <c r="A595" s="14"/>
      <c r="B595" s="14"/>
      <c r="C595" s="13"/>
      <c r="D595" s="42"/>
      <c r="E595" s="14"/>
      <c r="F595" s="14"/>
      <c r="G595" s="14"/>
      <c r="H595" s="86"/>
      <c r="I595" s="14"/>
      <c r="J595" s="14"/>
      <c r="K595" s="14"/>
      <c r="L595" s="14"/>
      <c r="M595" s="14"/>
      <c r="N595" s="14"/>
      <c r="O595" s="14"/>
      <c r="P595" s="14"/>
      <c r="Q595" s="14"/>
      <c r="R595" s="14"/>
    </row>
    <row r="596" spans="1:18" ht="15.75" customHeight="1" x14ac:dyDescent="0.2">
      <c r="A596" s="14"/>
      <c r="B596" s="14"/>
      <c r="C596" s="13"/>
      <c r="D596" s="42"/>
      <c r="E596" s="14"/>
      <c r="F596" s="14"/>
      <c r="G596" s="14"/>
      <c r="H596" s="86"/>
      <c r="I596" s="14"/>
      <c r="J596" s="14"/>
      <c r="K596" s="14"/>
      <c r="L596" s="14"/>
      <c r="M596" s="14"/>
      <c r="N596" s="14"/>
      <c r="O596" s="14"/>
      <c r="P596" s="14"/>
      <c r="Q596" s="14"/>
      <c r="R596" s="14"/>
    </row>
    <row r="597" spans="1:18" ht="15.75" customHeight="1" x14ac:dyDescent="0.2">
      <c r="A597" s="14"/>
      <c r="B597" s="14"/>
      <c r="C597" s="13"/>
      <c r="D597" s="42"/>
      <c r="E597" s="14"/>
      <c r="F597" s="14"/>
      <c r="G597" s="14"/>
      <c r="H597" s="86"/>
      <c r="I597" s="14"/>
      <c r="J597" s="14"/>
      <c r="K597" s="14"/>
      <c r="L597" s="14"/>
      <c r="M597" s="14"/>
      <c r="N597" s="14"/>
      <c r="O597" s="14"/>
      <c r="P597" s="14"/>
      <c r="Q597" s="14"/>
      <c r="R597" s="14"/>
    </row>
    <row r="598" spans="1:18" ht="15.75" customHeight="1" x14ac:dyDescent="0.2">
      <c r="A598" s="14"/>
      <c r="B598" s="14"/>
      <c r="C598" s="13"/>
      <c r="D598" s="42"/>
      <c r="E598" s="14"/>
      <c r="F598" s="14"/>
      <c r="G598" s="14"/>
      <c r="H598" s="86"/>
      <c r="I598" s="14"/>
      <c r="J598" s="14"/>
      <c r="K598" s="14"/>
      <c r="L598" s="14"/>
      <c r="M598" s="14"/>
      <c r="N598" s="14"/>
      <c r="O598" s="14"/>
      <c r="P598" s="14"/>
      <c r="Q598" s="14"/>
      <c r="R598" s="14"/>
    </row>
    <row r="599" spans="1:18" ht="15.75" customHeight="1" x14ac:dyDescent="0.2">
      <c r="A599" s="14"/>
      <c r="B599" s="14"/>
      <c r="C599" s="13"/>
      <c r="D599" s="42"/>
      <c r="E599" s="14"/>
      <c r="F599" s="14"/>
      <c r="G599" s="14"/>
      <c r="H599" s="86"/>
      <c r="I599" s="14"/>
      <c r="J599" s="14"/>
      <c r="K599" s="14"/>
      <c r="L599" s="14"/>
      <c r="M599" s="14"/>
      <c r="N599" s="14"/>
      <c r="O599" s="14"/>
      <c r="P599" s="14"/>
      <c r="Q599" s="14"/>
      <c r="R599" s="14"/>
    </row>
    <row r="600" spans="1:18" ht="15.75" customHeight="1" x14ac:dyDescent="0.2">
      <c r="A600" s="14"/>
      <c r="B600" s="14"/>
      <c r="C600" s="13"/>
      <c r="D600" s="42"/>
      <c r="E600" s="14"/>
      <c r="F600" s="14"/>
      <c r="G600" s="14"/>
      <c r="H600" s="86"/>
      <c r="I600" s="14"/>
      <c r="J600" s="14"/>
      <c r="K600" s="14"/>
      <c r="L600" s="14"/>
      <c r="M600" s="14"/>
      <c r="N600" s="14"/>
      <c r="O600" s="14"/>
      <c r="P600" s="14"/>
      <c r="Q600" s="14"/>
      <c r="R600" s="14"/>
    </row>
    <row r="601" spans="1:18" ht="15.75" customHeight="1" x14ac:dyDescent="0.2">
      <c r="A601" s="14"/>
      <c r="B601" s="14"/>
      <c r="C601" s="13"/>
      <c r="D601" s="42"/>
      <c r="E601" s="14"/>
      <c r="F601" s="14"/>
      <c r="G601" s="14"/>
      <c r="H601" s="86"/>
      <c r="I601" s="14"/>
      <c r="J601" s="14"/>
      <c r="K601" s="14"/>
      <c r="L601" s="14"/>
      <c r="M601" s="14"/>
      <c r="N601" s="14"/>
      <c r="O601" s="14"/>
      <c r="P601" s="14"/>
      <c r="Q601" s="14"/>
      <c r="R601" s="14"/>
    </row>
    <row r="602" spans="1:18" ht="15.75" customHeight="1" x14ac:dyDescent="0.2">
      <c r="A602" s="14"/>
      <c r="B602" s="14"/>
      <c r="C602" s="13"/>
      <c r="D602" s="42"/>
      <c r="E602" s="14"/>
      <c r="F602" s="14"/>
      <c r="G602" s="14"/>
      <c r="H602" s="86"/>
      <c r="I602" s="14"/>
      <c r="J602" s="14"/>
      <c r="K602" s="14"/>
      <c r="L602" s="14"/>
      <c r="M602" s="14"/>
      <c r="N602" s="14"/>
      <c r="O602" s="14"/>
      <c r="P602" s="14"/>
      <c r="Q602" s="14"/>
      <c r="R602" s="14"/>
    </row>
    <row r="603" spans="1:18" ht="15.75" customHeight="1" x14ac:dyDescent="0.2">
      <c r="A603" s="14"/>
      <c r="B603" s="14"/>
      <c r="C603" s="13"/>
      <c r="D603" s="42"/>
      <c r="E603" s="14"/>
      <c r="F603" s="14"/>
      <c r="G603" s="14"/>
      <c r="H603" s="86"/>
      <c r="I603" s="14"/>
      <c r="J603" s="14"/>
      <c r="K603" s="14"/>
      <c r="L603" s="14"/>
      <c r="M603" s="14"/>
      <c r="N603" s="14"/>
      <c r="O603" s="14"/>
      <c r="P603" s="14"/>
      <c r="Q603" s="14"/>
      <c r="R603" s="14"/>
    </row>
    <row r="604" spans="1:18" ht="15.75" customHeight="1" x14ac:dyDescent="0.2">
      <c r="A604" s="14"/>
      <c r="B604" s="14"/>
      <c r="C604" s="13"/>
      <c r="D604" s="42"/>
      <c r="E604" s="14"/>
      <c r="F604" s="14"/>
      <c r="G604" s="14"/>
      <c r="H604" s="86"/>
      <c r="I604" s="14"/>
      <c r="J604" s="14"/>
      <c r="K604" s="14"/>
      <c r="L604" s="14"/>
      <c r="M604" s="14"/>
      <c r="N604" s="14"/>
      <c r="O604" s="14"/>
      <c r="P604" s="14"/>
      <c r="Q604" s="14"/>
      <c r="R604" s="14"/>
    </row>
    <row r="605" spans="1:18" ht="15.75" customHeight="1" x14ac:dyDescent="0.2">
      <c r="A605" s="14"/>
      <c r="B605" s="14"/>
      <c r="C605" s="13"/>
      <c r="D605" s="42"/>
      <c r="E605" s="14"/>
      <c r="F605" s="14"/>
      <c r="G605" s="14"/>
      <c r="H605" s="86"/>
      <c r="I605" s="14"/>
      <c r="J605" s="14"/>
      <c r="K605" s="14"/>
      <c r="L605" s="14"/>
      <c r="M605" s="14"/>
      <c r="N605" s="14"/>
      <c r="O605" s="14"/>
      <c r="P605" s="14"/>
      <c r="Q605" s="14"/>
      <c r="R605" s="14"/>
    </row>
    <row r="606" spans="1:18" ht="15.75" customHeight="1" x14ac:dyDescent="0.2">
      <c r="A606" s="14"/>
      <c r="B606" s="14"/>
      <c r="C606" s="13"/>
      <c r="D606" s="42"/>
      <c r="E606" s="14"/>
      <c r="F606" s="14"/>
      <c r="G606" s="14"/>
      <c r="H606" s="86"/>
      <c r="I606" s="14"/>
      <c r="J606" s="14"/>
      <c r="K606" s="14"/>
      <c r="L606" s="14"/>
      <c r="M606" s="14"/>
      <c r="N606" s="14"/>
      <c r="O606" s="14"/>
      <c r="P606" s="14"/>
      <c r="Q606" s="14"/>
      <c r="R606" s="14"/>
    </row>
    <row r="607" spans="1:18" ht="15.75" customHeight="1" x14ac:dyDescent="0.2">
      <c r="A607" s="14"/>
      <c r="B607" s="14"/>
      <c r="C607" s="13"/>
      <c r="D607" s="42"/>
      <c r="E607" s="14"/>
      <c r="F607" s="14"/>
      <c r="G607" s="14"/>
      <c r="H607" s="86"/>
      <c r="I607" s="14"/>
      <c r="J607" s="14"/>
      <c r="K607" s="14"/>
      <c r="L607" s="14"/>
      <c r="M607" s="14"/>
      <c r="N607" s="14"/>
      <c r="O607" s="14"/>
      <c r="P607" s="14"/>
      <c r="Q607" s="14"/>
      <c r="R607" s="14"/>
    </row>
    <row r="608" spans="1:18" ht="15.75" customHeight="1" x14ac:dyDescent="0.2">
      <c r="A608" s="14"/>
      <c r="B608" s="14"/>
      <c r="C608" s="13"/>
      <c r="D608" s="42"/>
      <c r="E608" s="14"/>
      <c r="F608" s="14"/>
      <c r="G608" s="14"/>
      <c r="H608" s="86"/>
      <c r="I608" s="14"/>
      <c r="J608" s="14"/>
      <c r="K608" s="14"/>
      <c r="L608" s="14"/>
      <c r="M608" s="14"/>
      <c r="N608" s="14"/>
      <c r="O608" s="14"/>
      <c r="P608" s="14"/>
      <c r="Q608" s="14"/>
      <c r="R608" s="14"/>
    </row>
    <row r="609" spans="1:18" ht="15.75" customHeight="1" x14ac:dyDescent="0.2">
      <c r="A609" s="14"/>
      <c r="B609" s="14"/>
      <c r="C609" s="13"/>
      <c r="D609" s="42"/>
      <c r="E609" s="14"/>
      <c r="F609" s="14"/>
      <c r="G609" s="14"/>
      <c r="H609" s="86"/>
      <c r="I609" s="14"/>
      <c r="J609" s="14"/>
      <c r="K609" s="14"/>
      <c r="L609" s="14"/>
      <c r="M609" s="14"/>
      <c r="N609" s="14"/>
      <c r="O609" s="14"/>
      <c r="P609" s="14"/>
      <c r="Q609" s="14"/>
      <c r="R609" s="14"/>
    </row>
    <row r="610" spans="1:18" ht="15.75" customHeight="1" x14ac:dyDescent="0.2">
      <c r="A610" s="14"/>
      <c r="B610" s="14"/>
      <c r="C610" s="13"/>
      <c r="D610" s="42"/>
      <c r="E610" s="14"/>
      <c r="F610" s="14"/>
      <c r="G610" s="14"/>
      <c r="H610" s="86"/>
      <c r="I610" s="14"/>
      <c r="J610" s="14"/>
      <c r="K610" s="14"/>
      <c r="L610" s="14"/>
      <c r="M610" s="14"/>
      <c r="N610" s="14"/>
      <c r="O610" s="14"/>
      <c r="P610" s="14"/>
      <c r="Q610" s="14"/>
      <c r="R610" s="14"/>
    </row>
    <row r="611" spans="1:18" ht="15.75" customHeight="1" x14ac:dyDescent="0.2">
      <c r="A611" s="14"/>
      <c r="B611" s="14"/>
      <c r="C611" s="13"/>
      <c r="D611" s="42"/>
      <c r="E611" s="14"/>
      <c r="F611" s="14"/>
      <c r="G611" s="14"/>
      <c r="H611" s="86"/>
      <c r="I611" s="14"/>
      <c r="J611" s="14"/>
      <c r="K611" s="14"/>
      <c r="L611" s="14"/>
      <c r="M611" s="14"/>
      <c r="N611" s="14"/>
      <c r="O611" s="14"/>
      <c r="P611" s="14"/>
      <c r="Q611" s="14"/>
      <c r="R611" s="14"/>
    </row>
    <row r="612" spans="1:18" ht="15.75" customHeight="1" x14ac:dyDescent="0.2">
      <c r="A612" s="14"/>
      <c r="B612" s="14"/>
      <c r="C612" s="13"/>
      <c r="D612" s="42"/>
      <c r="E612" s="14"/>
      <c r="F612" s="14"/>
      <c r="G612" s="14"/>
      <c r="H612" s="86"/>
      <c r="I612" s="14"/>
      <c r="J612" s="14"/>
      <c r="K612" s="14"/>
      <c r="L612" s="14"/>
      <c r="M612" s="14"/>
      <c r="N612" s="14"/>
      <c r="O612" s="14"/>
      <c r="P612" s="14"/>
      <c r="Q612" s="14"/>
      <c r="R612" s="14"/>
    </row>
    <row r="613" spans="1:18" ht="15.75" customHeight="1" x14ac:dyDescent="0.2">
      <c r="A613" s="14"/>
      <c r="B613" s="14"/>
      <c r="C613" s="13"/>
      <c r="D613" s="42"/>
      <c r="E613" s="14"/>
      <c r="F613" s="14"/>
      <c r="G613" s="14"/>
      <c r="H613" s="86"/>
      <c r="I613" s="14"/>
      <c r="J613" s="14"/>
      <c r="K613" s="14"/>
      <c r="L613" s="14"/>
      <c r="M613" s="14"/>
      <c r="N613" s="14"/>
      <c r="O613" s="14"/>
      <c r="P613" s="14"/>
      <c r="Q613" s="14"/>
      <c r="R613" s="14"/>
    </row>
    <row r="614" spans="1:18" ht="15.75" customHeight="1" x14ac:dyDescent="0.2">
      <c r="A614" s="14"/>
      <c r="B614" s="14"/>
      <c r="C614" s="13"/>
      <c r="D614" s="42"/>
      <c r="E614" s="14"/>
      <c r="F614" s="14"/>
      <c r="G614" s="14"/>
      <c r="H614" s="86"/>
      <c r="I614" s="14"/>
      <c r="J614" s="14"/>
      <c r="K614" s="14"/>
      <c r="L614" s="14"/>
      <c r="M614" s="14"/>
      <c r="N614" s="14"/>
      <c r="O614" s="14"/>
      <c r="P614" s="14"/>
      <c r="Q614" s="14"/>
      <c r="R614" s="14"/>
    </row>
    <row r="615" spans="1:18" ht="15.75" customHeight="1" x14ac:dyDescent="0.2">
      <c r="A615" s="14"/>
      <c r="B615" s="14"/>
      <c r="C615" s="13"/>
      <c r="D615" s="42"/>
      <c r="E615" s="14"/>
      <c r="F615" s="14"/>
      <c r="G615" s="14"/>
      <c r="H615" s="86"/>
      <c r="I615" s="14"/>
      <c r="J615" s="14"/>
      <c r="K615" s="14"/>
      <c r="L615" s="14"/>
      <c r="M615" s="14"/>
      <c r="N615" s="14"/>
      <c r="O615" s="14"/>
      <c r="P615" s="14"/>
      <c r="Q615" s="14"/>
      <c r="R615" s="14"/>
    </row>
    <row r="616" spans="1:18" ht="15.75" customHeight="1" x14ac:dyDescent="0.2">
      <c r="A616" s="14"/>
      <c r="B616" s="14"/>
      <c r="C616" s="13"/>
      <c r="D616" s="42"/>
      <c r="E616" s="14"/>
      <c r="F616" s="14"/>
      <c r="G616" s="14"/>
      <c r="H616" s="86"/>
      <c r="I616" s="14"/>
      <c r="J616" s="14"/>
      <c r="K616" s="14"/>
      <c r="L616" s="14"/>
      <c r="M616" s="14"/>
      <c r="N616" s="14"/>
      <c r="O616" s="14"/>
      <c r="P616" s="14"/>
      <c r="Q616" s="14"/>
      <c r="R616" s="14"/>
    </row>
    <row r="617" spans="1:18" ht="15.75" customHeight="1" x14ac:dyDescent="0.2">
      <c r="A617" s="14"/>
      <c r="B617" s="14"/>
      <c r="C617" s="13"/>
      <c r="D617" s="42"/>
      <c r="E617" s="14"/>
      <c r="F617" s="14"/>
      <c r="G617" s="14"/>
      <c r="H617" s="86"/>
      <c r="I617" s="14"/>
      <c r="J617" s="14"/>
      <c r="K617" s="14"/>
      <c r="L617" s="14"/>
      <c r="M617" s="14"/>
      <c r="N617" s="14"/>
      <c r="O617" s="14"/>
      <c r="P617" s="14"/>
      <c r="Q617" s="14"/>
      <c r="R617" s="14"/>
    </row>
    <row r="618" spans="1:18" ht="15.75" customHeight="1" x14ac:dyDescent="0.2">
      <c r="A618" s="14"/>
      <c r="B618" s="14"/>
      <c r="C618" s="13"/>
      <c r="D618" s="42"/>
      <c r="E618" s="14"/>
      <c r="F618" s="14"/>
      <c r="G618" s="14"/>
      <c r="H618" s="86"/>
      <c r="I618" s="14"/>
      <c r="J618" s="14"/>
      <c r="K618" s="14"/>
      <c r="L618" s="14"/>
      <c r="M618" s="14"/>
      <c r="N618" s="14"/>
      <c r="O618" s="14"/>
      <c r="P618" s="14"/>
      <c r="Q618" s="14"/>
      <c r="R618" s="14"/>
    </row>
    <row r="619" spans="1:18" ht="15.75" customHeight="1" x14ac:dyDescent="0.2">
      <c r="A619" s="14"/>
      <c r="B619" s="14"/>
      <c r="C619" s="13"/>
      <c r="D619" s="42"/>
      <c r="E619" s="14"/>
      <c r="F619" s="14"/>
      <c r="G619" s="14"/>
      <c r="H619" s="86"/>
      <c r="I619" s="14"/>
      <c r="J619" s="14"/>
      <c r="K619" s="14"/>
      <c r="L619" s="14"/>
      <c r="M619" s="14"/>
      <c r="N619" s="14"/>
      <c r="O619" s="14"/>
      <c r="P619" s="14"/>
      <c r="Q619" s="14"/>
      <c r="R619" s="14"/>
    </row>
    <row r="620" spans="1:18" ht="15.75" customHeight="1" x14ac:dyDescent="0.2">
      <c r="A620" s="14"/>
      <c r="B620" s="14"/>
      <c r="C620" s="13"/>
      <c r="D620" s="42"/>
      <c r="E620" s="14"/>
      <c r="F620" s="14"/>
      <c r="G620" s="14"/>
      <c r="H620" s="86"/>
      <c r="I620" s="14"/>
      <c r="J620" s="14"/>
      <c r="K620" s="14"/>
      <c r="L620" s="14"/>
      <c r="M620" s="14"/>
      <c r="N620" s="14"/>
      <c r="O620" s="14"/>
      <c r="P620" s="14"/>
      <c r="Q620" s="14"/>
      <c r="R620" s="14"/>
    </row>
    <row r="621" spans="1:18" ht="15.75" customHeight="1" x14ac:dyDescent="0.2">
      <c r="A621" s="14"/>
      <c r="B621" s="14"/>
      <c r="C621" s="13"/>
      <c r="D621" s="42"/>
      <c r="E621" s="14"/>
      <c r="F621" s="14"/>
      <c r="G621" s="14"/>
      <c r="H621" s="86"/>
      <c r="I621" s="14"/>
      <c r="J621" s="14"/>
      <c r="K621" s="14"/>
      <c r="L621" s="14"/>
      <c r="M621" s="14"/>
      <c r="N621" s="14"/>
      <c r="O621" s="14"/>
      <c r="P621" s="14"/>
      <c r="Q621" s="14"/>
      <c r="R621" s="14"/>
    </row>
    <row r="622" spans="1:18" ht="15.75" customHeight="1" x14ac:dyDescent="0.2">
      <c r="A622" s="14"/>
      <c r="B622" s="14"/>
      <c r="C622" s="13"/>
      <c r="D622" s="42"/>
      <c r="E622" s="14"/>
      <c r="F622" s="14"/>
      <c r="G622" s="14"/>
      <c r="H622" s="86"/>
      <c r="I622" s="14"/>
      <c r="J622" s="14"/>
      <c r="K622" s="14"/>
      <c r="L622" s="14"/>
      <c r="M622" s="14"/>
      <c r="N622" s="14"/>
      <c r="O622" s="14"/>
      <c r="P622" s="14"/>
      <c r="Q622" s="14"/>
      <c r="R622" s="14"/>
    </row>
    <row r="623" spans="1:18" ht="15.75" customHeight="1" x14ac:dyDescent="0.2">
      <c r="A623" s="14"/>
      <c r="B623" s="14"/>
      <c r="C623" s="13"/>
      <c r="D623" s="42"/>
      <c r="E623" s="14"/>
      <c r="F623" s="14"/>
      <c r="G623" s="14"/>
      <c r="H623" s="86"/>
      <c r="I623" s="14"/>
      <c r="J623" s="14"/>
      <c r="K623" s="14"/>
      <c r="L623" s="14"/>
      <c r="M623" s="14"/>
      <c r="N623" s="14"/>
      <c r="O623" s="14"/>
      <c r="P623" s="14"/>
      <c r="Q623" s="14"/>
      <c r="R623" s="14"/>
    </row>
    <row r="624" spans="1:18" ht="15.75" customHeight="1" x14ac:dyDescent="0.2">
      <c r="A624" s="14"/>
      <c r="B624" s="14"/>
      <c r="C624" s="13"/>
      <c r="D624" s="42"/>
      <c r="E624" s="14"/>
      <c r="F624" s="14"/>
      <c r="G624" s="14"/>
      <c r="H624" s="86"/>
      <c r="I624" s="14"/>
      <c r="J624" s="14"/>
      <c r="K624" s="14"/>
      <c r="L624" s="14"/>
      <c r="M624" s="14"/>
      <c r="N624" s="14"/>
      <c r="O624" s="14"/>
      <c r="P624" s="14"/>
      <c r="Q624" s="14"/>
      <c r="R624" s="14"/>
    </row>
    <row r="625" spans="1:18" ht="15.75" customHeight="1" x14ac:dyDescent="0.2">
      <c r="A625" s="14"/>
      <c r="B625" s="14"/>
      <c r="C625" s="13"/>
      <c r="D625" s="42"/>
      <c r="E625" s="14"/>
      <c r="F625" s="14"/>
      <c r="G625" s="14"/>
      <c r="H625" s="86"/>
      <c r="I625" s="14"/>
      <c r="J625" s="14"/>
      <c r="K625" s="14"/>
      <c r="L625" s="14"/>
      <c r="M625" s="14"/>
      <c r="N625" s="14"/>
      <c r="O625" s="14"/>
      <c r="P625" s="14"/>
      <c r="Q625" s="14"/>
      <c r="R625" s="14"/>
    </row>
    <row r="626" spans="1:18" ht="15.75" customHeight="1" x14ac:dyDescent="0.2">
      <c r="A626" s="14"/>
      <c r="B626" s="14"/>
      <c r="C626" s="13"/>
      <c r="D626" s="42"/>
      <c r="E626" s="14"/>
      <c r="F626" s="14"/>
      <c r="G626" s="14"/>
      <c r="H626" s="86"/>
      <c r="I626" s="14"/>
      <c r="J626" s="14"/>
      <c r="K626" s="14"/>
      <c r="L626" s="14"/>
      <c r="M626" s="14"/>
      <c r="N626" s="14"/>
      <c r="O626" s="14"/>
      <c r="P626" s="14"/>
      <c r="Q626" s="14"/>
      <c r="R626" s="14"/>
    </row>
    <row r="627" spans="1:18" ht="15.75" customHeight="1" x14ac:dyDescent="0.2">
      <c r="A627" s="14"/>
      <c r="B627" s="14"/>
      <c r="C627" s="13"/>
      <c r="D627" s="42"/>
      <c r="E627" s="14"/>
      <c r="F627" s="14"/>
      <c r="G627" s="14"/>
      <c r="H627" s="86"/>
      <c r="I627" s="14"/>
      <c r="J627" s="14"/>
      <c r="K627" s="14"/>
      <c r="L627" s="14"/>
      <c r="M627" s="14"/>
      <c r="N627" s="14"/>
      <c r="O627" s="14"/>
      <c r="P627" s="14"/>
      <c r="Q627" s="14"/>
      <c r="R627" s="14"/>
    </row>
    <row r="628" spans="1:18" ht="15.75" customHeight="1" x14ac:dyDescent="0.2">
      <c r="A628" s="14"/>
      <c r="B628" s="14"/>
      <c r="C628" s="13"/>
      <c r="D628" s="42"/>
      <c r="E628" s="14"/>
      <c r="F628" s="14"/>
      <c r="G628" s="14"/>
      <c r="H628" s="86"/>
      <c r="I628" s="14"/>
      <c r="J628" s="14"/>
      <c r="K628" s="14"/>
      <c r="L628" s="14"/>
      <c r="M628" s="14"/>
      <c r="N628" s="14"/>
      <c r="O628" s="14"/>
      <c r="P628" s="14"/>
      <c r="Q628" s="14"/>
      <c r="R628" s="14"/>
    </row>
    <row r="629" spans="1:18" ht="15.75" customHeight="1" x14ac:dyDescent="0.2">
      <c r="A629" s="14"/>
      <c r="B629" s="14"/>
      <c r="C629" s="13"/>
      <c r="D629" s="42"/>
      <c r="E629" s="14"/>
      <c r="F629" s="14"/>
      <c r="G629" s="14"/>
      <c r="H629" s="86"/>
      <c r="I629" s="14"/>
      <c r="J629" s="14"/>
      <c r="K629" s="14"/>
      <c r="L629" s="14"/>
      <c r="M629" s="14"/>
      <c r="N629" s="14"/>
      <c r="O629" s="14"/>
      <c r="P629" s="14"/>
      <c r="Q629" s="14"/>
      <c r="R629" s="14"/>
    </row>
    <row r="630" spans="1:18" ht="15.75" customHeight="1" x14ac:dyDescent="0.2">
      <c r="A630" s="14"/>
      <c r="B630" s="14"/>
      <c r="C630" s="13"/>
      <c r="D630" s="42"/>
      <c r="E630" s="14"/>
      <c r="F630" s="14"/>
      <c r="G630" s="14"/>
      <c r="H630" s="86"/>
      <c r="I630" s="14"/>
      <c r="J630" s="14"/>
      <c r="K630" s="14"/>
      <c r="L630" s="14"/>
      <c r="M630" s="14"/>
      <c r="N630" s="14"/>
      <c r="O630" s="14"/>
      <c r="P630" s="14"/>
      <c r="Q630" s="14"/>
      <c r="R630" s="14"/>
    </row>
    <row r="631" spans="1:18" ht="15.75" customHeight="1" x14ac:dyDescent="0.2">
      <c r="A631" s="14"/>
      <c r="B631" s="14"/>
      <c r="C631" s="13"/>
      <c r="D631" s="42"/>
      <c r="E631" s="14"/>
      <c r="F631" s="14"/>
      <c r="G631" s="14"/>
      <c r="H631" s="86"/>
      <c r="I631" s="14"/>
      <c r="J631" s="14"/>
      <c r="K631" s="14"/>
      <c r="L631" s="14"/>
      <c r="M631" s="14"/>
      <c r="N631" s="14"/>
      <c r="O631" s="14"/>
      <c r="P631" s="14"/>
      <c r="Q631" s="14"/>
      <c r="R631" s="14"/>
    </row>
    <row r="632" spans="1:18" ht="15.75" customHeight="1" x14ac:dyDescent="0.2">
      <c r="A632" s="14"/>
      <c r="B632" s="14"/>
      <c r="C632" s="13"/>
      <c r="D632" s="42"/>
      <c r="E632" s="14"/>
      <c r="F632" s="14"/>
      <c r="G632" s="14"/>
      <c r="H632" s="86"/>
      <c r="I632" s="14"/>
      <c r="J632" s="14"/>
      <c r="K632" s="14"/>
      <c r="L632" s="14"/>
      <c r="M632" s="14"/>
      <c r="N632" s="14"/>
      <c r="O632" s="14"/>
      <c r="P632" s="14"/>
      <c r="Q632" s="14"/>
      <c r="R632" s="14"/>
    </row>
    <row r="633" spans="1:18" ht="15.75" customHeight="1" x14ac:dyDescent="0.2">
      <c r="A633" s="14"/>
      <c r="B633" s="14"/>
      <c r="C633" s="13"/>
      <c r="D633" s="42"/>
      <c r="E633" s="14"/>
      <c r="F633" s="14"/>
      <c r="G633" s="14"/>
      <c r="H633" s="86"/>
      <c r="I633" s="14"/>
      <c r="J633" s="14"/>
      <c r="K633" s="14"/>
      <c r="L633" s="14"/>
      <c r="M633" s="14"/>
      <c r="N633" s="14"/>
      <c r="O633" s="14"/>
      <c r="P633" s="14"/>
      <c r="Q633" s="14"/>
      <c r="R633" s="14"/>
    </row>
    <row r="634" spans="1:18" ht="15.75" customHeight="1" x14ac:dyDescent="0.2">
      <c r="A634" s="14"/>
      <c r="B634" s="14"/>
      <c r="C634" s="13"/>
      <c r="D634" s="42"/>
      <c r="E634" s="14"/>
      <c r="F634" s="14"/>
      <c r="G634" s="14"/>
      <c r="H634" s="86"/>
      <c r="I634" s="14"/>
      <c r="J634" s="14"/>
      <c r="K634" s="14"/>
      <c r="L634" s="14"/>
      <c r="M634" s="14"/>
      <c r="N634" s="14"/>
      <c r="O634" s="14"/>
      <c r="P634" s="14"/>
      <c r="Q634" s="14"/>
      <c r="R634" s="14"/>
    </row>
    <row r="635" spans="1:18" ht="15.75" customHeight="1" x14ac:dyDescent="0.2">
      <c r="A635" s="14"/>
      <c r="B635" s="14"/>
      <c r="C635" s="13"/>
      <c r="D635" s="42"/>
      <c r="E635" s="14"/>
      <c r="F635" s="14"/>
      <c r="G635" s="14"/>
      <c r="H635" s="86"/>
      <c r="I635" s="14"/>
      <c r="J635" s="14"/>
      <c r="K635" s="14"/>
      <c r="L635" s="14"/>
      <c r="M635" s="14"/>
      <c r="N635" s="14"/>
      <c r="O635" s="14"/>
      <c r="P635" s="14"/>
      <c r="Q635" s="14"/>
      <c r="R635" s="14"/>
    </row>
    <row r="636" spans="1:18" ht="15.75" customHeight="1" x14ac:dyDescent="0.2">
      <c r="A636" s="14"/>
      <c r="B636" s="14"/>
      <c r="C636" s="13"/>
      <c r="D636" s="42"/>
      <c r="E636" s="14"/>
      <c r="F636" s="14"/>
      <c r="G636" s="14"/>
      <c r="H636" s="86"/>
      <c r="I636" s="14"/>
      <c r="J636" s="14"/>
      <c r="K636" s="14"/>
      <c r="L636" s="14"/>
      <c r="M636" s="14"/>
      <c r="N636" s="14"/>
      <c r="O636" s="14"/>
      <c r="P636" s="14"/>
      <c r="Q636" s="14"/>
      <c r="R636" s="14"/>
    </row>
    <row r="637" spans="1:18" ht="15.75" customHeight="1" x14ac:dyDescent="0.2">
      <c r="A637" s="14"/>
      <c r="B637" s="14"/>
      <c r="C637" s="13"/>
      <c r="D637" s="42"/>
      <c r="E637" s="14"/>
      <c r="F637" s="14"/>
      <c r="G637" s="14"/>
      <c r="H637" s="86"/>
      <c r="I637" s="14"/>
      <c r="J637" s="14"/>
      <c r="K637" s="14"/>
      <c r="L637" s="14"/>
      <c r="M637" s="14"/>
      <c r="N637" s="14"/>
      <c r="O637" s="14"/>
      <c r="P637" s="14"/>
      <c r="Q637" s="14"/>
      <c r="R637" s="14"/>
    </row>
    <row r="638" spans="1:18" ht="15.75" customHeight="1" x14ac:dyDescent="0.2">
      <c r="A638" s="14"/>
      <c r="B638" s="14"/>
      <c r="C638" s="13"/>
      <c r="D638" s="42"/>
      <c r="E638" s="14"/>
      <c r="F638" s="14"/>
      <c r="G638" s="14"/>
      <c r="H638" s="86"/>
      <c r="I638" s="14"/>
      <c r="J638" s="14"/>
      <c r="K638" s="14"/>
      <c r="L638" s="14"/>
      <c r="M638" s="14"/>
      <c r="N638" s="14"/>
      <c r="O638" s="14"/>
      <c r="P638" s="14"/>
      <c r="Q638" s="14"/>
      <c r="R638" s="14"/>
    </row>
    <row r="639" spans="1:18" ht="15.75" customHeight="1" x14ac:dyDescent="0.2">
      <c r="A639" s="14"/>
      <c r="B639" s="14"/>
      <c r="C639" s="13"/>
      <c r="D639" s="42"/>
      <c r="E639" s="14"/>
      <c r="F639" s="14"/>
      <c r="G639" s="14"/>
      <c r="H639" s="86"/>
      <c r="I639" s="14"/>
      <c r="J639" s="14"/>
      <c r="K639" s="14"/>
      <c r="L639" s="14"/>
      <c r="M639" s="14"/>
      <c r="N639" s="14"/>
      <c r="O639" s="14"/>
      <c r="P639" s="14"/>
      <c r="Q639" s="14"/>
      <c r="R639" s="14"/>
    </row>
    <row r="640" spans="1:18" ht="15.75" customHeight="1" x14ac:dyDescent="0.2">
      <c r="A640" s="14"/>
      <c r="B640" s="14"/>
      <c r="C640" s="13"/>
      <c r="D640" s="42"/>
      <c r="E640" s="14"/>
      <c r="F640" s="14"/>
      <c r="G640" s="14"/>
      <c r="H640" s="86"/>
      <c r="I640" s="14"/>
      <c r="J640" s="14"/>
      <c r="K640" s="14"/>
      <c r="L640" s="14"/>
      <c r="M640" s="14"/>
      <c r="N640" s="14"/>
      <c r="O640" s="14"/>
      <c r="P640" s="14"/>
      <c r="Q640" s="14"/>
      <c r="R640" s="14"/>
    </row>
    <row r="641" spans="1:18" ht="15.75" customHeight="1" x14ac:dyDescent="0.2">
      <c r="A641" s="14"/>
      <c r="B641" s="14"/>
      <c r="C641" s="13"/>
      <c r="D641" s="42"/>
      <c r="E641" s="14"/>
      <c r="F641" s="14"/>
      <c r="G641" s="14"/>
      <c r="H641" s="86"/>
      <c r="I641" s="14"/>
      <c r="J641" s="14"/>
      <c r="K641" s="14"/>
      <c r="L641" s="14"/>
      <c r="M641" s="14"/>
      <c r="N641" s="14"/>
      <c r="O641" s="14"/>
      <c r="P641" s="14"/>
      <c r="Q641" s="14"/>
      <c r="R641" s="14"/>
    </row>
    <row r="642" spans="1:18" ht="15.75" customHeight="1" x14ac:dyDescent="0.2">
      <c r="A642" s="14"/>
      <c r="B642" s="14"/>
      <c r="C642" s="13"/>
      <c r="D642" s="42"/>
      <c r="E642" s="14"/>
      <c r="F642" s="14"/>
      <c r="G642" s="14"/>
      <c r="H642" s="86"/>
      <c r="I642" s="14"/>
      <c r="J642" s="14"/>
      <c r="K642" s="14"/>
      <c r="L642" s="14"/>
      <c r="M642" s="14"/>
      <c r="N642" s="14"/>
      <c r="O642" s="14"/>
      <c r="P642" s="14"/>
      <c r="Q642" s="14"/>
      <c r="R642" s="14"/>
    </row>
    <row r="643" spans="1:18" ht="15.75" customHeight="1" x14ac:dyDescent="0.2">
      <c r="A643" s="14"/>
      <c r="B643" s="14"/>
      <c r="C643" s="13"/>
      <c r="D643" s="42"/>
      <c r="E643" s="14"/>
      <c r="F643" s="14"/>
      <c r="G643" s="14"/>
      <c r="H643" s="86"/>
      <c r="I643" s="14"/>
      <c r="J643" s="14"/>
      <c r="K643" s="14"/>
      <c r="L643" s="14"/>
      <c r="M643" s="14"/>
      <c r="N643" s="14"/>
      <c r="O643" s="14"/>
      <c r="P643" s="14"/>
      <c r="Q643" s="14"/>
      <c r="R643" s="14"/>
    </row>
    <row r="644" spans="1:18" ht="15.75" customHeight="1" x14ac:dyDescent="0.2">
      <c r="A644" s="14"/>
      <c r="B644" s="14"/>
      <c r="C644" s="13"/>
      <c r="D644" s="42"/>
      <c r="E644" s="14"/>
      <c r="F644" s="14"/>
      <c r="G644" s="14"/>
      <c r="H644" s="86"/>
      <c r="I644" s="14"/>
      <c r="J644" s="14"/>
      <c r="K644" s="14"/>
      <c r="L644" s="14"/>
      <c r="M644" s="14"/>
      <c r="N644" s="14"/>
      <c r="O644" s="14"/>
      <c r="P644" s="14"/>
      <c r="Q644" s="14"/>
      <c r="R644" s="14"/>
    </row>
    <row r="645" spans="1:18" ht="15.75" customHeight="1" x14ac:dyDescent="0.2">
      <c r="A645" s="14"/>
      <c r="B645" s="14"/>
      <c r="C645" s="13"/>
      <c r="D645" s="42"/>
      <c r="E645" s="14"/>
      <c r="F645" s="14"/>
      <c r="G645" s="14"/>
      <c r="H645" s="86"/>
      <c r="I645" s="14"/>
      <c r="J645" s="14"/>
      <c r="K645" s="14"/>
      <c r="L645" s="14"/>
      <c r="M645" s="14"/>
      <c r="N645" s="14"/>
      <c r="O645" s="14"/>
      <c r="P645" s="14"/>
      <c r="Q645" s="14"/>
      <c r="R645" s="14"/>
    </row>
    <row r="646" spans="1:18" ht="15.75" customHeight="1" x14ac:dyDescent="0.2">
      <c r="A646" s="14"/>
      <c r="B646" s="14"/>
      <c r="C646" s="13"/>
      <c r="D646" s="42"/>
      <c r="E646" s="14"/>
      <c r="F646" s="14"/>
      <c r="G646" s="14"/>
      <c r="H646" s="86"/>
      <c r="I646" s="14"/>
      <c r="J646" s="14"/>
      <c r="K646" s="14"/>
      <c r="L646" s="14"/>
      <c r="M646" s="14"/>
      <c r="N646" s="14"/>
      <c r="O646" s="14"/>
      <c r="P646" s="14"/>
      <c r="Q646" s="14"/>
      <c r="R646" s="14"/>
    </row>
    <row r="647" spans="1:18" ht="15.75" customHeight="1" x14ac:dyDescent="0.2">
      <c r="A647" s="14"/>
      <c r="B647" s="14"/>
      <c r="C647" s="13"/>
      <c r="D647" s="42"/>
      <c r="E647" s="14"/>
      <c r="F647" s="14"/>
      <c r="G647" s="14"/>
      <c r="H647" s="86"/>
      <c r="I647" s="14"/>
      <c r="J647" s="14"/>
      <c r="K647" s="14"/>
      <c r="L647" s="14"/>
      <c r="M647" s="14"/>
      <c r="N647" s="14"/>
      <c r="O647" s="14"/>
      <c r="P647" s="14"/>
      <c r="Q647" s="14"/>
      <c r="R647" s="14"/>
    </row>
    <row r="648" spans="1:18" ht="15.75" customHeight="1" x14ac:dyDescent="0.2">
      <c r="A648" s="14"/>
      <c r="B648" s="14"/>
      <c r="C648" s="13"/>
      <c r="D648" s="42"/>
      <c r="E648" s="14"/>
      <c r="F648" s="14"/>
      <c r="G648" s="14"/>
      <c r="H648" s="86"/>
      <c r="I648" s="14"/>
      <c r="J648" s="14"/>
      <c r="K648" s="14"/>
      <c r="L648" s="14"/>
      <c r="M648" s="14"/>
      <c r="N648" s="14"/>
      <c r="O648" s="14"/>
      <c r="P648" s="14"/>
      <c r="Q648" s="14"/>
      <c r="R648" s="14"/>
    </row>
    <row r="649" spans="1:18" ht="15.75" customHeight="1" x14ac:dyDescent="0.2">
      <c r="A649" s="14"/>
      <c r="B649" s="14"/>
      <c r="C649" s="13"/>
      <c r="D649" s="42"/>
      <c r="E649" s="14"/>
      <c r="F649" s="14"/>
      <c r="G649" s="14"/>
      <c r="H649" s="86"/>
      <c r="I649" s="14"/>
      <c r="J649" s="14"/>
      <c r="K649" s="14"/>
      <c r="L649" s="14"/>
      <c r="M649" s="14"/>
      <c r="N649" s="14"/>
      <c r="O649" s="14"/>
      <c r="P649" s="14"/>
      <c r="Q649" s="14"/>
      <c r="R649" s="14"/>
    </row>
    <row r="650" spans="1:18" ht="15.75" customHeight="1" x14ac:dyDescent="0.2">
      <c r="A650" s="14"/>
      <c r="B650" s="14"/>
      <c r="C650" s="13"/>
      <c r="D650" s="42"/>
      <c r="E650" s="14"/>
      <c r="F650" s="14"/>
      <c r="G650" s="14"/>
      <c r="H650" s="86"/>
      <c r="I650" s="14"/>
      <c r="J650" s="14"/>
      <c r="K650" s="14"/>
      <c r="L650" s="14"/>
      <c r="M650" s="14"/>
      <c r="N650" s="14"/>
      <c r="O650" s="14"/>
      <c r="P650" s="14"/>
      <c r="Q650" s="14"/>
      <c r="R650" s="14"/>
    </row>
    <row r="651" spans="1:18" ht="15.75" customHeight="1" x14ac:dyDescent="0.2">
      <c r="A651" s="14"/>
      <c r="B651" s="14"/>
      <c r="C651" s="13"/>
      <c r="D651" s="42"/>
      <c r="E651" s="14"/>
      <c r="F651" s="14"/>
      <c r="G651" s="14"/>
      <c r="H651" s="86"/>
      <c r="I651" s="14"/>
      <c r="J651" s="14"/>
      <c r="K651" s="14"/>
      <c r="L651" s="14"/>
      <c r="M651" s="14"/>
      <c r="N651" s="14"/>
      <c r="O651" s="14"/>
      <c r="P651" s="14"/>
      <c r="Q651" s="14"/>
      <c r="R651" s="14"/>
    </row>
    <row r="652" spans="1:18" ht="15.75" customHeight="1" x14ac:dyDescent="0.2">
      <c r="A652" s="14"/>
      <c r="B652" s="14"/>
      <c r="C652" s="13"/>
      <c r="D652" s="42"/>
      <c r="E652" s="14"/>
      <c r="F652" s="14"/>
      <c r="G652" s="14"/>
      <c r="H652" s="86"/>
      <c r="I652" s="14"/>
      <c r="J652" s="14"/>
      <c r="K652" s="14"/>
      <c r="L652" s="14"/>
      <c r="M652" s="14"/>
      <c r="N652" s="14"/>
      <c r="O652" s="14"/>
      <c r="P652" s="14"/>
      <c r="Q652" s="14"/>
      <c r="R652" s="14"/>
    </row>
    <row r="653" spans="1:18" ht="15.75" customHeight="1" x14ac:dyDescent="0.2">
      <c r="A653" s="14"/>
      <c r="B653" s="14"/>
      <c r="C653" s="13"/>
      <c r="D653" s="42"/>
      <c r="E653" s="14"/>
      <c r="F653" s="14"/>
      <c r="G653" s="14"/>
      <c r="H653" s="86"/>
      <c r="I653" s="14"/>
      <c r="J653" s="14"/>
      <c r="K653" s="14"/>
      <c r="L653" s="14"/>
      <c r="M653" s="14"/>
      <c r="N653" s="14"/>
      <c r="O653" s="14"/>
      <c r="P653" s="14"/>
      <c r="Q653" s="14"/>
      <c r="R653" s="14"/>
    </row>
    <row r="654" spans="1:18" ht="15.75" customHeight="1" x14ac:dyDescent="0.2">
      <c r="A654" s="14"/>
      <c r="B654" s="14"/>
      <c r="C654" s="13"/>
      <c r="D654" s="42"/>
      <c r="E654" s="14"/>
      <c r="F654" s="14"/>
      <c r="G654" s="14"/>
      <c r="H654" s="86"/>
      <c r="I654" s="14"/>
      <c r="J654" s="14"/>
      <c r="K654" s="14"/>
      <c r="L654" s="14"/>
      <c r="M654" s="14"/>
      <c r="N654" s="14"/>
      <c r="O654" s="14"/>
      <c r="P654" s="14"/>
      <c r="Q654" s="14"/>
      <c r="R654" s="14"/>
    </row>
    <row r="655" spans="1:18" ht="15.75" customHeight="1" x14ac:dyDescent="0.2">
      <c r="A655" s="14"/>
      <c r="B655" s="14"/>
      <c r="C655" s="13"/>
      <c r="D655" s="42"/>
      <c r="E655" s="14"/>
      <c r="F655" s="14"/>
      <c r="G655" s="14"/>
      <c r="H655" s="86"/>
      <c r="I655" s="14"/>
      <c r="J655" s="14"/>
      <c r="K655" s="14"/>
      <c r="L655" s="14"/>
      <c r="M655" s="14"/>
      <c r="N655" s="14"/>
      <c r="O655" s="14"/>
      <c r="P655" s="14"/>
      <c r="Q655" s="14"/>
      <c r="R655" s="14"/>
    </row>
    <row r="656" spans="1:18" ht="15.75" customHeight="1" x14ac:dyDescent="0.2">
      <c r="A656" s="14"/>
      <c r="B656" s="14"/>
      <c r="C656" s="13"/>
      <c r="D656" s="42"/>
      <c r="E656" s="14"/>
      <c r="F656" s="14"/>
      <c r="G656" s="14"/>
      <c r="H656" s="86"/>
      <c r="I656" s="14"/>
      <c r="J656" s="14"/>
      <c r="K656" s="14"/>
      <c r="L656" s="14"/>
      <c r="M656" s="14"/>
      <c r="N656" s="14"/>
      <c r="O656" s="14"/>
      <c r="P656" s="14"/>
      <c r="Q656" s="14"/>
      <c r="R656" s="14"/>
    </row>
    <row r="657" spans="1:18" ht="15.75" customHeight="1" x14ac:dyDescent="0.2">
      <c r="A657" s="14"/>
      <c r="B657" s="14"/>
      <c r="C657" s="13"/>
      <c r="D657" s="42"/>
      <c r="E657" s="14"/>
      <c r="F657" s="14"/>
      <c r="G657" s="14"/>
      <c r="H657" s="86"/>
      <c r="I657" s="14"/>
      <c r="J657" s="14"/>
      <c r="K657" s="14"/>
      <c r="L657" s="14"/>
      <c r="M657" s="14"/>
      <c r="N657" s="14"/>
      <c r="O657" s="14"/>
      <c r="P657" s="14"/>
      <c r="Q657" s="14"/>
      <c r="R657" s="14"/>
    </row>
    <row r="658" spans="1:18" ht="15.75" customHeight="1" x14ac:dyDescent="0.2">
      <c r="A658" s="14"/>
      <c r="B658" s="14"/>
      <c r="C658" s="13"/>
      <c r="D658" s="42"/>
      <c r="E658" s="14"/>
      <c r="F658" s="14"/>
      <c r="G658" s="14"/>
      <c r="H658" s="86"/>
      <c r="I658" s="14"/>
      <c r="J658" s="14"/>
      <c r="K658" s="14"/>
      <c r="L658" s="14"/>
      <c r="M658" s="14"/>
      <c r="N658" s="14"/>
      <c r="O658" s="14"/>
      <c r="P658" s="14"/>
      <c r="Q658" s="14"/>
      <c r="R658" s="14"/>
    </row>
    <row r="659" spans="1:18" ht="15.75" customHeight="1" x14ac:dyDescent="0.2">
      <c r="A659" s="14"/>
      <c r="B659" s="14"/>
      <c r="C659" s="13"/>
      <c r="D659" s="42"/>
      <c r="E659" s="14"/>
      <c r="F659" s="14"/>
      <c r="G659" s="14"/>
      <c r="H659" s="86"/>
      <c r="I659" s="14"/>
      <c r="J659" s="14"/>
      <c r="K659" s="14"/>
      <c r="L659" s="14"/>
      <c r="M659" s="14"/>
      <c r="N659" s="14"/>
      <c r="O659" s="14"/>
      <c r="P659" s="14"/>
      <c r="Q659" s="14"/>
      <c r="R659" s="14"/>
    </row>
    <row r="660" spans="1:18" ht="15.75" customHeight="1" x14ac:dyDescent="0.2">
      <c r="A660" s="14"/>
      <c r="B660" s="14"/>
      <c r="C660" s="13"/>
      <c r="D660" s="42"/>
      <c r="E660" s="14"/>
      <c r="F660" s="14"/>
      <c r="G660" s="14"/>
      <c r="H660" s="86"/>
      <c r="I660" s="14"/>
      <c r="J660" s="14"/>
      <c r="K660" s="14"/>
      <c r="L660" s="14"/>
      <c r="M660" s="14"/>
      <c r="N660" s="14"/>
      <c r="O660" s="14"/>
      <c r="P660" s="14"/>
      <c r="Q660" s="14"/>
      <c r="R660" s="14"/>
    </row>
    <row r="661" spans="1:18" ht="15.75" customHeight="1" x14ac:dyDescent="0.2">
      <c r="A661" s="14"/>
      <c r="B661" s="14"/>
      <c r="C661" s="13"/>
      <c r="D661" s="42"/>
      <c r="E661" s="14"/>
      <c r="F661" s="14"/>
      <c r="G661" s="14"/>
      <c r="H661" s="86"/>
      <c r="I661" s="14"/>
      <c r="J661" s="14"/>
      <c r="K661" s="14"/>
      <c r="L661" s="14"/>
      <c r="M661" s="14"/>
      <c r="N661" s="14"/>
      <c r="O661" s="14"/>
      <c r="P661" s="14"/>
      <c r="Q661" s="14"/>
      <c r="R661" s="14"/>
    </row>
    <row r="662" spans="1:18" ht="15.75" customHeight="1" x14ac:dyDescent="0.2">
      <c r="A662" s="14"/>
      <c r="B662" s="14"/>
      <c r="C662" s="13"/>
      <c r="D662" s="42"/>
      <c r="E662" s="14"/>
      <c r="F662" s="14"/>
      <c r="G662" s="14"/>
      <c r="H662" s="86"/>
      <c r="I662" s="14"/>
      <c r="J662" s="14"/>
      <c r="K662" s="14"/>
      <c r="L662" s="14"/>
      <c r="M662" s="14"/>
      <c r="N662" s="14"/>
      <c r="O662" s="14"/>
      <c r="P662" s="14"/>
      <c r="Q662" s="14"/>
      <c r="R662" s="14"/>
    </row>
    <row r="663" spans="1:18" ht="15.75" customHeight="1" x14ac:dyDescent="0.2">
      <c r="A663" s="14"/>
      <c r="B663" s="14"/>
      <c r="C663" s="13"/>
      <c r="D663" s="42"/>
      <c r="E663" s="14"/>
      <c r="F663" s="14"/>
      <c r="G663" s="14"/>
      <c r="H663" s="86"/>
      <c r="I663" s="14"/>
      <c r="J663" s="14"/>
      <c r="K663" s="14"/>
      <c r="L663" s="14"/>
      <c r="M663" s="14"/>
      <c r="N663" s="14"/>
      <c r="O663" s="14"/>
      <c r="P663" s="14"/>
      <c r="Q663" s="14"/>
      <c r="R663" s="14"/>
    </row>
    <row r="664" spans="1:18" ht="15.75" customHeight="1" x14ac:dyDescent="0.2">
      <c r="A664" s="14"/>
      <c r="B664" s="14"/>
      <c r="C664" s="13"/>
      <c r="D664" s="42"/>
      <c r="E664" s="14"/>
      <c r="F664" s="14"/>
      <c r="G664" s="14"/>
      <c r="H664" s="86"/>
      <c r="I664" s="14"/>
      <c r="J664" s="14"/>
      <c r="K664" s="14"/>
      <c r="L664" s="14"/>
      <c r="M664" s="14"/>
      <c r="N664" s="14"/>
      <c r="O664" s="14"/>
      <c r="P664" s="14"/>
      <c r="Q664" s="14"/>
      <c r="R664" s="14"/>
    </row>
    <row r="665" spans="1:18" ht="15.75" customHeight="1" x14ac:dyDescent="0.2">
      <c r="A665" s="14"/>
      <c r="B665" s="14"/>
      <c r="C665" s="13"/>
      <c r="D665" s="42"/>
      <c r="E665" s="14"/>
      <c r="F665" s="14"/>
      <c r="G665" s="14"/>
      <c r="H665" s="86"/>
      <c r="I665" s="14"/>
      <c r="J665" s="14"/>
      <c r="K665" s="14"/>
      <c r="L665" s="14"/>
      <c r="M665" s="14"/>
      <c r="N665" s="14"/>
      <c r="O665" s="14"/>
      <c r="P665" s="14"/>
      <c r="Q665" s="14"/>
      <c r="R665" s="14"/>
    </row>
    <row r="666" spans="1:18" ht="15.75" customHeight="1" x14ac:dyDescent="0.2">
      <c r="A666" s="14"/>
      <c r="B666" s="14"/>
      <c r="C666" s="13"/>
      <c r="D666" s="42"/>
      <c r="E666" s="14"/>
      <c r="F666" s="14"/>
      <c r="G666" s="14"/>
      <c r="H666" s="86"/>
      <c r="I666" s="14"/>
      <c r="J666" s="14"/>
      <c r="K666" s="14"/>
      <c r="L666" s="14"/>
      <c r="M666" s="14"/>
      <c r="N666" s="14"/>
      <c r="O666" s="14"/>
      <c r="P666" s="14"/>
      <c r="Q666" s="14"/>
      <c r="R666" s="14"/>
    </row>
    <row r="667" spans="1:18" ht="15.75" customHeight="1" x14ac:dyDescent="0.2">
      <c r="A667" s="14"/>
      <c r="B667" s="14"/>
      <c r="C667" s="13"/>
      <c r="D667" s="42"/>
      <c r="E667" s="14"/>
      <c r="F667" s="14"/>
      <c r="G667" s="14"/>
      <c r="H667" s="86"/>
      <c r="I667" s="14"/>
      <c r="J667" s="14"/>
      <c r="K667" s="14"/>
      <c r="L667" s="14"/>
      <c r="M667" s="14"/>
      <c r="N667" s="14"/>
      <c r="O667" s="14"/>
      <c r="P667" s="14"/>
      <c r="Q667" s="14"/>
      <c r="R667" s="14"/>
    </row>
    <row r="668" spans="1:18" ht="15.75" customHeight="1" x14ac:dyDescent="0.2">
      <c r="A668" s="14"/>
      <c r="B668" s="14"/>
      <c r="C668" s="13"/>
      <c r="D668" s="42"/>
      <c r="E668" s="14"/>
      <c r="F668" s="14"/>
      <c r="G668" s="14"/>
      <c r="H668" s="86"/>
      <c r="I668" s="14"/>
      <c r="J668" s="14"/>
      <c r="K668" s="14"/>
      <c r="L668" s="14"/>
      <c r="M668" s="14"/>
      <c r="N668" s="14"/>
      <c r="O668" s="14"/>
      <c r="P668" s="14"/>
      <c r="Q668" s="14"/>
      <c r="R668" s="14"/>
    </row>
    <row r="669" spans="1:18" ht="15.75" customHeight="1" x14ac:dyDescent="0.2">
      <c r="A669" s="14"/>
      <c r="B669" s="14"/>
      <c r="C669" s="13"/>
      <c r="D669" s="42"/>
      <c r="E669" s="14"/>
      <c r="F669" s="14"/>
      <c r="G669" s="14"/>
      <c r="H669" s="86"/>
      <c r="I669" s="14"/>
      <c r="J669" s="14"/>
      <c r="K669" s="14"/>
      <c r="L669" s="14"/>
      <c r="M669" s="14"/>
      <c r="N669" s="14"/>
      <c r="O669" s="14"/>
      <c r="P669" s="14"/>
      <c r="Q669" s="14"/>
      <c r="R669" s="14"/>
    </row>
    <row r="670" spans="1:18" ht="15.75" customHeight="1" x14ac:dyDescent="0.2">
      <c r="A670" s="14"/>
      <c r="B670" s="14"/>
      <c r="C670" s="13"/>
      <c r="D670" s="42"/>
      <c r="E670" s="14"/>
      <c r="F670" s="14"/>
      <c r="G670" s="14"/>
      <c r="H670" s="86"/>
      <c r="I670" s="14"/>
      <c r="J670" s="14"/>
      <c r="K670" s="14"/>
      <c r="L670" s="14"/>
      <c r="M670" s="14"/>
      <c r="N670" s="14"/>
      <c r="O670" s="14"/>
      <c r="P670" s="14"/>
      <c r="Q670" s="14"/>
      <c r="R670" s="14"/>
    </row>
    <row r="671" spans="1:18" ht="15.75" customHeight="1" x14ac:dyDescent="0.2">
      <c r="A671" s="14"/>
      <c r="B671" s="14"/>
      <c r="C671" s="13"/>
      <c r="D671" s="42"/>
      <c r="E671" s="14"/>
      <c r="F671" s="14"/>
      <c r="G671" s="14"/>
      <c r="H671" s="86"/>
      <c r="I671" s="14"/>
      <c r="J671" s="14"/>
      <c r="K671" s="14"/>
      <c r="L671" s="14"/>
      <c r="M671" s="14"/>
      <c r="N671" s="14"/>
      <c r="O671" s="14"/>
      <c r="P671" s="14"/>
      <c r="Q671" s="14"/>
      <c r="R671" s="14"/>
    </row>
    <row r="672" spans="1:18" ht="15.75" customHeight="1" x14ac:dyDescent="0.2">
      <c r="A672" s="14"/>
      <c r="B672" s="14"/>
      <c r="C672" s="13"/>
      <c r="D672" s="42"/>
      <c r="E672" s="14"/>
      <c r="F672" s="14"/>
      <c r="G672" s="14"/>
      <c r="H672" s="86"/>
      <c r="I672" s="14"/>
      <c r="J672" s="14"/>
      <c r="K672" s="14"/>
      <c r="L672" s="14"/>
      <c r="M672" s="14"/>
      <c r="N672" s="14"/>
      <c r="O672" s="14"/>
      <c r="P672" s="14"/>
      <c r="Q672" s="14"/>
      <c r="R672" s="14"/>
    </row>
    <row r="673" spans="1:18" ht="15.75" customHeight="1" x14ac:dyDescent="0.2">
      <c r="A673" s="14"/>
      <c r="B673" s="14"/>
      <c r="C673" s="13"/>
      <c r="D673" s="42"/>
      <c r="E673" s="14"/>
      <c r="F673" s="14"/>
      <c r="G673" s="14"/>
      <c r="H673" s="86"/>
      <c r="I673" s="14"/>
      <c r="J673" s="14"/>
      <c r="K673" s="14"/>
      <c r="L673" s="14"/>
      <c r="M673" s="14"/>
      <c r="N673" s="14"/>
      <c r="O673" s="14"/>
      <c r="P673" s="14"/>
      <c r="Q673" s="14"/>
      <c r="R673" s="14"/>
    </row>
    <row r="674" spans="1:18" ht="15.75" customHeight="1" x14ac:dyDescent="0.2">
      <c r="A674" s="14"/>
      <c r="B674" s="14"/>
      <c r="C674" s="13"/>
      <c r="D674" s="42"/>
      <c r="E674" s="14"/>
      <c r="F674" s="14"/>
      <c r="G674" s="14"/>
      <c r="H674" s="86"/>
      <c r="I674" s="14"/>
      <c r="J674" s="14"/>
      <c r="K674" s="14"/>
      <c r="L674" s="14"/>
      <c r="M674" s="14"/>
      <c r="N674" s="14"/>
      <c r="O674" s="14"/>
      <c r="P674" s="14"/>
      <c r="Q674" s="14"/>
      <c r="R674" s="14"/>
    </row>
    <row r="675" spans="1:18" ht="15.75" customHeight="1" x14ac:dyDescent="0.2">
      <c r="A675" s="14"/>
      <c r="B675" s="14"/>
      <c r="C675" s="13"/>
      <c r="D675" s="42"/>
      <c r="E675" s="14"/>
      <c r="F675" s="14"/>
      <c r="G675" s="14"/>
      <c r="H675" s="86"/>
      <c r="I675" s="14"/>
      <c r="J675" s="14"/>
      <c r="K675" s="14"/>
      <c r="L675" s="14"/>
      <c r="M675" s="14"/>
      <c r="N675" s="14"/>
      <c r="O675" s="14"/>
      <c r="P675" s="14"/>
      <c r="Q675" s="14"/>
      <c r="R675" s="14"/>
    </row>
    <row r="676" spans="1:18" ht="15.75" customHeight="1" x14ac:dyDescent="0.2">
      <c r="A676" s="14"/>
      <c r="B676" s="14"/>
      <c r="C676" s="13"/>
      <c r="D676" s="42"/>
      <c r="E676" s="14"/>
      <c r="F676" s="14"/>
      <c r="G676" s="14"/>
      <c r="H676" s="86"/>
      <c r="I676" s="14"/>
      <c r="J676" s="14"/>
      <c r="K676" s="14"/>
      <c r="L676" s="14"/>
      <c r="M676" s="14"/>
      <c r="N676" s="14"/>
      <c r="O676" s="14"/>
      <c r="P676" s="14"/>
      <c r="Q676" s="14"/>
      <c r="R676" s="14"/>
    </row>
    <row r="677" spans="1:18" ht="15.75" customHeight="1" x14ac:dyDescent="0.2">
      <c r="A677" s="14"/>
      <c r="B677" s="14"/>
      <c r="C677" s="13"/>
      <c r="D677" s="42"/>
      <c r="E677" s="14"/>
      <c r="F677" s="14"/>
      <c r="G677" s="14"/>
      <c r="H677" s="86"/>
      <c r="I677" s="14"/>
      <c r="J677" s="14"/>
      <c r="K677" s="14"/>
      <c r="L677" s="14"/>
      <c r="M677" s="14"/>
      <c r="N677" s="14"/>
      <c r="O677" s="14"/>
      <c r="P677" s="14"/>
      <c r="Q677" s="14"/>
      <c r="R677" s="14"/>
    </row>
    <row r="678" spans="1:18" ht="15.75" customHeight="1" x14ac:dyDescent="0.2">
      <c r="A678" s="14"/>
      <c r="B678" s="14"/>
      <c r="C678" s="13"/>
      <c r="D678" s="42"/>
      <c r="E678" s="14"/>
      <c r="F678" s="14"/>
      <c r="G678" s="14"/>
      <c r="H678" s="86"/>
      <c r="I678" s="14"/>
      <c r="J678" s="14"/>
      <c r="K678" s="14"/>
      <c r="L678" s="14"/>
      <c r="M678" s="14"/>
      <c r="N678" s="14"/>
      <c r="O678" s="14"/>
      <c r="P678" s="14"/>
      <c r="Q678" s="14"/>
      <c r="R678" s="14"/>
    </row>
    <row r="679" spans="1:18" ht="15.75" customHeight="1" x14ac:dyDescent="0.2">
      <c r="A679" s="14"/>
      <c r="B679" s="14"/>
      <c r="C679" s="13"/>
      <c r="D679" s="42"/>
      <c r="E679" s="14"/>
      <c r="F679" s="14"/>
      <c r="G679" s="14"/>
      <c r="H679" s="86"/>
      <c r="I679" s="14"/>
      <c r="J679" s="14"/>
      <c r="K679" s="14"/>
      <c r="L679" s="14"/>
      <c r="M679" s="14"/>
      <c r="N679" s="14"/>
      <c r="O679" s="14"/>
      <c r="P679" s="14"/>
      <c r="Q679" s="14"/>
      <c r="R679" s="14"/>
    </row>
    <row r="680" spans="1:18" ht="15.75" customHeight="1" x14ac:dyDescent="0.2">
      <c r="A680" s="14"/>
      <c r="B680" s="14"/>
      <c r="C680" s="13"/>
      <c r="D680" s="42"/>
      <c r="E680" s="14"/>
      <c r="F680" s="14"/>
      <c r="G680" s="14"/>
      <c r="H680" s="86"/>
      <c r="I680" s="14"/>
      <c r="J680" s="14"/>
      <c r="K680" s="14"/>
      <c r="L680" s="14"/>
      <c r="M680" s="14"/>
      <c r="N680" s="14"/>
      <c r="O680" s="14"/>
      <c r="P680" s="14"/>
      <c r="Q680" s="14"/>
      <c r="R680" s="14"/>
    </row>
    <row r="681" spans="1:18" ht="15.75" customHeight="1" x14ac:dyDescent="0.2">
      <c r="A681" s="14"/>
      <c r="B681" s="14"/>
      <c r="C681" s="13"/>
      <c r="D681" s="42"/>
      <c r="E681" s="14"/>
      <c r="F681" s="14"/>
      <c r="G681" s="14"/>
      <c r="H681" s="86"/>
      <c r="I681" s="14"/>
      <c r="J681" s="14"/>
      <c r="K681" s="14"/>
      <c r="L681" s="14"/>
      <c r="M681" s="14"/>
      <c r="N681" s="14"/>
      <c r="O681" s="14"/>
      <c r="P681" s="14"/>
      <c r="Q681" s="14"/>
      <c r="R681" s="14"/>
    </row>
    <row r="682" spans="1:18" ht="15.75" customHeight="1" x14ac:dyDescent="0.2">
      <c r="A682" s="14"/>
      <c r="B682" s="14"/>
      <c r="C682" s="13"/>
      <c r="D682" s="42"/>
      <c r="E682" s="14"/>
      <c r="F682" s="14"/>
      <c r="G682" s="14"/>
      <c r="H682" s="86"/>
      <c r="I682" s="14"/>
      <c r="J682" s="14"/>
      <c r="K682" s="14"/>
      <c r="L682" s="14"/>
      <c r="M682" s="14"/>
      <c r="N682" s="14"/>
      <c r="O682" s="14"/>
      <c r="P682" s="14"/>
      <c r="Q682" s="14"/>
      <c r="R682" s="14"/>
    </row>
    <row r="683" spans="1:18" ht="15.75" customHeight="1" x14ac:dyDescent="0.2">
      <c r="A683" s="14"/>
      <c r="B683" s="14"/>
      <c r="C683" s="13"/>
      <c r="D683" s="42"/>
      <c r="E683" s="14"/>
      <c r="F683" s="14"/>
      <c r="G683" s="14"/>
      <c r="H683" s="86"/>
      <c r="I683" s="14"/>
      <c r="J683" s="14"/>
      <c r="K683" s="14"/>
      <c r="L683" s="14"/>
      <c r="M683" s="14"/>
      <c r="N683" s="14"/>
      <c r="O683" s="14"/>
      <c r="P683" s="14"/>
      <c r="Q683" s="14"/>
      <c r="R683" s="14"/>
    </row>
    <row r="684" spans="1:18" ht="15.75" customHeight="1" x14ac:dyDescent="0.2">
      <c r="A684" s="14"/>
      <c r="B684" s="14"/>
      <c r="C684" s="13"/>
      <c r="D684" s="42"/>
      <c r="E684" s="14"/>
      <c r="F684" s="14"/>
      <c r="G684" s="14"/>
      <c r="H684" s="86"/>
      <c r="I684" s="14"/>
      <c r="J684" s="14"/>
      <c r="K684" s="14"/>
      <c r="L684" s="14"/>
      <c r="M684" s="14"/>
      <c r="N684" s="14"/>
      <c r="O684" s="14"/>
      <c r="P684" s="14"/>
      <c r="Q684" s="14"/>
      <c r="R684" s="14"/>
    </row>
    <row r="685" spans="1:18" ht="15.75" customHeight="1" x14ac:dyDescent="0.2">
      <c r="A685" s="14"/>
      <c r="B685" s="14"/>
      <c r="C685" s="13"/>
      <c r="D685" s="42"/>
      <c r="E685" s="14"/>
      <c r="F685" s="14"/>
      <c r="G685" s="14"/>
      <c r="H685" s="86"/>
      <c r="I685" s="14"/>
      <c r="J685" s="14"/>
      <c r="K685" s="14"/>
      <c r="L685" s="14"/>
      <c r="M685" s="14"/>
      <c r="N685" s="14"/>
      <c r="O685" s="14"/>
      <c r="P685" s="14"/>
      <c r="Q685" s="14"/>
      <c r="R685" s="14"/>
    </row>
    <row r="686" spans="1:18" ht="15.75" customHeight="1" x14ac:dyDescent="0.2">
      <c r="A686" s="14"/>
      <c r="B686" s="14"/>
      <c r="C686" s="13"/>
      <c r="D686" s="42"/>
      <c r="E686" s="14"/>
      <c r="F686" s="14"/>
      <c r="G686" s="14"/>
      <c r="H686" s="86"/>
      <c r="I686" s="14"/>
      <c r="J686" s="14"/>
      <c r="K686" s="14"/>
      <c r="L686" s="14"/>
      <c r="M686" s="14"/>
      <c r="N686" s="14"/>
      <c r="O686" s="14"/>
      <c r="P686" s="14"/>
      <c r="Q686" s="14"/>
      <c r="R686" s="14"/>
    </row>
    <row r="687" spans="1:18" ht="15.75" customHeight="1" x14ac:dyDescent="0.2">
      <c r="A687" s="14"/>
      <c r="B687" s="14"/>
      <c r="C687" s="13"/>
      <c r="D687" s="42"/>
      <c r="E687" s="14"/>
      <c r="F687" s="14"/>
      <c r="G687" s="14"/>
      <c r="H687" s="86"/>
      <c r="I687" s="14"/>
      <c r="J687" s="14"/>
      <c r="K687" s="14"/>
      <c r="L687" s="14"/>
      <c r="M687" s="14"/>
      <c r="N687" s="14"/>
      <c r="O687" s="14"/>
      <c r="P687" s="14"/>
      <c r="Q687" s="14"/>
      <c r="R687" s="14"/>
    </row>
    <row r="688" spans="1:18" ht="15.75" customHeight="1" x14ac:dyDescent="0.2">
      <c r="A688" s="14"/>
      <c r="B688" s="14"/>
      <c r="C688" s="13"/>
      <c r="D688" s="42"/>
      <c r="E688" s="14"/>
      <c r="F688" s="14"/>
      <c r="G688" s="14"/>
      <c r="H688" s="86"/>
      <c r="I688" s="14"/>
      <c r="J688" s="14"/>
      <c r="K688" s="14"/>
      <c r="L688" s="14"/>
      <c r="M688" s="14"/>
      <c r="N688" s="14"/>
      <c r="O688" s="14"/>
      <c r="P688" s="14"/>
      <c r="Q688" s="14"/>
      <c r="R688" s="14"/>
    </row>
    <row r="689" spans="1:18" ht="15.75" customHeight="1" x14ac:dyDescent="0.2">
      <c r="A689" s="14"/>
      <c r="B689" s="14"/>
      <c r="C689" s="13"/>
      <c r="D689" s="42"/>
      <c r="E689" s="14"/>
      <c r="F689" s="14"/>
      <c r="G689" s="14"/>
      <c r="H689" s="86"/>
      <c r="I689" s="14"/>
      <c r="J689" s="14"/>
      <c r="K689" s="14"/>
      <c r="L689" s="14"/>
      <c r="M689" s="14"/>
      <c r="N689" s="14"/>
      <c r="O689" s="14"/>
      <c r="P689" s="14"/>
      <c r="Q689" s="14"/>
      <c r="R689" s="14"/>
    </row>
    <row r="690" spans="1:18" ht="15.75" customHeight="1" x14ac:dyDescent="0.2">
      <c r="A690" s="14"/>
      <c r="B690" s="14"/>
      <c r="C690" s="13"/>
      <c r="D690" s="42"/>
      <c r="E690" s="14"/>
      <c r="F690" s="14"/>
      <c r="G690" s="14"/>
      <c r="H690" s="86"/>
      <c r="I690" s="14"/>
      <c r="J690" s="14"/>
      <c r="K690" s="14"/>
      <c r="L690" s="14"/>
      <c r="M690" s="14"/>
      <c r="N690" s="14"/>
      <c r="O690" s="14"/>
      <c r="P690" s="14"/>
      <c r="Q690" s="14"/>
      <c r="R690" s="14"/>
    </row>
    <row r="691" spans="1:18" ht="15.75" customHeight="1" x14ac:dyDescent="0.2">
      <c r="A691" s="14"/>
      <c r="B691" s="14"/>
      <c r="C691" s="13"/>
      <c r="D691" s="42"/>
      <c r="E691" s="14"/>
      <c r="F691" s="14"/>
      <c r="G691" s="14"/>
      <c r="H691" s="86"/>
      <c r="I691" s="14"/>
      <c r="J691" s="14"/>
      <c r="K691" s="14"/>
      <c r="L691" s="14"/>
      <c r="M691" s="14"/>
      <c r="N691" s="14"/>
      <c r="O691" s="14"/>
      <c r="P691" s="14"/>
      <c r="Q691" s="14"/>
      <c r="R691" s="14"/>
    </row>
    <row r="692" spans="1:18" ht="15.75" customHeight="1" x14ac:dyDescent="0.2">
      <c r="A692" s="14"/>
      <c r="B692" s="14"/>
      <c r="C692" s="13"/>
      <c r="D692" s="42"/>
      <c r="E692" s="14"/>
      <c r="F692" s="14"/>
      <c r="G692" s="14"/>
      <c r="H692" s="86"/>
      <c r="I692" s="14"/>
      <c r="J692" s="14"/>
      <c r="K692" s="14"/>
      <c r="L692" s="14"/>
      <c r="M692" s="14"/>
      <c r="N692" s="14"/>
      <c r="O692" s="14"/>
      <c r="P692" s="14"/>
      <c r="Q692" s="14"/>
      <c r="R692" s="14"/>
    </row>
    <row r="693" spans="1:18" ht="15.75" customHeight="1" x14ac:dyDescent="0.2">
      <c r="A693" s="14"/>
      <c r="B693" s="14"/>
      <c r="C693" s="13"/>
      <c r="D693" s="42"/>
      <c r="E693" s="14"/>
      <c r="F693" s="14"/>
      <c r="G693" s="14"/>
      <c r="H693" s="86"/>
      <c r="I693" s="14"/>
      <c r="J693" s="14"/>
      <c r="K693" s="14"/>
      <c r="L693" s="14"/>
      <c r="M693" s="14"/>
      <c r="N693" s="14"/>
      <c r="O693" s="14"/>
      <c r="P693" s="14"/>
      <c r="Q693" s="14"/>
      <c r="R693" s="14"/>
    </row>
    <row r="694" spans="1:18" ht="15.75" customHeight="1" x14ac:dyDescent="0.2">
      <c r="A694" s="14"/>
      <c r="B694" s="14"/>
      <c r="C694" s="13"/>
      <c r="D694" s="42"/>
      <c r="E694" s="14"/>
      <c r="F694" s="14"/>
      <c r="G694" s="14"/>
      <c r="H694" s="86"/>
      <c r="I694" s="14"/>
      <c r="J694" s="14"/>
      <c r="K694" s="14"/>
      <c r="L694" s="14"/>
      <c r="M694" s="14"/>
      <c r="N694" s="14"/>
      <c r="O694" s="14"/>
      <c r="P694" s="14"/>
      <c r="Q694" s="14"/>
      <c r="R694" s="14"/>
    </row>
    <row r="695" spans="1:18" ht="15.75" customHeight="1" x14ac:dyDescent="0.2">
      <c r="A695" s="14"/>
      <c r="B695" s="14"/>
      <c r="C695" s="13"/>
      <c r="D695" s="42"/>
      <c r="E695" s="14"/>
      <c r="F695" s="14"/>
      <c r="G695" s="14"/>
      <c r="H695" s="86"/>
      <c r="I695" s="14"/>
      <c r="J695" s="14"/>
      <c r="K695" s="14"/>
      <c r="L695" s="14"/>
      <c r="M695" s="14"/>
      <c r="N695" s="14"/>
      <c r="O695" s="14"/>
      <c r="P695" s="14"/>
      <c r="Q695" s="14"/>
      <c r="R695" s="14"/>
    </row>
    <row r="696" spans="1:18" ht="15.75" customHeight="1" x14ac:dyDescent="0.2">
      <c r="A696" s="14"/>
      <c r="B696" s="14"/>
      <c r="C696" s="13"/>
      <c r="D696" s="42"/>
      <c r="E696" s="14"/>
      <c r="F696" s="14"/>
      <c r="G696" s="14"/>
      <c r="H696" s="86"/>
      <c r="I696" s="14"/>
      <c r="J696" s="14"/>
      <c r="K696" s="14"/>
      <c r="L696" s="14"/>
      <c r="M696" s="14"/>
      <c r="N696" s="14"/>
      <c r="O696" s="14"/>
      <c r="P696" s="14"/>
      <c r="Q696" s="14"/>
      <c r="R696" s="14"/>
    </row>
    <row r="697" spans="1:18" ht="15.75" customHeight="1" x14ac:dyDescent="0.2">
      <c r="A697" s="14"/>
      <c r="B697" s="14"/>
      <c r="C697" s="13"/>
      <c r="D697" s="42"/>
      <c r="E697" s="14"/>
      <c r="F697" s="14"/>
      <c r="G697" s="14"/>
      <c r="H697" s="86"/>
      <c r="I697" s="14"/>
      <c r="J697" s="14"/>
      <c r="K697" s="14"/>
      <c r="L697" s="14"/>
      <c r="M697" s="14"/>
      <c r="N697" s="14"/>
      <c r="O697" s="14"/>
      <c r="P697" s="14"/>
      <c r="Q697" s="14"/>
      <c r="R697" s="14"/>
    </row>
    <row r="698" spans="1:18" ht="15.75" customHeight="1" x14ac:dyDescent="0.2">
      <c r="A698" s="14"/>
      <c r="B698" s="14"/>
      <c r="C698" s="13"/>
      <c r="D698" s="42"/>
      <c r="E698" s="14"/>
      <c r="F698" s="14"/>
      <c r="G698" s="14"/>
      <c r="H698" s="86"/>
      <c r="I698" s="14"/>
      <c r="J698" s="14"/>
      <c r="K698" s="14"/>
      <c r="L698" s="14"/>
      <c r="M698" s="14"/>
      <c r="N698" s="14"/>
      <c r="O698" s="14"/>
      <c r="P698" s="14"/>
      <c r="Q698" s="14"/>
      <c r="R698" s="14"/>
    </row>
    <row r="699" spans="1:18" ht="15.75" customHeight="1" x14ac:dyDescent="0.2">
      <c r="A699" s="14"/>
      <c r="B699" s="14"/>
      <c r="C699" s="13"/>
      <c r="D699" s="42"/>
      <c r="E699" s="14"/>
      <c r="F699" s="14"/>
      <c r="G699" s="14"/>
      <c r="H699" s="86"/>
      <c r="I699" s="14"/>
      <c r="J699" s="14"/>
      <c r="K699" s="14"/>
      <c r="L699" s="14"/>
      <c r="M699" s="14"/>
      <c r="N699" s="14"/>
      <c r="O699" s="14"/>
      <c r="P699" s="14"/>
      <c r="Q699" s="14"/>
      <c r="R699" s="14"/>
    </row>
    <row r="700" spans="1:18" ht="15.75" customHeight="1" x14ac:dyDescent="0.2">
      <c r="A700" s="14"/>
      <c r="B700" s="14"/>
      <c r="C700" s="13"/>
      <c r="D700" s="42"/>
      <c r="E700" s="14"/>
      <c r="F700" s="14"/>
      <c r="G700" s="14"/>
      <c r="H700" s="86"/>
      <c r="I700" s="14"/>
      <c r="J700" s="14"/>
      <c r="K700" s="14"/>
      <c r="L700" s="14"/>
      <c r="M700" s="14"/>
      <c r="N700" s="14"/>
      <c r="O700" s="14"/>
      <c r="P700" s="14"/>
      <c r="Q700" s="14"/>
      <c r="R700" s="14"/>
    </row>
    <row r="701" spans="1:18" ht="15.75" customHeight="1" x14ac:dyDescent="0.2">
      <c r="A701" s="14"/>
      <c r="B701" s="14"/>
      <c r="C701" s="13"/>
      <c r="D701" s="42"/>
      <c r="E701" s="14"/>
      <c r="F701" s="14"/>
      <c r="G701" s="14"/>
      <c r="H701" s="86"/>
      <c r="I701" s="14"/>
      <c r="J701" s="14"/>
      <c r="K701" s="14"/>
      <c r="L701" s="14"/>
      <c r="M701" s="14"/>
      <c r="N701" s="14"/>
      <c r="O701" s="14"/>
      <c r="P701" s="14"/>
      <c r="Q701" s="14"/>
      <c r="R701" s="14"/>
    </row>
    <row r="702" spans="1:18" ht="15.75" customHeight="1" x14ac:dyDescent="0.2">
      <c r="A702" s="14"/>
      <c r="B702" s="14"/>
      <c r="C702" s="13"/>
      <c r="D702" s="42"/>
      <c r="E702" s="14"/>
      <c r="F702" s="14"/>
      <c r="G702" s="14"/>
      <c r="H702" s="86"/>
      <c r="I702" s="14"/>
      <c r="J702" s="14"/>
      <c r="K702" s="14"/>
      <c r="L702" s="14"/>
      <c r="M702" s="14"/>
      <c r="N702" s="14"/>
      <c r="O702" s="14"/>
      <c r="P702" s="14"/>
      <c r="Q702" s="14"/>
      <c r="R702" s="14"/>
    </row>
    <row r="703" spans="1:18" ht="15.75" customHeight="1" x14ac:dyDescent="0.2">
      <c r="A703" s="14"/>
      <c r="B703" s="14"/>
      <c r="C703" s="13"/>
      <c r="D703" s="42"/>
      <c r="E703" s="14"/>
      <c r="F703" s="14"/>
      <c r="G703" s="14"/>
      <c r="H703" s="86"/>
      <c r="I703" s="14"/>
      <c r="J703" s="14"/>
      <c r="K703" s="14"/>
      <c r="L703" s="14"/>
      <c r="M703" s="14"/>
      <c r="N703" s="14"/>
      <c r="O703" s="14"/>
      <c r="P703" s="14"/>
      <c r="Q703" s="14"/>
      <c r="R703" s="14"/>
    </row>
    <row r="704" spans="1:18" ht="15.75" customHeight="1" x14ac:dyDescent="0.2">
      <c r="A704" s="14"/>
      <c r="B704" s="14"/>
      <c r="C704" s="13"/>
      <c r="D704" s="42"/>
      <c r="E704" s="14"/>
      <c r="F704" s="14"/>
      <c r="G704" s="14"/>
      <c r="H704" s="86"/>
      <c r="I704" s="14"/>
      <c r="J704" s="14"/>
      <c r="K704" s="14"/>
      <c r="L704" s="14"/>
      <c r="M704" s="14"/>
      <c r="N704" s="14"/>
      <c r="O704" s="14"/>
      <c r="P704" s="14"/>
      <c r="Q704" s="14"/>
      <c r="R704" s="14"/>
    </row>
    <row r="705" spans="1:18" ht="15.75" customHeight="1" x14ac:dyDescent="0.2">
      <c r="A705" s="14"/>
      <c r="B705" s="14"/>
      <c r="C705" s="13"/>
      <c r="D705" s="42"/>
      <c r="E705" s="14"/>
      <c r="F705" s="14"/>
      <c r="G705" s="14"/>
      <c r="H705" s="86"/>
      <c r="I705" s="14"/>
      <c r="J705" s="14"/>
      <c r="K705" s="14"/>
      <c r="L705" s="14"/>
      <c r="M705" s="14"/>
      <c r="N705" s="14"/>
      <c r="O705" s="14"/>
      <c r="P705" s="14"/>
      <c r="Q705" s="14"/>
      <c r="R705" s="14"/>
    </row>
    <row r="706" spans="1:18" ht="15.75" customHeight="1" x14ac:dyDescent="0.2">
      <c r="A706" s="14"/>
      <c r="B706" s="14"/>
      <c r="C706" s="13"/>
      <c r="D706" s="42"/>
      <c r="E706" s="14"/>
      <c r="F706" s="14"/>
      <c r="G706" s="14"/>
      <c r="H706" s="86"/>
      <c r="I706" s="14"/>
      <c r="J706" s="14"/>
      <c r="K706" s="14"/>
      <c r="L706" s="14"/>
      <c r="M706" s="14"/>
      <c r="N706" s="14"/>
      <c r="O706" s="14"/>
      <c r="P706" s="14"/>
      <c r="Q706" s="14"/>
      <c r="R706" s="14"/>
    </row>
    <row r="707" spans="1:18" ht="15.75" customHeight="1" x14ac:dyDescent="0.2">
      <c r="A707" s="14"/>
      <c r="B707" s="14"/>
      <c r="C707" s="13"/>
      <c r="D707" s="42"/>
      <c r="E707" s="14"/>
      <c r="F707" s="14"/>
      <c r="G707" s="14"/>
      <c r="H707" s="86"/>
      <c r="I707" s="14"/>
      <c r="J707" s="14"/>
      <c r="K707" s="14"/>
      <c r="L707" s="14"/>
      <c r="M707" s="14"/>
      <c r="N707" s="14"/>
      <c r="O707" s="14"/>
      <c r="P707" s="14"/>
      <c r="Q707" s="14"/>
      <c r="R707" s="14"/>
    </row>
    <row r="708" spans="1:18" ht="15.75" customHeight="1" x14ac:dyDescent="0.2">
      <c r="A708" s="14"/>
      <c r="B708" s="14"/>
      <c r="C708" s="13"/>
      <c r="D708" s="42"/>
      <c r="E708" s="14"/>
      <c r="F708" s="14"/>
      <c r="G708" s="14"/>
      <c r="H708" s="86"/>
      <c r="I708" s="14"/>
      <c r="J708" s="14"/>
      <c r="K708" s="14"/>
      <c r="L708" s="14"/>
      <c r="M708" s="14"/>
      <c r="N708" s="14"/>
      <c r="O708" s="14"/>
      <c r="P708" s="14"/>
      <c r="Q708" s="14"/>
      <c r="R708" s="14"/>
    </row>
    <row r="709" spans="1:18" ht="15.75" customHeight="1" x14ac:dyDescent="0.2">
      <c r="A709" s="14"/>
      <c r="B709" s="14"/>
      <c r="C709" s="13"/>
      <c r="D709" s="42"/>
      <c r="E709" s="14"/>
      <c r="F709" s="14"/>
      <c r="G709" s="14"/>
      <c r="H709" s="86"/>
      <c r="I709" s="14"/>
      <c r="J709" s="14"/>
      <c r="K709" s="14"/>
      <c r="L709" s="14"/>
      <c r="M709" s="14"/>
      <c r="N709" s="14"/>
      <c r="O709" s="14"/>
      <c r="P709" s="14"/>
      <c r="Q709" s="14"/>
      <c r="R709" s="14"/>
    </row>
    <row r="710" spans="1:18" ht="15.75" customHeight="1" x14ac:dyDescent="0.2">
      <c r="A710" s="14"/>
      <c r="B710" s="14"/>
      <c r="C710" s="13"/>
      <c r="D710" s="42"/>
      <c r="E710" s="14"/>
      <c r="F710" s="14"/>
      <c r="G710" s="14"/>
      <c r="H710" s="86"/>
      <c r="I710" s="14"/>
      <c r="J710" s="14"/>
      <c r="K710" s="14"/>
      <c r="L710" s="14"/>
      <c r="M710" s="14"/>
      <c r="N710" s="14"/>
      <c r="O710" s="14"/>
      <c r="P710" s="14"/>
      <c r="Q710" s="14"/>
      <c r="R710" s="14"/>
    </row>
    <row r="711" spans="1:18" ht="15.75" customHeight="1" x14ac:dyDescent="0.2">
      <c r="A711" s="14"/>
      <c r="B711" s="14"/>
      <c r="C711" s="13"/>
      <c r="D711" s="42"/>
      <c r="E711" s="14"/>
      <c r="F711" s="14"/>
      <c r="G711" s="14"/>
      <c r="H711" s="86"/>
      <c r="I711" s="14"/>
      <c r="J711" s="14"/>
      <c r="K711" s="14"/>
      <c r="L711" s="14"/>
      <c r="M711" s="14"/>
      <c r="N711" s="14"/>
      <c r="O711" s="14"/>
      <c r="P711" s="14"/>
      <c r="Q711" s="14"/>
      <c r="R711" s="14"/>
    </row>
    <row r="712" spans="1:18" ht="15.75" customHeight="1" x14ac:dyDescent="0.2">
      <c r="A712" s="14"/>
      <c r="B712" s="14"/>
      <c r="C712" s="13"/>
      <c r="D712" s="42"/>
      <c r="E712" s="14"/>
      <c r="F712" s="14"/>
      <c r="G712" s="14"/>
      <c r="H712" s="86"/>
      <c r="I712" s="14"/>
      <c r="J712" s="14"/>
      <c r="K712" s="14"/>
      <c r="L712" s="14"/>
      <c r="M712" s="14"/>
      <c r="N712" s="14"/>
      <c r="O712" s="14"/>
      <c r="P712" s="14"/>
      <c r="Q712" s="14"/>
      <c r="R712" s="14"/>
    </row>
    <row r="713" spans="1:18" ht="15.75" customHeight="1" x14ac:dyDescent="0.2">
      <c r="A713" s="14"/>
      <c r="B713" s="14"/>
      <c r="C713" s="13"/>
      <c r="D713" s="42"/>
      <c r="E713" s="14"/>
      <c r="F713" s="14"/>
      <c r="G713" s="14"/>
      <c r="H713" s="86"/>
      <c r="I713" s="14"/>
      <c r="J713" s="14"/>
      <c r="K713" s="14"/>
      <c r="L713" s="14"/>
      <c r="M713" s="14"/>
      <c r="N713" s="14"/>
      <c r="O713" s="14"/>
      <c r="P713" s="14"/>
      <c r="Q713" s="14"/>
      <c r="R713" s="14"/>
    </row>
    <row r="714" spans="1:18" ht="15.75" customHeight="1" x14ac:dyDescent="0.2">
      <c r="A714" s="14"/>
      <c r="B714" s="14"/>
      <c r="C714" s="13"/>
      <c r="D714" s="42"/>
      <c r="E714" s="14"/>
      <c r="F714" s="14"/>
      <c r="G714" s="14"/>
      <c r="H714" s="86"/>
      <c r="I714" s="14"/>
      <c r="J714" s="14"/>
      <c r="K714" s="14"/>
      <c r="L714" s="14"/>
      <c r="M714" s="14"/>
      <c r="N714" s="14"/>
      <c r="O714" s="14"/>
      <c r="P714" s="14"/>
      <c r="Q714" s="14"/>
      <c r="R714" s="14"/>
    </row>
    <row r="715" spans="1:18" ht="15.75" customHeight="1" x14ac:dyDescent="0.2">
      <c r="A715" s="14"/>
      <c r="B715" s="14"/>
      <c r="C715" s="13"/>
      <c r="D715" s="42"/>
      <c r="E715" s="14"/>
      <c r="F715" s="14"/>
      <c r="G715" s="14"/>
      <c r="H715" s="86"/>
      <c r="I715" s="14"/>
      <c r="J715" s="14"/>
      <c r="K715" s="14"/>
      <c r="L715" s="14"/>
      <c r="M715" s="14"/>
      <c r="N715" s="14"/>
      <c r="O715" s="14"/>
      <c r="P715" s="14"/>
      <c r="Q715" s="14"/>
      <c r="R715" s="14"/>
    </row>
    <row r="716" spans="1:18" ht="15.75" customHeight="1" x14ac:dyDescent="0.2">
      <c r="A716" s="14"/>
      <c r="B716" s="14"/>
      <c r="C716" s="13"/>
      <c r="D716" s="42"/>
      <c r="E716" s="14"/>
      <c r="F716" s="14"/>
      <c r="G716" s="14"/>
      <c r="H716" s="86"/>
      <c r="I716" s="14"/>
      <c r="J716" s="14"/>
      <c r="K716" s="14"/>
      <c r="L716" s="14"/>
      <c r="M716" s="14"/>
      <c r="N716" s="14"/>
      <c r="O716" s="14"/>
      <c r="P716" s="14"/>
      <c r="Q716" s="14"/>
      <c r="R716" s="14"/>
    </row>
    <row r="717" spans="1:18" ht="15.75" customHeight="1" x14ac:dyDescent="0.2">
      <c r="A717" s="14"/>
      <c r="B717" s="14"/>
      <c r="C717" s="13"/>
      <c r="D717" s="42"/>
      <c r="E717" s="14"/>
      <c r="F717" s="14"/>
      <c r="G717" s="14"/>
      <c r="H717" s="86"/>
      <c r="I717" s="14"/>
      <c r="J717" s="14"/>
      <c r="K717" s="14"/>
      <c r="L717" s="14"/>
      <c r="M717" s="14"/>
      <c r="N717" s="14"/>
      <c r="O717" s="14"/>
      <c r="P717" s="14"/>
      <c r="Q717" s="14"/>
      <c r="R717" s="14"/>
    </row>
    <row r="718" spans="1:18" ht="15.75" customHeight="1" x14ac:dyDescent="0.2">
      <c r="A718" s="14"/>
      <c r="B718" s="14"/>
      <c r="C718" s="13"/>
      <c r="D718" s="42"/>
      <c r="E718" s="14"/>
      <c r="F718" s="14"/>
      <c r="G718" s="14"/>
      <c r="H718" s="86"/>
      <c r="I718" s="14"/>
      <c r="J718" s="14"/>
      <c r="K718" s="14"/>
      <c r="L718" s="14"/>
      <c r="M718" s="14"/>
      <c r="N718" s="14"/>
      <c r="O718" s="14"/>
      <c r="P718" s="14"/>
      <c r="Q718" s="14"/>
      <c r="R718" s="14"/>
    </row>
    <row r="719" spans="1:18" ht="15.75" customHeight="1" x14ac:dyDescent="0.2">
      <c r="A719" s="14"/>
      <c r="B719" s="14"/>
      <c r="C719" s="13"/>
      <c r="D719" s="42"/>
      <c r="E719" s="14"/>
      <c r="F719" s="14"/>
      <c r="G719" s="14"/>
      <c r="H719" s="86"/>
      <c r="I719" s="14"/>
      <c r="J719" s="14"/>
      <c r="K719" s="14"/>
      <c r="L719" s="14"/>
      <c r="M719" s="14"/>
      <c r="N719" s="14"/>
      <c r="O719" s="14"/>
      <c r="P719" s="14"/>
      <c r="Q719" s="14"/>
      <c r="R719" s="14"/>
    </row>
    <row r="720" spans="1:18" ht="15.75" customHeight="1" x14ac:dyDescent="0.2">
      <c r="A720" s="14"/>
      <c r="B720" s="14"/>
      <c r="C720" s="13"/>
      <c r="D720" s="42"/>
      <c r="E720" s="14"/>
      <c r="F720" s="14"/>
      <c r="G720" s="14"/>
      <c r="H720" s="86"/>
      <c r="I720" s="14"/>
      <c r="J720" s="14"/>
      <c r="K720" s="14"/>
      <c r="L720" s="14"/>
      <c r="M720" s="14"/>
      <c r="N720" s="14"/>
      <c r="O720" s="14"/>
      <c r="P720" s="14"/>
      <c r="Q720" s="14"/>
      <c r="R720" s="14"/>
    </row>
    <row r="721" spans="1:18" ht="15.75" customHeight="1" x14ac:dyDescent="0.2">
      <c r="A721" s="14"/>
      <c r="B721" s="14"/>
      <c r="C721" s="13"/>
      <c r="D721" s="42"/>
      <c r="E721" s="14"/>
      <c r="F721" s="14"/>
      <c r="G721" s="14"/>
      <c r="H721" s="86"/>
      <c r="I721" s="14"/>
      <c r="J721" s="14"/>
      <c r="K721" s="14"/>
      <c r="L721" s="14"/>
      <c r="M721" s="14"/>
      <c r="N721" s="14"/>
      <c r="O721" s="14"/>
      <c r="P721" s="14"/>
      <c r="Q721" s="14"/>
      <c r="R721" s="14"/>
    </row>
    <row r="722" spans="1:18" ht="15.75" customHeight="1" x14ac:dyDescent="0.2">
      <c r="A722" s="14"/>
      <c r="B722" s="14"/>
      <c r="C722" s="13"/>
      <c r="D722" s="42"/>
      <c r="E722" s="14"/>
      <c r="F722" s="14"/>
      <c r="G722" s="14"/>
      <c r="H722" s="86"/>
      <c r="I722" s="14"/>
      <c r="J722" s="14"/>
      <c r="K722" s="14"/>
      <c r="L722" s="14"/>
      <c r="M722" s="14"/>
      <c r="N722" s="14"/>
      <c r="O722" s="14"/>
      <c r="P722" s="14"/>
      <c r="Q722" s="14"/>
      <c r="R722" s="14"/>
    </row>
    <row r="723" spans="1:18" ht="15.75" customHeight="1" x14ac:dyDescent="0.2">
      <c r="A723" s="14"/>
      <c r="B723" s="14"/>
      <c r="C723" s="13"/>
      <c r="D723" s="42"/>
      <c r="E723" s="14"/>
      <c r="F723" s="14"/>
      <c r="G723" s="14"/>
      <c r="H723" s="86"/>
      <c r="I723" s="14"/>
      <c r="J723" s="14"/>
      <c r="K723" s="14"/>
      <c r="L723" s="14"/>
      <c r="M723" s="14"/>
      <c r="N723" s="14"/>
      <c r="O723" s="14"/>
      <c r="P723" s="14"/>
      <c r="Q723" s="14"/>
      <c r="R723" s="14"/>
    </row>
    <row r="724" spans="1:18" ht="15.75" customHeight="1" x14ac:dyDescent="0.2">
      <c r="A724" s="14"/>
      <c r="B724" s="14"/>
      <c r="C724" s="13"/>
      <c r="D724" s="42"/>
      <c r="E724" s="14"/>
      <c r="F724" s="14"/>
      <c r="G724" s="14"/>
      <c r="H724" s="86"/>
      <c r="I724" s="14"/>
      <c r="J724" s="14"/>
      <c r="K724" s="14"/>
      <c r="L724" s="14"/>
      <c r="M724" s="14"/>
      <c r="N724" s="14"/>
      <c r="O724" s="14"/>
      <c r="P724" s="14"/>
      <c r="Q724" s="14"/>
      <c r="R724" s="14"/>
    </row>
    <row r="725" spans="1:18" ht="15.75" customHeight="1" x14ac:dyDescent="0.2">
      <c r="A725" s="14"/>
      <c r="B725" s="14"/>
      <c r="C725" s="13"/>
      <c r="D725" s="42"/>
      <c r="E725" s="14"/>
      <c r="F725" s="14"/>
      <c r="G725" s="14"/>
      <c r="H725" s="86"/>
      <c r="I725" s="14"/>
      <c r="J725" s="14"/>
      <c r="K725" s="14"/>
      <c r="L725" s="14"/>
      <c r="M725" s="14"/>
      <c r="N725" s="14"/>
      <c r="O725" s="14"/>
      <c r="P725" s="14"/>
      <c r="Q725" s="14"/>
      <c r="R725" s="14"/>
    </row>
    <row r="726" spans="1:18" ht="15.75" customHeight="1" x14ac:dyDescent="0.2">
      <c r="A726" s="14"/>
      <c r="B726" s="14"/>
      <c r="C726" s="13"/>
      <c r="D726" s="42"/>
      <c r="E726" s="14"/>
      <c r="F726" s="14"/>
      <c r="G726" s="14"/>
      <c r="H726" s="86"/>
      <c r="I726" s="14"/>
      <c r="J726" s="14"/>
      <c r="K726" s="14"/>
      <c r="L726" s="14"/>
      <c r="M726" s="14"/>
      <c r="N726" s="14"/>
      <c r="O726" s="14"/>
      <c r="P726" s="14"/>
      <c r="Q726" s="14"/>
      <c r="R726" s="14"/>
    </row>
    <row r="727" spans="1:18" ht="15.75" customHeight="1" x14ac:dyDescent="0.2">
      <c r="A727" s="14"/>
      <c r="B727" s="14"/>
      <c r="C727" s="13"/>
      <c r="D727" s="42"/>
      <c r="E727" s="14"/>
      <c r="F727" s="14"/>
      <c r="G727" s="14"/>
      <c r="H727" s="86"/>
      <c r="I727" s="14"/>
      <c r="J727" s="14"/>
      <c r="K727" s="14"/>
      <c r="L727" s="14"/>
      <c r="M727" s="14"/>
      <c r="N727" s="14"/>
      <c r="O727" s="14"/>
      <c r="P727" s="14"/>
      <c r="Q727" s="14"/>
      <c r="R727" s="14"/>
    </row>
    <row r="728" spans="1:18" ht="15.75" customHeight="1" x14ac:dyDescent="0.2">
      <c r="A728" s="14"/>
      <c r="B728" s="14"/>
      <c r="C728" s="13"/>
      <c r="D728" s="42"/>
      <c r="E728" s="14"/>
      <c r="F728" s="14"/>
      <c r="G728" s="14"/>
      <c r="H728" s="86"/>
      <c r="I728" s="14"/>
      <c r="J728" s="14"/>
      <c r="K728" s="14"/>
      <c r="L728" s="14"/>
      <c r="M728" s="14"/>
      <c r="N728" s="14"/>
      <c r="O728" s="14"/>
      <c r="P728" s="14"/>
      <c r="Q728" s="14"/>
      <c r="R728" s="14"/>
    </row>
    <row r="729" spans="1:18" ht="15.75" customHeight="1" x14ac:dyDescent="0.2">
      <c r="A729" s="14"/>
      <c r="B729" s="14"/>
      <c r="C729" s="13"/>
      <c r="D729" s="42"/>
      <c r="E729" s="14"/>
      <c r="F729" s="14"/>
      <c r="G729" s="14"/>
      <c r="H729" s="86"/>
      <c r="I729" s="14"/>
      <c r="J729" s="14"/>
      <c r="K729" s="14"/>
      <c r="L729" s="14"/>
      <c r="M729" s="14"/>
      <c r="N729" s="14"/>
      <c r="O729" s="14"/>
      <c r="P729" s="14"/>
      <c r="Q729" s="14"/>
      <c r="R729" s="14"/>
    </row>
    <row r="730" spans="1:18" ht="15.75" customHeight="1" x14ac:dyDescent="0.2">
      <c r="A730" s="14"/>
      <c r="B730" s="14"/>
      <c r="C730" s="13"/>
      <c r="D730" s="42"/>
      <c r="E730" s="14"/>
      <c r="F730" s="14"/>
      <c r="G730" s="14"/>
      <c r="H730" s="86"/>
      <c r="I730" s="14"/>
      <c r="J730" s="14"/>
      <c r="K730" s="14"/>
      <c r="L730" s="14"/>
      <c r="M730" s="14"/>
      <c r="N730" s="14"/>
      <c r="O730" s="14"/>
      <c r="P730" s="14"/>
      <c r="Q730" s="14"/>
      <c r="R730" s="14"/>
    </row>
    <row r="731" spans="1:18" ht="15.75" customHeight="1" x14ac:dyDescent="0.2">
      <c r="A731" s="14"/>
      <c r="B731" s="14"/>
      <c r="C731" s="13"/>
      <c r="D731" s="42"/>
      <c r="E731" s="14"/>
      <c r="F731" s="14"/>
      <c r="G731" s="14"/>
      <c r="H731" s="86"/>
      <c r="I731" s="14"/>
      <c r="J731" s="14"/>
      <c r="K731" s="14"/>
      <c r="L731" s="14"/>
      <c r="M731" s="14"/>
      <c r="N731" s="14"/>
      <c r="O731" s="14"/>
      <c r="P731" s="14"/>
      <c r="Q731" s="14"/>
      <c r="R731" s="14"/>
    </row>
    <row r="732" spans="1:18" ht="15.75" customHeight="1" x14ac:dyDescent="0.2">
      <c r="A732" s="14"/>
      <c r="B732" s="14"/>
      <c r="C732" s="13"/>
      <c r="D732" s="42"/>
      <c r="E732" s="14"/>
      <c r="F732" s="14"/>
      <c r="G732" s="14"/>
      <c r="H732" s="86"/>
      <c r="I732" s="14"/>
      <c r="J732" s="14"/>
      <c r="K732" s="14"/>
      <c r="L732" s="14"/>
      <c r="M732" s="14"/>
      <c r="N732" s="14"/>
      <c r="O732" s="14"/>
      <c r="P732" s="14"/>
      <c r="Q732" s="14"/>
      <c r="R732" s="14"/>
    </row>
    <row r="733" spans="1:18" ht="15.75" customHeight="1" x14ac:dyDescent="0.2">
      <c r="A733" s="14"/>
      <c r="B733" s="14"/>
      <c r="C733" s="13"/>
      <c r="D733" s="42"/>
      <c r="E733" s="14"/>
      <c r="F733" s="14"/>
      <c r="G733" s="14"/>
      <c r="H733" s="86"/>
      <c r="I733" s="14"/>
      <c r="J733" s="14"/>
      <c r="K733" s="14"/>
      <c r="L733" s="14"/>
      <c r="M733" s="14"/>
      <c r="N733" s="14"/>
      <c r="O733" s="14"/>
      <c r="P733" s="14"/>
      <c r="Q733" s="14"/>
      <c r="R733" s="14"/>
    </row>
    <row r="734" spans="1:18" ht="15.75" customHeight="1" x14ac:dyDescent="0.2">
      <c r="A734" s="14"/>
      <c r="B734" s="14"/>
      <c r="C734" s="13"/>
      <c r="D734" s="42"/>
      <c r="E734" s="14"/>
      <c r="F734" s="14"/>
      <c r="G734" s="14"/>
      <c r="H734" s="86"/>
      <c r="I734" s="14"/>
      <c r="J734" s="14"/>
      <c r="K734" s="14"/>
      <c r="L734" s="14"/>
      <c r="M734" s="14"/>
      <c r="N734" s="14"/>
      <c r="O734" s="14"/>
      <c r="P734" s="14"/>
      <c r="Q734" s="14"/>
      <c r="R734" s="14"/>
    </row>
    <row r="735" spans="1:18" ht="15.75" customHeight="1" x14ac:dyDescent="0.2">
      <c r="A735" s="14"/>
      <c r="B735" s="14"/>
      <c r="C735" s="13"/>
      <c r="D735" s="42"/>
      <c r="E735" s="14"/>
      <c r="F735" s="14"/>
      <c r="G735" s="14"/>
      <c r="H735" s="86"/>
      <c r="I735" s="14"/>
      <c r="J735" s="14"/>
      <c r="K735" s="14"/>
      <c r="L735" s="14"/>
      <c r="M735" s="14"/>
      <c r="N735" s="14"/>
      <c r="O735" s="14"/>
      <c r="P735" s="14"/>
      <c r="Q735" s="14"/>
      <c r="R735" s="14"/>
    </row>
    <row r="736" spans="1:18" ht="15.75" customHeight="1" x14ac:dyDescent="0.2">
      <c r="A736" s="14"/>
      <c r="B736" s="14"/>
      <c r="C736" s="13"/>
      <c r="D736" s="42"/>
      <c r="E736" s="14"/>
      <c r="F736" s="14"/>
      <c r="G736" s="14"/>
      <c r="H736" s="86"/>
      <c r="I736" s="14"/>
      <c r="J736" s="14"/>
      <c r="K736" s="14"/>
      <c r="L736" s="14"/>
      <c r="M736" s="14"/>
      <c r="N736" s="14"/>
      <c r="O736" s="14"/>
      <c r="P736" s="14"/>
      <c r="Q736" s="14"/>
      <c r="R736" s="14"/>
    </row>
    <row r="737" spans="1:18" ht="15.75" customHeight="1" x14ac:dyDescent="0.2">
      <c r="A737" s="14"/>
      <c r="B737" s="14"/>
      <c r="C737" s="13"/>
      <c r="D737" s="42"/>
      <c r="E737" s="14"/>
      <c r="F737" s="14"/>
      <c r="G737" s="14"/>
      <c r="H737" s="86"/>
      <c r="I737" s="14"/>
      <c r="J737" s="14"/>
      <c r="K737" s="14"/>
      <c r="L737" s="14"/>
      <c r="M737" s="14"/>
      <c r="N737" s="14"/>
      <c r="O737" s="14"/>
      <c r="P737" s="14"/>
      <c r="Q737" s="14"/>
      <c r="R737" s="14"/>
    </row>
    <row r="738" spans="1:18" ht="15.75" customHeight="1" x14ac:dyDescent="0.2">
      <c r="A738" s="14"/>
      <c r="B738" s="14"/>
      <c r="C738" s="13"/>
      <c r="D738" s="42"/>
      <c r="E738" s="14"/>
      <c r="F738" s="14"/>
      <c r="G738" s="14"/>
      <c r="H738" s="86"/>
      <c r="I738" s="14"/>
      <c r="J738" s="14"/>
      <c r="K738" s="14"/>
      <c r="L738" s="14"/>
      <c r="M738" s="14"/>
      <c r="N738" s="14"/>
      <c r="O738" s="14"/>
      <c r="P738" s="14"/>
      <c r="Q738" s="14"/>
      <c r="R738" s="14"/>
    </row>
    <row r="739" spans="1:18" ht="15.75" customHeight="1" x14ac:dyDescent="0.2">
      <c r="A739" s="14"/>
      <c r="B739" s="14"/>
      <c r="C739" s="13"/>
      <c r="D739" s="42"/>
      <c r="E739" s="14"/>
      <c r="F739" s="14"/>
      <c r="G739" s="14"/>
      <c r="H739" s="86"/>
      <c r="I739" s="14"/>
      <c r="J739" s="14"/>
      <c r="K739" s="14"/>
      <c r="L739" s="14"/>
      <c r="M739" s="14"/>
      <c r="N739" s="14"/>
      <c r="O739" s="14"/>
      <c r="P739" s="14"/>
      <c r="Q739" s="14"/>
      <c r="R739" s="14"/>
    </row>
    <row r="740" spans="1:18" ht="15.75" customHeight="1" x14ac:dyDescent="0.2">
      <c r="A740" s="14"/>
      <c r="B740" s="14"/>
      <c r="C740" s="13"/>
      <c r="D740" s="42"/>
      <c r="E740" s="14"/>
      <c r="F740" s="14"/>
      <c r="G740" s="14"/>
      <c r="H740" s="86"/>
      <c r="I740" s="14"/>
      <c r="J740" s="14"/>
      <c r="K740" s="14"/>
      <c r="L740" s="14"/>
      <c r="M740" s="14"/>
      <c r="N740" s="14"/>
      <c r="O740" s="14"/>
      <c r="P740" s="14"/>
      <c r="Q740" s="14"/>
      <c r="R740" s="14"/>
    </row>
    <row r="741" spans="1:18" ht="15.75" customHeight="1" x14ac:dyDescent="0.2">
      <c r="A741" s="14"/>
      <c r="B741" s="14"/>
      <c r="C741" s="13"/>
      <c r="D741" s="42"/>
      <c r="E741" s="14"/>
      <c r="F741" s="14"/>
      <c r="G741" s="14"/>
      <c r="H741" s="86"/>
      <c r="I741" s="14"/>
      <c r="J741" s="14"/>
      <c r="K741" s="14"/>
      <c r="L741" s="14"/>
      <c r="M741" s="14"/>
      <c r="N741" s="14"/>
      <c r="O741" s="14"/>
      <c r="P741" s="14"/>
      <c r="Q741" s="14"/>
      <c r="R741" s="14"/>
    </row>
    <row r="742" spans="1:18" ht="15.75" customHeight="1" x14ac:dyDescent="0.2">
      <c r="A742" s="14"/>
      <c r="B742" s="14"/>
      <c r="C742" s="13"/>
      <c r="D742" s="42"/>
      <c r="E742" s="14"/>
      <c r="F742" s="14"/>
      <c r="G742" s="14"/>
      <c r="H742" s="86"/>
      <c r="I742" s="14"/>
      <c r="J742" s="14"/>
      <c r="K742" s="14"/>
      <c r="L742" s="14"/>
      <c r="M742" s="14"/>
      <c r="N742" s="14"/>
      <c r="O742" s="14"/>
      <c r="P742" s="14"/>
      <c r="Q742" s="14"/>
      <c r="R742" s="14"/>
    </row>
    <row r="743" spans="1:18" ht="15.75" customHeight="1" x14ac:dyDescent="0.2">
      <c r="A743" s="14"/>
      <c r="B743" s="14"/>
      <c r="C743" s="13"/>
      <c r="D743" s="42"/>
      <c r="E743" s="14"/>
      <c r="F743" s="14"/>
      <c r="G743" s="14"/>
      <c r="H743" s="86"/>
      <c r="I743" s="14"/>
      <c r="J743" s="14"/>
      <c r="K743" s="14"/>
      <c r="L743" s="14"/>
      <c r="M743" s="14"/>
      <c r="N743" s="14"/>
      <c r="O743" s="14"/>
      <c r="P743" s="14"/>
      <c r="Q743" s="14"/>
      <c r="R743" s="14"/>
    </row>
    <row r="744" spans="1:18" ht="15.75" customHeight="1" x14ac:dyDescent="0.2">
      <c r="A744" s="14"/>
      <c r="B744" s="14"/>
      <c r="C744" s="13"/>
      <c r="D744" s="42"/>
      <c r="E744" s="14"/>
      <c r="F744" s="14"/>
      <c r="G744" s="14"/>
      <c r="H744" s="86"/>
      <c r="I744" s="14"/>
      <c r="J744" s="14"/>
      <c r="K744" s="14"/>
      <c r="L744" s="14"/>
      <c r="M744" s="14"/>
      <c r="N744" s="14"/>
      <c r="O744" s="14"/>
      <c r="P744" s="14"/>
      <c r="Q744" s="14"/>
      <c r="R744" s="14"/>
    </row>
    <row r="745" spans="1:18" ht="15.75" customHeight="1" x14ac:dyDescent="0.2">
      <c r="A745" s="14"/>
      <c r="B745" s="14"/>
      <c r="C745" s="13"/>
      <c r="D745" s="42"/>
      <c r="E745" s="14"/>
      <c r="F745" s="14"/>
      <c r="G745" s="14"/>
      <c r="H745" s="86"/>
      <c r="I745" s="14"/>
      <c r="J745" s="14"/>
      <c r="K745" s="14"/>
      <c r="L745" s="14"/>
      <c r="M745" s="14"/>
      <c r="N745" s="14"/>
      <c r="O745" s="14"/>
      <c r="P745" s="14"/>
      <c r="Q745" s="14"/>
      <c r="R745" s="14"/>
    </row>
    <row r="746" spans="1:18" ht="15.75" customHeight="1" x14ac:dyDescent="0.2">
      <c r="A746" s="14"/>
      <c r="B746" s="14"/>
      <c r="C746" s="13"/>
      <c r="D746" s="42"/>
      <c r="E746" s="14"/>
      <c r="F746" s="14"/>
      <c r="G746" s="14"/>
      <c r="H746" s="86"/>
      <c r="I746" s="14"/>
      <c r="J746" s="14"/>
      <c r="K746" s="14"/>
      <c r="L746" s="14"/>
      <c r="M746" s="14"/>
      <c r="N746" s="14"/>
      <c r="O746" s="14"/>
      <c r="P746" s="14"/>
      <c r="Q746" s="14"/>
      <c r="R746" s="14"/>
    </row>
    <row r="747" spans="1:18" ht="15.75" customHeight="1" x14ac:dyDescent="0.2">
      <c r="A747" s="14"/>
      <c r="B747" s="14"/>
      <c r="C747" s="13"/>
      <c r="D747" s="42"/>
      <c r="E747" s="14"/>
      <c r="F747" s="14"/>
      <c r="G747" s="14"/>
      <c r="H747" s="86"/>
      <c r="I747" s="14"/>
      <c r="J747" s="14"/>
      <c r="K747" s="14"/>
      <c r="L747" s="14"/>
      <c r="M747" s="14"/>
      <c r="N747" s="14"/>
      <c r="O747" s="14"/>
      <c r="P747" s="14"/>
      <c r="Q747" s="14"/>
      <c r="R747" s="14"/>
    </row>
    <row r="748" spans="1:18" ht="15.75" customHeight="1" x14ac:dyDescent="0.2">
      <c r="A748" s="14"/>
      <c r="B748" s="14"/>
      <c r="C748" s="13"/>
      <c r="D748" s="42"/>
      <c r="E748" s="14"/>
      <c r="F748" s="14"/>
      <c r="G748" s="14"/>
      <c r="H748" s="86"/>
      <c r="I748" s="14"/>
      <c r="J748" s="14"/>
      <c r="K748" s="14"/>
      <c r="L748" s="14"/>
      <c r="M748" s="14"/>
      <c r="N748" s="14"/>
      <c r="O748" s="14"/>
      <c r="P748" s="14"/>
      <c r="Q748" s="14"/>
      <c r="R748" s="14"/>
    </row>
    <row r="749" spans="1:18" ht="15.75" customHeight="1" x14ac:dyDescent="0.2">
      <c r="A749" s="14"/>
      <c r="B749" s="14"/>
      <c r="C749" s="13"/>
      <c r="D749" s="42"/>
      <c r="E749" s="14"/>
      <c r="F749" s="14"/>
      <c r="G749" s="14"/>
      <c r="H749" s="86"/>
      <c r="I749" s="14"/>
      <c r="J749" s="14"/>
      <c r="K749" s="14"/>
      <c r="L749" s="14"/>
      <c r="M749" s="14"/>
      <c r="N749" s="14"/>
      <c r="O749" s="14"/>
      <c r="P749" s="14"/>
      <c r="Q749" s="14"/>
      <c r="R749" s="14"/>
    </row>
    <row r="750" spans="1:18" ht="15.75" customHeight="1" x14ac:dyDescent="0.2">
      <c r="A750" s="14"/>
      <c r="B750" s="14"/>
      <c r="C750" s="13"/>
      <c r="D750" s="42"/>
      <c r="E750" s="14"/>
      <c r="F750" s="14"/>
      <c r="G750" s="14"/>
      <c r="H750" s="86"/>
      <c r="I750" s="14"/>
      <c r="J750" s="14"/>
      <c r="K750" s="14"/>
      <c r="L750" s="14"/>
      <c r="M750" s="14"/>
      <c r="N750" s="14"/>
      <c r="O750" s="14"/>
      <c r="P750" s="14"/>
      <c r="Q750" s="14"/>
      <c r="R750" s="14"/>
    </row>
    <row r="751" spans="1:18" ht="15.75" customHeight="1" x14ac:dyDescent="0.2">
      <c r="A751" s="14"/>
      <c r="B751" s="14"/>
      <c r="C751" s="13"/>
      <c r="D751" s="42"/>
      <c r="E751" s="14"/>
      <c r="F751" s="14"/>
      <c r="G751" s="14"/>
      <c r="H751" s="86"/>
      <c r="I751" s="14"/>
      <c r="J751" s="14"/>
      <c r="K751" s="14"/>
      <c r="L751" s="14"/>
      <c r="M751" s="14"/>
      <c r="N751" s="14"/>
      <c r="O751" s="14"/>
      <c r="P751" s="14"/>
      <c r="Q751" s="14"/>
      <c r="R751" s="14"/>
    </row>
    <row r="752" spans="1:18" ht="15.75" customHeight="1" x14ac:dyDescent="0.2">
      <c r="A752" s="14"/>
      <c r="B752" s="14"/>
      <c r="C752" s="13"/>
      <c r="D752" s="42"/>
      <c r="E752" s="14"/>
      <c r="F752" s="14"/>
      <c r="G752" s="14"/>
      <c r="H752" s="86"/>
      <c r="I752" s="14"/>
      <c r="J752" s="14"/>
      <c r="K752" s="14"/>
      <c r="L752" s="14"/>
      <c r="M752" s="14"/>
      <c r="N752" s="14"/>
      <c r="O752" s="14"/>
      <c r="P752" s="14"/>
      <c r="Q752" s="14"/>
      <c r="R752" s="14"/>
    </row>
    <row r="753" spans="1:18" ht="15.75" customHeight="1" x14ac:dyDescent="0.2">
      <c r="A753" s="14"/>
      <c r="B753" s="14"/>
      <c r="C753" s="13"/>
      <c r="D753" s="42"/>
      <c r="E753" s="14"/>
      <c r="F753" s="14"/>
      <c r="G753" s="14"/>
      <c r="H753" s="86"/>
      <c r="I753" s="14"/>
      <c r="J753" s="14"/>
      <c r="K753" s="14"/>
      <c r="L753" s="14"/>
      <c r="M753" s="14"/>
      <c r="N753" s="14"/>
      <c r="O753" s="14"/>
      <c r="P753" s="14"/>
      <c r="Q753" s="14"/>
      <c r="R753" s="14"/>
    </row>
    <row r="754" spans="1:18" ht="15.75" customHeight="1" x14ac:dyDescent="0.2">
      <c r="A754" s="14"/>
      <c r="B754" s="14"/>
      <c r="C754" s="13"/>
      <c r="D754" s="42"/>
      <c r="E754" s="14"/>
      <c r="F754" s="14"/>
      <c r="G754" s="14"/>
      <c r="H754" s="86"/>
      <c r="I754" s="14"/>
      <c r="J754" s="14"/>
      <c r="K754" s="14"/>
      <c r="L754" s="14"/>
      <c r="M754" s="14"/>
      <c r="N754" s="14"/>
      <c r="O754" s="14"/>
      <c r="P754" s="14"/>
      <c r="Q754" s="14"/>
      <c r="R754" s="14"/>
    </row>
    <row r="755" spans="1:18" ht="15.75" customHeight="1" x14ac:dyDescent="0.2">
      <c r="A755" s="14"/>
      <c r="B755" s="14"/>
      <c r="C755" s="13"/>
      <c r="D755" s="42"/>
      <c r="E755" s="14"/>
      <c r="F755" s="14"/>
      <c r="G755" s="14"/>
      <c r="H755" s="86"/>
      <c r="I755" s="14"/>
      <c r="J755" s="14"/>
      <c r="K755" s="14"/>
      <c r="L755" s="14"/>
      <c r="M755" s="14"/>
      <c r="N755" s="14"/>
      <c r="O755" s="14"/>
      <c r="P755" s="14"/>
      <c r="Q755" s="14"/>
      <c r="R755" s="14"/>
    </row>
    <row r="756" spans="1:18" ht="15.75" customHeight="1" x14ac:dyDescent="0.2">
      <c r="A756" s="14"/>
      <c r="B756" s="14"/>
      <c r="C756" s="13"/>
      <c r="D756" s="42"/>
      <c r="E756" s="14"/>
      <c r="F756" s="14"/>
      <c r="G756" s="14"/>
      <c r="H756" s="86"/>
      <c r="I756" s="14"/>
      <c r="J756" s="14"/>
      <c r="K756" s="14"/>
      <c r="L756" s="14"/>
      <c r="M756" s="14"/>
      <c r="N756" s="14"/>
      <c r="O756" s="14"/>
      <c r="P756" s="14"/>
      <c r="Q756" s="14"/>
      <c r="R756" s="14"/>
    </row>
    <row r="757" spans="1:18" ht="15.75" customHeight="1" x14ac:dyDescent="0.2">
      <c r="A757" s="14"/>
      <c r="B757" s="14"/>
      <c r="C757" s="13"/>
      <c r="D757" s="42"/>
      <c r="E757" s="14"/>
      <c r="F757" s="14"/>
      <c r="G757" s="14"/>
      <c r="H757" s="86"/>
      <c r="I757" s="14"/>
      <c r="J757" s="14"/>
      <c r="K757" s="14"/>
      <c r="L757" s="14"/>
      <c r="M757" s="14"/>
      <c r="N757" s="14"/>
      <c r="O757" s="14"/>
      <c r="P757" s="14"/>
      <c r="Q757" s="14"/>
      <c r="R757" s="14"/>
    </row>
    <row r="758" spans="1:18" ht="15.75" customHeight="1" x14ac:dyDescent="0.2">
      <c r="A758" s="14"/>
      <c r="B758" s="14"/>
      <c r="C758" s="13"/>
      <c r="D758" s="42"/>
      <c r="E758" s="14"/>
      <c r="F758" s="14"/>
      <c r="G758" s="14"/>
      <c r="H758" s="86"/>
      <c r="I758" s="14"/>
      <c r="J758" s="14"/>
      <c r="K758" s="14"/>
      <c r="L758" s="14"/>
      <c r="M758" s="14"/>
      <c r="N758" s="14"/>
      <c r="O758" s="14"/>
      <c r="P758" s="14"/>
      <c r="Q758" s="14"/>
      <c r="R758" s="14"/>
    </row>
    <row r="759" spans="1:18" ht="15.75" customHeight="1" x14ac:dyDescent="0.2"/>
    <row r="760" spans="1:18" ht="15.75" customHeight="1" x14ac:dyDescent="0.2"/>
    <row r="761" spans="1:18" ht="15.75" customHeight="1" x14ac:dyDescent="0.2"/>
    <row r="762" spans="1:18" ht="15.75" customHeight="1" x14ac:dyDescent="0.2"/>
    <row r="763" spans="1:18" ht="15.75" customHeight="1" x14ac:dyDescent="0.2"/>
    <row r="764" spans="1:18" ht="15.75" customHeight="1" x14ac:dyDescent="0.2"/>
    <row r="765" spans="1:18" ht="15.75" customHeight="1" x14ac:dyDescent="0.2"/>
    <row r="766" spans="1:18" ht="15.75" customHeight="1" x14ac:dyDescent="0.2"/>
    <row r="767" spans="1:18" ht="15.75" customHeight="1" x14ac:dyDescent="0.2"/>
    <row r="768" spans="1:1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ustomSheetViews>
    <customSheetView guid="{9D92C0C5-A30C-415E-A539-0639E2A5A375}" filter="1" showAutoFilter="1">
      <pageMargins left="0.7" right="0.7" top="0.75" bottom="0.75" header="0.3" footer="0.3"/>
      <autoFilter ref="A2:H558">
        <filterColumn colId="3">
          <filters>
            <filter val="W"/>
            <filter val="X"/>
            <filter val="X1"/>
            <filter val="X2"/>
            <filter val="X3"/>
            <filter val="X4"/>
            <filter val="X5"/>
            <filter val="Y"/>
            <filter val="Y1"/>
            <filter val="Y2"/>
            <filter val="Y3"/>
            <filter val="Y4"/>
            <filter val="Y5"/>
            <filter val="Z"/>
          </filters>
        </filterColumn>
      </autoFilter>
      <extLst>
        <ext uri="GoogleSheetsCustomDataVersion1">
          <go:sheetsCustomData xmlns:go="http://customooxmlschemas.google.com/" filterViewId="2020282456"/>
        </ext>
      </extLst>
    </customSheetView>
  </customSheetViews>
  <mergeCells count="1">
    <mergeCell ref="A1:H1"/>
  </mergeCells>
  <conditionalFormatting sqref="A1:G1000 H2">
    <cfRule type="cellIs" dxfId="0" priority="1" operator="equal">
      <formula>0</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N1000"/>
  <sheetViews>
    <sheetView workbookViewId="0">
      <selection sqref="A1:N1"/>
    </sheetView>
  </sheetViews>
  <sheetFormatPr baseColWidth="10" defaultColWidth="11.28515625" defaultRowHeight="15" customHeight="1" x14ac:dyDescent="0.2"/>
  <cols>
    <col min="1" max="1" width="8.28515625" customWidth="1"/>
    <col min="2" max="2" width="6.28515625" customWidth="1"/>
    <col min="3" max="14" width="4.28515625" customWidth="1"/>
    <col min="15" max="26" width="11.28515625" customWidth="1"/>
  </cols>
  <sheetData>
    <row r="1" spans="1:14" ht="81.75" customHeight="1" x14ac:dyDescent="0.2">
      <c r="A1" s="579" t="s">
        <v>732</v>
      </c>
      <c r="B1" s="573"/>
      <c r="C1" s="573"/>
      <c r="D1" s="573"/>
      <c r="E1" s="573"/>
      <c r="F1" s="573"/>
      <c r="G1" s="573"/>
      <c r="H1" s="573"/>
      <c r="I1" s="573"/>
      <c r="J1" s="573"/>
      <c r="K1" s="573"/>
      <c r="L1" s="573"/>
      <c r="M1" s="573"/>
      <c r="N1" s="573"/>
    </row>
    <row r="2" spans="1:14" ht="16" x14ac:dyDescent="0.2">
      <c r="A2" s="588" t="s">
        <v>733</v>
      </c>
      <c r="B2" s="586"/>
      <c r="C2" s="589" t="s">
        <v>734</v>
      </c>
      <c r="D2" s="585"/>
      <c r="E2" s="585"/>
      <c r="F2" s="586"/>
      <c r="G2" s="590" t="s">
        <v>735</v>
      </c>
      <c r="H2" s="585"/>
      <c r="I2" s="585"/>
      <c r="J2" s="586"/>
      <c r="K2" s="590" t="s">
        <v>736</v>
      </c>
      <c r="L2" s="585"/>
      <c r="M2" s="585"/>
      <c r="N2" s="586"/>
    </row>
    <row r="3" spans="1:14" ht="16" x14ac:dyDescent="0.2">
      <c r="A3" s="87" t="s">
        <v>737</v>
      </c>
      <c r="B3" s="88" t="s">
        <v>738</v>
      </c>
      <c r="C3" s="89">
        <v>0.1</v>
      </c>
      <c r="D3" s="90">
        <v>0.15</v>
      </c>
      <c r="E3" s="90">
        <v>0.2</v>
      </c>
      <c r="F3" s="91">
        <v>0.25</v>
      </c>
      <c r="G3" s="89">
        <v>0.1</v>
      </c>
      <c r="H3" s="90">
        <v>0.15</v>
      </c>
      <c r="I3" s="90">
        <v>0.2</v>
      </c>
      <c r="J3" s="91">
        <v>0.25</v>
      </c>
      <c r="K3" s="89">
        <v>0.1</v>
      </c>
      <c r="L3" s="90">
        <v>0.15</v>
      </c>
      <c r="M3" s="90">
        <v>0.2</v>
      </c>
      <c r="N3" s="91">
        <v>0.25</v>
      </c>
    </row>
    <row r="4" spans="1:14" ht="16" x14ac:dyDescent="0.2">
      <c r="A4" s="41" t="s">
        <v>739</v>
      </c>
      <c r="B4" s="81">
        <v>19</v>
      </c>
      <c r="C4" s="92">
        <v>2</v>
      </c>
      <c r="D4" s="81">
        <v>0</v>
      </c>
      <c r="E4" s="81">
        <v>0</v>
      </c>
      <c r="F4" s="93">
        <v>0</v>
      </c>
      <c r="G4" s="81">
        <v>2</v>
      </c>
      <c r="H4" s="81">
        <v>0</v>
      </c>
      <c r="I4" s="81">
        <v>0</v>
      </c>
      <c r="J4" s="93">
        <v>0</v>
      </c>
      <c r="K4" s="81">
        <v>301</v>
      </c>
      <c r="L4" s="81">
        <v>48</v>
      </c>
      <c r="M4" s="81">
        <v>18</v>
      </c>
      <c r="N4" s="93">
        <v>8</v>
      </c>
    </row>
    <row r="5" spans="1:14" ht="16" x14ac:dyDescent="0.2">
      <c r="A5" s="41" t="s">
        <v>740</v>
      </c>
      <c r="B5" s="81">
        <v>33</v>
      </c>
      <c r="C5" s="92">
        <v>0</v>
      </c>
      <c r="D5" s="81">
        <v>0</v>
      </c>
      <c r="E5" s="81">
        <v>0</v>
      </c>
      <c r="F5" s="93">
        <v>0</v>
      </c>
      <c r="G5" s="81">
        <v>1</v>
      </c>
      <c r="H5" s="81">
        <v>0</v>
      </c>
      <c r="I5" s="81">
        <v>0</v>
      </c>
      <c r="J5" s="93">
        <v>0</v>
      </c>
      <c r="K5" s="81">
        <v>36</v>
      </c>
      <c r="L5" s="81">
        <v>18</v>
      </c>
      <c r="M5" s="81">
        <v>13</v>
      </c>
      <c r="N5" s="93">
        <v>10</v>
      </c>
    </row>
    <row r="6" spans="1:14" ht="16" x14ac:dyDescent="0.2">
      <c r="A6" s="41" t="s">
        <v>741</v>
      </c>
      <c r="B6" s="81">
        <v>26</v>
      </c>
      <c r="C6" s="92">
        <v>4</v>
      </c>
      <c r="D6" s="81">
        <v>4</v>
      </c>
      <c r="E6" s="81">
        <v>4</v>
      </c>
      <c r="F6" s="93">
        <v>4</v>
      </c>
      <c r="G6" s="81">
        <v>6</v>
      </c>
      <c r="H6" s="81">
        <v>7</v>
      </c>
      <c r="I6" s="81">
        <v>6</v>
      </c>
      <c r="J6" s="93">
        <v>6</v>
      </c>
      <c r="K6" s="81">
        <v>71</v>
      </c>
      <c r="L6" s="81">
        <v>19</v>
      </c>
      <c r="M6" s="81">
        <v>8</v>
      </c>
      <c r="N6" s="93">
        <v>6</v>
      </c>
    </row>
    <row r="7" spans="1:14" ht="16" x14ac:dyDescent="0.2">
      <c r="A7" s="41" t="s">
        <v>742</v>
      </c>
      <c r="B7" s="81">
        <v>33</v>
      </c>
      <c r="C7" s="92">
        <v>2</v>
      </c>
      <c r="D7" s="81">
        <v>1</v>
      </c>
      <c r="E7" s="81">
        <v>1</v>
      </c>
      <c r="F7" s="93">
        <v>1</v>
      </c>
      <c r="G7" s="81">
        <v>5</v>
      </c>
      <c r="H7" s="81">
        <v>2</v>
      </c>
      <c r="I7" s="81">
        <v>2</v>
      </c>
      <c r="J7" s="93">
        <v>2</v>
      </c>
      <c r="K7" s="81">
        <v>139</v>
      </c>
      <c r="L7" s="81">
        <v>62</v>
      </c>
      <c r="M7" s="81">
        <v>28</v>
      </c>
      <c r="N7" s="93">
        <v>15</v>
      </c>
    </row>
    <row r="8" spans="1:14" ht="16" x14ac:dyDescent="0.2">
      <c r="A8" s="41" t="s">
        <v>742</v>
      </c>
      <c r="B8" s="81">
        <v>36</v>
      </c>
      <c r="C8" s="92">
        <v>2</v>
      </c>
      <c r="D8" s="81">
        <v>2</v>
      </c>
      <c r="E8" s="81">
        <v>2</v>
      </c>
      <c r="F8" s="93">
        <v>1</v>
      </c>
      <c r="G8" s="81">
        <v>3</v>
      </c>
      <c r="H8" s="81">
        <v>2</v>
      </c>
      <c r="I8" s="81">
        <v>2</v>
      </c>
      <c r="J8" s="93">
        <v>1</v>
      </c>
      <c r="K8" s="81">
        <v>67</v>
      </c>
      <c r="L8" s="81">
        <v>31</v>
      </c>
      <c r="M8" s="81">
        <v>18</v>
      </c>
      <c r="N8" s="93">
        <v>11</v>
      </c>
    </row>
    <row r="9" spans="1:14" ht="16" x14ac:dyDescent="0.2">
      <c r="A9" s="41" t="s">
        <v>743</v>
      </c>
      <c r="B9" s="81">
        <v>23</v>
      </c>
      <c r="C9" s="92">
        <v>13</v>
      </c>
      <c r="D9" s="81">
        <v>9</v>
      </c>
      <c r="E9" s="81">
        <v>7</v>
      </c>
      <c r="F9" s="93">
        <v>6</v>
      </c>
      <c r="G9" s="81">
        <v>53</v>
      </c>
      <c r="H9" s="81">
        <v>44</v>
      </c>
      <c r="I9" s="81">
        <v>39</v>
      </c>
      <c r="J9" s="93">
        <v>31</v>
      </c>
      <c r="K9" s="81">
        <v>11</v>
      </c>
      <c r="L9" s="81">
        <v>7</v>
      </c>
      <c r="M9" s="81">
        <v>3</v>
      </c>
      <c r="N9" s="93">
        <v>3</v>
      </c>
    </row>
    <row r="10" spans="1:14" ht="16" x14ac:dyDescent="0.2">
      <c r="A10" s="41" t="s">
        <v>744</v>
      </c>
      <c r="B10" s="81">
        <v>25</v>
      </c>
      <c r="C10" s="92">
        <v>8</v>
      </c>
      <c r="D10" s="81">
        <v>5</v>
      </c>
      <c r="E10" s="81">
        <v>2</v>
      </c>
      <c r="F10" s="93">
        <v>1</v>
      </c>
      <c r="G10" s="81">
        <v>35</v>
      </c>
      <c r="H10" s="81">
        <v>23</v>
      </c>
      <c r="I10" s="81">
        <v>10</v>
      </c>
      <c r="J10" s="93">
        <v>5</v>
      </c>
      <c r="K10" s="81">
        <v>18</v>
      </c>
      <c r="L10" s="81">
        <v>5</v>
      </c>
      <c r="M10" s="81">
        <v>1</v>
      </c>
      <c r="N10" s="93">
        <v>1</v>
      </c>
    </row>
    <row r="11" spans="1:14" ht="16" x14ac:dyDescent="0.2">
      <c r="A11" s="41" t="s">
        <v>745</v>
      </c>
      <c r="B11" s="81">
        <v>22</v>
      </c>
      <c r="C11" s="92">
        <v>0</v>
      </c>
      <c r="D11" s="81">
        <v>0</v>
      </c>
      <c r="E11" s="81">
        <v>0</v>
      </c>
      <c r="F11" s="93">
        <v>0</v>
      </c>
      <c r="G11" s="81">
        <v>0</v>
      </c>
      <c r="H11" s="81">
        <v>0</v>
      </c>
      <c r="I11" s="81">
        <v>0</v>
      </c>
      <c r="J11" s="93">
        <v>0</v>
      </c>
      <c r="K11" s="81">
        <v>2</v>
      </c>
      <c r="L11" s="81">
        <v>2</v>
      </c>
      <c r="M11" s="81">
        <v>0</v>
      </c>
      <c r="N11" s="93">
        <v>0</v>
      </c>
    </row>
    <row r="12" spans="1:14" ht="16" x14ac:dyDescent="0.2">
      <c r="A12" s="41" t="s">
        <v>746</v>
      </c>
      <c r="B12" s="81">
        <v>24</v>
      </c>
      <c r="C12" s="92">
        <v>0</v>
      </c>
      <c r="D12" s="81">
        <v>0</v>
      </c>
      <c r="E12" s="81">
        <v>0</v>
      </c>
      <c r="F12" s="93">
        <v>0</v>
      </c>
      <c r="G12" s="81">
        <v>3</v>
      </c>
      <c r="H12" s="81">
        <v>3</v>
      </c>
      <c r="I12" s="81">
        <v>2</v>
      </c>
      <c r="J12" s="93">
        <v>2</v>
      </c>
      <c r="K12" s="81">
        <v>27</v>
      </c>
      <c r="L12" s="81">
        <v>20</v>
      </c>
      <c r="M12" s="81">
        <v>7</v>
      </c>
      <c r="N12" s="93">
        <v>2</v>
      </c>
    </row>
    <row r="13" spans="1:14" ht="16" x14ac:dyDescent="0.2">
      <c r="A13" s="41" t="s">
        <v>747</v>
      </c>
      <c r="B13" s="81">
        <v>24</v>
      </c>
      <c r="C13" s="92">
        <v>8</v>
      </c>
      <c r="D13" s="81">
        <v>7</v>
      </c>
      <c r="E13" s="81">
        <v>6</v>
      </c>
      <c r="F13" s="93">
        <v>5</v>
      </c>
      <c r="G13" s="81">
        <v>46</v>
      </c>
      <c r="H13" s="81">
        <v>31</v>
      </c>
      <c r="I13" s="81">
        <v>29</v>
      </c>
      <c r="J13" s="93">
        <v>22</v>
      </c>
      <c r="K13" s="81">
        <v>422</v>
      </c>
      <c r="L13" s="81">
        <v>233</v>
      </c>
      <c r="M13" s="81">
        <v>105</v>
      </c>
      <c r="N13" s="93">
        <v>48</v>
      </c>
    </row>
    <row r="14" spans="1:14" ht="16" x14ac:dyDescent="0.2">
      <c r="A14" s="41" t="s">
        <v>748</v>
      </c>
      <c r="B14" s="81">
        <v>24</v>
      </c>
      <c r="C14" s="92">
        <v>4</v>
      </c>
      <c r="D14" s="81">
        <v>3</v>
      </c>
      <c r="E14" s="81">
        <v>3</v>
      </c>
      <c r="F14" s="93">
        <v>2</v>
      </c>
      <c r="G14" s="81">
        <v>22</v>
      </c>
      <c r="H14" s="81">
        <v>14</v>
      </c>
      <c r="I14" s="81">
        <v>11</v>
      </c>
      <c r="J14" s="93">
        <v>7</v>
      </c>
      <c r="K14" s="81">
        <v>20</v>
      </c>
      <c r="L14" s="81">
        <v>10</v>
      </c>
      <c r="M14" s="81">
        <v>6</v>
      </c>
      <c r="N14" s="93">
        <v>1</v>
      </c>
    </row>
    <row r="15" spans="1:14" ht="16" x14ac:dyDescent="0.2">
      <c r="A15" s="41" t="s">
        <v>749</v>
      </c>
      <c r="B15" s="81">
        <v>19</v>
      </c>
      <c r="C15" s="92">
        <v>9</v>
      </c>
      <c r="D15" s="81">
        <v>9</v>
      </c>
      <c r="E15" s="81">
        <v>7</v>
      </c>
      <c r="F15" s="93">
        <v>6</v>
      </c>
      <c r="G15" s="81">
        <v>21</v>
      </c>
      <c r="H15" s="81">
        <v>16</v>
      </c>
      <c r="I15" s="81">
        <v>7</v>
      </c>
      <c r="J15" s="93">
        <v>6</v>
      </c>
      <c r="K15" s="81">
        <v>24</v>
      </c>
      <c r="L15" s="81">
        <v>10</v>
      </c>
      <c r="M15" s="81">
        <v>3</v>
      </c>
      <c r="N15" s="93">
        <v>2</v>
      </c>
    </row>
    <row r="16" spans="1:14" ht="16" x14ac:dyDescent="0.2">
      <c r="A16" s="41" t="s">
        <v>750</v>
      </c>
      <c r="B16" s="81">
        <v>46</v>
      </c>
      <c r="C16" s="92">
        <v>15</v>
      </c>
      <c r="D16" s="81">
        <v>15</v>
      </c>
      <c r="E16" s="81">
        <v>15</v>
      </c>
      <c r="F16" s="93">
        <v>15</v>
      </c>
      <c r="G16" s="81">
        <v>18</v>
      </c>
      <c r="H16" s="81">
        <v>17</v>
      </c>
      <c r="I16" s="81">
        <v>15</v>
      </c>
      <c r="J16" s="93">
        <v>15</v>
      </c>
      <c r="K16" s="81">
        <v>198</v>
      </c>
      <c r="L16" s="81">
        <v>102</v>
      </c>
      <c r="M16" s="81">
        <v>10</v>
      </c>
      <c r="N16" s="93">
        <v>0</v>
      </c>
    </row>
    <row r="17" spans="1:14" ht="16" x14ac:dyDescent="0.2">
      <c r="A17" s="41" t="s">
        <v>751</v>
      </c>
      <c r="B17" s="81">
        <v>24</v>
      </c>
      <c r="C17" s="92">
        <v>0</v>
      </c>
      <c r="D17" s="81">
        <v>0</v>
      </c>
      <c r="E17" s="81">
        <v>0</v>
      </c>
      <c r="F17" s="93">
        <v>0</v>
      </c>
      <c r="G17" s="81">
        <v>6</v>
      </c>
      <c r="H17" s="81">
        <v>5</v>
      </c>
      <c r="I17" s="81">
        <v>6</v>
      </c>
      <c r="J17" s="93">
        <v>3</v>
      </c>
      <c r="K17" s="81">
        <v>48</v>
      </c>
      <c r="L17" s="81">
        <v>39</v>
      </c>
      <c r="M17" s="81">
        <v>31</v>
      </c>
      <c r="N17" s="93">
        <v>7</v>
      </c>
    </row>
    <row r="18" spans="1:14" ht="16" x14ac:dyDescent="0.2">
      <c r="A18" s="41" t="s">
        <v>752</v>
      </c>
      <c r="B18" s="81">
        <v>32</v>
      </c>
      <c r="C18" s="92">
        <v>2</v>
      </c>
      <c r="D18" s="81">
        <v>1</v>
      </c>
      <c r="E18" s="81">
        <v>1</v>
      </c>
      <c r="F18" s="93">
        <v>1</v>
      </c>
      <c r="G18" s="81">
        <v>8</v>
      </c>
      <c r="H18" s="81">
        <v>6</v>
      </c>
      <c r="I18" s="81">
        <v>2</v>
      </c>
      <c r="J18" s="93">
        <v>1</v>
      </c>
      <c r="K18" s="81">
        <v>20</v>
      </c>
      <c r="L18" s="81">
        <v>10</v>
      </c>
      <c r="M18" s="81">
        <v>3</v>
      </c>
      <c r="N18" s="93">
        <v>2</v>
      </c>
    </row>
    <row r="19" spans="1:14" ht="16" x14ac:dyDescent="0.2">
      <c r="A19" s="41" t="s">
        <v>753</v>
      </c>
      <c r="B19" s="81">
        <v>24</v>
      </c>
      <c r="C19" s="92">
        <v>5</v>
      </c>
      <c r="D19" s="81">
        <v>5</v>
      </c>
      <c r="E19" s="81">
        <v>5</v>
      </c>
      <c r="F19" s="93">
        <v>5</v>
      </c>
      <c r="G19" s="81">
        <v>55</v>
      </c>
      <c r="H19" s="81">
        <v>12</v>
      </c>
      <c r="I19" s="81">
        <v>10</v>
      </c>
      <c r="J19" s="93">
        <v>7</v>
      </c>
      <c r="K19" s="81">
        <v>735</v>
      </c>
      <c r="L19" s="81">
        <v>35</v>
      </c>
      <c r="M19" s="81">
        <v>9</v>
      </c>
      <c r="N19" s="93">
        <v>7</v>
      </c>
    </row>
    <row r="20" spans="1:14" ht="16" x14ac:dyDescent="0.2">
      <c r="A20" s="21" t="s">
        <v>754</v>
      </c>
      <c r="B20" s="94">
        <v>55</v>
      </c>
      <c r="C20" s="95">
        <v>11</v>
      </c>
      <c r="D20" s="94">
        <v>11</v>
      </c>
      <c r="E20" s="94">
        <v>8</v>
      </c>
      <c r="F20" s="96">
        <v>7</v>
      </c>
      <c r="G20" s="94">
        <v>17</v>
      </c>
      <c r="H20" s="94">
        <v>12</v>
      </c>
      <c r="I20" s="94">
        <v>10</v>
      </c>
      <c r="J20" s="96">
        <v>9</v>
      </c>
      <c r="K20" s="94">
        <v>108</v>
      </c>
      <c r="L20" s="94">
        <v>54</v>
      </c>
      <c r="M20" s="94">
        <v>33</v>
      </c>
      <c r="N20" s="96">
        <v>20</v>
      </c>
    </row>
    <row r="21" spans="1:14" ht="15.75" customHeight="1" x14ac:dyDescent="0.2"/>
    <row r="22" spans="1:14" ht="15.75" customHeight="1" x14ac:dyDescent="0.2"/>
    <row r="23" spans="1:14" ht="15.75" customHeight="1" x14ac:dyDescent="0.2"/>
    <row r="24" spans="1:14" ht="15.75" customHeight="1" x14ac:dyDescent="0.2"/>
    <row r="25" spans="1:14" ht="15.75" customHeight="1" x14ac:dyDescent="0.2"/>
    <row r="26" spans="1:14" ht="15.75" customHeight="1" x14ac:dyDescent="0.2"/>
    <row r="27" spans="1:14" ht="15.75" customHeight="1" x14ac:dyDescent="0.2"/>
    <row r="28" spans="1:14" ht="15.75" customHeight="1" x14ac:dyDescent="0.2"/>
    <row r="29" spans="1:14" ht="15.75" customHeight="1" x14ac:dyDescent="0.2"/>
    <row r="30" spans="1:14" ht="15.75" customHeight="1" x14ac:dyDescent="0.2"/>
    <row r="31" spans="1:14" ht="15.75" customHeight="1" x14ac:dyDescent="0.2"/>
    <row r="32" spans="1: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N1"/>
    <mergeCell ref="A2:B2"/>
    <mergeCell ref="C2:F2"/>
    <mergeCell ref="G2:J2"/>
    <mergeCell ref="K2:N2"/>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S1000"/>
  <sheetViews>
    <sheetView workbookViewId="0">
      <pane xSplit="5" topLeftCell="F1" activePane="topRight" state="frozen"/>
      <selection pane="topRight" activeCell="G2" sqref="G2"/>
    </sheetView>
  </sheetViews>
  <sheetFormatPr baseColWidth="10" defaultColWidth="11.28515625" defaultRowHeight="15" customHeight="1" x14ac:dyDescent="0.2"/>
  <cols>
    <col min="1" max="1" width="4.7109375" customWidth="1"/>
    <col min="2" max="2" width="15.85546875" customWidth="1"/>
    <col min="3" max="3" width="12.5703125" customWidth="1"/>
    <col min="4" max="4" width="21.7109375" customWidth="1"/>
    <col min="5" max="5" width="19.28515625" customWidth="1"/>
    <col min="6" max="6" width="13.7109375" customWidth="1"/>
    <col min="7" max="7" width="11.85546875" customWidth="1"/>
    <col min="8" max="8" width="15.85546875" customWidth="1"/>
    <col min="9" max="9" width="8.5703125" customWidth="1"/>
    <col min="10" max="10" width="5.28515625" customWidth="1"/>
    <col min="11" max="11" width="8.28515625" customWidth="1"/>
    <col min="12" max="12" width="27" customWidth="1"/>
    <col min="13" max="13" width="15" customWidth="1"/>
    <col min="14" max="14" width="9.28515625" customWidth="1"/>
    <col min="15" max="15" width="10.42578125" customWidth="1"/>
    <col min="16" max="16" width="35.7109375" customWidth="1"/>
    <col min="17" max="17" width="23.42578125" customWidth="1"/>
    <col min="18" max="18" width="7.7109375" customWidth="1"/>
    <col min="19" max="19" width="32.28515625" customWidth="1"/>
    <col min="20" max="26" width="11.28515625" customWidth="1"/>
  </cols>
  <sheetData>
    <row r="1" spans="1:19" ht="16" x14ac:dyDescent="0.2">
      <c r="A1" s="97"/>
      <c r="B1" s="579" t="s">
        <v>755</v>
      </c>
      <c r="C1" s="573"/>
      <c r="D1" s="573"/>
      <c r="E1" s="573"/>
      <c r="F1" s="97"/>
      <c r="G1" s="97"/>
      <c r="H1" s="97"/>
      <c r="I1" s="97"/>
      <c r="J1" s="97"/>
      <c r="K1" s="97"/>
      <c r="L1" s="97"/>
      <c r="M1" s="97"/>
      <c r="N1" s="97"/>
      <c r="O1" s="97"/>
      <c r="P1" s="97"/>
      <c r="Q1" s="14"/>
      <c r="R1" s="14"/>
      <c r="S1" s="14"/>
    </row>
    <row r="2" spans="1:19" ht="33.75" customHeight="1" x14ac:dyDescent="0.2">
      <c r="A2" s="98" t="s">
        <v>756</v>
      </c>
      <c r="B2" s="99" t="s">
        <v>757</v>
      </c>
      <c r="C2" s="99" t="s">
        <v>756</v>
      </c>
      <c r="D2" s="99" t="s">
        <v>758</v>
      </c>
      <c r="E2" s="99" t="s">
        <v>759</v>
      </c>
      <c r="F2" s="100" t="s">
        <v>760</v>
      </c>
      <c r="G2" s="100" t="s">
        <v>761</v>
      </c>
      <c r="H2" s="100" t="s">
        <v>762</v>
      </c>
      <c r="I2" s="100" t="s">
        <v>763</v>
      </c>
      <c r="J2" s="100" t="s">
        <v>764</v>
      </c>
      <c r="K2" s="100" t="s">
        <v>765</v>
      </c>
      <c r="L2" s="100" t="s">
        <v>766</v>
      </c>
      <c r="M2" s="100" t="s">
        <v>767</v>
      </c>
      <c r="N2" s="100" t="s">
        <v>768</v>
      </c>
      <c r="O2" s="100" t="s">
        <v>769</v>
      </c>
      <c r="P2" s="100" t="s">
        <v>770</v>
      </c>
      <c r="Q2" s="100" t="s">
        <v>771</v>
      </c>
      <c r="R2" s="100" t="s">
        <v>772</v>
      </c>
      <c r="S2" s="100" t="s">
        <v>773</v>
      </c>
    </row>
    <row r="3" spans="1:19" ht="16" x14ac:dyDescent="0.2">
      <c r="A3" s="101">
        <v>1</v>
      </c>
      <c r="B3" s="591" t="s">
        <v>774</v>
      </c>
      <c r="C3" s="102" t="s">
        <v>775</v>
      </c>
      <c r="D3" s="103" t="s">
        <v>776</v>
      </c>
      <c r="E3" s="104" t="s">
        <v>777</v>
      </c>
      <c r="F3" s="105" t="s">
        <v>778</v>
      </c>
      <c r="G3" s="105" t="s">
        <v>264</v>
      </c>
      <c r="H3" s="106" t="s">
        <v>779</v>
      </c>
      <c r="I3" s="107" t="s">
        <v>780</v>
      </c>
      <c r="J3" s="107" t="s">
        <v>781</v>
      </c>
      <c r="K3" s="107" t="s">
        <v>782</v>
      </c>
      <c r="L3" s="107" t="s">
        <v>783</v>
      </c>
      <c r="M3" s="107" t="s">
        <v>784</v>
      </c>
      <c r="N3" s="107" t="s">
        <v>785</v>
      </c>
      <c r="O3" s="108">
        <v>42668</v>
      </c>
      <c r="P3" s="107" t="s">
        <v>786</v>
      </c>
      <c r="Q3" s="107" t="s">
        <v>787</v>
      </c>
      <c r="R3" s="107" t="s">
        <v>788</v>
      </c>
      <c r="S3" s="109" t="s">
        <v>789</v>
      </c>
    </row>
    <row r="4" spans="1:19" ht="16" x14ac:dyDescent="0.2">
      <c r="A4" s="101">
        <v>2</v>
      </c>
      <c r="B4" s="592"/>
      <c r="C4" s="110"/>
      <c r="D4" s="103" t="s">
        <v>790</v>
      </c>
      <c r="E4" s="104" t="s">
        <v>791</v>
      </c>
      <c r="F4" s="101" t="s">
        <v>792</v>
      </c>
      <c r="G4" s="101" t="s">
        <v>291</v>
      </c>
      <c r="H4" s="111" t="s">
        <v>793</v>
      </c>
      <c r="I4" s="111" t="s">
        <v>780</v>
      </c>
      <c r="J4" s="111" t="s">
        <v>794</v>
      </c>
      <c r="K4" s="111" t="s">
        <v>795</v>
      </c>
      <c r="L4" s="111" t="s">
        <v>796</v>
      </c>
      <c r="M4" s="111" t="s">
        <v>797</v>
      </c>
      <c r="N4" s="111" t="s">
        <v>785</v>
      </c>
      <c r="O4" s="112">
        <v>42521</v>
      </c>
      <c r="P4" s="111" t="s">
        <v>798</v>
      </c>
      <c r="Q4" s="111" t="s">
        <v>799</v>
      </c>
      <c r="R4" s="111" t="s">
        <v>788</v>
      </c>
      <c r="S4" s="113" t="s">
        <v>789</v>
      </c>
    </row>
    <row r="5" spans="1:19" ht="16" x14ac:dyDescent="0.2">
      <c r="A5" s="101">
        <v>3</v>
      </c>
      <c r="B5" s="592"/>
      <c r="C5" s="114" t="s">
        <v>800</v>
      </c>
      <c r="D5" s="103" t="s">
        <v>801</v>
      </c>
      <c r="E5" s="104" t="s">
        <v>802</v>
      </c>
      <c r="F5" s="101" t="s">
        <v>803</v>
      </c>
      <c r="G5" s="101" t="s">
        <v>325</v>
      </c>
      <c r="H5" s="111" t="s">
        <v>804</v>
      </c>
      <c r="I5" s="111" t="s">
        <v>780</v>
      </c>
      <c r="J5" s="111" t="s">
        <v>781</v>
      </c>
      <c r="K5" s="111" t="s">
        <v>805</v>
      </c>
      <c r="L5" s="111" t="s">
        <v>806</v>
      </c>
      <c r="M5" s="111" t="s">
        <v>807</v>
      </c>
      <c r="N5" s="111" t="s">
        <v>785</v>
      </c>
      <c r="O5" s="115">
        <v>43074</v>
      </c>
      <c r="P5" s="111" t="s">
        <v>808</v>
      </c>
      <c r="Q5" s="111" t="s">
        <v>809</v>
      </c>
      <c r="R5" s="111" t="s">
        <v>788</v>
      </c>
      <c r="S5" s="113" t="s">
        <v>789</v>
      </c>
    </row>
    <row r="6" spans="1:19" ht="16" x14ac:dyDescent="0.2">
      <c r="A6" s="101">
        <v>4</v>
      </c>
      <c r="B6" s="593"/>
      <c r="C6" s="114" t="s">
        <v>810</v>
      </c>
      <c r="D6" s="103" t="s">
        <v>811</v>
      </c>
      <c r="E6" s="104" t="s">
        <v>812</v>
      </c>
      <c r="F6" s="101" t="s">
        <v>813</v>
      </c>
      <c r="G6" s="101" t="s">
        <v>360</v>
      </c>
      <c r="H6" s="111" t="s">
        <v>814</v>
      </c>
      <c r="I6" s="111"/>
      <c r="J6" s="111" t="s">
        <v>781</v>
      </c>
      <c r="K6" s="111" t="s">
        <v>815</v>
      </c>
      <c r="L6" s="111" t="s">
        <v>816</v>
      </c>
      <c r="M6" s="116" t="s">
        <v>817</v>
      </c>
      <c r="N6" s="111"/>
      <c r="O6" s="112"/>
      <c r="P6" s="111" t="s">
        <v>818</v>
      </c>
      <c r="Q6" s="111"/>
      <c r="R6" s="111" t="s">
        <v>788</v>
      </c>
      <c r="S6" s="113" t="s">
        <v>789</v>
      </c>
    </row>
    <row r="7" spans="1:19" ht="16" x14ac:dyDescent="0.2">
      <c r="A7" s="101">
        <v>5</v>
      </c>
      <c r="B7" s="591" t="s">
        <v>819</v>
      </c>
      <c r="C7" s="594" t="s">
        <v>820</v>
      </c>
      <c r="D7" s="595" t="s">
        <v>821</v>
      </c>
      <c r="E7" s="104" t="s">
        <v>822</v>
      </c>
      <c r="F7" s="101" t="s">
        <v>823</v>
      </c>
      <c r="G7" s="101" t="s">
        <v>403</v>
      </c>
      <c r="H7" s="117" t="s">
        <v>824</v>
      </c>
      <c r="I7" s="118" t="s">
        <v>780</v>
      </c>
      <c r="J7" s="118" t="s">
        <v>781</v>
      </c>
      <c r="K7" s="117" t="s">
        <v>782</v>
      </c>
      <c r="L7" s="14" t="s">
        <v>825</v>
      </c>
      <c r="M7" s="117" t="s">
        <v>826</v>
      </c>
      <c r="N7" s="117"/>
      <c r="O7" s="119"/>
      <c r="P7" s="14" t="s">
        <v>825</v>
      </c>
      <c r="Q7" s="111" t="s">
        <v>827</v>
      </c>
      <c r="R7" s="111" t="s">
        <v>788</v>
      </c>
      <c r="S7" s="120"/>
    </row>
    <row r="8" spans="1:19" ht="16" x14ac:dyDescent="0.2">
      <c r="A8" s="101">
        <v>6</v>
      </c>
      <c r="B8" s="592"/>
      <c r="C8" s="592"/>
      <c r="D8" s="592"/>
      <c r="E8" s="104" t="s">
        <v>828</v>
      </c>
      <c r="F8" s="101" t="s">
        <v>829</v>
      </c>
      <c r="G8" s="101" t="s">
        <v>419</v>
      </c>
      <c r="H8" s="118" t="s">
        <v>830</v>
      </c>
      <c r="I8" s="111" t="s">
        <v>780</v>
      </c>
      <c r="J8" s="111" t="s">
        <v>794</v>
      </c>
      <c r="K8" s="111" t="s">
        <v>782</v>
      </c>
      <c r="L8" s="111" t="s">
        <v>831</v>
      </c>
      <c r="M8" s="111" t="s">
        <v>832</v>
      </c>
      <c r="N8" s="112">
        <v>42099</v>
      </c>
      <c r="O8" s="112">
        <v>42860</v>
      </c>
      <c r="P8" s="111" t="s">
        <v>833</v>
      </c>
      <c r="Q8" s="111" t="s">
        <v>834</v>
      </c>
      <c r="R8" s="113" t="s">
        <v>788</v>
      </c>
      <c r="S8" s="113" t="s">
        <v>789</v>
      </c>
    </row>
    <row r="9" spans="1:19" ht="16" x14ac:dyDescent="0.2">
      <c r="A9" s="101">
        <v>7</v>
      </c>
      <c r="B9" s="592"/>
      <c r="C9" s="592"/>
      <c r="D9" s="592"/>
      <c r="E9" s="104" t="s">
        <v>835</v>
      </c>
      <c r="F9" s="42" t="s">
        <v>836</v>
      </c>
      <c r="G9" s="42" t="s">
        <v>457</v>
      </c>
      <c r="H9" s="118" t="s">
        <v>837</v>
      </c>
      <c r="I9" s="111" t="s">
        <v>780</v>
      </c>
      <c r="J9" s="118" t="s">
        <v>794</v>
      </c>
      <c r="K9" s="111" t="s">
        <v>838</v>
      </c>
      <c r="L9" s="111" t="s">
        <v>831</v>
      </c>
      <c r="M9" s="117" t="s">
        <v>832</v>
      </c>
      <c r="N9" s="121">
        <v>41699</v>
      </c>
      <c r="O9" s="119">
        <v>42860</v>
      </c>
      <c r="P9" s="111" t="s">
        <v>833</v>
      </c>
      <c r="Q9" s="111" t="s">
        <v>834</v>
      </c>
      <c r="R9" s="113" t="s">
        <v>788</v>
      </c>
      <c r="S9" s="113" t="s">
        <v>789</v>
      </c>
    </row>
    <row r="10" spans="1:19" ht="16" x14ac:dyDescent="0.2">
      <c r="A10" s="101">
        <v>8</v>
      </c>
      <c r="B10" s="592"/>
      <c r="C10" s="593"/>
      <c r="D10" s="593"/>
      <c r="E10" s="104" t="s">
        <v>839</v>
      </c>
      <c r="F10" s="101" t="s">
        <v>840</v>
      </c>
      <c r="G10" s="42" t="s">
        <v>493</v>
      </c>
      <c r="H10" s="118" t="s">
        <v>841</v>
      </c>
      <c r="I10" s="111" t="s">
        <v>780</v>
      </c>
      <c r="J10" s="118" t="s">
        <v>781</v>
      </c>
      <c r="K10" s="111" t="s">
        <v>838</v>
      </c>
      <c r="L10" s="111" t="s">
        <v>831</v>
      </c>
      <c r="M10" s="117" t="s">
        <v>832</v>
      </c>
      <c r="N10" s="121">
        <v>41699</v>
      </c>
      <c r="O10" s="119">
        <v>42860</v>
      </c>
      <c r="P10" s="111" t="s">
        <v>833</v>
      </c>
      <c r="Q10" s="111" t="s">
        <v>834</v>
      </c>
      <c r="R10" s="122" t="s">
        <v>788</v>
      </c>
      <c r="S10" s="113" t="s">
        <v>789</v>
      </c>
    </row>
    <row r="11" spans="1:19" ht="16" x14ac:dyDescent="0.2">
      <c r="A11" s="101">
        <v>9</v>
      </c>
      <c r="B11" s="592"/>
      <c r="C11" s="114" t="s">
        <v>842</v>
      </c>
      <c r="D11" s="103" t="s">
        <v>843</v>
      </c>
      <c r="E11" s="104" t="s">
        <v>844</v>
      </c>
      <c r="F11" s="101" t="s">
        <v>845</v>
      </c>
      <c r="G11" s="101" t="s">
        <v>526</v>
      </c>
      <c r="H11" s="117" t="s">
        <v>846</v>
      </c>
      <c r="I11" s="118" t="s">
        <v>780</v>
      </c>
      <c r="J11" s="118" t="s">
        <v>794</v>
      </c>
      <c r="K11" s="117" t="s">
        <v>838</v>
      </c>
      <c r="L11" s="117" t="s">
        <v>847</v>
      </c>
      <c r="M11" s="117" t="s">
        <v>848</v>
      </c>
      <c r="N11" s="117">
        <v>1981</v>
      </c>
      <c r="O11" s="119">
        <v>41346</v>
      </c>
      <c r="P11" s="117" t="s">
        <v>849</v>
      </c>
      <c r="Q11" s="111" t="s">
        <v>850</v>
      </c>
      <c r="R11" s="113" t="s">
        <v>788</v>
      </c>
      <c r="S11" s="120" t="s">
        <v>851</v>
      </c>
    </row>
    <row r="12" spans="1:19" ht="16" x14ac:dyDescent="0.2">
      <c r="A12" s="101">
        <v>10</v>
      </c>
      <c r="B12" s="593"/>
      <c r="C12" s="114" t="s">
        <v>852</v>
      </c>
      <c r="D12" s="103" t="s">
        <v>853</v>
      </c>
      <c r="E12" s="104" t="s">
        <v>854</v>
      </c>
      <c r="F12" s="101" t="s">
        <v>855</v>
      </c>
      <c r="G12" s="101" t="s">
        <v>538</v>
      </c>
      <c r="H12" s="118" t="s">
        <v>856</v>
      </c>
      <c r="I12" s="118" t="s">
        <v>780</v>
      </c>
      <c r="J12" s="118" t="s">
        <v>794</v>
      </c>
      <c r="K12" s="118" t="s">
        <v>782</v>
      </c>
      <c r="L12" s="118" t="s">
        <v>857</v>
      </c>
      <c r="M12" s="118" t="s">
        <v>858</v>
      </c>
      <c r="N12" s="118" t="s">
        <v>785</v>
      </c>
      <c r="O12" s="115">
        <v>41035</v>
      </c>
      <c r="P12" s="118" t="s">
        <v>859</v>
      </c>
      <c r="Q12" s="111" t="s">
        <v>860</v>
      </c>
      <c r="R12" s="111" t="s">
        <v>788</v>
      </c>
      <c r="S12" s="120" t="s">
        <v>861</v>
      </c>
    </row>
    <row r="13" spans="1:19" ht="16" x14ac:dyDescent="0.2">
      <c r="A13" s="101">
        <v>11</v>
      </c>
      <c r="B13" s="123" t="s">
        <v>862</v>
      </c>
      <c r="C13" s="114" t="s">
        <v>863</v>
      </c>
      <c r="D13" s="103" t="s">
        <v>864</v>
      </c>
      <c r="E13" s="104" t="s">
        <v>865</v>
      </c>
      <c r="F13" s="101" t="s">
        <v>866</v>
      </c>
      <c r="G13" s="101" t="s">
        <v>574</v>
      </c>
      <c r="H13" s="111" t="s">
        <v>867</v>
      </c>
      <c r="I13" s="111" t="s">
        <v>780</v>
      </c>
      <c r="J13" s="111" t="s">
        <v>781</v>
      </c>
      <c r="K13" s="111" t="s">
        <v>838</v>
      </c>
      <c r="L13" s="111" t="s">
        <v>868</v>
      </c>
      <c r="M13" s="117" t="s">
        <v>869</v>
      </c>
      <c r="N13" s="111" t="s">
        <v>785</v>
      </c>
      <c r="O13" s="115">
        <v>38664</v>
      </c>
      <c r="P13" s="122" t="s">
        <v>870</v>
      </c>
      <c r="Q13" s="111"/>
      <c r="R13" s="122" t="s">
        <v>788</v>
      </c>
      <c r="S13" s="113" t="s">
        <v>871</v>
      </c>
    </row>
    <row r="14" spans="1:19" ht="16" x14ac:dyDescent="0.2">
      <c r="A14" s="101">
        <v>12</v>
      </c>
      <c r="B14" s="123" t="s">
        <v>872</v>
      </c>
      <c r="C14" s="114" t="s">
        <v>873</v>
      </c>
      <c r="D14" s="103" t="s">
        <v>874</v>
      </c>
      <c r="E14" s="104" t="s">
        <v>875</v>
      </c>
      <c r="F14" s="101" t="s">
        <v>876</v>
      </c>
      <c r="G14" s="101" t="s">
        <v>595</v>
      </c>
      <c r="H14" s="117" t="s">
        <v>877</v>
      </c>
      <c r="I14" s="118" t="s">
        <v>780</v>
      </c>
      <c r="J14" s="124" t="s">
        <v>878</v>
      </c>
      <c r="K14" s="117" t="s">
        <v>879</v>
      </c>
      <c r="L14" s="117" t="s">
        <v>880</v>
      </c>
      <c r="M14" s="117" t="s">
        <v>881</v>
      </c>
      <c r="N14" s="111" t="s">
        <v>785</v>
      </c>
      <c r="O14" s="119">
        <v>42767</v>
      </c>
      <c r="P14" s="122" t="s">
        <v>882</v>
      </c>
      <c r="Q14" s="111" t="s">
        <v>883</v>
      </c>
      <c r="R14" s="122"/>
      <c r="S14" s="113" t="s">
        <v>789</v>
      </c>
    </row>
    <row r="15" spans="1:19" ht="16" x14ac:dyDescent="0.2">
      <c r="A15" s="101">
        <v>13</v>
      </c>
      <c r="B15" s="591" t="s">
        <v>884</v>
      </c>
      <c r="C15" s="114" t="s">
        <v>885</v>
      </c>
      <c r="D15" s="103" t="s">
        <v>886</v>
      </c>
      <c r="E15" s="104" t="s">
        <v>887</v>
      </c>
      <c r="F15" s="101" t="s">
        <v>888</v>
      </c>
      <c r="G15" s="101" t="s">
        <v>614</v>
      </c>
      <c r="H15" s="117" t="s">
        <v>889</v>
      </c>
      <c r="I15" s="118" t="s">
        <v>780</v>
      </c>
      <c r="J15" s="124" t="s">
        <v>878</v>
      </c>
      <c r="K15" s="117" t="s">
        <v>782</v>
      </c>
      <c r="L15" s="117" t="s">
        <v>890</v>
      </c>
      <c r="M15" s="117" t="s">
        <v>891</v>
      </c>
      <c r="N15" s="111" t="s">
        <v>785</v>
      </c>
      <c r="O15" s="119">
        <v>42724</v>
      </c>
      <c r="P15" s="122" t="s">
        <v>892</v>
      </c>
      <c r="Q15" s="111"/>
      <c r="R15" s="122" t="s">
        <v>788</v>
      </c>
      <c r="S15" s="120" t="s">
        <v>789</v>
      </c>
    </row>
    <row r="16" spans="1:19" ht="16" x14ac:dyDescent="0.2">
      <c r="A16" s="101">
        <v>14</v>
      </c>
      <c r="B16" s="592"/>
      <c r="C16" s="114" t="s">
        <v>893</v>
      </c>
      <c r="D16" s="103" t="s">
        <v>894</v>
      </c>
      <c r="E16" s="104" t="s">
        <v>895</v>
      </c>
      <c r="F16" s="101" t="s">
        <v>896</v>
      </c>
      <c r="G16" s="101" t="s">
        <v>897</v>
      </c>
      <c r="H16" s="117" t="s">
        <v>898</v>
      </c>
      <c r="I16" s="118" t="s">
        <v>780</v>
      </c>
      <c r="J16" s="125" t="s">
        <v>781</v>
      </c>
      <c r="K16" s="117" t="s">
        <v>782</v>
      </c>
      <c r="L16" s="117" t="s">
        <v>890</v>
      </c>
      <c r="M16" s="117" t="s">
        <v>891</v>
      </c>
      <c r="N16" s="111" t="s">
        <v>785</v>
      </c>
      <c r="O16" s="119">
        <v>42724</v>
      </c>
      <c r="P16" s="122" t="s">
        <v>892</v>
      </c>
      <c r="Q16" s="111"/>
      <c r="R16" s="122" t="s">
        <v>788</v>
      </c>
      <c r="S16" s="120" t="s">
        <v>789</v>
      </c>
    </row>
    <row r="17" spans="1:19" ht="16" x14ac:dyDescent="0.2">
      <c r="A17" s="101">
        <v>15</v>
      </c>
      <c r="B17" s="592"/>
      <c r="C17" s="126" t="s">
        <v>899</v>
      </c>
      <c r="D17" s="103" t="s">
        <v>900</v>
      </c>
      <c r="E17" s="104" t="s">
        <v>901</v>
      </c>
      <c r="F17" s="101" t="s">
        <v>902</v>
      </c>
      <c r="G17" s="101" t="s">
        <v>643</v>
      </c>
      <c r="H17" s="118" t="s">
        <v>903</v>
      </c>
      <c r="I17" s="118" t="s">
        <v>780</v>
      </c>
      <c r="J17" s="118" t="s">
        <v>781</v>
      </c>
      <c r="K17" s="118" t="s">
        <v>879</v>
      </c>
      <c r="L17" s="111" t="s">
        <v>904</v>
      </c>
      <c r="M17" s="118" t="s">
        <v>905</v>
      </c>
      <c r="N17" s="111"/>
      <c r="O17" s="115">
        <v>42438</v>
      </c>
      <c r="P17" s="122" t="s">
        <v>906</v>
      </c>
      <c r="Q17" s="111" t="s">
        <v>907</v>
      </c>
      <c r="R17" s="122" t="s">
        <v>788</v>
      </c>
      <c r="S17" s="113" t="s">
        <v>789</v>
      </c>
    </row>
    <row r="18" spans="1:19" ht="16" x14ac:dyDescent="0.2">
      <c r="A18" s="101">
        <v>16</v>
      </c>
      <c r="B18" s="592"/>
      <c r="C18" s="127"/>
      <c r="D18" s="103" t="s">
        <v>908</v>
      </c>
      <c r="E18" s="104" t="s">
        <v>909</v>
      </c>
      <c r="F18" s="101" t="s">
        <v>910</v>
      </c>
      <c r="G18" s="101" t="s">
        <v>911</v>
      </c>
      <c r="H18" s="117"/>
      <c r="I18" s="118" t="s">
        <v>912</v>
      </c>
      <c r="J18" s="124" t="s">
        <v>781</v>
      </c>
      <c r="K18" s="117" t="s">
        <v>913</v>
      </c>
      <c r="L18" s="117" t="s">
        <v>914</v>
      </c>
      <c r="M18" s="117" t="s">
        <v>915</v>
      </c>
      <c r="N18" s="111" t="s">
        <v>785</v>
      </c>
      <c r="O18" s="119">
        <v>42552</v>
      </c>
      <c r="P18" s="122" t="s">
        <v>916</v>
      </c>
      <c r="Q18" s="111" t="s">
        <v>917</v>
      </c>
      <c r="R18" s="122" t="s">
        <v>788</v>
      </c>
      <c r="S18" s="113" t="s">
        <v>789</v>
      </c>
    </row>
    <row r="19" spans="1:19" ht="15" customHeight="1" x14ac:dyDescent="0.2">
      <c r="A19" s="101">
        <v>17</v>
      </c>
      <c r="B19" s="592"/>
      <c r="C19" s="114" t="s">
        <v>918</v>
      </c>
      <c r="D19" s="103" t="s">
        <v>919</v>
      </c>
      <c r="E19" s="104" t="s">
        <v>920</v>
      </c>
      <c r="F19" s="101" t="s">
        <v>921</v>
      </c>
      <c r="G19" s="101" t="s">
        <v>922</v>
      </c>
      <c r="H19" s="116" t="s">
        <v>923</v>
      </c>
      <c r="I19" s="118" t="s">
        <v>780</v>
      </c>
      <c r="J19" s="124" t="s">
        <v>878</v>
      </c>
      <c r="K19" s="117" t="s">
        <v>838</v>
      </c>
      <c r="L19" s="117" t="s">
        <v>924</v>
      </c>
      <c r="M19" s="117" t="s">
        <v>925</v>
      </c>
      <c r="N19" s="111" t="s">
        <v>785</v>
      </c>
      <c r="O19" s="119">
        <v>42857</v>
      </c>
      <c r="P19" s="122" t="s">
        <v>926</v>
      </c>
      <c r="Q19" s="111" t="str">
        <f>"-52° 40’, -59° 12"</f>
        <v>-52° 40’, -59° 12</v>
      </c>
      <c r="R19" s="122" t="s">
        <v>788</v>
      </c>
      <c r="S19" s="113" t="s">
        <v>789</v>
      </c>
    </row>
    <row r="20" spans="1:19" ht="16" x14ac:dyDescent="0.2">
      <c r="A20" s="101">
        <v>18</v>
      </c>
      <c r="B20" s="593"/>
      <c r="C20" s="114" t="s">
        <v>927</v>
      </c>
      <c r="D20" s="103" t="s">
        <v>928</v>
      </c>
      <c r="E20" s="104" t="s">
        <v>929</v>
      </c>
      <c r="F20" s="101" t="s">
        <v>930</v>
      </c>
      <c r="G20" s="101" t="s">
        <v>931</v>
      </c>
      <c r="H20" s="118" t="s">
        <v>898</v>
      </c>
      <c r="I20" s="118" t="s">
        <v>780</v>
      </c>
      <c r="J20" s="124" t="s">
        <v>878</v>
      </c>
      <c r="K20" s="117" t="s">
        <v>932</v>
      </c>
      <c r="L20" s="117" t="s">
        <v>933</v>
      </c>
      <c r="M20" s="117" t="s">
        <v>934</v>
      </c>
      <c r="N20" s="111" t="s">
        <v>785</v>
      </c>
      <c r="O20" s="119">
        <v>42735</v>
      </c>
      <c r="P20" s="122" t="s">
        <v>935</v>
      </c>
      <c r="Q20" s="111" t="s">
        <v>936</v>
      </c>
      <c r="R20" s="122" t="s">
        <v>788</v>
      </c>
      <c r="S20" s="113" t="s">
        <v>789</v>
      </c>
    </row>
    <row r="21" spans="1:19" ht="15" customHeight="1" x14ac:dyDescent="0.2">
      <c r="A21" s="101">
        <v>19</v>
      </c>
      <c r="B21" s="128" t="s">
        <v>937</v>
      </c>
      <c r="C21" s="129" t="s">
        <v>938</v>
      </c>
      <c r="D21" s="130" t="s">
        <v>939</v>
      </c>
      <c r="E21" s="131" t="s">
        <v>940</v>
      </c>
      <c r="F21" s="132" t="s">
        <v>941</v>
      </c>
      <c r="G21" s="133" t="s">
        <v>676</v>
      </c>
      <c r="H21" s="134" t="s">
        <v>942</v>
      </c>
      <c r="I21" s="135" t="s">
        <v>780</v>
      </c>
      <c r="J21" s="134" t="s">
        <v>781</v>
      </c>
      <c r="K21" s="134" t="s">
        <v>943</v>
      </c>
      <c r="L21" s="136" t="s">
        <v>944</v>
      </c>
      <c r="M21" s="136" t="s">
        <v>945</v>
      </c>
      <c r="N21" s="137"/>
      <c r="O21" s="138">
        <v>42996</v>
      </c>
      <c r="P21" s="137" t="s">
        <v>946</v>
      </c>
      <c r="Q21" s="136" t="s">
        <v>947</v>
      </c>
      <c r="R21" s="135" t="s">
        <v>788</v>
      </c>
      <c r="S21" s="139"/>
    </row>
    <row r="22" spans="1:19" ht="15.75" customHeight="1" x14ac:dyDescent="0.2">
      <c r="A22" s="45"/>
      <c r="B22" s="45"/>
      <c r="C22" s="45"/>
      <c r="D22" s="45"/>
      <c r="E22" s="45"/>
      <c r="F22" s="45"/>
      <c r="G22" s="140"/>
      <c r="H22" s="140"/>
      <c r="I22" s="140"/>
      <c r="J22" s="140"/>
      <c r="K22" s="140"/>
      <c r="L22" s="140"/>
      <c r="M22" s="45"/>
      <c r="N22" s="45"/>
      <c r="R22" s="14"/>
      <c r="S22" s="14"/>
    </row>
    <row r="23" spans="1:19" ht="15.75" customHeight="1" x14ac:dyDescent="0.2">
      <c r="A23" s="45"/>
      <c r="B23" s="45"/>
      <c r="F23" s="45"/>
      <c r="I23" s="140"/>
      <c r="J23" s="140"/>
      <c r="K23" s="140"/>
      <c r="L23" s="140"/>
      <c r="M23" s="45"/>
      <c r="N23" s="45"/>
      <c r="Q23" s="14"/>
      <c r="R23" s="14"/>
      <c r="S23" s="14"/>
    </row>
    <row r="24" spans="1:19" ht="15.75" customHeight="1" x14ac:dyDescent="0.2">
      <c r="A24" s="45"/>
      <c r="B24" s="45"/>
      <c r="F24" s="45"/>
      <c r="H24" s="141"/>
      <c r="I24" s="140"/>
      <c r="J24" s="140"/>
      <c r="K24" s="140"/>
      <c r="L24" s="140"/>
      <c r="M24" s="45"/>
      <c r="N24" s="45"/>
    </row>
    <row r="25" spans="1:19" ht="15.75" customHeight="1" x14ac:dyDescent="0.2"/>
    <row r="26" spans="1:19" ht="15.75" customHeight="1" x14ac:dyDescent="0.2"/>
    <row r="27" spans="1:19" ht="15.75" customHeight="1" x14ac:dyDescent="0.2"/>
    <row r="28" spans="1:19" ht="15.75" customHeight="1" x14ac:dyDescent="0.2"/>
    <row r="29" spans="1:19" ht="15.75" customHeight="1" x14ac:dyDescent="0.2"/>
    <row r="30" spans="1:19" ht="15.75" customHeight="1" x14ac:dyDescent="0.2"/>
    <row r="31" spans="1:19" ht="15.75" customHeight="1" x14ac:dyDescent="0.2"/>
    <row r="32" spans="1:19" ht="15.75" customHeight="1" x14ac:dyDescent="0.2">
      <c r="P32" s="141"/>
    </row>
    <row r="33" spans="1:14" ht="15.75" customHeight="1" x14ac:dyDescent="0.2"/>
    <row r="34" spans="1:14" ht="15.75" customHeight="1" x14ac:dyDescent="0.2"/>
    <row r="35" spans="1:14" ht="15.75" customHeight="1" x14ac:dyDescent="0.2"/>
    <row r="36" spans="1:14" ht="15.75" customHeight="1" x14ac:dyDescent="0.2">
      <c r="A36" s="45"/>
      <c r="B36" s="45"/>
      <c r="C36" s="45"/>
      <c r="D36" s="45"/>
      <c r="E36" s="45"/>
      <c r="F36" s="45"/>
      <c r="G36" s="140"/>
      <c r="H36" s="140"/>
      <c r="I36" s="140"/>
      <c r="J36" s="140"/>
      <c r="K36" s="140"/>
      <c r="L36" s="140"/>
      <c r="M36" s="45"/>
      <c r="N36" s="45"/>
    </row>
    <row r="37" spans="1:14" ht="15.75" customHeight="1" x14ac:dyDescent="0.2">
      <c r="A37" s="45"/>
      <c r="B37" s="45"/>
      <c r="C37" s="45"/>
      <c r="D37" s="45"/>
      <c r="E37" s="45"/>
      <c r="F37" s="45"/>
      <c r="G37" s="140"/>
      <c r="H37" s="140"/>
      <c r="I37" s="140"/>
      <c r="J37" s="140"/>
      <c r="K37" s="140"/>
      <c r="L37" s="140"/>
      <c r="M37" s="45"/>
      <c r="N37" s="45"/>
    </row>
    <row r="38" spans="1:14" ht="15.75" customHeight="1" x14ac:dyDescent="0.2">
      <c r="A38" s="45"/>
      <c r="B38" s="45"/>
      <c r="C38" s="45"/>
      <c r="D38" s="45"/>
      <c r="E38" s="45"/>
      <c r="F38" s="45"/>
      <c r="G38" s="140"/>
      <c r="H38" s="140"/>
      <c r="I38" s="140"/>
      <c r="J38" s="140"/>
      <c r="K38" s="140"/>
      <c r="L38" s="140"/>
      <c r="M38" s="45"/>
      <c r="N38" s="45"/>
    </row>
    <row r="39" spans="1:14" ht="15.75" customHeight="1" x14ac:dyDescent="0.2">
      <c r="A39" s="45"/>
      <c r="B39" s="45"/>
      <c r="C39" s="45"/>
      <c r="D39" s="45"/>
      <c r="E39" s="45"/>
      <c r="F39" s="45"/>
      <c r="G39" s="140"/>
      <c r="H39" s="140"/>
      <c r="I39" s="140"/>
      <c r="J39" s="140"/>
      <c r="K39" s="140"/>
      <c r="L39" s="140"/>
      <c r="M39" s="45"/>
      <c r="N39" s="45"/>
    </row>
    <row r="40" spans="1:14" ht="15.75" customHeight="1" x14ac:dyDescent="0.2">
      <c r="A40" s="45"/>
      <c r="B40" s="45"/>
      <c r="C40" s="45"/>
      <c r="D40" s="45"/>
      <c r="E40" s="45"/>
      <c r="F40" s="45"/>
      <c r="G40" s="140"/>
      <c r="H40" s="140"/>
      <c r="I40" s="140"/>
      <c r="J40" s="140"/>
      <c r="K40" s="140"/>
      <c r="L40" s="140"/>
      <c r="M40" s="45"/>
      <c r="N40" s="45"/>
    </row>
    <row r="41" spans="1:14" ht="15.75" customHeight="1" x14ac:dyDescent="0.2">
      <c r="A41" s="45"/>
      <c r="B41" s="45"/>
      <c r="C41" s="45"/>
      <c r="D41" s="45"/>
      <c r="E41" s="45"/>
      <c r="F41" s="45"/>
      <c r="G41" s="140"/>
      <c r="H41" s="140"/>
      <c r="I41" s="140"/>
      <c r="J41" s="140"/>
      <c r="K41" s="140"/>
      <c r="L41" s="140"/>
      <c r="M41" s="45"/>
      <c r="N41" s="45"/>
    </row>
    <row r="42" spans="1:14" ht="15.75" customHeight="1" x14ac:dyDescent="0.2">
      <c r="A42" s="45"/>
      <c r="B42" s="45"/>
      <c r="C42" s="45"/>
      <c r="D42" s="45"/>
      <c r="E42" s="45"/>
      <c r="F42" s="45"/>
      <c r="G42" s="140"/>
      <c r="H42" s="140"/>
      <c r="I42" s="140"/>
      <c r="J42" s="140"/>
      <c r="K42" s="140"/>
      <c r="L42" s="140"/>
      <c r="M42" s="45"/>
      <c r="N42" s="45"/>
    </row>
    <row r="43" spans="1:14" ht="15.75" customHeight="1" x14ac:dyDescent="0.2">
      <c r="A43" s="45"/>
      <c r="B43" s="45"/>
      <c r="C43" s="45"/>
      <c r="D43" s="45"/>
      <c r="E43" s="45"/>
      <c r="F43" s="45"/>
      <c r="G43" s="140"/>
      <c r="H43" s="140"/>
      <c r="I43" s="140"/>
      <c r="J43" s="140"/>
      <c r="K43" s="140"/>
      <c r="L43" s="140"/>
      <c r="M43" s="45"/>
      <c r="N43" s="45"/>
    </row>
    <row r="44" spans="1:14" ht="15.75" customHeight="1" x14ac:dyDescent="0.2">
      <c r="A44" s="45"/>
      <c r="B44" s="45"/>
      <c r="C44" s="45"/>
      <c r="D44" s="45"/>
      <c r="E44" s="45"/>
      <c r="F44" s="45"/>
      <c r="G44" s="140"/>
      <c r="H44" s="140"/>
      <c r="I44" s="140"/>
      <c r="J44" s="140"/>
      <c r="K44" s="140"/>
      <c r="L44" s="140"/>
      <c r="M44" s="45"/>
      <c r="N44" s="45"/>
    </row>
    <row r="45" spans="1:14" ht="15.75" customHeight="1" x14ac:dyDescent="0.2">
      <c r="A45" s="45"/>
      <c r="B45" s="45"/>
      <c r="C45" s="45"/>
      <c r="D45" s="45"/>
      <c r="E45" s="45"/>
      <c r="F45" s="45"/>
      <c r="G45" s="140"/>
      <c r="H45" s="140"/>
      <c r="I45" s="140"/>
      <c r="J45" s="140"/>
      <c r="K45" s="140"/>
      <c r="L45" s="140"/>
      <c r="M45" s="45"/>
      <c r="N45" s="45"/>
    </row>
    <row r="46" spans="1:14" ht="15.75" customHeight="1" x14ac:dyDescent="0.2">
      <c r="A46" s="45"/>
      <c r="B46" s="45"/>
      <c r="C46" s="45"/>
      <c r="D46" s="45"/>
      <c r="E46" s="45"/>
      <c r="F46" s="45"/>
      <c r="G46" s="140"/>
      <c r="H46" s="140"/>
      <c r="I46" s="140"/>
      <c r="J46" s="140"/>
      <c r="K46" s="140"/>
      <c r="L46" s="140"/>
      <c r="M46" s="45"/>
      <c r="N46" s="45"/>
    </row>
    <row r="47" spans="1:14" ht="15.75" customHeight="1" x14ac:dyDescent="0.2">
      <c r="A47" s="45"/>
      <c r="B47" s="45"/>
      <c r="C47" s="45"/>
      <c r="D47" s="45"/>
      <c r="E47" s="45"/>
      <c r="F47" s="45"/>
      <c r="G47" s="140"/>
      <c r="H47" s="140"/>
      <c r="I47" s="140"/>
      <c r="J47" s="140"/>
      <c r="K47" s="140"/>
      <c r="L47" s="140"/>
      <c r="M47" s="45"/>
      <c r="N47" s="45"/>
    </row>
    <row r="48" spans="1:14" ht="15.75" customHeight="1" x14ac:dyDescent="0.2">
      <c r="A48" s="45"/>
      <c r="B48" s="45"/>
      <c r="C48" s="45"/>
      <c r="D48" s="45"/>
      <c r="E48" s="45"/>
      <c r="F48" s="45"/>
      <c r="G48" s="140"/>
      <c r="H48" s="140"/>
      <c r="I48" s="140"/>
      <c r="J48" s="140"/>
      <c r="K48" s="140"/>
      <c r="L48" s="140"/>
      <c r="M48" s="45"/>
      <c r="N48" s="45"/>
    </row>
    <row r="49" spans="1:14" ht="15.75" customHeight="1" x14ac:dyDescent="0.2">
      <c r="A49" s="45"/>
      <c r="B49" s="45"/>
      <c r="C49" s="45"/>
      <c r="D49" s="45"/>
      <c r="E49" s="45"/>
      <c r="F49" s="45"/>
      <c r="G49" s="140"/>
      <c r="H49" s="140"/>
      <c r="I49" s="140"/>
      <c r="J49" s="140"/>
      <c r="K49" s="140"/>
      <c r="L49" s="140"/>
      <c r="M49" s="45"/>
      <c r="N49" s="45"/>
    </row>
    <row r="50" spans="1:14" ht="15.75" customHeight="1" x14ac:dyDescent="0.2">
      <c r="A50" s="45"/>
      <c r="B50" s="45"/>
      <c r="C50" s="45"/>
      <c r="D50" s="45"/>
      <c r="E50" s="45"/>
      <c r="F50" s="45"/>
      <c r="G50" s="140"/>
      <c r="H50" s="140"/>
      <c r="I50" s="140"/>
      <c r="J50" s="140"/>
      <c r="K50" s="140"/>
      <c r="L50" s="140"/>
      <c r="M50" s="45"/>
      <c r="N50" s="45"/>
    </row>
    <row r="51" spans="1:14" ht="15.75" customHeight="1" x14ac:dyDescent="0.2">
      <c r="A51" s="45"/>
      <c r="B51" s="45"/>
      <c r="C51" s="45"/>
      <c r="D51" s="45"/>
      <c r="E51" s="45"/>
      <c r="F51" s="45"/>
      <c r="G51" s="140"/>
      <c r="H51" s="140"/>
      <c r="I51" s="140"/>
      <c r="J51" s="140"/>
      <c r="K51" s="140"/>
      <c r="L51" s="140"/>
      <c r="M51" s="45"/>
      <c r="N51" s="45"/>
    </row>
    <row r="52" spans="1:14" ht="15.75" customHeight="1" x14ac:dyDescent="0.2">
      <c r="A52" s="45"/>
      <c r="B52" s="45"/>
      <c r="C52" s="45"/>
      <c r="D52" s="45"/>
      <c r="E52" s="45"/>
      <c r="F52" s="45"/>
      <c r="G52" s="140"/>
      <c r="H52" s="140"/>
      <c r="I52" s="140"/>
      <c r="J52" s="140"/>
      <c r="K52" s="140"/>
      <c r="L52" s="140"/>
      <c r="M52" s="45"/>
      <c r="N52" s="45"/>
    </row>
    <row r="53" spans="1:14" ht="15.75" customHeight="1" x14ac:dyDescent="0.2">
      <c r="A53" s="45"/>
      <c r="B53" s="45"/>
      <c r="C53" s="45"/>
      <c r="D53" s="45"/>
      <c r="E53" s="45"/>
      <c r="F53" s="45"/>
      <c r="G53" s="140"/>
      <c r="H53" s="140"/>
      <c r="I53" s="140"/>
      <c r="J53" s="140"/>
      <c r="K53" s="140"/>
      <c r="L53" s="140"/>
      <c r="M53" s="45"/>
      <c r="N53" s="45"/>
    </row>
    <row r="54" spans="1:14" ht="15.75" customHeight="1" x14ac:dyDescent="0.2">
      <c r="A54" s="45"/>
      <c r="B54" s="45"/>
      <c r="C54" s="45"/>
      <c r="D54" s="45"/>
      <c r="E54" s="45"/>
      <c r="F54" s="45"/>
      <c r="G54" s="140"/>
      <c r="H54" s="140"/>
      <c r="I54" s="140"/>
      <c r="J54" s="140"/>
      <c r="K54" s="140"/>
      <c r="L54" s="140"/>
      <c r="M54" s="45"/>
      <c r="N54" s="45"/>
    </row>
    <row r="55" spans="1:14" ht="15.75" customHeight="1" x14ac:dyDescent="0.2">
      <c r="A55" s="45"/>
      <c r="B55" s="45"/>
      <c r="C55" s="45"/>
      <c r="D55" s="45"/>
      <c r="E55" s="45"/>
      <c r="F55" s="45"/>
      <c r="G55" s="140"/>
      <c r="H55" s="140"/>
      <c r="I55" s="140"/>
      <c r="J55" s="140"/>
      <c r="K55" s="140"/>
      <c r="L55" s="140"/>
      <c r="M55" s="45"/>
      <c r="N55" s="45"/>
    </row>
    <row r="56" spans="1:14" ht="15.75" customHeight="1" x14ac:dyDescent="0.2">
      <c r="A56" s="45"/>
      <c r="B56" s="45"/>
      <c r="C56" s="45"/>
      <c r="D56" s="45"/>
      <c r="E56" s="45"/>
      <c r="F56" s="45"/>
      <c r="G56" s="140"/>
      <c r="H56" s="140"/>
      <c r="I56" s="140"/>
      <c r="J56" s="140"/>
      <c r="K56" s="140"/>
      <c r="L56" s="140"/>
      <c r="M56" s="45"/>
      <c r="N56" s="45"/>
    </row>
    <row r="57" spans="1:14" ht="15.75" customHeight="1" x14ac:dyDescent="0.2">
      <c r="A57" s="45"/>
      <c r="B57" s="45"/>
      <c r="C57" s="45"/>
      <c r="D57" s="45"/>
      <c r="E57" s="45"/>
      <c r="F57" s="45"/>
      <c r="G57" s="140"/>
      <c r="H57" s="140"/>
      <c r="I57" s="140"/>
      <c r="J57" s="140"/>
      <c r="K57" s="140"/>
      <c r="L57" s="140"/>
      <c r="M57" s="45"/>
      <c r="N57" s="45"/>
    </row>
    <row r="58" spans="1:14" ht="15.75" customHeight="1" x14ac:dyDescent="0.2">
      <c r="A58" s="45"/>
      <c r="B58" s="45"/>
      <c r="C58" s="45"/>
      <c r="D58" s="45"/>
      <c r="E58" s="45"/>
      <c r="F58" s="45"/>
      <c r="G58" s="140"/>
      <c r="H58" s="140"/>
      <c r="I58" s="140"/>
      <c r="J58" s="140"/>
      <c r="K58" s="140"/>
      <c r="L58" s="140"/>
      <c r="M58" s="45"/>
      <c r="N58" s="45"/>
    </row>
    <row r="59" spans="1:14" ht="15.75" customHeight="1" x14ac:dyDescent="0.2">
      <c r="A59" s="45"/>
      <c r="B59" s="45"/>
      <c r="C59" s="45"/>
      <c r="D59" s="45"/>
      <c r="E59" s="45"/>
      <c r="F59" s="45"/>
      <c r="G59" s="140"/>
      <c r="H59" s="140"/>
      <c r="I59" s="140"/>
      <c r="J59" s="140"/>
      <c r="K59" s="140"/>
      <c r="L59" s="140"/>
      <c r="M59" s="45"/>
      <c r="N59" s="45"/>
    </row>
    <row r="60" spans="1:14" ht="15.75" customHeight="1" x14ac:dyDescent="0.2">
      <c r="A60" s="45"/>
      <c r="B60" s="45"/>
      <c r="C60" s="45"/>
      <c r="D60" s="45"/>
      <c r="E60" s="45"/>
      <c r="F60" s="45"/>
      <c r="G60" s="140"/>
      <c r="H60" s="140"/>
      <c r="I60" s="140"/>
      <c r="J60" s="140"/>
      <c r="K60" s="140"/>
      <c r="L60" s="140"/>
      <c r="M60" s="45"/>
      <c r="N60" s="45"/>
    </row>
    <row r="61" spans="1:14" ht="15.75" customHeight="1" x14ac:dyDescent="0.2">
      <c r="A61" s="45"/>
      <c r="B61" s="45"/>
      <c r="C61" s="45"/>
      <c r="D61" s="45"/>
      <c r="E61" s="45"/>
      <c r="F61" s="45"/>
      <c r="G61" s="140"/>
      <c r="H61" s="140"/>
      <c r="I61" s="140"/>
      <c r="J61" s="140"/>
      <c r="K61" s="140"/>
      <c r="L61" s="140"/>
      <c r="M61" s="45"/>
      <c r="N61" s="45"/>
    </row>
    <row r="62" spans="1:14" ht="15.75" customHeight="1" x14ac:dyDescent="0.2">
      <c r="A62" s="45"/>
      <c r="B62" s="45"/>
      <c r="C62" s="45"/>
      <c r="D62" s="45"/>
      <c r="E62" s="45"/>
      <c r="F62" s="45"/>
      <c r="G62" s="140"/>
      <c r="H62" s="140"/>
      <c r="I62" s="140"/>
      <c r="J62" s="140"/>
      <c r="K62" s="140"/>
      <c r="L62" s="140"/>
      <c r="M62" s="45"/>
      <c r="N62" s="45"/>
    </row>
    <row r="63" spans="1:14" ht="15.75" customHeight="1" x14ac:dyDescent="0.2">
      <c r="A63" s="45"/>
      <c r="B63" s="45"/>
      <c r="C63" s="45"/>
      <c r="D63" s="45"/>
      <c r="E63" s="45"/>
      <c r="F63" s="45"/>
      <c r="G63" s="140"/>
      <c r="H63" s="140"/>
      <c r="I63" s="140"/>
      <c r="J63" s="140"/>
      <c r="K63" s="140"/>
      <c r="L63" s="140"/>
      <c r="M63" s="45"/>
      <c r="N63" s="45"/>
    </row>
    <row r="64" spans="1:14" ht="15.75" customHeight="1" x14ac:dyDescent="0.2">
      <c r="A64" s="45"/>
      <c r="B64" s="45"/>
      <c r="C64" s="45"/>
      <c r="D64" s="45"/>
      <c r="E64" s="45"/>
      <c r="F64" s="45"/>
      <c r="G64" s="140"/>
      <c r="H64" s="140"/>
      <c r="I64" s="140"/>
      <c r="J64" s="140"/>
      <c r="K64" s="140"/>
      <c r="L64" s="140"/>
      <c r="M64" s="45"/>
      <c r="N64" s="45"/>
    </row>
    <row r="65" spans="1:14" ht="15.75" customHeight="1" x14ac:dyDescent="0.2">
      <c r="A65" s="45"/>
      <c r="B65" s="45"/>
      <c r="C65" s="45"/>
      <c r="D65" s="45"/>
      <c r="E65" s="45"/>
      <c r="F65" s="45"/>
      <c r="G65" s="140"/>
      <c r="H65" s="140"/>
      <c r="I65" s="140"/>
      <c r="J65" s="140"/>
      <c r="K65" s="140"/>
      <c r="L65" s="140"/>
      <c r="M65" s="45"/>
      <c r="N65" s="45"/>
    </row>
    <row r="66" spans="1:14" ht="15.75" customHeight="1" x14ac:dyDescent="0.2">
      <c r="A66" s="45"/>
      <c r="B66" s="45"/>
      <c r="C66" s="45"/>
      <c r="D66" s="45"/>
      <c r="E66" s="45"/>
      <c r="F66" s="45"/>
      <c r="G66" s="140"/>
      <c r="H66" s="140"/>
      <c r="I66" s="140"/>
      <c r="J66" s="140"/>
      <c r="K66" s="140"/>
      <c r="L66" s="140"/>
      <c r="M66" s="45"/>
      <c r="N66" s="45"/>
    </row>
    <row r="67" spans="1:14" ht="15.75" customHeight="1" x14ac:dyDescent="0.2">
      <c r="A67" s="45"/>
      <c r="B67" s="45"/>
      <c r="C67" s="45"/>
      <c r="D67" s="45"/>
      <c r="E67" s="45"/>
      <c r="F67" s="45"/>
      <c r="G67" s="140"/>
      <c r="H67" s="140"/>
      <c r="I67" s="140"/>
      <c r="J67" s="140"/>
      <c r="K67" s="140"/>
      <c r="L67" s="140"/>
      <c r="M67" s="45"/>
      <c r="N67" s="45"/>
    </row>
    <row r="68" spans="1:14" ht="15.75" customHeight="1" x14ac:dyDescent="0.2">
      <c r="A68" s="45"/>
      <c r="B68" s="45"/>
      <c r="C68" s="45"/>
      <c r="D68" s="45"/>
      <c r="E68" s="45"/>
      <c r="F68" s="45"/>
      <c r="G68" s="140"/>
      <c r="H68" s="140"/>
      <c r="I68" s="140"/>
      <c r="J68" s="140"/>
      <c r="K68" s="140"/>
      <c r="L68" s="140"/>
      <c r="M68" s="45"/>
      <c r="N68" s="45"/>
    </row>
    <row r="69" spans="1:14" ht="15.75" customHeight="1" x14ac:dyDescent="0.2">
      <c r="A69" s="45"/>
      <c r="B69" s="45"/>
      <c r="C69" s="45"/>
      <c r="D69" s="45"/>
      <c r="E69" s="45"/>
      <c r="F69" s="45"/>
      <c r="G69" s="140"/>
      <c r="H69" s="140"/>
      <c r="I69" s="140"/>
      <c r="J69" s="140"/>
      <c r="K69" s="140"/>
      <c r="L69" s="140"/>
      <c r="M69" s="45"/>
      <c r="N69" s="45"/>
    </row>
    <row r="70" spans="1:14" ht="15.75" customHeight="1" x14ac:dyDescent="0.2">
      <c r="A70" s="45"/>
      <c r="B70" s="45"/>
      <c r="C70" s="45"/>
      <c r="D70" s="45"/>
      <c r="E70" s="45"/>
      <c r="F70" s="45"/>
      <c r="G70" s="140"/>
      <c r="H70" s="140"/>
      <c r="I70" s="140"/>
      <c r="J70" s="140"/>
      <c r="K70" s="140"/>
      <c r="L70" s="140"/>
      <c r="M70" s="45"/>
      <c r="N70" s="45"/>
    </row>
    <row r="71" spans="1:14" ht="15.75" customHeight="1" x14ac:dyDescent="0.2">
      <c r="A71" s="45"/>
      <c r="B71" s="45"/>
      <c r="C71" s="45"/>
      <c r="D71" s="45"/>
      <c r="E71" s="45"/>
      <c r="F71" s="45"/>
      <c r="G71" s="140"/>
      <c r="H71" s="140"/>
      <c r="I71" s="140"/>
      <c r="J71" s="140"/>
      <c r="K71" s="140"/>
      <c r="L71" s="140"/>
      <c r="M71" s="45"/>
      <c r="N71" s="45"/>
    </row>
    <row r="72" spans="1:14" ht="15.75" customHeight="1" x14ac:dyDescent="0.2">
      <c r="A72" s="45"/>
      <c r="B72" s="45"/>
      <c r="C72" s="45"/>
      <c r="D72" s="45"/>
      <c r="E72" s="45"/>
      <c r="F72" s="45"/>
      <c r="G72" s="140"/>
      <c r="H72" s="140"/>
      <c r="I72" s="140"/>
      <c r="J72" s="140"/>
      <c r="K72" s="140"/>
      <c r="L72" s="140"/>
      <c r="M72" s="45"/>
      <c r="N72" s="45"/>
    </row>
    <row r="73" spans="1:14" ht="15.75" customHeight="1" x14ac:dyDescent="0.2">
      <c r="A73" s="45"/>
      <c r="B73" s="45"/>
      <c r="C73" s="45"/>
      <c r="D73" s="45"/>
      <c r="E73" s="45"/>
      <c r="F73" s="45"/>
      <c r="G73" s="140"/>
      <c r="H73" s="140"/>
      <c r="I73" s="140"/>
      <c r="J73" s="140"/>
      <c r="K73" s="140"/>
      <c r="L73" s="140"/>
      <c r="M73" s="45"/>
      <c r="N73" s="45"/>
    </row>
    <row r="74" spans="1:14" ht="15.75" customHeight="1" x14ac:dyDescent="0.2">
      <c r="A74" s="45"/>
      <c r="B74" s="45"/>
      <c r="C74" s="45"/>
      <c r="D74" s="45"/>
      <c r="E74" s="45"/>
      <c r="F74" s="45"/>
      <c r="G74" s="140"/>
      <c r="H74" s="140"/>
      <c r="I74" s="140"/>
      <c r="J74" s="140"/>
      <c r="K74" s="140"/>
      <c r="L74" s="140"/>
      <c r="M74" s="45"/>
      <c r="N74" s="45"/>
    </row>
    <row r="75" spans="1:14" ht="15.75" customHeight="1" x14ac:dyDescent="0.2">
      <c r="A75" s="45"/>
      <c r="B75" s="45"/>
      <c r="C75" s="45"/>
      <c r="D75" s="45"/>
      <c r="E75" s="45"/>
      <c r="F75" s="45"/>
      <c r="G75" s="140"/>
      <c r="H75" s="140"/>
      <c r="I75" s="140"/>
      <c r="J75" s="140"/>
      <c r="K75" s="140"/>
      <c r="L75" s="140"/>
      <c r="M75" s="45"/>
      <c r="N75" s="45"/>
    </row>
    <row r="76" spans="1:14" ht="15.75" customHeight="1" x14ac:dyDescent="0.2">
      <c r="A76" s="45"/>
      <c r="B76" s="45"/>
      <c r="C76" s="45"/>
      <c r="D76" s="45"/>
      <c r="E76" s="45"/>
      <c r="F76" s="45"/>
      <c r="G76" s="140"/>
      <c r="H76" s="140"/>
      <c r="I76" s="140"/>
      <c r="J76" s="140"/>
      <c r="K76" s="140"/>
      <c r="L76" s="140"/>
      <c r="M76" s="45"/>
      <c r="N76" s="45"/>
    </row>
    <row r="77" spans="1:14" ht="15.75" customHeight="1" x14ac:dyDescent="0.2">
      <c r="A77" s="45"/>
      <c r="B77" s="45"/>
      <c r="C77" s="45"/>
      <c r="D77" s="45"/>
      <c r="E77" s="45"/>
      <c r="F77" s="45"/>
      <c r="G77" s="140"/>
      <c r="H77" s="140"/>
      <c r="I77" s="140"/>
      <c r="J77" s="140"/>
      <c r="K77" s="140"/>
      <c r="L77" s="140"/>
      <c r="M77" s="45"/>
      <c r="N77" s="45"/>
    </row>
    <row r="78" spans="1:14" ht="15.75" customHeight="1" x14ac:dyDescent="0.2">
      <c r="A78" s="45"/>
      <c r="B78" s="45"/>
      <c r="C78" s="45"/>
      <c r="D78" s="45"/>
      <c r="E78" s="45"/>
      <c r="F78" s="45"/>
      <c r="G78" s="140"/>
      <c r="H78" s="140"/>
      <c r="I78" s="140"/>
      <c r="J78" s="140"/>
      <c r="K78" s="140"/>
      <c r="L78" s="140"/>
      <c r="M78" s="45"/>
      <c r="N78" s="45"/>
    </row>
    <row r="79" spans="1:14" ht="15.75" customHeight="1" x14ac:dyDescent="0.2">
      <c r="A79" s="45"/>
      <c r="B79" s="45"/>
      <c r="C79" s="45"/>
      <c r="D79" s="45"/>
      <c r="E79" s="45"/>
      <c r="F79" s="45"/>
      <c r="G79" s="140"/>
      <c r="H79" s="140"/>
      <c r="I79" s="140"/>
      <c r="J79" s="140"/>
      <c r="K79" s="140"/>
      <c r="L79" s="140"/>
      <c r="M79" s="45"/>
      <c r="N79" s="45"/>
    </row>
    <row r="80" spans="1:14" ht="15.75" customHeight="1" x14ac:dyDescent="0.2">
      <c r="A80" s="45"/>
      <c r="B80" s="45"/>
      <c r="C80" s="45"/>
      <c r="D80" s="45"/>
      <c r="E80" s="45"/>
      <c r="F80" s="45"/>
      <c r="G80" s="140"/>
      <c r="H80" s="140"/>
      <c r="I80" s="140"/>
      <c r="J80" s="140"/>
      <c r="K80" s="140"/>
      <c r="L80" s="140"/>
      <c r="M80" s="45"/>
      <c r="N80" s="45"/>
    </row>
    <row r="81" spans="1:14" ht="15.75" customHeight="1" x14ac:dyDescent="0.2">
      <c r="A81" s="45"/>
      <c r="B81" s="45"/>
      <c r="C81" s="45"/>
      <c r="D81" s="45"/>
      <c r="E81" s="45"/>
      <c r="F81" s="45"/>
      <c r="G81" s="140"/>
      <c r="H81" s="140"/>
      <c r="I81" s="140"/>
      <c r="J81" s="140"/>
      <c r="K81" s="140"/>
      <c r="L81" s="140"/>
      <c r="M81" s="45"/>
      <c r="N81" s="45"/>
    </row>
    <row r="82" spans="1:14" ht="15.75" customHeight="1" x14ac:dyDescent="0.2">
      <c r="A82" s="45"/>
      <c r="B82" s="45"/>
      <c r="C82" s="45"/>
      <c r="D82" s="45"/>
      <c r="E82" s="45"/>
      <c r="F82" s="45"/>
      <c r="G82" s="140"/>
      <c r="H82" s="140"/>
      <c r="I82" s="140"/>
      <c r="J82" s="140"/>
      <c r="K82" s="140"/>
      <c r="L82" s="140"/>
      <c r="M82" s="45"/>
      <c r="N82" s="45"/>
    </row>
    <row r="83" spans="1:14" ht="15.75" customHeight="1" x14ac:dyDescent="0.2">
      <c r="A83" s="45"/>
      <c r="B83" s="45"/>
      <c r="C83" s="45"/>
      <c r="D83" s="45"/>
      <c r="E83" s="45"/>
      <c r="F83" s="45"/>
      <c r="G83" s="140"/>
      <c r="H83" s="140"/>
      <c r="I83" s="140"/>
      <c r="J83" s="140"/>
      <c r="K83" s="140"/>
      <c r="L83" s="140"/>
      <c r="M83" s="45"/>
      <c r="N83" s="45"/>
    </row>
    <row r="84" spans="1:14" ht="15.75" customHeight="1" x14ac:dyDescent="0.2">
      <c r="A84" s="45"/>
      <c r="B84" s="45"/>
      <c r="C84" s="45"/>
      <c r="D84" s="45"/>
      <c r="E84" s="45"/>
      <c r="F84" s="45"/>
      <c r="G84" s="140"/>
      <c r="H84" s="140"/>
      <c r="I84" s="140"/>
      <c r="J84" s="140"/>
      <c r="K84" s="140"/>
      <c r="L84" s="140"/>
      <c r="M84" s="45"/>
      <c r="N84" s="45"/>
    </row>
    <row r="85" spans="1:14" ht="15.75" customHeight="1" x14ac:dyDescent="0.2">
      <c r="A85" s="45"/>
      <c r="B85" s="45"/>
      <c r="C85" s="45"/>
      <c r="D85" s="45"/>
      <c r="E85" s="45"/>
      <c r="F85" s="45"/>
      <c r="G85" s="140"/>
      <c r="H85" s="140"/>
      <c r="I85" s="140"/>
      <c r="J85" s="140"/>
      <c r="K85" s="140"/>
      <c r="L85" s="140"/>
      <c r="M85" s="45"/>
      <c r="N85" s="45"/>
    </row>
    <row r="86" spans="1:14" ht="15.75" customHeight="1" x14ac:dyDescent="0.2">
      <c r="A86" s="45"/>
      <c r="B86" s="45"/>
      <c r="C86" s="45"/>
      <c r="D86" s="45"/>
      <c r="E86" s="45"/>
      <c r="F86" s="45"/>
      <c r="G86" s="140"/>
      <c r="H86" s="140"/>
      <c r="I86" s="140"/>
      <c r="J86" s="140"/>
      <c r="K86" s="140"/>
      <c r="L86" s="140"/>
      <c r="M86" s="45"/>
      <c r="N86" s="45"/>
    </row>
    <row r="87" spans="1:14" ht="15.75" customHeight="1" x14ac:dyDescent="0.2">
      <c r="A87" s="45"/>
      <c r="B87" s="45"/>
      <c r="C87" s="45"/>
      <c r="D87" s="45"/>
      <c r="E87" s="45"/>
      <c r="F87" s="45"/>
      <c r="G87" s="140"/>
      <c r="H87" s="140"/>
      <c r="I87" s="140"/>
      <c r="J87" s="140"/>
      <c r="K87" s="140"/>
      <c r="L87" s="140"/>
      <c r="M87" s="45"/>
      <c r="N87" s="45"/>
    </row>
    <row r="88" spans="1:14" ht="15.75" customHeight="1" x14ac:dyDescent="0.2">
      <c r="A88" s="45"/>
      <c r="B88" s="45"/>
      <c r="C88" s="45"/>
      <c r="D88" s="45"/>
      <c r="E88" s="45"/>
      <c r="F88" s="45"/>
      <c r="G88" s="140"/>
      <c r="H88" s="140"/>
      <c r="I88" s="140"/>
      <c r="J88" s="140"/>
      <c r="K88" s="140"/>
      <c r="L88" s="140"/>
      <c r="M88" s="45"/>
      <c r="N88" s="45"/>
    </row>
    <row r="89" spans="1:14" ht="15.75" customHeight="1" x14ac:dyDescent="0.2">
      <c r="A89" s="45"/>
      <c r="B89" s="45"/>
      <c r="C89" s="45"/>
      <c r="D89" s="45"/>
      <c r="E89" s="45"/>
      <c r="F89" s="45"/>
      <c r="G89" s="140"/>
      <c r="H89" s="140"/>
      <c r="I89" s="140"/>
      <c r="J89" s="140"/>
      <c r="K89" s="140"/>
      <c r="L89" s="140"/>
      <c r="M89" s="45"/>
      <c r="N89" s="45"/>
    </row>
    <row r="90" spans="1:14" ht="15.75" customHeight="1" x14ac:dyDescent="0.2">
      <c r="A90" s="45"/>
      <c r="B90" s="45"/>
      <c r="C90" s="45"/>
      <c r="D90" s="45"/>
      <c r="E90" s="45"/>
      <c r="F90" s="45"/>
      <c r="G90" s="140"/>
      <c r="H90" s="140"/>
      <c r="I90" s="140"/>
      <c r="J90" s="140"/>
      <c r="K90" s="140"/>
      <c r="L90" s="140"/>
      <c r="M90" s="45"/>
      <c r="N90" s="45"/>
    </row>
    <row r="91" spans="1:14" ht="15.75" customHeight="1" x14ac:dyDescent="0.2">
      <c r="A91" s="45"/>
      <c r="B91" s="45"/>
      <c r="C91" s="45"/>
      <c r="D91" s="45"/>
      <c r="E91" s="45"/>
      <c r="F91" s="45"/>
      <c r="G91" s="140"/>
      <c r="H91" s="140"/>
      <c r="I91" s="140"/>
      <c r="J91" s="140"/>
      <c r="K91" s="140"/>
      <c r="L91" s="140"/>
      <c r="M91" s="45"/>
      <c r="N91" s="45"/>
    </row>
    <row r="92" spans="1:14" ht="15.75" customHeight="1" x14ac:dyDescent="0.2">
      <c r="A92" s="45"/>
      <c r="B92" s="45"/>
      <c r="C92" s="45"/>
      <c r="D92" s="45"/>
      <c r="E92" s="45"/>
      <c r="F92" s="45"/>
      <c r="G92" s="140"/>
      <c r="H92" s="140"/>
      <c r="I92" s="140"/>
      <c r="J92" s="140"/>
      <c r="K92" s="140"/>
      <c r="L92" s="140"/>
      <c r="M92" s="45"/>
      <c r="N92" s="45"/>
    </row>
    <row r="93" spans="1:14" ht="15.75" customHeight="1" x14ac:dyDescent="0.2">
      <c r="A93" s="45"/>
      <c r="B93" s="45"/>
      <c r="C93" s="45"/>
      <c r="D93" s="45"/>
      <c r="E93" s="45"/>
      <c r="F93" s="45"/>
      <c r="G93" s="140"/>
      <c r="H93" s="140"/>
      <c r="I93" s="140"/>
      <c r="J93" s="140"/>
      <c r="K93" s="140"/>
      <c r="L93" s="140"/>
      <c r="M93" s="45"/>
      <c r="N93" s="45"/>
    </row>
    <row r="94" spans="1:14" ht="15.75" customHeight="1" x14ac:dyDescent="0.2">
      <c r="A94" s="45"/>
      <c r="B94" s="45"/>
      <c r="C94" s="45"/>
      <c r="D94" s="45"/>
      <c r="E94" s="45"/>
      <c r="F94" s="45"/>
      <c r="G94" s="140"/>
      <c r="H94" s="140"/>
      <c r="I94" s="140"/>
      <c r="J94" s="140"/>
      <c r="K94" s="140"/>
      <c r="L94" s="140"/>
      <c r="M94" s="45"/>
      <c r="N94" s="45"/>
    </row>
    <row r="95" spans="1:14" ht="15.75" customHeight="1" x14ac:dyDescent="0.2">
      <c r="A95" s="45"/>
      <c r="B95" s="45"/>
      <c r="C95" s="45"/>
      <c r="D95" s="45"/>
      <c r="E95" s="45"/>
      <c r="F95" s="45"/>
      <c r="G95" s="140"/>
      <c r="H95" s="140"/>
      <c r="I95" s="140"/>
      <c r="J95" s="140"/>
      <c r="K95" s="140"/>
      <c r="L95" s="140"/>
      <c r="M95" s="45"/>
      <c r="N95" s="45"/>
    </row>
    <row r="96" spans="1:14" ht="15.75" customHeight="1" x14ac:dyDescent="0.2">
      <c r="A96" s="45"/>
      <c r="B96" s="45"/>
      <c r="C96" s="45"/>
      <c r="D96" s="45"/>
      <c r="E96" s="45"/>
      <c r="F96" s="45"/>
      <c r="G96" s="140"/>
      <c r="H96" s="140"/>
      <c r="I96" s="140"/>
      <c r="J96" s="140"/>
      <c r="K96" s="140"/>
      <c r="L96" s="140"/>
      <c r="M96" s="45"/>
      <c r="N96" s="45"/>
    </row>
    <row r="97" spans="1:14" ht="15.75" customHeight="1" x14ac:dyDescent="0.2">
      <c r="A97" s="45"/>
      <c r="B97" s="45"/>
      <c r="C97" s="45"/>
      <c r="D97" s="45"/>
      <c r="E97" s="45"/>
      <c r="F97" s="45"/>
      <c r="G97" s="140"/>
      <c r="H97" s="140"/>
      <c r="I97" s="140"/>
      <c r="J97" s="140"/>
      <c r="K97" s="140"/>
      <c r="L97" s="140"/>
      <c r="M97" s="45"/>
      <c r="N97" s="45"/>
    </row>
    <row r="98" spans="1:14" ht="15.75" customHeight="1" x14ac:dyDescent="0.2">
      <c r="A98" s="45"/>
      <c r="B98" s="45"/>
      <c r="C98" s="45"/>
      <c r="D98" s="45"/>
      <c r="E98" s="45"/>
      <c r="F98" s="45"/>
      <c r="G98" s="140"/>
      <c r="H98" s="140"/>
      <c r="I98" s="140"/>
      <c r="J98" s="140"/>
      <c r="K98" s="140"/>
      <c r="L98" s="140"/>
      <c r="M98" s="45"/>
      <c r="N98" s="45"/>
    </row>
    <row r="99" spans="1:14" ht="15.75" customHeight="1" x14ac:dyDescent="0.2">
      <c r="A99" s="45"/>
      <c r="B99" s="45"/>
      <c r="C99" s="45"/>
      <c r="D99" s="45"/>
      <c r="E99" s="45"/>
      <c r="F99" s="45"/>
      <c r="G99" s="140"/>
      <c r="H99" s="140"/>
      <c r="I99" s="140"/>
      <c r="J99" s="140"/>
      <c r="K99" s="140"/>
      <c r="L99" s="140"/>
      <c r="M99" s="45"/>
      <c r="N99" s="45"/>
    </row>
    <row r="100" spans="1:14" ht="15.75" customHeight="1" x14ac:dyDescent="0.2">
      <c r="A100" s="45"/>
      <c r="B100" s="45"/>
      <c r="C100" s="45"/>
      <c r="D100" s="45"/>
      <c r="E100" s="45"/>
      <c r="F100" s="45"/>
      <c r="G100" s="140"/>
      <c r="H100" s="140"/>
      <c r="I100" s="140"/>
      <c r="J100" s="140"/>
      <c r="K100" s="140"/>
      <c r="L100" s="140"/>
      <c r="M100" s="45"/>
      <c r="N100" s="45"/>
    </row>
    <row r="101" spans="1:14" ht="15.75" customHeight="1" x14ac:dyDescent="0.2">
      <c r="A101" s="45"/>
      <c r="B101" s="45"/>
      <c r="C101" s="45"/>
      <c r="D101" s="45"/>
      <c r="E101" s="45"/>
      <c r="F101" s="45"/>
      <c r="G101" s="140"/>
      <c r="H101" s="140"/>
      <c r="I101" s="140"/>
      <c r="J101" s="140"/>
      <c r="K101" s="140"/>
      <c r="L101" s="140"/>
      <c r="M101" s="45"/>
      <c r="N101" s="45"/>
    </row>
    <row r="102" spans="1:14" ht="15.75" customHeight="1" x14ac:dyDescent="0.2">
      <c r="A102" s="45"/>
      <c r="B102" s="45"/>
      <c r="C102" s="45"/>
      <c r="D102" s="45"/>
      <c r="E102" s="45"/>
      <c r="F102" s="45"/>
      <c r="G102" s="140"/>
      <c r="H102" s="140"/>
      <c r="I102" s="140"/>
      <c r="J102" s="140"/>
      <c r="K102" s="140"/>
      <c r="L102" s="140"/>
      <c r="M102" s="45"/>
      <c r="N102" s="45"/>
    </row>
    <row r="103" spans="1:14" ht="15.75" customHeight="1" x14ac:dyDescent="0.2">
      <c r="A103" s="45"/>
      <c r="B103" s="45"/>
      <c r="C103" s="45"/>
      <c r="D103" s="45"/>
      <c r="E103" s="45"/>
      <c r="F103" s="45"/>
      <c r="G103" s="140"/>
      <c r="H103" s="140"/>
      <c r="I103" s="140"/>
      <c r="J103" s="140"/>
      <c r="K103" s="140"/>
      <c r="L103" s="140"/>
      <c r="M103" s="45"/>
      <c r="N103" s="45"/>
    </row>
    <row r="104" spans="1:14" ht="15.75" customHeight="1" x14ac:dyDescent="0.2">
      <c r="A104" s="45"/>
      <c r="B104" s="45"/>
      <c r="C104" s="45"/>
      <c r="D104" s="45"/>
      <c r="E104" s="45"/>
      <c r="F104" s="45"/>
      <c r="G104" s="140"/>
      <c r="H104" s="140"/>
      <c r="I104" s="140"/>
      <c r="J104" s="140"/>
      <c r="K104" s="140"/>
      <c r="L104" s="140"/>
      <c r="M104" s="45"/>
      <c r="N104" s="45"/>
    </row>
    <row r="105" spans="1:14" ht="15.75" customHeight="1" x14ac:dyDescent="0.2">
      <c r="A105" s="45"/>
      <c r="B105" s="45"/>
      <c r="C105" s="45"/>
      <c r="D105" s="45"/>
      <c r="E105" s="45"/>
      <c r="F105" s="45"/>
      <c r="G105" s="140"/>
      <c r="H105" s="140"/>
      <c r="I105" s="140"/>
      <c r="J105" s="140"/>
      <c r="K105" s="140"/>
      <c r="L105" s="140"/>
      <c r="M105" s="45"/>
      <c r="N105" s="45"/>
    </row>
    <row r="106" spans="1:14" ht="15.75" customHeight="1" x14ac:dyDescent="0.2">
      <c r="A106" s="45"/>
      <c r="B106" s="45"/>
      <c r="C106" s="45"/>
      <c r="D106" s="45"/>
      <c r="E106" s="45"/>
      <c r="F106" s="45"/>
      <c r="G106" s="140"/>
      <c r="H106" s="140"/>
      <c r="I106" s="140"/>
      <c r="J106" s="140"/>
      <c r="K106" s="140"/>
      <c r="L106" s="140"/>
      <c r="M106" s="45"/>
      <c r="N106" s="45"/>
    </row>
    <row r="107" spans="1:14" ht="15.75" customHeight="1" x14ac:dyDescent="0.2">
      <c r="A107" s="45"/>
      <c r="B107" s="45"/>
      <c r="C107" s="45"/>
      <c r="D107" s="45"/>
      <c r="E107" s="45"/>
      <c r="F107" s="45"/>
      <c r="G107" s="140"/>
      <c r="H107" s="140"/>
      <c r="I107" s="140"/>
      <c r="J107" s="140"/>
      <c r="K107" s="140"/>
      <c r="L107" s="140"/>
      <c r="M107" s="45"/>
      <c r="N107" s="45"/>
    </row>
    <row r="108" spans="1:14" ht="15.75" customHeight="1" x14ac:dyDescent="0.2">
      <c r="A108" s="45"/>
      <c r="B108" s="45"/>
      <c r="C108" s="45"/>
      <c r="D108" s="45"/>
      <c r="E108" s="45"/>
      <c r="F108" s="45"/>
      <c r="G108" s="140"/>
      <c r="H108" s="140"/>
      <c r="I108" s="140"/>
      <c r="J108" s="140"/>
      <c r="K108" s="140"/>
      <c r="L108" s="140"/>
      <c r="M108" s="45"/>
      <c r="N108" s="45"/>
    </row>
    <row r="109" spans="1:14" ht="15.75" customHeight="1" x14ac:dyDescent="0.2">
      <c r="A109" s="45"/>
      <c r="B109" s="45"/>
      <c r="C109" s="45"/>
      <c r="D109" s="45"/>
      <c r="E109" s="45"/>
      <c r="F109" s="45"/>
      <c r="G109" s="140"/>
      <c r="H109" s="140"/>
      <c r="I109" s="140"/>
      <c r="J109" s="140"/>
      <c r="K109" s="140"/>
      <c r="L109" s="140"/>
      <c r="M109" s="45"/>
      <c r="N109" s="45"/>
    </row>
    <row r="110" spans="1:14" ht="15.75" customHeight="1" x14ac:dyDescent="0.2">
      <c r="A110" s="45"/>
      <c r="B110" s="45"/>
      <c r="C110" s="45"/>
      <c r="D110" s="45"/>
      <c r="E110" s="45"/>
      <c r="F110" s="45"/>
      <c r="G110" s="140"/>
      <c r="H110" s="140"/>
      <c r="I110" s="140"/>
      <c r="J110" s="140"/>
      <c r="K110" s="140"/>
      <c r="L110" s="140"/>
      <c r="M110" s="45"/>
      <c r="N110" s="45"/>
    </row>
    <row r="111" spans="1:14" ht="15.75" customHeight="1" x14ac:dyDescent="0.2">
      <c r="A111" s="45"/>
      <c r="B111" s="45"/>
      <c r="C111" s="45"/>
      <c r="D111" s="45"/>
      <c r="E111" s="45"/>
      <c r="F111" s="45"/>
      <c r="G111" s="140"/>
      <c r="H111" s="140"/>
      <c r="I111" s="140"/>
      <c r="J111" s="140"/>
      <c r="K111" s="140"/>
      <c r="L111" s="140"/>
      <c r="M111" s="45"/>
      <c r="N111" s="45"/>
    </row>
    <row r="112" spans="1:14" ht="15.75" customHeight="1" x14ac:dyDescent="0.2">
      <c r="A112" s="45"/>
      <c r="B112" s="45"/>
      <c r="C112" s="45"/>
      <c r="D112" s="45"/>
      <c r="E112" s="45"/>
      <c r="F112" s="45"/>
      <c r="G112" s="140"/>
      <c r="H112" s="140"/>
      <c r="I112" s="140"/>
      <c r="J112" s="140"/>
      <c r="K112" s="140"/>
      <c r="L112" s="140"/>
      <c r="M112" s="45"/>
      <c r="N112" s="45"/>
    </row>
    <row r="113" spans="1:14" ht="15.75" customHeight="1" x14ac:dyDescent="0.2">
      <c r="A113" s="45"/>
      <c r="B113" s="45"/>
      <c r="C113" s="45"/>
      <c r="D113" s="45"/>
      <c r="E113" s="45"/>
      <c r="F113" s="45"/>
      <c r="G113" s="140"/>
      <c r="H113" s="140"/>
      <c r="I113" s="140"/>
      <c r="J113" s="140"/>
      <c r="K113" s="140"/>
      <c r="L113" s="140"/>
      <c r="M113" s="45"/>
      <c r="N113" s="45"/>
    </row>
    <row r="114" spans="1:14" ht="15.75" customHeight="1" x14ac:dyDescent="0.2">
      <c r="A114" s="45"/>
      <c r="B114" s="45"/>
      <c r="C114" s="45"/>
      <c r="D114" s="45"/>
      <c r="E114" s="45"/>
      <c r="F114" s="45"/>
      <c r="G114" s="140"/>
      <c r="H114" s="140"/>
      <c r="I114" s="140"/>
      <c r="J114" s="140"/>
      <c r="K114" s="140"/>
      <c r="L114" s="140"/>
      <c r="M114" s="45"/>
      <c r="N114" s="45"/>
    </row>
    <row r="115" spans="1:14" ht="15.75" customHeight="1" x14ac:dyDescent="0.2">
      <c r="A115" s="45"/>
      <c r="B115" s="45"/>
      <c r="C115" s="45"/>
      <c r="D115" s="45"/>
      <c r="E115" s="45"/>
      <c r="F115" s="45"/>
      <c r="G115" s="140"/>
      <c r="H115" s="140"/>
      <c r="I115" s="140"/>
      <c r="J115" s="140"/>
      <c r="K115" s="140"/>
      <c r="L115" s="140"/>
      <c r="M115" s="45"/>
      <c r="N115" s="45"/>
    </row>
    <row r="116" spans="1:14" ht="15.75" customHeight="1" x14ac:dyDescent="0.2">
      <c r="A116" s="45"/>
      <c r="B116" s="45"/>
      <c r="C116" s="45"/>
      <c r="D116" s="45"/>
      <c r="E116" s="45"/>
      <c r="F116" s="45"/>
      <c r="G116" s="140"/>
      <c r="H116" s="140"/>
      <c r="I116" s="140"/>
      <c r="J116" s="140"/>
      <c r="K116" s="140"/>
      <c r="L116" s="140"/>
      <c r="M116" s="45"/>
      <c r="N116" s="45"/>
    </row>
    <row r="117" spans="1:14" ht="15.75" customHeight="1" x14ac:dyDescent="0.2">
      <c r="A117" s="45"/>
      <c r="B117" s="45"/>
      <c r="C117" s="45"/>
      <c r="D117" s="45"/>
      <c r="E117" s="45"/>
      <c r="F117" s="45"/>
      <c r="G117" s="140"/>
      <c r="H117" s="140"/>
      <c r="I117" s="140"/>
      <c r="J117" s="140"/>
      <c r="K117" s="140"/>
      <c r="L117" s="140"/>
      <c r="M117" s="45"/>
      <c r="N117" s="45"/>
    </row>
    <row r="118" spans="1:14" ht="15.75" customHeight="1" x14ac:dyDescent="0.2">
      <c r="A118" s="45"/>
      <c r="B118" s="45"/>
      <c r="C118" s="45"/>
      <c r="D118" s="45"/>
      <c r="E118" s="45"/>
      <c r="F118" s="45"/>
      <c r="G118" s="140"/>
      <c r="H118" s="140"/>
      <c r="I118" s="140"/>
      <c r="J118" s="140"/>
      <c r="K118" s="140"/>
      <c r="L118" s="140"/>
      <c r="M118" s="45"/>
      <c r="N118" s="45"/>
    </row>
    <row r="119" spans="1:14" ht="15.75" customHeight="1" x14ac:dyDescent="0.2">
      <c r="A119" s="45"/>
      <c r="B119" s="45"/>
      <c r="C119" s="45"/>
      <c r="D119" s="45"/>
      <c r="E119" s="45"/>
      <c r="F119" s="45"/>
      <c r="G119" s="140"/>
      <c r="H119" s="140"/>
      <c r="I119" s="140"/>
      <c r="J119" s="140"/>
      <c r="K119" s="140"/>
      <c r="L119" s="140"/>
      <c r="M119" s="45"/>
      <c r="N119" s="45"/>
    </row>
    <row r="120" spans="1:14" ht="15.75" customHeight="1" x14ac:dyDescent="0.2">
      <c r="A120" s="45"/>
      <c r="B120" s="45"/>
      <c r="C120" s="45"/>
      <c r="D120" s="45"/>
      <c r="E120" s="45"/>
      <c r="F120" s="45"/>
      <c r="G120" s="140"/>
      <c r="H120" s="140"/>
      <c r="I120" s="140"/>
      <c r="J120" s="140"/>
      <c r="K120" s="140"/>
      <c r="L120" s="140"/>
      <c r="M120" s="45"/>
      <c r="N120" s="45"/>
    </row>
    <row r="121" spans="1:14" ht="15.75" customHeight="1" x14ac:dyDescent="0.2">
      <c r="A121" s="45"/>
      <c r="B121" s="45"/>
      <c r="C121" s="45"/>
      <c r="D121" s="45"/>
      <c r="E121" s="45"/>
      <c r="F121" s="45"/>
      <c r="G121" s="140"/>
      <c r="H121" s="140"/>
      <c r="I121" s="140"/>
      <c r="J121" s="140"/>
      <c r="K121" s="140"/>
      <c r="L121" s="140"/>
      <c r="M121" s="45"/>
      <c r="N121" s="45"/>
    </row>
    <row r="122" spans="1:14" ht="15.75" customHeight="1" x14ac:dyDescent="0.2">
      <c r="A122" s="45"/>
      <c r="B122" s="45"/>
      <c r="C122" s="45"/>
      <c r="D122" s="45"/>
      <c r="E122" s="45"/>
      <c r="F122" s="45"/>
      <c r="G122" s="140"/>
      <c r="H122" s="140"/>
      <c r="I122" s="140"/>
      <c r="J122" s="140"/>
      <c r="K122" s="140"/>
      <c r="L122" s="140"/>
      <c r="M122" s="45"/>
      <c r="N122" s="45"/>
    </row>
    <row r="123" spans="1:14" ht="15.75" customHeight="1" x14ac:dyDescent="0.2">
      <c r="A123" s="45"/>
      <c r="B123" s="45"/>
      <c r="C123" s="45"/>
      <c r="D123" s="45"/>
      <c r="E123" s="45"/>
      <c r="F123" s="45"/>
      <c r="G123" s="140"/>
      <c r="H123" s="140"/>
      <c r="I123" s="140"/>
      <c r="J123" s="140"/>
      <c r="K123" s="140"/>
      <c r="L123" s="140"/>
      <c r="M123" s="45"/>
      <c r="N123" s="45"/>
    </row>
    <row r="124" spans="1:14" ht="15.75" customHeight="1" x14ac:dyDescent="0.2">
      <c r="A124" s="45"/>
      <c r="B124" s="45"/>
      <c r="C124" s="45"/>
      <c r="D124" s="45"/>
      <c r="E124" s="45"/>
      <c r="F124" s="45"/>
      <c r="G124" s="140"/>
      <c r="H124" s="140"/>
      <c r="I124" s="140"/>
      <c r="J124" s="140"/>
      <c r="K124" s="140"/>
      <c r="L124" s="140"/>
      <c r="M124" s="45"/>
      <c r="N124" s="45"/>
    </row>
    <row r="125" spans="1:14" ht="15.75" customHeight="1" x14ac:dyDescent="0.2">
      <c r="A125" s="45"/>
      <c r="B125" s="45"/>
      <c r="C125" s="45"/>
      <c r="D125" s="45"/>
      <c r="E125" s="45"/>
      <c r="F125" s="45"/>
      <c r="G125" s="140"/>
      <c r="H125" s="140"/>
      <c r="I125" s="140"/>
      <c r="J125" s="140"/>
      <c r="K125" s="140"/>
      <c r="L125" s="140"/>
      <c r="M125" s="45"/>
      <c r="N125" s="45"/>
    </row>
    <row r="126" spans="1:14" ht="15.75" customHeight="1" x14ac:dyDescent="0.2">
      <c r="A126" s="45"/>
      <c r="B126" s="45"/>
      <c r="C126" s="45"/>
      <c r="D126" s="45"/>
      <c r="E126" s="45"/>
      <c r="F126" s="45"/>
      <c r="G126" s="140"/>
      <c r="H126" s="140"/>
      <c r="I126" s="140"/>
      <c r="J126" s="140"/>
      <c r="K126" s="140"/>
      <c r="L126" s="140"/>
      <c r="M126" s="45"/>
      <c r="N126" s="45"/>
    </row>
    <row r="127" spans="1:14" ht="15.75" customHeight="1" x14ac:dyDescent="0.2">
      <c r="A127" s="45"/>
      <c r="B127" s="45"/>
      <c r="C127" s="45"/>
      <c r="D127" s="45"/>
      <c r="E127" s="45"/>
      <c r="F127" s="45"/>
      <c r="G127" s="140"/>
      <c r="H127" s="140"/>
      <c r="I127" s="140"/>
      <c r="J127" s="140"/>
      <c r="K127" s="140"/>
      <c r="L127" s="140"/>
      <c r="M127" s="45"/>
      <c r="N127" s="45"/>
    </row>
    <row r="128" spans="1:14" ht="15.75" customHeight="1" x14ac:dyDescent="0.2">
      <c r="A128" s="45"/>
      <c r="B128" s="45"/>
      <c r="C128" s="45"/>
      <c r="D128" s="45"/>
      <c r="E128" s="45"/>
      <c r="F128" s="45"/>
      <c r="G128" s="140"/>
      <c r="H128" s="140"/>
      <c r="I128" s="140"/>
      <c r="J128" s="140"/>
      <c r="K128" s="140"/>
      <c r="L128" s="140"/>
      <c r="M128" s="45"/>
      <c r="N128" s="45"/>
    </row>
    <row r="129" spans="1:14" ht="15.75" customHeight="1" x14ac:dyDescent="0.2">
      <c r="A129" s="45"/>
      <c r="B129" s="45"/>
      <c r="C129" s="45"/>
      <c r="D129" s="45"/>
      <c r="E129" s="45"/>
      <c r="F129" s="45"/>
      <c r="G129" s="140"/>
      <c r="H129" s="140"/>
      <c r="I129" s="140"/>
      <c r="J129" s="140"/>
      <c r="K129" s="140"/>
      <c r="L129" s="140"/>
      <c r="M129" s="45"/>
      <c r="N129" s="45"/>
    </row>
    <row r="130" spans="1:14" ht="15.75" customHeight="1" x14ac:dyDescent="0.2">
      <c r="A130" s="45"/>
      <c r="B130" s="45"/>
      <c r="C130" s="45"/>
      <c r="D130" s="45"/>
      <c r="E130" s="45"/>
      <c r="F130" s="45"/>
      <c r="G130" s="140"/>
      <c r="H130" s="140"/>
      <c r="I130" s="140"/>
      <c r="J130" s="140"/>
      <c r="K130" s="140"/>
      <c r="L130" s="140"/>
      <c r="M130" s="45"/>
      <c r="N130" s="45"/>
    </row>
    <row r="131" spans="1:14" ht="15.75" customHeight="1" x14ac:dyDescent="0.2">
      <c r="A131" s="45"/>
      <c r="B131" s="45"/>
      <c r="C131" s="45"/>
      <c r="D131" s="45"/>
      <c r="E131" s="45"/>
      <c r="F131" s="45"/>
      <c r="G131" s="140"/>
      <c r="H131" s="140"/>
      <c r="I131" s="140"/>
      <c r="J131" s="140"/>
      <c r="K131" s="140"/>
      <c r="L131" s="140"/>
      <c r="M131" s="45"/>
      <c r="N131" s="45"/>
    </row>
    <row r="132" spans="1:14" ht="15.75" customHeight="1" x14ac:dyDescent="0.2">
      <c r="A132" s="45"/>
      <c r="B132" s="45"/>
      <c r="C132" s="45"/>
      <c r="D132" s="45"/>
      <c r="E132" s="45"/>
      <c r="F132" s="45"/>
      <c r="G132" s="140"/>
      <c r="H132" s="140"/>
      <c r="I132" s="140"/>
      <c r="J132" s="140"/>
      <c r="K132" s="140"/>
      <c r="L132" s="140"/>
      <c r="M132" s="45"/>
      <c r="N132" s="45"/>
    </row>
    <row r="133" spans="1:14" ht="15.75" customHeight="1" x14ac:dyDescent="0.2">
      <c r="A133" s="45"/>
      <c r="B133" s="45"/>
      <c r="C133" s="45"/>
      <c r="D133" s="45"/>
      <c r="E133" s="45"/>
      <c r="F133" s="45"/>
      <c r="G133" s="140"/>
      <c r="H133" s="140"/>
      <c r="I133" s="140"/>
      <c r="J133" s="140"/>
      <c r="K133" s="140"/>
      <c r="L133" s="140"/>
      <c r="M133" s="45"/>
      <c r="N133" s="45"/>
    </row>
    <row r="134" spans="1:14" ht="15.75" customHeight="1" x14ac:dyDescent="0.2">
      <c r="A134" s="45"/>
      <c r="B134" s="45"/>
      <c r="C134" s="45"/>
      <c r="D134" s="45"/>
      <c r="E134" s="45"/>
      <c r="F134" s="45"/>
      <c r="G134" s="140"/>
      <c r="H134" s="140"/>
      <c r="I134" s="140"/>
      <c r="J134" s="140"/>
      <c r="K134" s="140"/>
      <c r="L134" s="140"/>
      <c r="M134" s="45"/>
      <c r="N134" s="45"/>
    </row>
    <row r="135" spans="1:14" ht="15.75" customHeight="1" x14ac:dyDescent="0.2">
      <c r="A135" s="45"/>
      <c r="B135" s="45"/>
      <c r="C135" s="45"/>
      <c r="D135" s="45"/>
      <c r="E135" s="45"/>
      <c r="F135" s="45"/>
      <c r="G135" s="140"/>
      <c r="H135" s="140"/>
      <c r="I135" s="140"/>
      <c r="J135" s="140"/>
      <c r="K135" s="140"/>
      <c r="L135" s="140"/>
      <c r="M135" s="45"/>
      <c r="N135" s="45"/>
    </row>
    <row r="136" spans="1:14" ht="15.75" customHeight="1" x14ac:dyDescent="0.2">
      <c r="A136" s="45"/>
      <c r="B136" s="45"/>
      <c r="C136" s="45"/>
      <c r="D136" s="45"/>
      <c r="E136" s="45"/>
      <c r="F136" s="45"/>
      <c r="G136" s="140"/>
      <c r="H136" s="140"/>
      <c r="I136" s="140"/>
      <c r="J136" s="140"/>
      <c r="K136" s="140"/>
      <c r="L136" s="140"/>
      <c r="M136" s="45"/>
      <c r="N136" s="45"/>
    </row>
    <row r="137" spans="1:14" ht="15.75" customHeight="1" x14ac:dyDescent="0.2">
      <c r="A137" s="45"/>
      <c r="B137" s="45"/>
      <c r="C137" s="45"/>
      <c r="D137" s="45"/>
      <c r="E137" s="45"/>
      <c r="F137" s="45"/>
      <c r="G137" s="140"/>
      <c r="H137" s="140"/>
      <c r="I137" s="140"/>
      <c r="J137" s="140"/>
      <c r="K137" s="140"/>
      <c r="L137" s="140"/>
      <c r="M137" s="45"/>
      <c r="N137" s="45"/>
    </row>
    <row r="138" spans="1:14" ht="15.75" customHeight="1" x14ac:dyDescent="0.2">
      <c r="A138" s="45"/>
      <c r="B138" s="45"/>
      <c r="C138" s="45"/>
      <c r="D138" s="45"/>
      <c r="E138" s="45"/>
      <c r="F138" s="45"/>
      <c r="G138" s="140"/>
      <c r="H138" s="140"/>
      <c r="I138" s="140"/>
      <c r="J138" s="140"/>
      <c r="K138" s="140"/>
      <c r="L138" s="140"/>
      <c r="M138" s="45"/>
      <c r="N138" s="45"/>
    </row>
    <row r="139" spans="1:14" ht="15.75" customHeight="1" x14ac:dyDescent="0.2">
      <c r="A139" s="45"/>
      <c r="B139" s="45"/>
      <c r="C139" s="45"/>
      <c r="D139" s="45"/>
      <c r="E139" s="45"/>
      <c r="F139" s="45"/>
      <c r="G139" s="140"/>
      <c r="H139" s="140"/>
      <c r="I139" s="140"/>
      <c r="J139" s="140"/>
      <c r="K139" s="140"/>
      <c r="L139" s="140"/>
      <c r="M139" s="45"/>
      <c r="N139" s="45"/>
    </row>
    <row r="140" spans="1:14" ht="15.75" customHeight="1" x14ac:dyDescent="0.2">
      <c r="A140" s="45"/>
      <c r="B140" s="45"/>
      <c r="C140" s="45"/>
      <c r="D140" s="45"/>
      <c r="E140" s="45"/>
      <c r="F140" s="45"/>
      <c r="G140" s="140"/>
      <c r="H140" s="140"/>
      <c r="I140" s="140"/>
      <c r="J140" s="140"/>
      <c r="K140" s="140"/>
      <c r="L140" s="140"/>
      <c r="M140" s="45"/>
      <c r="N140" s="45"/>
    </row>
    <row r="141" spans="1:14" ht="15.75" customHeight="1" x14ac:dyDescent="0.2">
      <c r="A141" s="45"/>
      <c r="B141" s="45"/>
      <c r="C141" s="45"/>
      <c r="D141" s="45"/>
      <c r="E141" s="45"/>
      <c r="F141" s="45"/>
      <c r="G141" s="140"/>
      <c r="H141" s="140"/>
      <c r="I141" s="140"/>
      <c r="J141" s="140"/>
      <c r="K141" s="140"/>
      <c r="L141" s="140"/>
      <c r="M141" s="45"/>
      <c r="N141" s="45"/>
    </row>
    <row r="142" spans="1:14" ht="15.75" customHeight="1" x14ac:dyDescent="0.2">
      <c r="A142" s="45"/>
      <c r="B142" s="45"/>
      <c r="C142" s="45"/>
      <c r="D142" s="45"/>
      <c r="E142" s="45"/>
      <c r="F142" s="45"/>
      <c r="G142" s="140"/>
      <c r="H142" s="140"/>
      <c r="I142" s="140"/>
      <c r="J142" s="140"/>
      <c r="K142" s="140"/>
      <c r="L142" s="140"/>
      <c r="M142" s="45"/>
      <c r="N142" s="45"/>
    </row>
    <row r="143" spans="1:14" ht="15.75" customHeight="1" x14ac:dyDescent="0.2">
      <c r="A143" s="45"/>
      <c r="B143" s="45"/>
      <c r="C143" s="45"/>
      <c r="D143" s="45"/>
      <c r="E143" s="45"/>
      <c r="F143" s="45"/>
      <c r="G143" s="140"/>
      <c r="H143" s="140"/>
      <c r="I143" s="140"/>
      <c r="J143" s="140"/>
      <c r="K143" s="140"/>
      <c r="L143" s="140"/>
      <c r="M143" s="45"/>
      <c r="N143" s="45"/>
    </row>
    <row r="144" spans="1:14" ht="15.75" customHeight="1" x14ac:dyDescent="0.2">
      <c r="A144" s="45"/>
      <c r="B144" s="45"/>
      <c r="C144" s="45"/>
      <c r="D144" s="45"/>
      <c r="E144" s="45"/>
      <c r="F144" s="45"/>
      <c r="G144" s="140"/>
      <c r="H144" s="140"/>
      <c r="I144" s="140"/>
      <c r="J144" s="140"/>
      <c r="K144" s="140"/>
      <c r="L144" s="140"/>
      <c r="M144" s="45"/>
      <c r="N144" s="45"/>
    </row>
    <row r="145" spans="1:14" ht="15.75" customHeight="1" x14ac:dyDescent="0.2">
      <c r="A145" s="45"/>
      <c r="B145" s="45"/>
      <c r="C145" s="45"/>
      <c r="D145" s="45"/>
      <c r="E145" s="45"/>
      <c r="F145" s="45"/>
      <c r="G145" s="140"/>
      <c r="H145" s="140"/>
      <c r="I145" s="140"/>
      <c r="J145" s="140"/>
      <c r="K145" s="140"/>
      <c r="L145" s="140"/>
      <c r="M145" s="45"/>
      <c r="N145" s="45"/>
    </row>
    <row r="146" spans="1:14" ht="15.75" customHeight="1" x14ac:dyDescent="0.2">
      <c r="A146" s="45"/>
      <c r="B146" s="45"/>
      <c r="C146" s="45"/>
      <c r="D146" s="45"/>
      <c r="E146" s="45"/>
      <c r="F146" s="45"/>
      <c r="G146" s="140"/>
      <c r="H146" s="140"/>
      <c r="I146" s="140"/>
      <c r="J146" s="140"/>
      <c r="K146" s="140"/>
      <c r="L146" s="140"/>
      <c r="M146" s="45"/>
      <c r="N146" s="45"/>
    </row>
    <row r="147" spans="1:14" ht="15.75" customHeight="1" x14ac:dyDescent="0.2">
      <c r="A147" s="45"/>
      <c r="B147" s="45"/>
      <c r="C147" s="45"/>
      <c r="D147" s="45"/>
      <c r="E147" s="45"/>
      <c r="F147" s="45"/>
      <c r="G147" s="140"/>
      <c r="H147" s="140"/>
      <c r="I147" s="140"/>
      <c r="J147" s="140"/>
      <c r="K147" s="140"/>
      <c r="L147" s="140"/>
      <c r="M147" s="45"/>
      <c r="N147" s="45"/>
    </row>
    <row r="148" spans="1:14" ht="15.75" customHeight="1" x14ac:dyDescent="0.2">
      <c r="A148" s="45"/>
      <c r="B148" s="45"/>
      <c r="C148" s="45"/>
      <c r="D148" s="45"/>
      <c r="E148" s="45"/>
      <c r="F148" s="45"/>
      <c r="G148" s="140"/>
      <c r="H148" s="140"/>
      <c r="I148" s="140"/>
      <c r="J148" s="140"/>
      <c r="K148" s="140"/>
      <c r="L148" s="140"/>
      <c r="M148" s="45"/>
      <c r="N148" s="45"/>
    </row>
    <row r="149" spans="1:14" ht="15.75" customHeight="1" x14ac:dyDescent="0.2">
      <c r="A149" s="45"/>
      <c r="B149" s="45"/>
      <c r="C149" s="45"/>
      <c r="D149" s="45"/>
      <c r="E149" s="45"/>
      <c r="F149" s="45"/>
      <c r="G149" s="140"/>
      <c r="H149" s="140"/>
      <c r="I149" s="140"/>
      <c r="J149" s="140"/>
      <c r="K149" s="140"/>
      <c r="L149" s="140"/>
      <c r="M149" s="45"/>
      <c r="N149" s="45"/>
    </row>
    <row r="150" spans="1:14" ht="15.75" customHeight="1" x14ac:dyDescent="0.2">
      <c r="A150" s="45"/>
      <c r="B150" s="45"/>
      <c r="C150" s="45"/>
      <c r="D150" s="45"/>
      <c r="E150" s="45"/>
      <c r="F150" s="45"/>
      <c r="G150" s="140"/>
      <c r="H150" s="140"/>
      <c r="I150" s="140"/>
      <c r="J150" s="140"/>
      <c r="K150" s="140"/>
      <c r="L150" s="140"/>
      <c r="M150" s="45"/>
      <c r="N150" s="45"/>
    </row>
    <row r="151" spans="1:14" ht="15.75" customHeight="1" x14ac:dyDescent="0.2">
      <c r="A151" s="45"/>
      <c r="B151" s="45"/>
      <c r="C151" s="45"/>
      <c r="D151" s="45"/>
      <c r="E151" s="45"/>
      <c r="F151" s="45"/>
      <c r="G151" s="140"/>
      <c r="H151" s="140"/>
      <c r="I151" s="140"/>
      <c r="J151" s="140"/>
      <c r="K151" s="140"/>
      <c r="L151" s="140"/>
      <c r="M151" s="45"/>
      <c r="N151" s="45"/>
    </row>
    <row r="152" spans="1:14" ht="15.75" customHeight="1" x14ac:dyDescent="0.2">
      <c r="A152" s="45"/>
      <c r="B152" s="45"/>
      <c r="C152" s="45"/>
      <c r="D152" s="45"/>
      <c r="E152" s="45"/>
      <c r="F152" s="45"/>
      <c r="G152" s="140"/>
      <c r="H152" s="140"/>
      <c r="I152" s="140"/>
      <c r="J152" s="140"/>
      <c r="K152" s="140"/>
      <c r="L152" s="140"/>
      <c r="M152" s="45"/>
      <c r="N152" s="45"/>
    </row>
    <row r="153" spans="1:14" ht="15.75" customHeight="1" x14ac:dyDescent="0.2">
      <c r="A153" s="45"/>
      <c r="B153" s="45"/>
      <c r="C153" s="45"/>
      <c r="D153" s="45"/>
      <c r="E153" s="45"/>
      <c r="F153" s="45"/>
      <c r="G153" s="140"/>
      <c r="H153" s="140"/>
      <c r="I153" s="140"/>
      <c r="J153" s="140"/>
      <c r="K153" s="140"/>
      <c r="L153" s="140"/>
      <c r="M153" s="45"/>
      <c r="N153" s="45"/>
    </row>
    <row r="154" spans="1:14" ht="15.75" customHeight="1" x14ac:dyDescent="0.2">
      <c r="A154" s="45"/>
      <c r="B154" s="45"/>
      <c r="C154" s="45"/>
      <c r="D154" s="45"/>
      <c r="E154" s="45"/>
      <c r="F154" s="45"/>
      <c r="G154" s="140"/>
      <c r="H154" s="140"/>
      <c r="I154" s="140"/>
      <c r="J154" s="140"/>
      <c r="K154" s="140"/>
      <c r="L154" s="140"/>
      <c r="M154" s="45"/>
      <c r="N154" s="45"/>
    </row>
    <row r="155" spans="1:14" ht="15.75" customHeight="1" x14ac:dyDescent="0.2">
      <c r="A155" s="45"/>
      <c r="B155" s="45"/>
      <c r="C155" s="45"/>
      <c r="D155" s="45"/>
      <c r="E155" s="45"/>
      <c r="F155" s="45"/>
      <c r="G155" s="140"/>
      <c r="H155" s="140"/>
      <c r="I155" s="140"/>
      <c r="J155" s="140"/>
      <c r="K155" s="140"/>
      <c r="L155" s="140"/>
      <c r="M155" s="45"/>
      <c r="N155" s="45"/>
    </row>
    <row r="156" spans="1:14" ht="15.75" customHeight="1" x14ac:dyDescent="0.2">
      <c r="A156" s="45"/>
      <c r="B156" s="45"/>
      <c r="C156" s="45"/>
      <c r="D156" s="45"/>
      <c r="E156" s="45"/>
      <c r="F156" s="45"/>
      <c r="G156" s="140"/>
      <c r="H156" s="140"/>
      <c r="I156" s="140"/>
      <c r="J156" s="140"/>
      <c r="K156" s="140"/>
      <c r="L156" s="140"/>
      <c r="M156" s="45"/>
      <c r="N156" s="45"/>
    </row>
    <row r="157" spans="1:14" ht="15.75" customHeight="1" x14ac:dyDescent="0.2">
      <c r="A157" s="45"/>
      <c r="B157" s="45"/>
      <c r="C157" s="45"/>
      <c r="D157" s="45"/>
      <c r="E157" s="45"/>
      <c r="F157" s="45"/>
      <c r="G157" s="140"/>
      <c r="H157" s="140"/>
      <c r="I157" s="140"/>
      <c r="J157" s="140"/>
      <c r="K157" s="140"/>
      <c r="L157" s="140"/>
      <c r="M157" s="45"/>
      <c r="N157" s="45"/>
    </row>
    <row r="158" spans="1:14" ht="15.75" customHeight="1" x14ac:dyDescent="0.2">
      <c r="A158" s="45"/>
      <c r="B158" s="45"/>
      <c r="C158" s="45"/>
      <c r="D158" s="45"/>
      <c r="E158" s="45"/>
      <c r="F158" s="45"/>
      <c r="G158" s="140"/>
      <c r="H158" s="140"/>
      <c r="I158" s="140"/>
      <c r="J158" s="140"/>
      <c r="K158" s="140"/>
      <c r="L158" s="140"/>
      <c r="M158" s="45"/>
      <c r="N158" s="45"/>
    </row>
    <row r="159" spans="1:14" ht="15.75" customHeight="1" x14ac:dyDescent="0.2">
      <c r="A159" s="45"/>
      <c r="B159" s="45"/>
      <c r="C159" s="45"/>
      <c r="D159" s="45"/>
      <c r="E159" s="45"/>
      <c r="F159" s="45"/>
      <c r="G159" s="140"/>
      <c r="H159" s="140"/>
      <c r="I159" s="140"/>
      <c r="J159" s="140"/>
      <c r="K159" s="140"/>
      <c r="L159" s="140"/>
      <c r="M159" s="45"/>
      <c r="N159" s="45"/>
    </row>
    <row r="160" spans="1:14" ht="15.75" customHeight="1" x14ac:dyDescent="0.2">
      <c r="A160" s="45"/>
      <c r="B160" s="45"/>
      <c r="C160" s="45"/>
      <c r="D160" s="45"/>
      <c r="E160" s="45"/>
      <c r="F160" s="45"/>
      <c r="G160" s="140"/>
      <c r="H160" s="140"/>
      <c r="I160" s="140"/>
      <c r="J160" s="140"/>
      <c r="K160" s="140"/>
      <c r="L160" s="140"/>
      <c r="M160" s="45"/>
      <c r="N160" s="45"/>
    </row>
    <row r="161" spans="1:14" ht="15.75" customHeight="1" x14ac:dyDescent="0.2">
      <c r="A161" s="45"/>
      <c r="B161" s="45"/>
      <c r="C161" s="45"/>
      <c r="D161" s="45"/>
      <c r="E161" s="45"/>
      <c r="F161" s="45"/>
      <c r="G161" s="140"/>
      <c r="H161" s="140"/>
      <c r="I161" s="140"/>
      <c r="J161" s="140"/>
      <c r="K161" s="140"/>
      <c r="L161" s="140"/>
      <c r="M161" s="45"/>
      <c r="N161" s="45"/>
    </row>
    <row r="162" spans="1:14" ht="15.75" customHeight="1" x14ac:dyDescent="0.2">
      <c r="A162" s="45"/>
      <c r="B162" s="45"/>
      <c r="C162" s="45"/>
      <c r="D162" s="45"/>
      <c r="E162" s="45"/>
      <c r="F162" s="45"/>
      <c r="G162" s="140"/>
      <c r="H162" s="140"/>
      <c r="I162" s="140"/>
      <c r="J162" s="140"/>
      <c r="K162" s="140"/>
      <c r="L162" s="140"/>
      <c r="M162" s="45"/>
      <c r="N162" s="45"/>
    </row>
    <row r="163" spans="1:14" ht="15.75" customHeight="1" x14ac:dyDescent="0.2">
      <c r="A163" s="45"/>
      <c r="B163" s="45"/>
      <c r="C163" s="45"/>
      <c r="D163" s="45"/>
      <c r="E163" s="45"/>
      <c r="F163" s="45"/>
      <c r="G163" s="140"/>
      <c r="H163" s="140"/>
      <c r="I163" s="140"/>
      <c r="J163" s="140"/>
      <c r="K163" s="140"/>
      <c r="L163" s="140"/>
      <c r="M163" s="45"/>
      <c r="N163" s="45"/>
    </row>
    <row r="164" spans="1:14" ht="15.75" customHeight="1" x14ac:dyDescent="0.2">
      <c r="A164" s="45"/>
      <c r="B164" s="45"/>
      <c r="C164" s="45"/>
      <c r="D164" s="45"/>
      <c r="E164" s="45"/>
      <c r="F164" s="45"/>
      <c r="G164" s="140"/>
      <c r="H164" s="140"/>
      <c r="I164" s="140"/>
      <c r="J164" s="140"/>
      <c r="K164" s="140"/>
      <c r="L164" s="140"/>
      <c r="M164" s="45"/>
      <c r="N164" s="45"/>
    </row>
    <row r="165" spans="1:14" ht="15.75" customHeight="1" x14ac:dyDescent="0.2">
      <c r="A165" s="45"/>
      <c r="B165" s="45"/>
      <c r="C165" s="45"/>
      <c r="D165" s="45"/>
      <c r="E165" s="45"/>
      <c r="F165" s="45"/>
      <c r="G165" s="140"/>
      <c r="H165" s="140"/>
      <c r="I165" s="140"/>
      <c r="J165" s="140"/>
      <c r="K165" s="140"/>
      <c r="L165" s="140"/>
      <c r="M165" s="45"/>
      <c r="N165" s="45"/>
    </row>
    <row r="166" spans="1:14" ht="15.75" customHeight="1" x14ac:dyDescent="0.2">
      <c r="A166" s="45"/>
      <c r="B166" s="45"/>
      <c r="C166" s="45"/>
      <c r="D166" s="45"/>
      <c r="E166" s="45"/>
      <c r="F166" s="45"/>
      <c r="G166" s="140"/>
      <c r="H166" s="140"/>
      <c r="I166" s="140"/>
      <c r="J166" s="140"/>
      <c r="K166" s="140"/>
      <c r="L166" s="140"/>
      <c r="M166" s="45"/>
      <c r="N166" s="45"/>
    </row>
    <row r="167" spans="1:14" ht="15.75" customHeight="1" x14ac:dyDescent="0.2">
      <c r="A167" s="45"/>
      <c r="B167" s="45"/>
      <c r="C167" s="45"/>
      <c r="D167" s="45"/>
      <c r="E167" s="45"/>
      <c r="F167" s="45"/>
      <c r="G167" s="140"/>
      <c r="H167" s="140"/>
      <c r="I167" s="140"/>
      <c r="J167" s="140"/>
      <c r="K167" s="140"/>
      <c r="L167" s="140"/>
      <c r="M167" s="45"/>
      <c r="N167" s="45"/>
    </row>
    <row r="168" spans="1:14" ht="15.75" customHeight="1" x14ac:dyDescent="0.2">
      <c r="A168" s="45"/>
      <c r="B168" s="45"/>
      <c r="C168" s="45"/>
      <c r="D168" s="45"/>
      <c r="E168" s="45"/>
      <c r="F168" s="45"/>
      <c r="G168" s="140"/>
      <c r="H168" s="140"/>
      <c r="I168" s="140"/>
      <c r="J168" s="140"/>
      <c r="K168" s="140"/>
      <c r="L168" s="140"/>
      <c r="M168" s="45"/>
      <c r="N168" s="45"/>
    </row>
    <row r="169" spans="1:14" ht="15.75" customHeight="1" x14ac:dyDescent="0.2">
      <c r="A169" s="45"/>
      <c r="B169" s="45"/>
      <c r="C169" s="45"/>
      <c r="D169" s="45"/>
      <c r="E169" s="45"/>
      <c r="F169" s="45"/>
      <c r="G169" s="140"/>
      <c r="H169" s="140"/>
      <c r="I169" s="140"/>
      <c r="J169" s="140"/>
      <c r="K169" s="140"/>
      <c r="L169" s="140"/>
      <c r="M169" s="45"/>
      <c r="N169" s="45"/>
    </row>
    <row r="170" spans="1:14" ht="15.75" customHeight="1" x14ac:dyDescent="0.2">
      <c r="A170" s="45"/>
      <c r="B170" s="45"/>
      <c r="C170" s="45"/>
      <c r="D170" s="45"/>
      <c r="E170" s="45"/>
      <c r="F170" s="45"/>
      <c r="G170" s="140"/>
      <c r="H170" s="140"/>
      <c r="I170" s="140"/>
      <c r="J170" s="140"/>
      <c r="K170" s="140"/>
      <c r="L170" s="140"/>
      <c r="M170" s="45"/>
      <c r="N170" s="45"/>
    </row>
    <row r="171" spans="1:14" ht="15.75" customHeight="1" x14ac:dyDescent="0.2">
      <c r="A171" s="45"/>
      <c r="B171" s="45"/>
      <c r="C171" s="45"/>
      <c r="D171" s="45"/>
      <c r="E171" s="45"/>
      <c r="F171" s="45"/>
      <c r="G171" s="140"/>
      <c r="H171" s="140"/>
      <c r="I171" s="140"/>
      <c r="J171" s="140"/>
      <c r="K171" s="140"/>
      <c r="L171" s="140"/>
      <c r="M171" s="45"/>
      <c r="N171" s="45"/>
    </row>
    <row r="172" spans="1:14" ht="15.75" customHeight="1" x14ac:dyDescent="0.2">
      <c r="A172" s="45"/>
      <c r="B172" s="45"/>
      <c r="C172" s="45"/>
      <c r="D172" s="45"/>
      <c r="E172" s="45"/>
      <c r="F172" s="45"/>
      <c r="G172" s="140"/>
      <c r="H172" s="140"/>
      <c r="I172" s="140"/>
      <c r="J172" s="140"/>
      <c r="K172" s="140"/>
      <c r="L172" s="140"/>
      <c r="M172" s="45"/>
      <c r="N172" s="45"/>
    </row>
    <row r="173" spans="1:14" ht="15.75" customHeight="1" x14ac:dyDescent="0.2">
      <c r="A173" s="45"/>
      <c r="B173" s="45"/>
      <c r="C173" s="45"/>
      <c r="D173" s="45"/>
      <c r="E173" s="45"/>
      <c r="F173" s="45"/>
      <c r="G173" s="140"/>
      <c r="H173" s="140"/>
      <c r="I173" s="140"/>
      <c r="J173" s="140"/>
      <c r="K173" s="140"/>
      <c r="L173" s="140"/>
      <c r="M173" s="45"/>
      <c r="N173" s="45"/>
    </row>
    <row r="174" spans="1:14" ht="15.75" customHeight="1" x14ac:dyDescent="0.2">
      <c r="A174" s="45"/>
      <c r="B174" s="45"/>
      <c r="C174" s="45"/>
      <c r="D174" s="45"/>
      <c r="E174" s="45"/>
      <c r="F174" s="45"/>
      <c r="G174" s="140"/>
      <c r="H174" s="140"/>
      <c r="I174" s="140"/>
      <c r="J174" s="140"/>
      <c r="K174" s="140"/>
      <c r="L174" s="140"/>
      <c r="M174" s="45"/>
      <c r="N174" s="45"/>
    </row>
    <row r="175" spans="1:14" ht="15.75" customHeight="1" x14ac:dyDescent="0.2">
      <c r="A175" s="45"/>
      <c r="B175" s="45"/>
      <c r="C175" s="45"/>
      <c r="D175" s="45"/>
      <c r="E175" s="45"/>
      <c r="F175" s="45"/>
      <c r="G175" s="140"/>
      <c r="H175" s="140"/>
      <c r="I175" s="140"/>
      <c r="J175" s="140"/>
      <c r="K175" s="140"/>
      <c r="L175" s="140"/>
      <c r="M175" s="45"/>
      <c r="N175" s="45"/>
    </row>
    <row r="176" spans="1:14" ht="15.75" customHeight="1" x14ac:dyDescent="0.2">
      <c r="A176" s="45"/>
      <c r="B176" s="45"/>
      <c r="C176" s="45"/>
      <c r="D176" s="45"/>
      <c r="E176" s="45"/>
      <c r="F176" s="45"/>
      <c r="G176" s="140"/>
      <c r="H176" s="140"/>
      <c r="I176" s="140"/>
      <c r="J176" s="140"/>
      <c r="K176" s="140"/>
      <c r="L176" s="140"/>
      <c r="M176" s="45"/>
      <c r="N176" s="45"/>
    </row>
    <row r="177" spans="1:14" ht="15.75" customHeight="1" x14ac:dyDescent="0.2">
      <c r="A177" s="45"/>
      <c r="B177" s="45"/>
      <c r="C177" s="45"/>
      <c r="D177" s="45"/>
      <c r="E177" s="45"/>
      <c r="F177" s="45"/>
      <c r="G177" s="140"/>
      <c r="H177" s="140"/>
      <c r="I177" s="140"/>
      <c r="J177" s="140"/>
      <c r="K177" s="140"/>
      <c r="L177" s="140"/>
      <c r="M177" s="45"/>
      <c r="N177" s="45"/>
    </row>
    <row r="178" spans="1:14" ht="15.75" customHeight="1" x14ac:dyDescent="0.2">
      <c r="A178" s="45"/>
      <c r="B178" s="45"/>
      <c r="C178" s="45"/>
      <c r="D178" s="45"/>
      <c r="E178" s="45"/>
      <c r="F178" s="45"/>
      <c r="G178" s="140"/>
      <c r="H178" s="140"/>
      <c r="I178" s="140"/>
      <c r="J178" s="140"/>
      <c r="K178" s="140"/>
      <c r="L178" s="140"/>
      <c r="M178" s="45"/>
      <c r="N178" s="45"/>
    </row>
    <row r="179" spans="1:14" ht="15.75" customHeight="1" x14ac:dyDescent="0.2">
      <c r="A179" s="45"/>
      <c r="B179" s="45"/>
      <c r="C179" s="45"/>
      <c r="D179" s="45"/>
      <c r="E179" s="45"/>
      <c r="F179" s="45"/>
      <c r="G179" s="140"/>
      <c r="H179" s="140"/>
      <c r="I179" s="140"/>
      <c r="J179" s="140"/>
      <c r="K179" s="140"/>
      <c r="L179" s="140"/>
      <c r="M179" s="45"/>
      <c r="N179" s="45"/>
    </row>
    <row r="180" spans="1:14" ht="15.75" customHeight="1" x14ac:dyDescent="0.2">
      <c r="A180" s="45"/>
      <c r="B180" s="45"/>
      <c r="C180" s="45"/>
      <c r="D180" s="45"/>
      <c r="E180" s="45"/>
      <c r="F180" s="45"/>
      <c r="G180" s="140"/>
      <c r="H180" s="140"/>
      <c r="I180" s="140"/>
      <c r="J180" s="140"/>
      <c r="K180" s="140"/>
      <c r="L180" s="140"/>
      <c r="M180" s="45"/>
      <c r="N180" s="45"/>
    </row>
    <row r="181" spans="1:14" ht="15.75" customHeight="1" x14ac:dyDescent="0.2">
      <c r="A181" s="45"/>
      <c r="B181" s="45"/>
      <c r="C181" s="45"/>
      <c r="D181" s="45"/>
      <c r="E181" s="45"/>
      <c r="F181" s="45"/>
      <c r="G181" s="140"/>
      <c r="H181" s="140"/>
      <c r="I181" s="140"/>
      <c r="J181" s="140"/>
      <c r="K181" s="140"/>
      <c r="L181" s="140"/>
      <c r="M181" s="45"/>
      <c r="N181" s="45"/>
    </row>
    <row r="182" spans="1:14" ht="15.75" customHeight="1" x14ac:dyDescent="0.2">
      <c r="A182" s="45"/>
      <c r="B182" s="45"/>
      <c r="C182" s="45"/>
      <c r="D182" s="45"/>
      <c r="E182" s="45"/>
      <c r="F182" s="45"/>
      <c r="G182" s="140"/>
      <c r="H182" s="140"/>
      <c r="I182" s="140"/>
      <c r="J182" s="140"/>
      <c r="K182" s="140"/>
      <c r="L182" s="140"/>
      <c r="M182" s="45"/>
      <c r="N182" s="45"/>
    </row>
    <row r="183" spans="1:14" ht="15.75" customHeight="1" x14ac:dyDescent="0.2">
      <c r="A183" s="45"/>
      <c r="B183" s="45"/>
      <c r="C183" s="45"/>
      <c r="D183" s="45"/>
      <c r="E183" s="45"/>
      <c r="F183" s="45"/>
      <c r="G183" s="140"/>
      <c r="H183" s="140"/>
      <c r="I183" s="140"/>
      <c r="J183" s="140"/>
      <c r="K183" s="140"/>
      <c r="L183" s="140"/>
      <c r="M183" s="45"/>
      <c r="N183" s="45"/>
    </row>
    <row r="184" spans="1:14" ht="15.75" customHeight="1" x14ac:dyDescent="0.2">
      <c r="A184" s="45"/>
      <c r="B184" s="45"/>
      <c r="C184" s="45"/>
      <c r="D184" s="45"/>
      <c r="E184" s="45"/>
      <c r="F184" s="45"/>
      <c r="G184" s="140"/>
      <c r="H184" s="140"/>
      <c r="I184" s="140"/>
      <c r="J184" s="140"/>
      <c r="K184" s="140"/>
      <c r="L184" s="140"/>
      <c r="M184" s="45"/>
      <c r="N184" s="45"/>
    </row>
    <row r="185" spans="1:14" ht="15.75" customHeight="1" x14ac:dyDescent="0.2">
      <c r="A185" s="45"/>
      <c r="B185" s="45"/>
      <c r="C185" s="45"/>
      <c r="D185" s="45"/>
      <c r="E185" s="45"/>
      <c r="F185" s="45"/>
      <c r="G185" s="140"/>
      <c r="H185" s="140"/>
      <c r="I185" s="140"/>
      <c r="J185" s="140"/>
      <c r="K185" s="140"/>
      <c r="L185" s="140"/>
      <c r="M185" s="45"/>
      <c r="N185" s="45"/>
    </row>
    <row r="186" spans="1:14" ht="15.75" customHeight="1" x14ac:dyDescent="0.2">
      <c r="A186" s="45"/>
      <c r="B186" s="45"/>
      <c r="C186" s="45"/>
      <c r="D186" s="45"/>
      <c r="E186" s="45"/>
      <c r="F186" s="45"/>
      <c r="G186" s="140"/>
      <c r="H186" s="140"/>
      <c r="I186" s="140"/>
      <c r="J186" s="140"/>
      <c r="K186" s="140"/>
      <c r="L186" s="140"/>
      <c r="M186" s="45"/>
      <c r="N186" s="45"/>
    </row>
    <row r="187" spans="1:14" ht="15.75" customHeight="1" x14ac:dyDescent="0.2">
      <c r="A187" s="45"/>
      <c r="B187" s="45"/>
      <c r="C187" s="45"/>
      <c r="D187" s="45"/>
      <c r="E187" s="45"/>
      <c r="F187" s="45"/>
      <c r="G187" s="140"/>
      <c r="H187" s="140"/>
      <c r="I187" s="140"/>
      <c r="J187" s="140"/>
      <c r="K187" s="140"/>
      <c r="L187" s="140"/>
      <c r="M187" s="45"/>
      <c r="N187" s="45"/>
    </row>
    <row r="188" spans="1:14" ht="15.75" customHeight="1" x14ac:dyDescent="0.2">
      <c r="A188" s="45"/>
      <c r="B188" s="45"/>
      <c r="C188" s="45"/>
      <c r="D188" s="45"/>
      <c r="E188" s="45"/>
      <c r="F188" s="45"/>
      <c r="G188" s="140"/>
      <c r="H188" s="140"/>
      <c r="I188" s="140"/>
      <c r="J188" s="140"/>
      <c r="K188" s="140"/>
      <c r="L188" s="140"/>
      <c r="M188" s="45"/>
      <c r="N188" s="45"/>
    </row>
    <row r="189" spans="1:14" ht="15.75" customHeight="1" x14ac:dyDescent="0.2">
      <c r="A189" s="45"/>
      <c r="B189" s="45"/>
      <c r="C189" s="45"/>
      <c r="D189" s="45"/>
      <c r="E189" s="45"/>
      <c r="F189" s="45"/>
      <c r="G189" s="140"/>
      <c r="H189" s="140"/>
      <c r="I189" s="140"/>
      <c r="J189" s="140"/>
      <c r="K189" s="140"/>
      <c r="L189" s="140"/>
      <c r="M189" s="45"/>
      <c r="N189" s="45"/>
    </row>
    <row r="190" spans="1:14" ht="15.75" customHeight="1" x14ac:dyDescent="0.2">
      <c r="A190" s="45"/>
      <c r="B190" s="45"/>
      <c r="C190" s="45"/>
      <c r="D190" s="45"/>
      <c r="E190" s="45"/>
      <c r="F190" s="45"/>
      <c r="G190" s="140"/>
      <c r="H190" s="140"/>
      <c r="I190" s="140"/>
      <c r="J190" s="140"/>
      <c r="K190" s="140"/>
      <c r="L190" s="140"/>
      <c r="M190" s="45"/>
      <c r="N190" s="45"/>
    </row>
    <row r="191" spans="1:14" ht="15.75" customHeight="1" x14ac:dyDescent="0.2">
      <c r="A191" s="45"/>
      <c r="B191" s="45"/>
      <c r="C191" s="45"/>
      <c r="D191" s="45"/>
      <c r="E191" s="45"/>
      <c r="F191" s="45"/>
      <c r="G191" s="140"/>
      <c r="H191" s="140"/>
      <c r="I191" s="140"/>
      <c r="J191" s="140"/>
      <c r="K191" s="140"/>
      <c r="L191" s="140"/>
      <c r="M191" s="45"/>
      <c r="N191" s="45"/>
    </row>
    <row r="192" spans="1:14" ht="15.75" customHeight="1" x14ac:dyDescent="0.2">
      <c r="A192" s="45"/>
      <c r="B192" s="45"/>
      <c r="C192" s="45"/>
      <c r="D192" s="45"/>
      <c r="E192" s="45"/>
      <c r="F192" s="45"/>
      <c r="G192" s="140"/>
      <c r="H192" s="140"/>
      <c r="I192" s="140"/>
      <c r="J192" s="140"/>
      <c r="K192" s="140"/>
      <c r="L192" s="140"/>
      <c r="M192" s="45"/>
      <c r="N192" s="45"/>
    </row>
    <row r="193" spans="1:14" ht="15.75" customHeight="1" x14ac:dyDescent="0.2">
      <c r="A193" s="45"/>
      <c r="B193" s="45"/>
      <c r="C193" s="45"/>
      <c r="D193" s="45"/>
      <c r="E193" s="45"/>
      <c r="F193" s="45"/>
      <c r="G193" s="140"/>
      <c r="H193" s="140"/>
      <c r="I193" s="140"/>
      <c r="J193" s="140"/>
      <c r="K193" s="140"/>
      <c r="L193" s="140"/>
      <c r="M193" s="45"/>
      <c r="N193" s="45"/>
    </row>
    <row r="194" spans="1:14" ht="15.75" customHeight="1" x14ac:dyDescent="0.2">
      <c r="A194" s="45"/>
      <c r="B194" s="45"/>
      <c r="C194" s="45"/>
      <c r="D194" s="45"/>
      <c r="E194" s="45"/>
      <c r="F194" s="45"/>
      <c r="G194" s="140"/>
      <c r="H194" s="140"/>
      <c r="I194" s="140"/>
      <c r="J194" s="140"/>
      <c r="K194" s="140"/>
      <c r="L194" s="140"/>
      <c r="M194" s="45"/>
      <c r="N194" s="45"/>
    </row>
    <row r="195" spans="1:14" ht="15.75" customHeight="1" x14ac:dyDescent="0.2">
      <c r="A195" s="45"/>
      <c r="B195" s="45"/>
      <c r="C195" s="45"/>
      <c r="D195" s="45"/>
      <c r="E195" s="45"/>
      <c r="F195" s="45"/>
      <c r="G195" s="140"/>
      <c r="H195" s="140"/>
      <c r="I195" s="140"/>
      <c r="J195" s="140"/>
      <c r="K195" s="140"/>
      <c r="L195" s="140"/>
      <c r="M195" s="45"/>
      <c r="N195" s="45"/>
    </row>
    <row r="196" spans="1:14" ht="15.75" customHeight="1" x14ac:dyDescent="0.2">
      <c r="A196" s="45"/>
      <c r="B196" s="45"/>
      <c r="C196" s="45"/>
      <c r="D196" s="45"/>
      <c r="E196" s="45"/>
      <c r="F196" s="45"/>
      <c r="G196" s="140"/>
      <c r="H196" s="140"/>
      <c r="I196" s="140"/>
      <c r="J196" s="140"/>
      <c r="K196" s="140"/>
      <c r="L196" s="140"/>
      <c r="M196" s="45"/>
      <c r="N196" s="45"/>
    </row>
    <row r="197" spans="1:14" ht="15.75" customHeight="1" x14ac:dyDescent="0.2">
      <c r="A197" s="45"/>
      <c r="B197" s="45"/>
      <c r="C197" s="45"/>
      <c r="D197" s="45"/>
      <c r="E197" s="45"/>
      <c r="F197" s="45"/>
      <c r="G197" s="140"/>
      <c r="H197" s="140"/>
      <c r="I197" s="140"/>
      <c r="J197" s="140"/>
      <c r="K197" s="140"/>
      <c r="L197" s="140"/>
      <c r="M197" s="45"/>
      <c r="N197" s="45"/>
    </row>
    <row r="198" spans="1:14" ht="15.75" customHeight="1" x14ac:dyDescent="0.2">
      <c r="A198" s="45"/>
      <c r="B198" s="45"/>
      <c r="C198" s="45"/>
      <c r="D198" s="45"/>
      <c r="E198" s="45"/>
      <c r="F198" s="45"/>
      <c r="G198" s="140"/>
      <c r="H198" s="140"/>
      <c r="I198" s="140"/>
      <c r="J198" s="140"/>
      <c r="K198" s="140"/>
      <c r="L198" s="140"/>
      <c r="M198" s="45"/>
      <c r="N198" s="45"/>
    </row>
    <row r="199" spans="1:14" ht="15.75" customHeight="1" x14ac:dyDescent="0.2">
      <c r="A199" s="45"/>
      <c r="B199" s="45"/>
      <c r="C199" s="45"/>
      <c r="D199" s="45"/>
      <c r="E199" s="45"/>
      <c r="F199" s="45"/>
      <c r="G199" s="140"/>
      <c r="H199" s="140"/>
      <c r="I199" s="140"/>
      <c r="J199" s="140"/>
      <c r="K199" s="140"/>
      <c r="L199" s="140"/>
      <c r="M199" s="45"/>
      <c r="N199" s="45"/>
    </row>
    <row r="200" spans="1:14" ht="15.75" customHeight="1" x14ac:dyDescent="0.2">
      <c r="A200" s="45"/>
      <c r="B200" s="45"/>
      <c r="C200" s="45"/>
      <c r="D200" s="45"/>
      <c r="E200" s="45"/>
      <c r="F200" s="45"/>
      <c r="G200" s="140"/>
      <c r="H200" s="140"/>
      <c r="I200" s="140"/>
      <c r="J200" s="140"/>
      <c r="K200" s="140"/>
      <c r="L200" s="140"/>
      <c r="M200" s="45"/>
      <c r="N200" s="45"/>
    </row>
    <row r="201" spans="1:14" ht="15.75" customHeight="1" x14ac:dyDescent="0.2">
      <c r="A201" s="45"/>
      <c r="B201" s="45"/>
      <c r="C201" s="45"/>
      <c r="D201" s="45"/>
      <c r="E201" s="45"/>
      <c r="F201" s="45"/>
      <c r="G201" s="140"/>
      <c r="H201" s="140"/>
      <c r="I201" s="140"/>
      <c r="J201" s="140"/>
      <c r="K201" s="140"/>
      <c r="L201" s="140"/>
      <c r="M201" s="45"/>
      <c r="N201" s="45"/>
    </row>
    <row r="202" spans="1:14" ht="15.75" customHeight="1" x14ac:dyDescent="0.2">
      <c r="A202" s="45"/>
      <c r="B202" s="45"/>
      <c r="C202" s="45"/>
      <c r="D202" s="45"/>
      <c r="E202" s="45"/>
      <c r="F202" s="45"/>
      <c r="G202" s="140"/>
      <c r="H202" s="140"/>
      <c r="I202" s="140"/>
      <c r="J202" s="140"/>
      <c r="K202" s="140"/>
      <c r="L202" s="140"/>
      <c r="M202" s="45"/>
      <c r="N202" s="45"/>
    </row>
    <row r="203" spans="1:14" ht="15.75" customHeight="1" x14ac:dyDescent="0.2">
      <c r="A203" s="45"/>
      <c r="B203" s="45"/>
      <c r="C203" s="45"/>
      <c r="D203" s="45"/>
      <c r="E203" s="45"/>
      <c r="F203" s="45"/>
      <c r="G203" s="140"/>
      <c r="H203" s="140"/>
      <c r="I203" s="140"/>
      <c r="J203" s="140"/>
      <c r="K203" s="140"/>
      <c r="L203" s="140"/>
      <c r="M203" s="45"/>
      <c r="N203" s="45"/>
    </row>
    <row r="204" spans="1:14" ht="15.75" customHeight="1" x14ac:dyDescent="0.2">
      <c r="A204" s="45"/>
      <c r="B204" s="45"/>
      <c r="C204" s="45"/>
      <c r="D204" s="45"/>
      <c r="E204" s="45"/>
      <c r="F204" s="45"/>
      <c r="G204" s="140"/>
      <c r="H204" s="140"/>
      <c r="I204" s="140"/>
      <c r="J204" s="140"/>
      <c r="K204" s="140"/>
      <c r="L204" s="140"/>
      <c r="M204" s="45"/>
      <c r="N204" s="45"/>
    </row>
    <row r="205" spans="1:14" ht="15.75" customHeight="1" x14ac:dyDescent="0.2">
      <c r="A205" s="45"/>
      <c r="B205" s="45"/>
      <c r="C205" s="45"/>
      <c r="D205" s="45"/>
      <c r="E205" s="45"/>
      <c r="F205" s="45"/>
      <c r="G205" s="140"/>
      <c r="H205" s="140"/>
      <c r="I205" s="140"/>
      <c r="J205" s="140"/>
      <c r="K205" s="140"/>
      <c r="L205" s="140"/>
      <c r="M205" s="45"/>
      <c r="N205" s="45"/>
    </row>
    <row r="206" spans="1:14" ht="15.75" customHeight="1" x14ac:dyDescent="0.2">
      <c r="A206" s="45"/>
      <c r="B206" s="45"/>
      <c r="C206" s="45"/>
      <c r="D206" s="45"/>
      <c r="E206" s="45"/>
      <c r="F206" s="45"/>
      <c r="G206" s="140"/>
      <c r="H206" s="140"/>
      <c r="I206" s="140"/>
      <c r="J206" s="140"/>
      <c r="K206" s="140"/>
      <c r="L206" s="140"/>
      <c r="M206" s="45"/>
      <c r="N206" s="45"/>
    </row>
    <row r="207" spans="1:14" ht="15.75" customHeight="1" x14ac:dyDescent="0.2">
      <c r="A207" s="45"/>
      <c r="B207" s="45"/>
      <c r="C207" s="45"/>
      <c r="D207" s="45"/>
      <c r="E207" s="45"/>
      <c r="F207" s="45"/>
      <c r="G207" s="140"/>
      <c r="H207" s="140"/>
      <c r="I207" s="140"/>
      <c r="J207" s="140"/>
      <c r="K207" s="140"/>
      <c r="L207" s="140"/>
      <c r="M207" s="45"/>
      <c r="N207" s="45"/>
    </row>
    <row r="208" spans="1:14" ht="15.75" customHeight="1" x14ac:dyDescent="0.2">
      <c r="A208" s="45"/>
      <c r="B208" s="45"/>
      <c r="C208" s="45"/>
      <c r="D208" s="45"/>
      <c r="E208" s="45"/>
      <c r="F208" s="45"/>
      <c r="G208" s="140"/>
      <c r="H208" s="140"/>
      <c r="I208" s="140"/>
      <c r="J208" s="140"/>
      <c r="K208" s="140"/>
      <c r="L208" s="140"/>
      <c r="M208" s="45"/>
      <c r="N208" s="45"/>
    </row>
    <row r="209" spans="1:14" ht="15.75" customHeight="1" x14ac:dyDescent="0.2">
      <c r="A209" s="45"/>
      <c r="B209" s="45"/>
      <c r="C209" s="45"/>
      <c r="D209" s="45"/>
      <c r="E209" s="45"/>
      <c r="F209" s="45"/>
      <c r="G209" s="140"/>
      <c r="H209" s="140"/>
      <c r="I209" s="140"/>
      <c r="J209" s="140"/>
      <c r="K209" s="140"/>
      <c r="L209" s="140"/>
      <c r="M209" s="45"/>
      <c r="N209" s="45"/>
    </row>
    <row r="210" spans="1:14" ht="15.75" customHeight="1" x14ac:dyDescent="0.2">
      <c r="A210" s="45"/>
      <c r="B210" s="45"/>
      <c r="C210" s="45"/>
      <c r="D210" s="45"/>
      <c r="E210" s="45"/>
      <c r="F210" s="45"/>
      <c r="G210" s="140"/>
      <c r="H210" s="140"/>
      <c r="I210" s="140"/>
      <c r="J210" s="140"/>
      <c r="K210" s="140"/>
      <c r="L210" s="140"/>
      <c r="M210" s="45"/>
      <c r="N210" s="45"/>
    </row>
    <row r="211" spans="1:14" ht="15.75" customHeight="1" x14ac:dyDescent="0.2">
      <c r="A211" s="45"/>
      <c r="B211" s="45"/>
      <c r="C211" s="45"/>
      <c r="D211" s="45"/>
      <c r="E211" s="45"/>
      <c r="F211" s="45"/>
      <c r="G211" s="140"/>
      <c r="H211" s="140"/>
      <c r="I211" s="140"/>
      <c r="J211" s="140"/>
      <c r="K211" s="140"/>
      <c r="L211" s="140"/>
      <c r="M211" s="45"/>
      <c r="N211" s="45"/>
    </row>
    <row r="212" spans="1:14" ht="15.75" customHeight="1" x14ac:dyDescent="0.2">
      <c r="A212" s="45"/>
      <c r="B212" s="45"/>
      <c r="C212" s="45"/>
      <c r="D212" s="45"/>
      <c r="E212" s="45"/>
      <c r="F212" s="45"/>
      <c r="G212" s="140"/>
      <c r="H212" s="140"/>
      <c r="I212" s="140"/>
      <c r="J212" s="140"/>
      <c r="K212" s="140"/>
      <c r="L212" s="140"/>
      <c r="M212" s="45"/>
      <c r="N212" s="45"/>
    </row>
    <row r="213" spans="1:14" ht="15.75" customHeight="1" x14ac:dyDescent="0.2">
      <c r="A213" s="45"/>
      <c r="B213" s="45"/>
      <c r="C213" s="45"/>
      <c r="D213" s="45"/>
      <c r="E213" s="45"/>
      <c r="F213" s="45"/>
      <c r="G213" s="140"/>
      <c r="H213" s="140"/>
      <c r="I213" s="140"/>
      <c r="J213" s="140"/>
      <c r="K213" s="140"/>
      <c r="L213" s="140"/>
      <c r="M213" s="45"/>
      <c r="N213" s="45"/>
    </row>
    <row r="214" spans="1:14" ht="15.75" customHeight="1" x14ac:dyDescent="0.2">
      <c r="A214" s="45"/>
      <c r="B214" s="45"/>
      <c r="C214" s="45"/>
      <c r="D214" s="45"/>
      <c r="E214" s="45"/>
      <c r="F214" s="45"/>
      <c r="G214" s="140"/>
      <c r="H214" s="140"/>
      <c r="I214" s="140"/>
      <c r="J214" s="140"/>
      <c r="K214" s="140"/>
      <c r="L214" s="140"/>
      <c r="M214" s="45"/>
      <c r="N214" s="45"/>
    </row>
    <row r="215" spans="1:14" ht="15.75" customHeight="1" x14ac:dyDescent="0.2">
      <c r="A215" s="45"/>
      <c r="B215" s="45"/>
      <c r="C215" s="45"/>
      <c r="D215" s="45"/>
      <c r="E215" s="45"/>
      <c r="F215" s="45"/>
      <c r="G215" s="140"/>
      <c r="H215" s="140"/>
      <c r="I215" s="140"/>
      <c r="J215" s="140"/>
      <c r="K215" s="140"/>
      <c r="L215" s="140"/>
      <c r="M215" s="45"/>
      <c r="N215" s="45"/>
    </row>
    <row r="216" spans="1:14" ht="15.75" customHeight="1" x14ac:dyDescent="0.2">
      <c r="A216" s="45"/>
      <c r="B216" s="45"/>
      <c r="C216" s="45"/>
      <c r="D216" s="45"/>
      <c r="E216" s="45"/>
      <c r="F216" s="45"/>
      <c r="G216" s="140"/>
      <c r="H216" s="140"/>
      <c r="I216" s="140"/>
      <c r="J216" s="140"/>
      <c r="K216" s="140"/>
      <c r="L216" s="140"/>
      <c r="M216" s="45"/>
      <c r="N216" s="45"/>
    </row>
    <row r="217" spans="1:14" ht="15.75" customHeight="1" x14ac:dyDescent="0.2">
      <c r="A217" s="45"/>
      <c r="B217" s="45"/>
      <c r="C217" s="45"/>
      <c r="D217" s="45"/>
      <c r="E217" s="45"/>
      <c r="F217" s="45"/>
      <c r="G217" s="140"/>
      <c r="H217" s="140"/>
      <c r="I217" s="140"/>
      <c r="J217" s="140"/>
      <c r="K217" s="140"/>
      <c r="L217" s="140"/>
      <c r="M217" s="45"/>
      <c r="N217" s="45"/>
    </row>
    <row r="218" spans="1:14" ht="15.75" customHeight="1" x14ac:dyDescent="0.2">
      <c r="A218" s="45"/>
      <c r="B218" s="45"/>
      <c r="C218" s="45"/>
      <c r="D218" s="45"/>
      <c r="E218" s="45"/>
      <c r="F218" s="45"/>
      <c r="G218" s="140"/>
      <c r="H218" s="140"/>
      <c r="I218" s="140"/>
      <c r="J218" s="140"/>
      <c r="K218" s="140"/>
      <c r="L218" s="140"/>
      <c r="M218" s="45"/>
      <c r="N218" s="45"/>
    </row>
    <row r="219" spans="1:14" ht="15.75" customHeight="1" x14ac:dyDescent="0.2">
      <c r="A219" s="45"/>
      <c r="B219" s="45"/>
      <c r="C219" s="45"/>
      <c r="D219" s="45"/>
      <c r="E219" s="45"/>
      <c r="F219" s="45"/>
      <c r="G219" s="140"/>
      <c r="H219" s="140"/>
      <c r="I219" s="140"/>
      <c r="J219" s="140"/>
      <c r="K219" s="140"/>
      <c r="L219" s="140"/>
      <c r="M219" s="45"/>
      <c r="N219" s="45"/>
    </row>
    <row r="220" spans="1:14" ht="15.75" customHeight="1" x14ac:dyDescent="0.2">
      <c r="A220" s="45"/>
      <c r="B220" s="45"/>
      <c r="C220" s="45"/>
      <c r="D220" s="45"/>
      <c r="E220" s="45"/>
      <c r="F220" s="45"/>
      <c r="G220" s="140"/>
      <c r="H220" s="140"/>
      <c r="I220" s="140"/>
      <c r="J220" s="140"/>
      <c r="K220" s="140"/>
      <c r="L220" s="140"/>
      <c r="M220" s="45"/>
      <c r="N220" s="45"/>
    </row>
    <row r="221" spans="1:14" ht="15.75" customHeight="1" x14ac:dyDescent="0.2">
      <c r="A221" s="45"/>
      <c r="B221" s="45"/>
      <c r="C221" s="45"/>
      <c r="D221" s="45"/>
      <c r="E221" s="45"/>
      <c r="F221" s="45"/>
      <c r="G221" s="140"/>
      <c r="H221" s="140"/>
      <c r="I221" s="140"/>
      <c r="J221" s="140"/>
      <c r="K221" s="140"/>
      <c r="L221" s="140"/>
      <c r="M221" s="45"/>
      <c r="N221" s="45"/>
    </row>
    <row r="222" spans="1:14" ht="15.75" customHeight="1" x14ac:dyDescent="0.2"/>
    <row r="223" spans="1:14" ht="15.75" customHeight="1" x14ac:dyDescent="0.2"/>
    <row r="224" spans="1:1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B15:B20"/>
    <mergeCell ref="B1:E1"/>
    <mergeCell ref="B3:B6"/>
    <mergeCell ref="B7:B12"/>
    <mergeCell ref="C7:C10"/>
    <mergeCell ref="D7:D1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26</vt:i4>
      </vt:variant>
    </vt:vector>
  </HeadingPairs>
  <TitlesOfParts>
    <vt:vector size="26" baseType="lpstr">
      <vt:lpstr>Display Items</vt:lpstr>
      <vt:lpstr>ST1 Hummingbird</vt:lpstr>
      <vt:lpstr>ST2 Tools</vt:lpstr>
      <vt:lpstr>ST3 Scaffolding</vt:lpstr>
      <vt:lpstr>ST4 Gapfill</vt:lpstr>
      <vt:lpstr>ST5 QV</vt:lpstr>
      <vt:lpstr>ST6 Low supports</vt:lpstr>
      <vt:lpstr>ST7 Telomere</vt:lpstr>
      <vt:lpstr>ST8 Samples Sources</vt:lpstr>
      <vt:lpstr>ST9 DNA &amp; Sequencing</vt:lpstr>
      <vt:lpstr>ST10 Submitted Acc.</vt:lpstr>
      <vt:lpstr>ST11 Continuity &amp; Reliable</vt:lpstr>
      <vt:lpstr>ST12 BUSCO</vt:lpstr>
      <vt:lpstr>ST13 VGP versions</vt:lpstr>
      <vt:lpstr>ST14. JoinsRearrangements</vt:lpstr>
      <vt:lpstr>ST15 Curation</vt:lpstr>
      <vt:lpstr>ST16. platypus</vt:lpstr>
      <vt:lpstr>ST17. Base Accuracy</vt:lpstr>
      <vt:lpstr>ST18. MT</vt:lpstr>
      <vt:lpstr>ST19. Prior vs. VGP</vt:lpstr>
      <vt:lpstr>ST20. Annotation</vt:lpstr>
      <vt:lpstr>ST21. Gene Fixes</vt:lpstr>
      <vt:lpstr>ST22. BUSCO Chr Pair</vt:lpstr>
      <vt:lpstr>ST23. Before VGP</vt:lpstr>
      <vt:lpstr>Fig. 1</vt:lpstr>
      <vt:lpstr>ED Fig.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Erich Jarvis</cp:lastModifiedBy>
  <dcterms:created xsi:type="dcterms:W3CDTF">2021-02-11T14:57:03Z</dcterms:created>
  <dcterms:modified xsi:type="dcterms:W3CDTF">2021-02-12T14:00:26Z</dcterms:modified>
</cp:coreProperties>
</file>