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672" windowHeight="7320" activeTab="1"/>
  </bookViews>
  <sheets>
    <sheet name="4a" sheetId="4" r:id="rId1"/>
    <sheet name="4d" sheetId="5" r:id="rId2"/>
  </sheets>
  <calcPr calcId="152511"/>
</workbook>
</file>

<file path=xl/calcChain.xml><?xml version="1.0" encoding="utf-8"?>
<calcChain xmlns="http://schemas.openxmlformats.org/spreadsheetml/2006/main">
  <c r="F3" i="5" l="1"/>
  <c r="G3" i="5" s="1"/>
  <c r="F4" i="5"/>
  <c r="G4" i="5"/>
  <c r="F5" i="5"/>
  <c r="G5" i="5" s="1"/>
  <c r="F6" i="5"/>
  <c r="G6" i="5"/>
  <c r="F7" i="5"/>
  <c r="G7" i="5"/>
  <c r="K6" i="5" s="1"/>
  <c r="F8" i="5"/>
  <c r="G8" i="5" s="1"/>
  <c r="F9" i="5"/>
  <c r="G9" i="5"/>
  <c r="F10" i="5"/>
  <c r="G10" i="5"/>
  <c r="F11" i="5"/>
  <c r="G11" i="5"/>
  <c r="K7" i="5" s="1"/>
  <c r="F12" i="5"/>
  <c r="G12" i="5"/>
  <c r="F13" i="5"/>
  <c r="G13" i="5"/>
  <c r="F14" i="5"/>
  <c r="G14" i="5"/>
  <c r="F15" i="5"/>
  <c r="G15" i="5"/>
  <c r="K8" i="5" s="1"/>
  <c r="F16" i="5"/>
  <c r="G16" i="5"/>
  <c r="F17" i="5"/>
  <c r="G17" i="5"/>
  <c r="F18" i="5"/>
  <c r="G18" i="5"/>
  <c r="F26" i="5"/>
  <c r="G26" i="5"/>
  <c r="K28" i="5" s="1"/>
  <c r="M28" i="5" s="1"/>
  <c r="F27" i="5"/>
  <c r="G27" i="5"/>
  <c r="F28" i="5"/>
  <c r="G28" i="5"/>
  <c r="L28" i="5"/>
  <c r="N28" i="5" s="1"/>
  <c r="F29" i="5"/>
  <c r="G29" i="5"/>
  <c r="F30" i="5"/>
  <c r="G30" i="5"/>
  <c r="K29" i="5" s="1"/>
  <c r="M29" i="5" s="1"/>
  <c r="F31" i="5"/>
  <c r="G31" i="5" s="1"/>
  <c r="F32" i="5"/>
  <c r="G32" i="5"/>
  <c r="F33" i="5"/>
  <c r="G33" i="5"/>
  <c r="F34" i="5"/>
  <c r="G34" i="5"/>
  <c r="K30" i="5" s="1"/>
  <c r="M30" i="5" s="1"/>
  <c r="F35" i="5"/>
  <c r="G35" i="5"/>
  <c r="F36" i="5"/>
  <c r="G36" i="5"/>
  <c r="F37" i="5"/>
  <c r="G37" i="5"/>
  <c r="F38" i="5"/>
  <c r="G38" i="5"/>
  <c r="L31" i="5" s="1"/>
  <c r="N31" i="5" s="1"/>
  <c r="F39" i="5"/>
  <c r="G39" i="5"/>
  <c r="F40" i="5"/>
  <c r="G40" i="5"/>
  <c r="F41" i="5"/>
  <c r="G41" i="5"/>
  <c r="F49" i="5"/>
  <c r="G49" i="5"/>
  <c r="K51" i="5" s="1"/>
  <c r="M51" i="5" s="1"/>
  <c r="F50" i="5"/>
  <c r="G50" i="5"/>
  <c r="F51" i="5"/>
  <c r="G51" i="5"/>
  <c r="L51" i="5"/>
  <c r="N51" i="5" s="1"/>
  <c r="F52" i="5"/>
  <c r="G52" i="5"/>
  <c r="F53" i="5"/>
  <c r="G53" i="5"/>
  <c r="K52" i="5" s="1"/>
  <c r="M52" i="5" s="1"/>
  <c r="F54" i="5"/>
  <c r="G54" i="5" s="1"/>
  <c r="F55" i="5"/>
  <c r="G55" i="5"/>
  <c r="F56" i="5"/>
  <c r="G56" i="5"/>
  <c r="F57" i="5"/>
  <c r="G57" i="5"/>
  <c r="K53" i="5" s="1"/>
  <c r="M53" i="5" s="1"/>
  <c r="F58" i="5"/>
  <c r="G58" i="5"/>
  <c r="F59" i="5"/>
  <c r="G59" i="5"/>
  <c r="F60" i="5"/>
  <c r="G60" i="5"/>
  <c r="F61" i="5"/>
  <c r="G61" i="5"/>
  <c r="K54" i="5" s="1"/>
  <c r="M54" i="5" s="1"/>
  <c r="F62" i="5"/>
  <c r="G62" i="5"/>
  <c r="F63" i="5"/>
  <c r="G63" i="5"/>
  <c r="F64" i="5"/>
  <c r="G64" i="5"/>
  <c r="K5" i="5" l="1"/>
  <c r="M5" i="5" s="1"/>
  <c r="O7" i="5"/>
  <c r="L5" i="5"/>
  <c r="L53" i="5"/>
  <c r="N53" i="5" s="1"/>
  <c r="O31" i="5"/>
  <c r="K31" i="5"/>
  <c r="M31" i="5" s="1"/>
  <c r="L29" i="5"/>
  <c r="N29" i="5" s="1"/>
  <c r="L7" i="5"/>
  <c r="L54" i="5"/>
  <c r="N54" i="5" s="1"/>
  <c r="O53" i="5"/>
  <c r="L8" i="5"/>
  <c r="O54" i="5"/>
  <c r="L52" i="5"/>
  <c r="N52" i="5" s="1"/>
  <c r="L30" i="5"/>
  <c r="N30" i="5" s="1"/>
  <c r="L6" i="5"/>
  <c r="O8" i="5"/>
  <c r="O30" i="5"/>
  <c r="E42" i="4"/>
  <c r="D42" i="4"/>
  <c r="C42" i="4"/>
  <c r="B42" i="4"/>
  <c r="E41" i="4"/>
  <c r="D41" i="4"/>
  <c r="C41" i="4"/>
  <c r="B41" i="4"/>
  <c r="N7" i="5" l="1"/>
  <c r="M6" i="5"/>
  <c r="N6" i="5"/>
  <c r="N8" i="5"/>
  <c r="N5" i="5"/>
  <c r="M7" i="5"/>
  <c r="M8" i="5"/>
  <c r="S37" i="4"/>
  <c r="E37" i="4"/>
  <c r="T6" i="4"/>
  <c r="R6" i="4"/>
  <c r="I6" i="4"/>
  <c r="K6" i="4"/>
  <c r="P6" i="4"/>
  <c r="N6" i="4"/>
  <c r="G6" i="4"/>
  <c r="E6" i="4"/>
  <c r="AK11" i="4"/>
  <c r="E11" i="4"/>
  <c r="AJ11" i="4"/>
  <c r="AI11" i="4"/>
  <c r="C11" i="4"/>
  <c r="AE11" i="4"/>
  <c r="AH11" i="4"/>
  <c r="D11" i="4"/>
  <c r="AD11" i="4"/>
  <c r="AC11" i="4"/>
  <c r="AG11" i="4"/>
  <c r="AB11" i="4"/>
  <c r="AF11" i="4"/>
  <c r="B11" i="4"/>
  <c r="AA11" i="4"/>
  <c r="A11" i="4"/>
  <c r="AK10" i="4"/>
  <c r="AJ10" i="4"/>
  <c r="AI10" i="4"/>
  <c r="C10" i="4"/>
  <c r="AE10" i="4"/>
  <c r="AD10" i="4"/>
  <c r="AG10" i="4"/>
  <c r="AC10" i="4"/>
  <c r="AH10" i="4"/>
  <c r="D10" i="4"/>
  <c r="AB10" i="4"/>
  <c r="AF10" i="4"/>
  <c r="B10" i="4"/>
  <c r="AA10" i="4"/>
  <c r="E10" i="4"/>
  <c r="A10" i="4"/>
</calcChain>
</file>

<file path=xl/sharedStrings.xml><?xml version="1.0" encoding="utf-8"?>
<sst xmlns="http://schemas.openxmlformats.org/spreadsheetml/2006/main" count="274" uniqueCount="135">
  <si>
    <t>pk(-)</t>
    <phoneticPr fontId="3"/>
  </si>
  <si>
    <t>pk(+)</t>
    <phoneticPr fontId="3"/>
  </si>
  <si>
    <t>ND-3M-1(normalized)</t>
    <phoneticPr fontId="6"/>
  </si>
  <si>
    <t>ND-3M-2(normalized)</t>
    <phoneticPr fontId="6"/>
  </si>
  <si>
    <t>ND-3M-3(normalized)</t>
    <phoneticPr fontId="6"/>
  </si>
  <si>
    <t>HFD-3M-1(normalized)</t>
    <phoneticPr fontId="6"/>
  </si>
  <si>
    <t>HFD-3M-2(normalized)</t>
    <phoneticPr fontId="6"/>
  </si>
  <si>
    <t>HFD-3M-3(normalized)</t>
    <phoneticPr fontId="6"/>
  </si>
  <si>
    <t>ND-4days-1(normalized)</t>
    <phoneticPr fontId="6"/>
  </si>
  <si>
    <t>ND-4days-2(normalized)</t>
    <phoneticPr fontId="6"/>
  </si>
  <si>
    <t>ND-4days-3(normalized)</t>
    <phoneticPr fontId="6"/>
  </si>
  <si>
    <t>HFD-4days-1(normalized)</t>
    <phoneticPr fontId="6"/>
  </si>
  <si>
    <t>HFD-4days-2(normalized)</t>
    <phoneticPr fontId="6"/>
  </si>
  <si>
    <t>HFD-4days-3(normalized)</t>
    <phoneticPr fontId="6"/>
  </si>
  <si>
    <t>Aged-1(normalized)</t>
    <phoneticPr fontId="6"/>
  </si>
  <si>
    <t>Aged-2(normalized)</t>
    <phoneticPr fontId="6"/>
  </si>
  <si>
    <t>Aged-3(normalized)</t>
    <phoneticPr fontId="6"/>
  </si>
  <si>
    <t>ND-3M-pk(normalized)</t>
    <phoneticPr fontId="6"/>
  </si>
  <si>
    <t>HFD-3M-pk(normalized)</t>
    <phoneticPr fontId="6"/>
  </si>
  <si>
    <t>ND-4days-pk(normalized)</t>
    <phoneticPr fontId="6"/>
  </si>
  <si>
    <t>HFD-4days-pk(normalized)</t>
    <phoneticPr fontId="6"/>
  </si>
  <si>
    <t>Aged-pk(normalized)</t>
    <phoneticPr fontId="6"/>
  </si>
  <si>
    <t>Avg_ND-3M</t>
    <phoneticPr fontId="6"/>
  </si>
  <si>
    <t>Avg_HFD-3M</t>
    <phoneticPr fontId="6"/>
  </si>
  <si>
    <t>Avg_ND-4days</t>
    <phoneticPr fontId="6"/>
  </si>
  <si>
    <t>Avg_HFD-4days</t>
    <phoneticPr fontId="6"/>
  </si>
  <si>
    <t>Avg_Aged</t>
    <phoneticPr fontId="6"/>
  </si>
  <si>
    <t>発現比_HFD-3M/ND-3M</t>
    <rPh sb="0" eb="2">
      <t>ハツゲン</t>
    </rPh>
    <rPh sb="2" eb="3">
      <t>ヒ</t>
    </rPh>
    <phoneticPr fontId="6"/>
  </si>
  <si>
    <t>発現比_HFD-4days/ND-4days</t>
    <rPh sb="0" eb="2">
      <t>ハツゲン</t>
    </rPh>
    <rPh sb="2" eb="3">
      <t>ヒ</t>
    </rPh>
    <phoneticPr fontId="6"/>
  </si>
  <si>
    <t>発現比_Aged/ND-4days</t>
    <rPh sb="0" eb="2">
      <t>ハツゲン</t>
    </rPh>
    <rPh sb="2" eb="3">
      <t>ヒ</t>
    </rPh>
    <phoneticPr fontId="6"/>
  </si>
  <si>
    <t>発現比_HFD-3M-pk/ND-3M-pk</t>
    <rPh sb="0" eb="2">
      <t>ハツゲン</t>
    </rPh>
    <rPh sb="2" eb="3">
      <t>ヒ</t>
    </rPh>
    <phoneticPr fontId="6"/>
  </si>
  <si>
    <t>発現比_HFD-4days-pk/ND-4days-pk</t>
    <rPh sb="0" eb="2">
      <t>ハツゲン</t>
    </rPh>
    <rPh sb="2" eb="3">
      <t>ヒ</t>
    </rPh>
    <phoneticPr fontId="6"/>
  </si>
  <si>
    <t>発現比_Aged-pk/ND-4days-pk</t>
    <rPh sb="0" eb="2">
      <t>ハツゲン</t>
    </rPh>
    <rPh sb="2" eb="3">
      <t>ヒ</t>
    </rPh>
    <phoneticPr fontId="6"/>
  </si>
  <si>
    <t>p-value_HFD-3M/ND-3M</t>
  </si>
  <si>
    <t>p-value_HFD-4days/ND-4days</t>
  </si>
  <si>
    <t>p-value_Aged/ND-4days</t>
  </si>
  <si>
    <t>GeneSymbol</t>
  </si>
  <si>
    <t>Col17a1</t>
  </si>
  <si>
    <t>ND</t>
    <phoneticPr fontId="3"/>
  </si>
  <si>
    <t>HFD</t>
    <phoneticPr fontId="3"/>
  </si>
  <si>
    <t>young</t>
    <phoneticPr fontId="3"/>
  </si>
  <si>
    <t>ND(avg)</t>
  </si>
  <si>
    <t>HFD(avg)</t>
  </si>
  <si>
    <t>NDpk</t>
  </si>
  <si>
    <t>HFDpk</t>
  </si>
  <si>
    <t>young(avg)</t>
  </si>
  <si>
    <t>old(avg)</t>
  </si>
  <si>
    <t>y pk</t>
  </si>
  <si>
    <t>o pk</t>
  </si>
  <si>
    <t>SD</t>
    <phoneticPr fontId="3"/>
  </si>
  <si>
    <t>p value</t>
    <phoneticPr fontId="3"/>
  </si>
  <si>
    <t>ND</t>
    <phoneticPr fontId="3"/>
  </si>
  <si>
    <t>HFD</t>
    <phoneticPr fontId="3"/>
  </si>
  <si>
    <t>young</t>
    <phoneticPr fontId="3"/>
  </si>
  <si>
    <t>old</t>
    <phoneticPr fontId="3"/>
  </si>
  <si>
    <t>ob ana4</t>
  </si>
  <si>
    <t>ob ana3</t>
  </si>
  <si>
    <t>ob ana2</t>
  </si>
  <si>
    <t>ob ana1</t>
    <phoneticPr fontId="13"/>
  </si>
  <si>
    <t>ob4</t>
  </si>
  <si>
    <t>ob3</t>
  </si>
  <si>
    <t>ob2</t>
  </si>
  <si>
    <t>ob1</t>
    <phoneticPr fontId="13"/>
  </si>
  <si>
    <t>ctrl ana4</t>
  </si>
  <si>
    <t>ctrl ana3</t>
  </si>
  <si>
    <t>(vs ctrl ana)</t>
    <phoneticPr fontId="13"/>
  </si>
  <si>
    <t>ob ana</t>
    <phoneticPr fontId="13"/>
  </si>
  <si>
    <t>ctrl ana2</t>
  </si>
  <si>
    <t>(vs ctrl)</t>
    <phoneticPr fontId="13"/>
  </si>
  <si>
    <t>ob telo</t>
    <phoneticPr fontId="13"/>
  </si>
  <si>
    <t>ctrl ana1</t>
    <phoneticPr fontId="13"/>
  </si>
  <si>
    <t>ctrl ana</t>
    <phoneticPr fontId="13"/>
  </si>
  <si>
    <t>ctrl4</t>
  </si>
  <si>
    <t>ctrl telo</t>
    <phoneticPr fontId="13"/>
  </si>
  <si>
    <t>ctrl3</t>
  </si>
  <si>
    <t>p value</t>
    <phoneticPr fontId="13"/>
  </si>
  <si>
    <t>sd ratio</t>
    <phoneticPr fontId="13"/>
  </si>
  <si>
    <t>ave ratio</t>
    <phoneticPr fontId="13"/>
  </si>
  <si>
    <t>sd</t>
    <phoneticPr fontId="13"/>
  </si>
  <si>
    <t>ave</t>
    <phoneticPr fontId="13"/>
  </si>
  <si>
    <t>Ptch</t>
    <phoneticPr fontId="13"/>
  </si>
  <si>
    <t>ctrl2</t>
  </si>
  <si>
    <t>ctrl1</t>
    <phoneticPr fontId="13"/>
  </si>
  <si>
    <t>expression</t>
  </si>
  <si>
    <t>ΔCt(Actin-target)</t>
    <phoneticPr fontId="13"/>
  </si>
  <si>
    <t>Ptch</t>
    <phoneticPr fontId="13"/>
  </si>
  <si>
    <t>mActin</t>
    <phoneticPr fontId="13"/>
  </si>
  <si>
    <t>Ptch</t>
    <phoneticPr fontId="13"/>
  </si>
  <si>
    <t>ob ana1</t>
    <phoneticPr fontId="13"/>
  </si>
  <si>
    <t>ob1</t>
    <phoneticPr fontId="13"/>
  </si>
  <si>
    <t>ob ana</t>
    <phoneticPr fontId="13"/>
  </si>
  <si>
    <t>(vs ctrl)</t>
    <phoneticPr fontId="13"/>
  </si>
  <si>
    <t>ctrl ana1</t>
    <phoneticPr fontId="13"/>
  </si>
  <si>
    <t>ctrl ana</t>
    <phoneticPr fontId="13"/>
  </si>
  <si>
    <t>sd ratio</t>
    <phoneticPr fontId="13"/>
  </si>
  <si>
    <t>sd</t>
    <phoneticPr fontId="13"/>
  </si>
  <si>
    <t>ave</t>
    <phoneticPr fontId="13"/>
  </si>
  <si>
    <t>K1</t>
    <phoneticPr fontId="13"/>
  </si>
  <si>
    <t>ctrl1</t>
    <phoneticPr fontId="13"/>
  </si>
  <si>
    <t>mActin</t>
    <phoneticPr fontId="13"/>
  </si>
  <si>
    <t>(vs ctrl ana)</t>
    <phoneticPr fontId="13"/>
  </si>
  <si>
    <t>Gli1</t>
    <phoneticPr fontId="13"/>
  </si>
  <si>
    <t>sample: 200127 RNA→cDNA</t>
  </si>
  <si>
    <t>mGli1</t>
  </si>
  <si>
    <t>mActin</t>
  </si>
  <si>
    <t>ΔCt(Actin-target)</t>
  </si>
  <si>
    <t>Ctrl telo1</t>
  </si>
  <si>
    <t>Ctrl telo2</t>
  </si>
  <si>
    <t>ave</t>
  </si>
  <si>
    <t>sd</t>
  </si>
  <si>
    <t>ave ratio</t>
  </si>
  <si>
    <t>sd ratio</t>
  </si>
  <si>
    <t>p value</t>
  </si>
  <si>
    <t>Ctrl telo3</t>
  </si>
  <si>
    <t>Ctrl telo</t>
  </si>
  <si>
    <t>Ctrl telo4</t>
  </si>
  <si>
    <t>db telo</t>
  </si>
  <si>
    <t>(vs Ctrl telo)</t>
  </si>
  <si>
    <t>Ctrl ana1</t>
  </si>
  <si>
    <t>Ctrl ana</t>
  </si>
  <si>
    <t>Ctrl ana2</t>
  </si>
  <si>
    <t>db ana</t>
  </si>
  <si>
    <t>(vs Ctrl ana)</t>
  </si>
  <si>
    <t>Ctrl ana3</t>
  </si>
  <si>
    <t>Ctrl ana4</t>
  </si>
  <si>
    <t>db telo1</t>
  </si>
  <si>
    <t>db telo2</t>
  </si>
  <si>
    <t>db telo3</t>
  </si>
  <si>
    <t>db telo4</t>
  </si>
  <si>
    <t>db ana1</t>
  </si>
  <si>
    <t>db ana2</t>
  </si>
  <si>
    <t>db ana3</t>
  </si>
  <si>
    <t>db ana4</t>
  </si>
  <si>
    <t>mGli2</t>
  </si>
  <si>
    <t>mPtch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</si>
</sst>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_ "/>
    <numFmt numFmtId="177" formatCode="0.000"/>
    <numFmt numFmtId="178" formatCode="0.000000"/>
    <numFmt numFmtId="179" formatCode="0.00000"/>
  </numFmts>
  <fonts count="3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7" fillId="2" borderId="1" applyNumberFormat="0" applyFont="0" applyAlignment="0" applyProtection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46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176" fontId="0" fillId="0" borderId="0" xfId="0" applyNumberFormat="1"/>
    <xf numFmtId="0" fontId="0" fillId="2" borderId="1" xfId="1" applyFont="1" applyAlignment="1"/>
    <xf numFmtId="176" fontId="0" fillId="2" borderId="1" xfId="1" applyNumberFormat="1" applyFont="1" applyAlignment="1">
      <alignment vertical="center"/>
    </xf>
    <xf numFmtId="176" fontId="0" fillId="2" borderId="1" xfId="1" applyNumberFormat="1" applyFont="1" applyAlignment="1"/>
    <xf numFmtId="176" fontId="4" fillId="2" borderId="1" xfId="1" applyNumberFormat="1" applyFont="1" applyAlignment="1">
      <alignment vertical="center"/>
    </xf>
    <xf numFmtId="176" fontId="5" fillId="2" borderId="1" xfId="1" applyNumberFormat="1" applyFont="1" applyAlignment="1">
      <alignment vertical="center"/>
    </xf>
    <xf numFmtId="49" fontId="0" fillId="2" borderId="1" xfId="1" applyNumberFormat="1" applyFont="1" applyAlignment="1">
      <alignment vertical="center"/>
    </xf>
    <xf numFmtId="0" fontId="2" fillId="0" borderId="0" xfId="3">
      <alignment vertical="center"/>
    </xf>
    <xf numFmtId="0" fontId="9" fillId="0" borderId="0" xfId="3" applyFont="1">
      <alignment vertical="center"/>
    </xf>
    <xf numFmtId="177" fontId="9" fillId="0" borderId="0" xfId="3" applyNumberFormat="1" applyFont="1">
      <alignment vertical="center"/>
    </xf>
    <xf numFmtId="178" fontId="2" fillId="0" borderId="0" xfId="3" applyNumberFormat="1">
      <alignment vertical="center"/>
    </xf>
    <xf numFmtId="0" fontId="2" fillId="0" borderId="0" xfId="3" applyBorder="1">
      <alignment vertical="center"/>
    </xf>
    <xf numFmtId="0" fontId="10" fillId="0" borderId="0" xfId="3" applyFont="1" applyBorder="1">
      <alignment vertical="center"/>
    </xf>
    <xf numFmtId="0" fontId="11" fillId="0" borderId="0" xfId="3" applyFont="1" applyBorder="1">
      <alignment vertical="center"/>
    </xf>
    <xf numFmtId="0" fontId="12" fillId="0" borderId="0" xfId="3" applyFont="1">
      <alignment vertical="center"/>
    </xf>
    <xf numFmtId="0" fontId="2" fillId="0" borderId="2" xfId="3" applyBorder="1">
      <alignment vertical="center"/>
    </xf>
    <xf numFmtId="177" fontId="2" fillId="0" borderId="0" xfId="3" applyNumberFormat="1">
      <alignment vertical="center"/>
    </xf>
    <xf numFmtId="179" fontId="2" fillId="0" borderId="0" xfId="3" applyNumberFormat="1">
      <alignment vertical="center"/>
    </xf>
    <xf numFmtId="0" fontId="2" fillId="0" borderId="3" xfId="3" applyBorder="1">
      <alignment vertical="center"/>
    </xf>
    <xf numFmtId="0" fontId="10" fillId="0" borderId="2" xfId="3" applyFont="1" applyBorder="1">
      <alignment vertical="center"/>
    </xf>
    <xf numFmtId="0" fontId="11" fillId="0" borderId="2" xfId="3" applyFont="1" applyBorder="1">
      <alignment vertical="center"/>
    </xf>
    <xf numFmtId="177" fontId="12" fillId="0" borderId="0" xfId="3" applyNumberFormat="1" applyFont="1">
      <alignment vertical="center"/>
    </xf>
    <xf numFmtId="179" fontId="12" fillId="0" borderId="0" xfId="3" applyNumberFormat="1" applyFont="1">
      <alignment vertical="center"/>
    </xf>
    <xf numFmtId="0" fontId="11" fillId="0" borderId="0" xfId="3" applyFont="1">
      <alignment vertical="center"/>
    </xf>
    <xf numFmtId="0" fontId="2" fillId="0" borderId="4" xfId="3" applyBorder="1">
      <alignment vertical="center"/>
    </xf>
    <xf numFmtId="179" fontId="9" fillId="0" borderId="0" xfId="3" applyNumberFormat="1" applyFont="1">
      <alignment vertical="center"/>
    </xf>
    <xf numFmtId="0" fontId="1" fillId="0" borderId="0" xfId="44">
      <alignment vertical="center"/>
    </xf>
    <xf numFmtId="178" fontId="1" fillId="0" borderId="0" xfId="44" applyNumberFormat="1">
      <alignment vertical="center"/>
    </xf>
    <xf numFmtId="177" fontId="1" fillId="0" borderId="0" xfId="44" applyNumberFormat="1">
      <alignment vertical="center"/>
    </xf>
    <xf numFmtId="0" fontId="9" fillId="0" borderId="0" xfId="44" applyFont="1">
      <alignment vertical="center"/>
    </xf>
    <xf numFmtId="177" fontId="9" fillId="0" borderId="0" xfId="44" applyNumberFormat="1" applyFont="1">
      <alignment vertical="center"/>
    </xf>
    <xf numFmtId="0" fontId="12" fillId="0" borderId="0" xfId="44" applyFont="1">
      <alignment vertical="center"/>
    </xf>
    <xf numFmtId="0" fontId="1" fillId="0" borderId="3" xfId="44" applyBorder="1">
      <alignment vertical="center"/>
    </xf>
    <xf numFmtId="0" fontId="1" fillId="0" borderId="0" xfId="44" applyBorder="1">
      <alignment vertical="center"/>
    </xf>
    <xf numFmtId="0" fontId="1" fillId="0" borderId="2" xfId="44" applyBorder="1">
      <alignment vertical="center"/>
    </xf>
    <xf numFmtId="179" fontId="1" fillId="0" borderId="0" xfId="44" applyNumberFormat="1">
      <alignment vertical="center"/>
    </xf>
    <xf numFmtId="0" fontId="1" fillId="0" borderId="4" xfId="44" applyBorder="1">
      <alignment vertical="center"/>
    </xf>
    <xf numFmtId="179" fontId="12" fillId="0" borderId="0" xfId="44" applyNumberFormat="1" applyFont="1">
      <alignment vertical="center"/>
    </xf>
    <xf numFmtId="179" fontId="9" fillId="0" borderId="0" xfId="44" applyNumberFormat="1" applyFont="1">
      <alignment vertical="center"/>
    </xf>
    <xf numFmtId="179" fontId="30" fillId="0" borderId="0" xfId="44" applyNumberFormat="1" applyFont="1">
      <alignment vertical="center"/>
    </xf>
  </cellXfs>
  <cellStyles count="46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タイトル" xfId="4" builtinId="15" customBuiltin="1"/>
    <cellStyle name="チェック セル" xfId="16" builtinId="23" customBuiltin="1"/>
    <cellStyle name="どちらでもない" xfId="11" builtinId="28" customBuiltin="1"/>
    <cellStyle name="メモ" xfId="1" builtinId="10"/>
    <cellStyle name="メモ 2" xfId="45"/>
    <cellStyle name="リンク セル" xfId="15" builtinId="24" customBuiltin="1"/>
    <cellStyle name="悪い" xfId="10" builtinId="27" customBuiltin="1"/>
    <cellStyle name="計算" xfId="14" builtinId="22" customBuiltin="1"/>
    <cellStyle name="警告文" xfId="17" builtinId="11" customBuiltin="1"/>
    <cellStyle name="見出し 1" xfId="5" builtinId="16" customBuiltin="1"/>
    <cellStyle name="見出し 2" xfId="6" builtinId="17" customBuiltin="1"/>
    <cellStyle name="見出し 3" xfId="7" builtinId="18" customBuiltin="1"/>
    <cellStyle name="見出し 4" xfId="8" builtinId="19" customBuiltin="1"/>
    <cellStyle name="集計" xfId="19" builtinId="25" customBuiltin="1"/>
    <cellStyle name="出力" xfId="13" builtinId="21" customBuiltin="1"/>
    <cellStyle name="説明文" xfId="18" builtinId="53" customBuiltin="1"/>
    <cellStyle name="入力" xfId="12" builtinId="20" customBuiltin="1"/>
    <cellStyle name="標準" xfId="0" builtinId="0"/>
    <cellStyle name="標準 2" xfId="3"/>
    <cellStyle name="標準 3" xfId="2"/>
    <cellStyle name="標準 4" xfId="44"/>
    <cellStyle name="良い" xfId="9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col17a1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'4a'!$E$6:$L$6</c:f>
                <c:numCache>
                  <c:formatCode>General</c:formatCode>
                  <c:ptCount val="8"/>
                  <c:pt idx="0">
                    <c:v>1.8242790966351004</c:v>
                  </c:pt>
                  <c:pt idx="2">
                    <c:v>3.4844619349986625</c:v>
                  </c:pt>
                  <c:pt idx="4">
                    <c:v>5.5110504026596825</c:v>
                  </c:pt>
                  <c:pt idx="6">
                    <c:v>0.1395163688089264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'4a'!$E$4:$L$4</c:f>
              <c:strCache>
                <c:ptCount val="8"/>
                <c:pt idx="0">
                  <c:v>ND(avg)</c:v>
                </c:pt>
                <c:pt idx="1">
                  <c:v>NDpk</c:v>
                </c:pt>
                <c:pt idx="2">
                  <c:v>HFD(avg)</c:v>
                </c:pt>
                <c:pt idx="3">
                  <c:v>HFDpk</c:v>
                </c:pt>
                <c:pt idx="4">
                  <c:v>young(avg)</c:v>
                </c:pt>
                <c:pt idx="5">
                  <c:v>y pk</c:v>
                </c:pt>
                <c:pt idx="6">
                  <c:v>old(avg)</c:v>
                </c:pt>
                <c:pt idx="7">
                  <c:v>o pk</c:v>
                </c:pt>
              </c:strCache>
            </c:strRef>
          </c:cat>
          <c:val>
            <c:numRef>
              <c:f>'4a'!$E$5:$L$5</c:f>
              <c:numCache>
                <c:formatCode>General</c:formatCode>
                <c:ptCount val="8"/>
                <c:pt idx="0">
                  <c:v>44.653908216460138</c:v>
                </c:pt>
                <c:pt idx="1">
                  <c:v>20.838752370357668</c:v>
                </c:pt>
                <c:pt idx="2">
                  <c:v>43.246489890798159</c:v>
                </c:pt>
                <c:pt idx="3">
                  <c:v>34.127258030138904</c:v>
                </c:pt>
                <c:pt idx="4">
                  <c:v>40.829813395990698</c:v>
                </c:pt>
                <c:pt idx="5">
                  <c:v>22.294130057130047</c:v>
                </c:pt>
                <c:pt idx="6">
                  <c:v>25.792630943518486</c:v>
                </c:pt>
                <c:pt idx="7">
                  <c:v>23.443947392877792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70832"/>
        <c:axId val="647571376"/>
      </c:barChart>
      <c:catAx>
        <c:axId val="64757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1376"/>
        <c:crosses val="autoZero"/>
        <c:auto val="1"/>
        <c:lblAlgn val="ctr"/>
        <c:lblOffset val="100"/>
        <c:noMultiLvlLbl val="0"/>
      </c:catAx>
      <c:valAx>
        <c:axId val="64757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08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'4a'!$B$42:$E$42</c:f>
                <c:numCache>
                  <c:formatCode>General</c:formatCode>
                  <c:ptCount val="4"/>
                  <c:pt idx="0">
                    <c:v>0.13497613494361066</c:v>
                  </c:pt>
                  <c:pt idx="1">
                    <c:v>3.4170219553985586E-3</c:v>
                  </c:pt>
                  <c:pt idx="2">
                    <c:v>4.4680074310950349E-2</c:v>
                  </c:pt>
                  <c:pt idx="3">
                    <c:v>8.5341118295211724E-2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'4a'!$B$40:$E$40</c:f>
              <c:strCache>
                <c:ptCount val="4"/>
                <c:pt idx="0">
                  <c:v>young</c:v>
                </c:pt>
                <c:pt idx="1">
                  <c:v>old</c:v>
                </c:pt>
                <c:pt idx="2">
                  <c:v>ND</c:v>
                </c:pt>
                <c:pt idx="3">
                  <c:v>HFD</c:v>
                </c:pt>
              </c:strCache>
            </c:strRef>
          </c:cat>
          <c:val>
            <c:numRef>
              <c:f>'4a'!$B$41:$E$41</c:f>
              <c:numCache>
                <c:formatCode>General</c:formatCode>
                <c:ptCount val="4"/>
                <c:pt idx="0">
                  <c:v>1</c:v>
                </c:pt>
                <c:pt idx="1">
                  <c:v>0.63171072307793608</c:v>
                </c:pt>
                <c:pt idx="2">
                  <c:v>1.0936593754025079</c:v>
                </c:pt>
                <c:pt idx="3">
                  <c:v>1.0591890164025282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6480"/>
        <c:axId val="647562128"/>
      </c:barChart>
      <c:catAx>
        <c:axId val="64756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2128"/>
        <c:crosses val="autoZero"/>
        <c:auto val="1"/>
        <c:lblAlgn val="ctr"/>
        <c:lblOffset val="100"/>
        <c:noMultiLvlLbl val="0"/>
      </c:catAx>
      <c:valAx>
        <c:axId val="647562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6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Gli1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'4d'!$N$5:$N$8</c:f>
                <c:numCache>
                  <c:formatCode>General</c:formatCode>
                  <c:ptCount val="4"/>
                  <c:pt idx="0">
                    <c:v>0.34700484682981458</c:v>
                  </c:pt>
                  <c:pt idx="1">
                    <c:v>0.33324285994410785</c:v>
                  </c:pt>
                  <c:pt idx="2">
                    <c:v>0.2711538063398739</c:v>
                  </c:pt>
                  <c:pt idx="3">
                    <c:v>2.7597963676131307E-2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'4d'!$J$5:$J$8</c:f>
              <c:strCache>
                <c:ptCount val="4"/>
                <c:pt idx="0">
                  <c:v>ctrl telo</c:v>
                </c:pt>
                <c:pt idx="1">
                  <c:v>ctrl ana</c:v>
                </c:pt>
                <c:pt idx="2">
                  <c:v>ob telo</c:v>
                </c:pt>
                <c:pt idx="3">
                  <c:v>ob ana</c:v>
                </c:pt>
              </c:strCache>
            </c:strRef>
          </c:cat>
          <c:val>
            <c:numRef>
              <c:f>'4d'!$M$5:$M$8</c:f>
              <c:numCache>
                <c:formatCode>0.000</c:formatCode>
                <c:ptCount val="4"/>
                <c:pt idx="0">
                  <c:v>1</c:v>
                </c:pt>
                <c:pt idx="1">
                  <c:v>1.170500721787221</c:v>
                </c:pt>
                <c:pt idx="2">
                  <c:v>0.78933650443779535</c:v>
                </c:pt>
                <c:pt idx="3">
                  <c:v>0.65587877037196052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3D-4C5C-91F4-C65BD6C9B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71920"/>
        <c:axId val="647573008"/>
      </c:barChart>
      <c:catAx>
        <c:axId val="64757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3008"/>
        <c:crosses val="autoZero"/>
        <c:auto val="1"/>
        <c:lblAlgn val="ctr"/>
        <c:lblOffset val="100"/>
        <c:noMultiLvlLbl val="0"/>
      </c:catAx>
      <c:valAx>
        <c:axId val="647573008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K1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'4d'!$N$28:$N$31</c:f>
                <c:numCache>
                  <c:formatCode>General</c:formatCode>
                  <c:ptCount val="4"/>
                  <c:pt idx="0">
                    <c:v>0.21713179602365509</c:v>
                  </c:pt>
                  <c:pt idx="1">
                    <c:v>13.887946670530575</c:v>
                  </c:pt>
                  <c:pt idx="2">
                    <c:v>9.3985427073488417</c:v>
                  </c:pt>
                  <c:pt idx="3">
                    <c:v>8.758565025966627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'4d'!$J$28:$J$31</c:f>
              <c:strCache>
                <c:ptCount val="4"/>
                <c:pt idx="0">
                  <c:v>ctrl telo</c:v>
                </c:pt>
                <c:pt idx="1">
                  <c:v>ctrl ana</c:v>
                </c:pt>
                <c:pt idx="2">
                  <c:v>ob telo</c:v>
                </c:pt>
                <c:pt idx="3">
                  <c:v>ob ana</c:v>
                </c:pt>
              </c:strCache>
            </c:strRef>
          </c:cat>
          <c:val>
            <c:numRef>
              <c:f>'4d'!$M$28:$M$31</c:f>
              <c:numCache>
                <c:formatCode>0.000</c:formatCode>
                <c:ptCount val="4"/>
                <c:pt idx="0">
                  <c:v>1</c:v>
                </c:pt>
                <c:pt idx="1">
                  <c:v>16.582956363281792</c:v>
                </c:pt>
                <c:pt idx="2">
                  <c:v>20.137379464183631</c:v>
                </c:pt>
                <c:pt idx="3">
                  <c:v>47.842378691903548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BF-44DD-8613-6B98A6671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0496"/>
        <c:axId val="647559408"/>
      </c:barChart>
      <c:catAx>
        <c:axId val="64756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59408"/>
        <c:crosses val="autoZero"/>
        <c:auto val="1"/>
        <c:lblAlgn val="ctr"/>
        <c:lblOffset val="100"/>
        <c:noMultiLvlLbl val="0"/>
      </c:catAx>
      <c:valAx>
        <c:axId val="647559408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Ptch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'4d'!$N$51:$N$54</c:f>
                <c:numCache>
                  <c:formatCode>General</c:formatCode>
                  <c:ptCount val="4"/>
                  <c:pt idx="0">
                    <c:v>0.34992748058305662</c:v>
                  </c:pt>
                  <c:pt idx="1">
                    <c:v>0.15063086530421593</c:v>
                  </c:pt>
                  <c:pt idx="2">
                    <c:v>7.7539514883188401E-2</c:v>
                  </c:pt>
                  <c:pt idx="3">
                    <c:v>9.0033653410526507E-2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'4d'!$J$51:$J$54</c:f>
              <c:strCache>
                <c:ptCount val="4"/>
                <c:pt idx="0">
                  <c:v>ctrl telo</c:v>
                </c:pt>
                <c:pt idx="1">
                  <c:v>ctrl ana</c:v>
                </c:pt>
                <c:pt idx="2">
                  <c:v>ob telo</c:v>
                </c:pt>
                <c:pt idx="3">
                  <c:v>ob ana</c:v>
                </c:pt>
              </c:strCache>
            </c:strRef>
          </c:cat>
          <c:val>
            <c:numRef>
              <c:f>'4d'!$M$51:$M$54</c:f>
              <c:numCache>
                <c:formatCode>0.000</c:formatCode>
                <c:ptCount val="4"/>
                <c:pt idx="0">
                  <c:v>1</c:v>
                </c:pt>
                <c:pt idx="1">
                  <c:v>0.80725910787812571</c:v>
                </c:pt>
                <c:pt idx="2">
                  <c:v>0.33175777038944904</c:v>
                </c:pt>
                <c:pt idx="3">
                  <c:v>0.35406359091019907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AE-4B1B-BCFA-EF4D65925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1040"/>
        <c:axId val="647561584"/>
      </c:barChart>
      <c:catAx>
        <c:axId val="64756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1584"/>
        <c:crosses val="autoZero"/>
        <c:auto val="1"/>
        <c:lblAlgn val="ctr"/>
        <c:lblOffset val="100"/>
        <c:noMultiLvlLbl val="0"/>
      </c:catAx>
      <c:valAx>
        <c:axId val="647561584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mPtch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'[200127 db HFSC Gli1 Gli2 Ptch.xlsx]まとめ'!$N$50:$N$53</c:f>
                <c:numCache>
                  <c:formatCode>General</c:formatCode>
                  <c:ptCount val="4"/>
                  <c:pt idx="0">
                    <c:v>8.3164498795679845E-2</c:v>
                  </c:pt>
                  <c:pt idx="1">
                    <c:v>0.15665779615630981</c:v>
                  </c:pt>
                  <c:pt idx="2">
                    <c:v>0.25393219238335751</c:v>
                  </c:pt>
                  <c:pt idx="3">
                    <c:v>0.23780486434105233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'[200127 db HFSC Gli1 Gli2 Ptch.xlsx]まとめ'!$M$50:$M$53</c:f>
              <c:numCache>
                <c:formatCode>0.000</c:formatCode>
                <c:ptCount val="4"/>
                <c:pt idx="0">
                  <c:v>1</c:v>
                </c:pt>
                <c:pt idx="1">
                  <c:v>0.82190106342197711</c:v>
                </c:pt>
                <c:pt idx="2">
                  <c:v>1.4744237403064444</c:v>
                </c:pt>
                <c:pt idx="3">
                  <c:v>0.69349290386510154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B4F-4B7B-8019-0163FD92F08E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'[200127 db HFSC Gli1 Gli2 Ptch.xlsx]まとめ'!$I$49</c15:sqref>
                        </c15:formulaRef>
                      </c:ext>
                    </c:extLst>
                    <c:strCache>
                      <c:ptCount val="1"/>
                      <c:pt idx="0">
                        <c:v>mPtch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'[200127 db HFSC Gli1 Gli2 Ptch.xlsx]まとめ'!$J$50:$J$53</c15:sqref>
                        </c15:formulaRef>
                      </c:ext>
                    </c:extLst>
                    <c:strCache>
                      <c:ptCount val="4"/>
                      <c:pt idx="0">
                        <c:v>Ctrl telo</c:v>
                      </c:pt>
                      <c:pt idx="1">
                        <c:v>db telo</c:v>
                      </c:pt>
                      <c:pt idx="2">
                        <c:v>Ctrl ana</c:v>
                      </c:pt>
                      <c:pt idx="3">
                        <c:v>db ana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5590320"/>
        <c:axId val="765590864"/>
      </c:barChart>
      <c:catAx>
        <c:axId val="76559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90864"/>
        <c:crosses val="autoZero"/>
        <c:auto val="1"/>
        <c:lblAlgn val="ctr"/>
        <c:lblOffset val="100"/>
        <c:noMultiLvlLbl val="0"/>
      </c:catAx>
      <c:valAx>
        <c:axId val="765590864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9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mGli1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'[200127 db HFSC Gli1 Gli2 Ptch.xlsx]まとめ'!$N$6:$N$9</c:f>
                <c:numCache>
                  <c:formatCode>General</c:formatCode>
                  <c:ptCount val="4"/>
                  <c:pt idx="0">
                    <c:v>0.14940494562239712</c:v>
                  </c:pt>
                  <c:pt idx="1">
                    <c:v>0.21351447179260138</c:v>
                  </c:pt>
                  <c:pt idx="2">
                    <c:v>0.4413678692000787</c:v>
                  </c:pt>
                  <c:pt idx="3">
                    <c:v>9.5799962585565709E-2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'[200127 db HFSC Gli1 Gli2 Ptch.xlsx]まとめ'!$M$6:$M$9</c:f>
              <c:numCache>
                <c:formatCode>0.000</c:formatCode>
                <c:ptCount val="4"/>
                <c:pt idx="0">
                  <c:v>1</c:v>
                </c:pt>
                <c:pt idx="1">
                  <c:v>1.1945466899233061</c:v>
                </c:pt>
                <c:pt idx="2">
                  <c:v>1.582265142353823</c:v>
                </c:pt>
                <c:pt idx="3">
                  <c:v>1.2749931338157425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C9-48B0-8AA1-03C848BBB48B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'[200127 db HFSC Gli1 Gli2 Ptch.xlsx]まとめ'!$I$5</c15:sqref>
                        </c15:formulaRef>
                      </c:ext>
                    </c:extLst>
                    <c:strCache>
                      <c:ptCount val="1"/>
                      <c:pt idx="0">
                        <c:v>mGli1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'[200127 db HFSC Gli1 Gli2 Ptch.xlsx]まとめ'!$J$6:$J$9</c15:sqref>
                        </c15:formulaRef>
                      </c:ext>
                    </c:extLst>
                    <c:strCache>
                      <c:ptCount val="4"/>
                      <c:pt idx="0">
                        <c:v>Ctrl telo</c:v>
                      </c:pt>
                      <c:pt idx="1">
                        <c:v>db telo</c:v>
                      </c:pt>
                      <c:pt idx="2">
                        <c:v>Ctrl ana</c:v>
                      </c:pt>
                      <c:pt idx="3">
                        <c:v>db ana</c:v>
                      </c:pt>
                    </c:strCache>
                  </c: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5589776"/>
        <c:axId val="647573552"/>
      </c:barChart>
      <c:catAx>
        <c:axId val="76558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3552"/>
        <c:crosses val="autoZero"/>
        <c:auto val="1"/>
        <c:lblAlgn val="ctr"/>
        <c:lblOffset val="100"/>
        <c:noMultiLvlLbl val="0"/>
      </c:catAx>
      <c:valAx>
        <c:axId val="647573552"/>
        <c:scaling>
          <c:orientation val="minMax"/>
        </c:scaling>
        <c:delete val="0"/>
        <c:axPos val="l"/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8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146610</xdr:colOff>
      <xdr:row>13</xdr:row>
      <xdr:rowOff>14194</xdr:rowOff>
    </xdr:from>
    <xdr:to>
      <xdr:col>8</xdr:col>
      <xdr:colOff>451411</xdr:colOff>
      <xdr:row>29</xdr:row>
      <xdr:rowOff>115047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17930</xdr:colOff>
      <xdr:row>12</xdr:row>
      <xdr:rowOff>116540</xdr:rowOff>
    </xdr:from>
    <xdr:to>
      <xdr:col>12</xdr:col>
      <xdr:colOff>582706</xdr:colOff>
      <xdr:row>28</xdr:row>
      <xdr:rowOff>134469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13447</xdr:colOff>
      <xdr:row>8</xdr:row>
      <xdr:rowOff>203051</xdr:rowOff>
    </xdr:from>
    <xdr:to>
      <xdr:col>15</xdr:col>
      <xdr:colOff>551330</xdr:colOff>
      <xdr:row>20</xdr:row>
      <xdr:rowOff>149263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13447</xdr:colOff>
      <xdr:row>31</xdr:row>
      <xdr:rowOff>203051</xdr:rowOff>
    </xdr:from>
    <xdr:to>
      <xdr:col>15</xdr:col>
      <xdr:colOff>551330</xdr:colOff>
      <xdr:row>43</xdr:row>
      <xdr:rowOff>149263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13447</xdr:colOff>
      <xdr:row>54</xdr:row>
      <xdr:rowOff>203051</xdr:rowOff>
    </xdr:from>
    <xdr:to>
      <xdr:col>15</xdr:col>
      <xdr:colOff>551330</xdr:colOff>
      <xdr:row>66</xdr:row>
      <xdr:rowOff>149263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304800</xdr:colOff>
      <xdr:row>122</xdr:row>
      <xdr:rowOff>91440</xdr:rowOff>
    </xdr:from>
    <xdr:to>
      <xdr:col>15</xdr:col>
      <xdr:colOff>467958</xdr:colOff>
      <xdr:row>134</xdr:row>
      <xdr:rowOff>37651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236220</xdr:colOff>
      <xdr:row>78</xdr:row>
      <xdr:rowOff>68580</xdr:rowOff>
    </xdr:from>
    <xdr:to>
      <xdr:col>15</xdr:col>
      <xdr:colOff>399378</xdr:colOff>
      <xdr:row>90</xdr:row>
      <xdr:rowOff>14791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O42"/>
  <sheetViews>
    <sheetView topLeftCell="A2" zoomScale="85" zoomScaleNormal="85" workbookViewId="0">
      <selection activeCell="G41" sqref="G41"/>
    </sheetView>
  </sheetViews>
  <sheetFormatPr defaultRowHeight="13.2" x14ac:dyDescent="0.2"/>
  <sheetData>
    <row r="4" spans="1:41" x14ac:dyDescent="0.2">
      <c r="E4" t="s">
        <v>41</v>
      </c>
      <c r="F4" t="s">
        <v>43</v>
      </c>
      <c r="G4" t="s">
        <v>42</v>
      </c>
      <c r="H4" t="s">
        <v>44</v>
      </c>
      <c r="I4" t="s">
        <v>45</v>
      </c>
      <c r="J4" t="s">
        <v>47</v>
      </c>
      <c r="K4" t="s">
        <v>46</v>
      </c>
      <c r="L4" t="s">
        <v>48</v>
      </c>
      <c r="N4" t="s">
        <v>41</v>
      </c>
      <c r="O4" t="s">
        <v>43</v>
      </c>
      <c r="P4" t="s">
        <v>42</v>
      </c>
      <c r="Q4" t="s">
        <v>44</v>
      </c>
      <c r="R4" t="s">
        <v>45</v>
      </c>
      <c r="S4" t="s">
        <v>47</v>
      </c>
      <c r="T4" t="s">
        <v>46</v>
      </c>
      <c r="U4" t="s">
        <v>48</v>
      </c>
      <c r="Y4" t="s">
        <v>43</v>
      </c>
      <c r="Z4" t="s">
        <v>44</v>
      </c>
      <c r="AA4" t="s">
        <v>47</v>
      </c>
      <c r="AB4" t="s">
        <v>48</v>
      </c>
    </row>
    <row r="5" spans="1:41" x14ac:dyDescent="0.2">
      <c r="E5">
        <v>44.653908216460138</v>
      </c>
      <c r="F5">
        <v>20.838752370357668</v>
      </c>
      <c r="G5">
        <v>43.246489890798159</v>
      </c>
      <c r="H5">
        <v>34.127258030138904</v>
      </c>
      <c r="I5">
        <v>40.829813395990698</v>
      </c>
      <c r="J5">
        <v>22.294130057130047</v>
      </c>
      <c r="K5">
        <v>25.792630943518486</v>
      </c>
      <c r="L5">
        <v>23.443947392877792</v>
      </c>
      <c r="N5">
        <v>119.58296394818979</v>
      </c>
      <c r="O5">
        <v>54.169392266399399</v>
      </c>
      <c r="P5">
        <v>113.98039569240423</v>
      </c>
      <c r="Q5">
        <v>95.238434426421648</v>
      </c>
      <c r="R5">
        <v>107.13745844810119</v>
      </c>
      <c r="S5">
        <v>54.369682567395628</v>
      </c>
      <c r="T5">
        <v>75.773408883389251</v>
      </c>
      <c r="U5">
        <v>50.434487769121858</v>
      </c>
      <c r="Y5">
        <v>20.838752370357668</v>
      </c>
      <c r="Z5">
        <v>34.127258030138904</v>
      </c>
      <c r="AA5">
        <v>22.294130057130047</v>
      </c>
      <c r="AB5">
        <v>23.443947392877792</v>
      </c>
    </row>
    <row r="6" spans="1:41" x14ac:dyDescent="0.2">
      <c r="D6" t="s">
        <v>49</v>
      </c>
      <c r="E6">
        <f>_xlfn.STDEV.P(G10:I10)</f>
        <v>1.8242790966351004</v>
      </c>
      <c r="G6">
        <f>_xlfn.STDEV.P(J10:L10)</f>
        <v>3.4844619349986625</v>
      </c>
      <c r="I6">
        <f>_xlfn.STDEV.P(M10:O10)</f>
        <v>5.5110504026596825</v>
      </c>
      <c r="K6">
        <f>_xlfn.STDEV.P(S10:U10)</f>
        <v>0.1395163688089264</v>
      </c>
      <c r="N6">
        <f>_xlfn.STDEV.P(G11:I11)</f>
        <v>4.5562014448604282</v>
      </c>
      <c r="P6">
        <f>_xlfn.STDEV.P(J11:L11)</f>
        <v>8.5139813990680935</v>
      </c>
      <c r="R6">
        <f>_xlfn.STDEV.P(M11:O11)</f>
        <v>18.161560019538872</v>
      </c>
      <c r="T6">
        <f>_xlfn.STDEV.P(S11:U11)</f>
        <v>10.634331170689668</v>
      </c>
    </row>
    <row r="9" spans="1:41" x14ac:dyDescent="0.2">
      <c r="B9" s="1" t="s">
        <v>0</v>
      </c>
      <c r="C9" s="1" t="s">
        <v>1</v>
      </c>
      <c r="D9" s="1" t="s">
        <v>0</v>
      </c>
      <c r="E9" s="1" t="s">
        <v>1</v>
      </c>
      <c r="G9" t="s">
        <v>2</v>
      </c>
      <c r="H9" t="s">
        <v>3</v>
      </c>
      <c r="I9" t="s">
        <v>4</v>
      </c>
      <c r="J9" t="s">
        <v>5</v>
      </c>
      <c r="K9" t="s">
        <v>6</v>
      </c>
      <c r="L9" t="s">
        <v>7</v>
      </c>
      <c r="M9" t="s">
        <v>8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S9" t="s">
        <v>14</v>
      </c>
      <c r="T9" t="s">
        <v>15</v>
      </c>
      <c r="U9" t="s">
        <v>16</v>
      </c>
      <c r="V9" t="s">
        <v>17</v>
      </c>
      <c r="W9" t="s">
        <v>18</v>
      </c>
      <c r="X9" t="s">
        <v>19</v>
      </c>
      <c r="Y9" t="s">
        <v>20</v>
      </c>
      <c r="Z9" t="s">
        <v>21</v>
      </c>
      <c r="AA9" t="s">
        <v>22</v>
      </c>
      <c r="AB9" t="s">
        <v>23</v>
      </c>
      <c r="AC9" t="s">
        <v>24</v>
      </c>
      <c r="AD9" t="s">
        <v>25</v>
      </c>
      <c r="AE9" t="s">
        <v>26</v>
      </c>
      <c r="AF9" t="s">
        <v>27</v>
      </c>
      <c r="AG9" t="s">
        <v>28</v>
      </c>
      <c r="AH9" t="s">
        <v>29</v>
      </c>
      <c r="AI9" t="s">
        <v>30</v>
      </c>
      <c r="AJ9" t="s">
        <v>31</v>
      </c>
      <c r="AK9" t="s">
        <v>32</v>
      </c>
      <c r="AL9" t="s">
        <v>33</v>
      </c>
      <c r="AM9" t="s">
        <v>34</v>
      </c>
      <c r="AN9" t="s">
        <v>35</v>
      </c>
      <c r="AO9" t="s">
        <v>36</v>
      </c>
    </row>
    <row r="10" spans="1:41" x14ac:dyDescent="0.2">
      <c r="A10" s="2" t="str">
        <f t="shared" ref="A10:A11" si="0">AO10</f>
        <v>Col17a1</v>
      </c>
      <c r="B10" s="6">
        <f t="shared" ref="B10:B11" si="1">AF10</f>
        <v>0.96848163168967183</v>
      </c>
      <c r="C10" s="6">
        <f t="shared" ref="C10:C11" si="2">AI10</f>
        <v>1.6376824016913618</v>
      </c>
      <c r="D10" s="6">
        <f t="shared" ref="D10:D11" si="3">AH10</f>
        <v>0.63171072307793585</v>
      </c>
      <c r="E10" s="6">
        <f t="shared" ref="E10:E11" si="4">AK10</f>
        <v>1.0515748913638374</v>
      </c>
      <c r="G10" s="2">
        <v>43.588570930643421</v>
      </c>
      <c r="H10" s="2">
        <v>47.221468425083039</v>
      </c>
      <c r="I10" s="2">
        <v>43.151685293653962</v>
      </c>
      <c r="J10" s="2">
        <v>42.668485544964376</v>
      </c>
      <c r="K10" s="2">
        <v>39.29737388499116</v>
      </c>
      <c r="L10" s="2">
        <v>47.773610242438934</v>
      </c>
      <c r="M10" s="2">
        <v>35.975304672636604</v>
      </c>
      <c r="N10" s="2">
        <v>37.976648872565711</v>
      </c>
      <c r="O10" s="2">
        <v>48.537486642769821</v>
      </c>
      <c r="P10" s="2">
        <v>38.032977947896867</v>
      </c>
      <c r="Q10" s="2">
        <v>43.307512378375804</v>
      </c>
      <c r="R10" s="2">
        <v>51.039762117670392</v>
      </c>
      <c r="S10" s="2">
        <v>25.742852166841473</v>
      </c>
      <c r="T10" s="2">
        <v>25.652175901068258</v>
      </c>
      <c r="U10" s="2">
        <v>25.982864762645711</v>
      </c>
      <c r="V10" s="2">
        <v>20.838752370357668</v>
      </c>
      <c r="W10" s="2">
        <v>34.127258030138904</v>
      </c>
      <c r="X10" s="2">
        <v>22.294130057130047</v>
      </c>
      <c r="Y10" s="2">
        <v>22.320183764987227</v>
      </c>
      <c r="Z10" s="2">
        <v>23.443947392877792</v>
      </c>
      <c r="AA10" s="2">
        <f t="shared" ref="AA10:AA11" si="5">AVERAGE(G10:I10)</f>
        <v>44.653908216460138</v>
      </c>
      <c r="AB10" s="2">
        <f t="shared" ref="AB10:AB11" si="6">AVERAGE(J10:L10)</f>
        <v>43.246489890798159</v>
      </c>
      <c r="AC10" s="2">
        <f t="shared" ref="AC10:AC11" si="7">AVERAGE(M10:O10)</f>
        <v>40.829813395990712</v>
      </c>
      <c r="AD10" s="2">
        <f t="shared" ref="AD10:AD11" si="8">AVERAGE(P10:R10)</f>
        <v>44.126750814647686</v>
      </c>
      <c r="AE10" s="2">
        <f t="shared" ref="AE10:AE11" si="9">AVERAGE(S10:U10)</f>
        <v>25.792630943518486</v>
      </c>
      <c r="AF10" s="3">
        <f t="shared" ref="AF10:AF11" si="10">AB10/AA10</f>
        <v>0.96848163168967183</v>
      </c>
      <c r="AG10" s="3">
        <f t="shared" ref="AG10:AG11" si="11">AD10/AC10</f>
        <v>1.0807482852464056</v>
      </c>
      <c r="AH10" s="3">
        <f t="shared" ref="AH10:AH11" si="12">AE10/AC10</f>
        <v>0.63171072307793585</v>
      </c>
      <c r="AI10" s="3">
        <f t="shared" ref="AI10:AI11" si="13">W10/V10</f>
        <v>1.6376824016913618</v>
      </c>
      <c r="AJ10" s="3">
        <f t="shared" ref="AJ10:AJ11" si="14">Y10/X10</f>
        <v>1.0011686353219622</v>
      </c>
      <c r="AK10" s="3">
        <f t="shared" ref="AK10:AK11" si="15">Z10/X10</f>
        <v>1.0515748913638374</v>
      </c>
      <c r="AL10" s="4">
        <v>0.62538780000000005</v>
      </c>
      <c r="AM10" s="4">
        <v>0.56282692999999995</v>
      </c>
      <c r="AN10" s="4">
        <v>3.9154402999999997E-2</v>
      </c>
      <c r="AO10" s="5" t="s">
        <v>37</v>
      </c>
    </row>
    <row r="11" spans="1:41" x14ac:dyDescent="0.2">
      <c r="A11" s="8" t="str">
        <f t="shared" si="0"/>
        <v>Col17a1</v>
      </c>
      <c r="B11" s="9">
        <f t="shared" si="1"/>
        <v>0.95314911028453086</v>
      </c>
      <c r="C11" s="9">
        <f t="shared" si="2"/>
        <v>1.758159551764011</v>
      </c>
      <c r="D11" s="9">
        <f t="shared" si="3"/>
        <v>0.70725411990331</v>
      </c>
      <c r="E11" s="9">
        <f t="shared" si="4"/>
        <v>0.92762152338491632</v>
      </c>
      <c r="F11" s="7"/>
      <c r="G11" s="8">
        <v>115.09805947771015</v>
      </c>
      <c r="H11" s="8">
        <v>117.81883642917211</v>
      </c>
      <c r="I11" s="8">
        <v>125.83199593768713</v>
      </c>
      <c r="J11" s="8">
        <v>122.75678865831669</v>
      </c>
      <c r="K11" s="8">
        <v>116.73103761470888</v>
      </c>
      <c r="L11" s="8">
        <v>102.4533608041871</v>
      </c>
      <c r="M11" s="8">
        <v>86.311530548987321</v>
      </c>
      <c r="N11" s="8">
        <v>104.53220674148399</v>
      </c>
      <c r="O11" s="8">
        <v>130.56863805383222</v>
      </c>
      <c r="P11" s="8">
        <v>106.57586836513082</v>
      </c>
      <c r="Q11" s="8">
        <v>115.75277739618291</v>
      </c>
      <c r="R11" s="8">
        <v>130.45674251655643</v>
      </c>
      <c r="S11" s="8">
        <v>79.174760880786067</v>
      </c>
      <c r="T11" s="8">
        <v>61.38586555606296</v>
      </c>
      <c r="U11" s="8">
        <v>86.759600213318706</v>
      </c>
      <c r="V11" s="8">
        <v>54.169392266399399</v>
      </c>
      <c r="W11" s="8">
        <v>95.238434426421648</v>
      </c>
      <c r="X11" s="8">
        <v>54.369682567395628</v>
      </c>
      <c r="Y11" s="8">
        <v>72.90232901301539</v>
      </c>
      <c r="Z11" s="8">
        <v>50.434487769121858</v>
      </c>
      <c r="AA11" s="8">
        <f t="shared" si="5"/>
        <v>119.58296394818979</v>
      </c>
      <c r="AB11" s="8">
        <f t="shared" si="6"/>
        <v>113.98039569240423</v>
      </c>
      <c r="AC11" s="8">
        <f t="shared" si="7"/>
        <v>107.13745844810119</v>
      </c>
      <c r="AD11" s="8">
        <f t="shared" si="8"/>
        <v>117.59512942595673</v>
      </c>
      <c r="AE11" s="8">
        <f t="shared" si="9"/>
        <v>75.773408883389251</v>
      </c>
      <c r="AF11" s="10">
        <f t="shared" si="10"/>
        <v>0.95314911028453086</v>
      </c>
      <c r="AG11" s="10">
        <f t="shared" si="11"/>
        <v>1.097609847473854</v>
      </c>
      <c r="AH11" s="10">
        <f t="shared" si="12"/>
        <v>0.70725411990331</v>
      </c>
      <c r="AI11" s="10">
        <f t="shared" si="13"/>
        <v>1.758159551764011</v>
      </c>
      <c r="AJ11" s="10">
        <f t="shared" si="14"/>
        <v>1.3408636131477694</v>
      </c>
      <c r="AK11" s="10">
        <f t="shared" si="15"/>
        <v>0.92762152338491632</v>
      </c>
      <c r="AL11" s="11">
        <v>0.46697149999999998</v>
      </c>
      <c r="AM11" s="11">
        <v>0.49355875999999999</v>
      </c>
      <c r="AN11" s="11">
        <v>9.7740569999999999E-2</v>
      </c>
      <c r="AO11" s="12" t="s">
        <v>37</v>
      </c>
    </row>
    <row r="34" spans="1:19" x14ac:dyDescent="0.2">
      <c r="B34" t="s">
        <v>51</v>
      </c>
      <c r="C34" t="s">
        <v>52</v>
      </c>
      <c r="D34" t="s">
        <v>53</v>
      </c>
      <c r="E34" t="s">
        <v>54</v>
      </c>
      <c r="P34" t="s">
        <v>51</v>
      </c>
      <c r="Q34" t="s">
        <v>52</v>
      </c>
      <c r="R34" t="s">
        <v>53</v>
      </c>
      <c r="S34" t="s">
        <v>54</v>
      </c>
    </row>
    <row r="35" spans="1:19" x14ac:dyDescent="0.2">
      <c r="B35">
        <v>44.653908216460138</v>
      </c>
      <c r="C35">
        <v>43.246489890798159</v>
      </c>
      <c r="D35">
        <v>40.829813395990698</v>
      </c>
      <c r="E35">
        <v>25.792630943518486</v>
      </c>
      <c r="P35">
        <v>119.58296394818979</v>
      </c>
      <c r="Q35">
        <v>113.98039569240423</v>
      </c>
      <c r="R35">
        <v>107.13745844810119</v>
      </c>
      <c r="S35">
        <v>75.773408883389251</v>
      </c>
    </row>
    <row r="36" spans="1:19" x14ac:dyDescent="0.2">
      <c r="B36">
        <v>1.8242790966351004</v>
      </c>
      <c r="C36">
        <v>3.4844619349986625</v>
      </c>
      <c r="D36">
        <v>5.5110504026596825</v>
      </c>
      <c r="E36">
        <v>0.1395163688089264</v>
      </c>
      <c r="P36">
        <v>4.5562014448604282</v>
      </c>
      <c r="Q36">
        <v>8.5139813990680935</v>
      </c>
      <c r="R36">
        <v>18.161560019538872</v>
      </c>
      <c r="S36">
        <v>10.634331170689668</v>
      </c>
    </row>
    <row r="37" spans="1:19" x14ac:dyDescent="0.2">
      <c r="A37" t="s">
        <v>50</v>
      </c>
      <c r="E37">
        <f>TTEST(M10:O10,S10:U10,1,2)</f>
        <v>9.0928305348986667E-3</v>
      </c>
      <c r="S37">
        <f>TTEST(M11:O11,S11:U11,1,2)</f>
        <v>5.1386704788129053E-2</v>
      </c>
    </row>
    <row r="40" spans="1:19" x14ac:dyDescent="0.2">
      <c r="B40" t="s">
        <v>40</v>
      </c>
      <c r="C40" t="s">
        <v>54</v>
      </c>
      <c r="D40" t="s">
        <v>38</v>
      </c>
      <c r="E40" t="s">
        <v>39</v>
      </c>
    </row>
    <row r="41" spans="1:19" x14ac:dyDescent="0.2">
      <c r="B41">
        <f>D35/$D$35</f>
        <v>1</v>
      </c>
      <c r="C41">
        <f t="shared" ref="C41" si="16">E35/$D$35</f>
        <v>0.63171072307793608</v>
      </c>
      <c r="D41">
        <f>B35/$D$35</f>
        <v>1.0936593754025079</v>
      </c>
      <c r="E41">
        <f>C35/$D$35</f>
        <v>1.0591890164025282</v>
      </c>
    </row>
    <row r="42" spans="1:19" x14ac:dyDescent="0.2">
      <c r="B42">
        <f>D36/$D$35</f>
        <v>0.13497613494361066</v>
      </c>
      <c r="C42">
        <f>E36/$D$35</f>
        <v>3.4170219553985586E-3</v>
      </c>
      <c r="D42">
        <f>B36/$D$35</f>
        <v>4.4680074310950349E-2</v>
      </c>
      <c r="E42">
        <f>C36/$D$35</f>
        <v>8.5341118295211724E-2</v>
      </c>
    </row>
  </sheetData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topLeftCell="A93" workbookViewId="0">
      <selection activeCell="Q118" sqref="Q118"/>
    </sheetView>
  </sheetViews>
  <sheetFormatPr defaultRowHeight="13.2" x14ac:dyDescent="0.2"/>
  <cols>
    <col min="1" max="1" width="6.5546875" style="13" customWidth="1"/>
    <col min="2" max="3" width="8.88671875" style="13"/>
    <col min="4" max="4" width="1.6640625" style="13" customWidth="1"/>
    <col min="5" max="5" width="8.88671875" style="13"/>
    <col min="6" max="6" width="18.77734375" style="13" bestFit="1" customWidth="1"/>
    <col min="7" max="7" width="14" style="13" bestFit="1" customWidth="1"/>
    <col min="8" max="8" width="8.88671875" style="13"/>
    <col min="9" max="9" width="5.33203125" style="13" customWidth="1"/>
    <col min="10" max="16384" width="8.88671875" style="13"/>
  </cols>
  <sheetData>
    <row r="1" spans="1:16" x14ac:dyDescent="0.2">
      <c r="A1" s="14" t="s">
        <v>101</v>
      </c>
    </row>
    <row r="2" spans="1:16" ht="13.8" thickBot="1" x14ac:dyDescent="0.25">
      <c r="B2" s="30"/>
      <c r="C2" s="30" t="s">
        <v>99</v>
      </c>
      <c r="D2" s="30"/>
      <c r="E2" s="30" t="s">
        <v>101</v>
      </c>
      <c r="F2" s="30" t="s">
        <v>84</v>
      </c>
      <c r="G2" s="30" t="s">
        <v>83</v>
      </c>
    </row>
    <row r="3" spans="1:16" ht="13.8" thickTop="1" x14ac:dyDescent="0.2">
      <c r="B3" s="13" t="s">
        <v>98</v>
      </c>
      <c r="C3" s="13">
        <v>23.49</v>
      </c>
      <c r="E3" s="13">
        <v>25.03</v>
      </c>
      <c r="F3" s="13">
        <f t="shared" ref="F3:F18" si="0">C3-E3</f>
        <v>-1.5400000000000027</v>
      </c>
      <c r="G3" s="13">
        <f t="shared" ref="G3:G18" si="1">POWER(2,F3)</f>
        <v>0.3438854545349353</v>
      </c>
    </row>
    <row r="4" spans="1:16" x14ac:dyDescent="0.2">
      <c r="B4" s="13" t="s">
        <v>81</v>
      </c>
      <c r="C4" s="13">
        <v>25.88</v>
      </c>
      <c r="E4" s="13">
        <v>27.71</v>
      </c>
      <c r="F4" s="13">
        <f t="shared" si="0"/>
        <v>-1.8300000000000018</v>
      </c>
      <c r="G4" s="13">
        <f t="shared" si="1"/>
        <v>0.28126462117220202</v>
      </c>
      <c r="I4" s="14" t="s">
        <v>101</v>
      </c>
      <c r="K4" s="13" t="s">
        <v>96</v>
      </c>
      <c r="L4" s="13" t="s">
        <v>95</v>
      </c>
      <c r="M4" s="14" t="s">
        <v>77</v>
      </c>
      <c r="N4" s="14" t="s">
        <v>94</v>
      </c>
      <c r="O4" s="14" t="s">
        <v>75</v>
      </c>
    </row>
    <row r="5" spans="1:16" x14ac:dyDescent="0.2">
      <c r="B5" s="13" t="s">
        <v>74</v>
      </c>
      <c r="C5" s="17">
        <v>26.46</v>
      </c>
      <c r="D5" s="17"/>
      <c r="E5" s="17">
        <v>28.39</v>
      </c>
      <c r="F5" s="17">
        <f t="shared" si="0"/>
        <v>-1.9299999999999997</v>
      </c>
      <c r="G5" s="17">
        <f t="shared" si="1"/>
        <v>0.26242917090576684</v>
      </c>
      <c r="J5" s="13" t="s">
        <v>73</v>
      </c>
      <c r="K5" s="23">
        <f>AVERAGE(G3:G6)</f>
        <v>0.25515637985489353</v>
      </c>
      <c r="L5" s="23">
        <f>STDEV(G3:G6)</f>
        <v>8.8540500509197317E-2</v>
      </c>
      <c r="M5" s="15">
        <f>K5/K$5</f>
        <v>1</v>
      </c>
      <c r="N5" s="15">
        <f>L5/K$5</f>
        <v>0.34700484682981458</v>
      </c>
      <c r="O5" s="28"/>
    </row>
    <row r="6" spans="1:16" x14ac:dyDescent="0.2">
      <c r="B6" s="13" t="s">
        <v>72</v>
      </c>
      <c r="C6" s="17">
        <v>23.97</v>
      </c>
      <c r="D6" s="17"/>
      <c r="E6" s="17">
        <v>26.88</v>
      </c>
      <c r="F6" s="17">
        <f t="shared" si="0"/>
        <v>-2.91</v>
      </c>
      <c r="G6" s="17">
        <f t="shared" si="1"/>
        <v>0.13304627280666997</v>
      </c>
      <c r="J6" s="13" t="s">
        <v>93</v>
      </c>
      <c r="K6" s="23">
        <f>AVERAGE(G7:G10)</f>
        <v>0.29866072678876721</v>
      </c>
      <c r="L6" s="23">
        <f>STDEV(G7:G10)</f>
        <v>8.5029041755829871E-2</v>
      </c>
      <c r="M6" s="15">
        <f>K6/K$5</f>
        <v>1.170500721787221</v>
      </c>
      <c r="N6" s="15">
        <f>L6/K$5</f>
        <v>0.33324285994410785</v>
      </c>
      <c r="O6" s="28"/>
    </row>
    <row r="7" spans="1:16" x14ac:dyDescent="0.2">
      <c r="B7" s="24" t="s">
        <v>92</v>
      </c>
      <c r="C7" s="24">
        <v>22.52</v>
      </c>
      <c r="D7" s="24"/>
      <c r="E7" s="24">
        <v>25.02</v>
      </c>
      <c r="F7" s="24">
        <f t="shared" si="0"/>
        <v>-2.5</v>
      </c>
      <c r="G7" s="24">
        <f t="shared" si="1"/>
        <v>0.17677669529663687</v>
      </c>
      <c r="J7" s="13" t="s">
        <v>69</v>
      </c>
      <c r="K7" s="23">
        <f>AVERAGE(G11:G14)</f>
        <v>0.20140424495966397</v>
      </c>
      <c r="L7" s="23">
        <f>STDEV(G11:G14)</f>
        <v>6.9186623609557102E-2</v>
      </c>
      <c r="M7" s="15">
        <f>K7/K$5</f>
        <v>0.78933650443779535</v>
      </c>
      <c r="N7" s="15">
        <f>L7/K$5</f>
        <v>0.2711538063398739</v>
      </c>
      <c r="O7" s="31">
        <f>TTEST(G3:G6,G11:G14,2,2)</f>
        <v>0.37564797665835953</v>
      </c>
      <c r="P7" s="13" t="s">
        <v>91</v>
      </c>
    </row>
    <row r="8" spans="1:16" x14ac:dyDescent="0.2">
      <c r="B8" s="17" t="s">
        <v>67</v>
      </c>
      <c r="C8" s="17">
        <v>22.62</v>
      </c>
      <c r="D8" s="17"/>
      <c r="E8" s="17">
        <v>24.31</v>
      </c>
      <c r="F8" s="17">
        <f t="shared" si="0"/>
        <v>-1.6899999999999977</v>
      </c>
      <c r="G8" s="17">
        <f t="shared" si="1"/>
        <v>0.30992692498474717</v>
      </c>
      <c r="J8" s="13" t="s">
        <v>90</v>
      </c>
      <c r="K8" s="23">
        <f>AVERAGE(G15:G18)</f>
        <v>0.16735165267178845</v>
      </c>
      <c r="L8" s="23">
        <f>STDEV(G15:G18)</f>
        <v>7.0417965029685135E-3</v>
      </c>
      <c r="M8" s="15">
        <f>K8/K$5</f>
        <v>0.65587877037196052</v>
      </c>
      <c r="N8" s="15">
        <f>L8/K$5</f>
        <v>2.7597963676131307E-2</v>
      </c>
      <c r="O8" s="28">
        <f>TTEST(G7:G10,G15:G18,2,2)</f>
        <v>2.1717612345093423E-2</v>
      </c>
      <c r="P8" s="13" t="s">
        <v>100</v>
      </c>
    </row>
    <row r="9" spans="1:16" x14ac:dyDescent="0.2">
      <c r="B9" s="17" t="s">
        <v>64</v>
      </c>
      <c r="C9" s="17">
        <v>22.89</v>
      </c>
      <c r="D9" s="17"/>
      <c r="E9" s="17">
        <v>24.32</v>
      </c>
      <c r="F9" s="17">
        <f t="shared" si="0"/>
        <v>-1.4299999999999997</v>
      </c>
      <c r="G9" s="17">
        <f t="shared" si="1"/>
        <v>0.37113089265726235</v>
      </c>
      <c r="K9" s="23"/>
      <c r="L9" s="23"/>
      <c r="M9" s="15"/>
      <c r="N9" s="15"/>
      <c r="O9" s="27"/>
    </row>
    <row r="10" spans="1:16" x14ac:dyDescent="0.2">
      <c r="B10" s="21" t="s">
        <v>63</v>
      </c>
      <c r="C10" s="21">
        <v>23.49</v>
      </c>
      <c r="D10" s="21"/>
      <c r="E10" s="21">
        <v>25.06</v>
      </c>
      <c r="F10" s="21">
        <f t="shared" si="0"/>
        <v>-1.5700000000000003</v>
      </c>
      <c r="G10" s="21">
        <f t="shared" si="1"/>
        <v>0.3368083942164225</v>
      </c>
      <c r="K10" s="23"/>
      <c r="L10" s="23"/>
      <c r="M10" s="15"/>
      <c r="N10" s="15"/>
      <c r="O10" s="15"/>
    </row>
    <row r="11" spans="1:16" x14ac:dyDescent="0.2">
      <c r="B11" s="24" t="s">
        <v>62</v>
      </c>
      <c r="C11" s="24">
        <v>25.08</v>
      </c>
      <c r="D11" s="24"/>
      <c r="E11" s="24">
        <v>28.03</v>
      </c>
      <c r="F11" s="24">
        <f t="shared" si="0"/>
        <v>-2.9500000000000028</v>
      </c>
      <c r="G11" s="24">
        <f t="shared" si="1"/>
        <v>0.12940811548017192</v>
      </c>
      <c r="K11" s="23"/>
      <c r="L11" s="23"/>
      <c r="M11" s="22"/>
      <c r="N11" s="22"/>
      <c r="O11" s="22"/>
    </row>
    <row r="12" spans="1:16" x14ac:dyDescent="0.2">
      <c r="B12" s="17" t="s">
        <v>61</v>
      </c>
      <c r="C12" s="17">
        <v>24.97</v>
      </c>
      <c r="D12" s="17"/>
      <c r="E12" s="17">
        <v>26.9</v>
      </c>
      <c r="F12" s="17">
        <f t="shared" si="0"/>
        <v>-1.9299999999999997</v>
      </c>
      <c r="G12" s="17">
        <f t="shared" si="1"/>
        <v>0.26242917090576684</v>
      </c>
      <c r="L12" s="14"/>
      <c r="M12" s="14"/>
      <c r="N12" s="14"/>
    </row>
    <row r="13" spans="1:16" x14ac:dyDescent="0.2">
      <c r="B13" s="17" t="s">
        <v>60</v>
      </c>
      <c r="C13" s="17">
        <v>25.33</v>
      </c>
      <c r="D13" s="17"/>
      <c r="E13" s="17">
        <v>27.28</v>
      </c>
      <c r="F13" s="17">
        <f t="shared" si="0"/>
        <v>-1.9500000000000028</v>
      </c>
      <c r="G13" s="17">
        <f t="shared" si="1"/>
        <v>0.25881623096034384</v>
      </c>
      <c r="L13" s="14"/>
      <c r="M13" s="14"/>
      <c r="N13" s="14"/>
    </row>
    <row r="14" spans="1:16" x14ac:dyDescent="0.2">
      <c r="B14" s="21" t="s">
        <v>59</v>
      </c>
      <c r="C14" s="21">
        <v>25.52</v>
      </c>
      <c r="D14" s="21"/>
      <c r="E14" s="21">
        <v>28.21</v>
      </c>
      <c r="F14" s="21">
        <f t="shared" si="0"/>
        <v>-2.6900000000000013</v>
      </c>
      <c r="G14" s="21">
        <f t="shared" si="1"/>
        <v>0.15496346249237319</v>
      </c>
      <c r="L14" s="14"/>
      <c r="M14" s="14"/>
      <c r="N14" s="14"/>
    </row>
    <row r="15" spans="1:16" x14ac:dyDescent="0.2">
      <c r="B15" s="17" t="s">
        <v>88</v>
      </c>
      <c r="C15" s="17">
        <v>23.82</v>
      </c>
      <c r="D15" s="17"/>
      <c r="E15" s="17">
        <v>26.37</v>
      </c>
      <c r="F15" s="17">
        <f t="shared" si="0"/>
        <v>-2.5500000000000007</v>
      </c>
      <c r="G15" s="17">
        <f t="shared" si="1"/>
        <v>0.17075503209429935</v>
      </c>
      <c r="J15" s="16"/>
      <c r="K15" s="16"/>
      <c r="L15" s="15"/>
      <c r="M15" s="15"/>
      <c r="N15" s="14"/>
    </row>
    <row r="16" spans="1:16" x14ac:dyDescent="0.2">
      <c r="B16" s="17" t="s">
        <v>57</v>
      </c>
      <c r="C16" s="17">
        <v>23.71</v>
      </c>
      <c r="D16" s="17"/>
      <c r="E16" s="17">
        <v>26.35</v>
      </c>
      <c r="F16" s="17">
        <f t="shared" si="0"/>
        <v>-2.6400000000000006</v>
      </c>
      <c r="G16" s="17">
        <f t="shared" si="1"/>
        <v>0.16042823719536298</v>
      </c>
      <c r="J16" s="16"/>
      <c r="K16" s="16"/>
      <c r="L16" s="15"/>
      <c r="M16" s="15"/>
      <c r="N16" s="20"/>
    </row>
    <row r="17" spans="1:16" x14ac:dyDescent="0.2">
      <c r="B17" s="17" t="s">
        <v>56</v>
      </c>
      <c r="C17" s="17">
        <v>24.03</v>
      </c>
      <c r="D17" s="17"/>
      <c r="E17" s="17">
        <v>26.65</v>
      </c>
      <c r="F17" s="17">
        <f t="shared" si="0"/>
        <v>-2.6199999999999974</v>
      </c>
      <c r="G17" s="17">
        <f t="shared" si="1"/>
        <v>0.162667731930242</v>
      </c>
      <c r="J17" s="16"/>
      <c r="K17" s="16"/>
      <c r="L17" s="15"/>
      <c r="M17" s="15"/>
      <c r="N17" s="14"/>
    </row>
    <row r="18" spans="1:16" x14ac:dyDescent="0.2">
      <c r="B18" s="17" t="s">
        <v>55</v>
      </c>
      <c r="C18" s="17">
        <v>23.52</v>
      </c>
      <c r="D18" s="17"/>
      <c r="E18" s="17">
        <v>26.03</v>
      </c>
      <c r="F18" s="17">
        <f t="shared" si="0"/>
        <v>-2.5100000000000016</v>
      </c>
      <c r="G18" s="17">
        <f t="shared" si="1"/>
        <v>0.17555560946724949</v>
      </c>
      <c r="J18" s="16"/>
      <c r="K18" s="16"/>
      <c r="L18" s="15"/>
      <c r="M18" s="15"/>
      <c r="N18" s="14"/>
    </row>
    <row r="19" spans="1:16" x14ac:dyDescent="0.2">
      <c r="B19" s="17"/>
      <c r="C19" s="17"/>
      <c r="D19" s="17"/>
      <c r="E19" s="17"/>
      <c r="F19" s="17"/>
      <c r="G19" s="17"/>
      <c r="J19" s="16"/>
      <c r="K19" s="16"/>
      <c r="L19" s="15"/>
      <c r="M19" s="15"/>
      <c r="N19" s="14"/>
    </row>
    <row r="20" spans="1:16" x14ac:dyDescent="0.2">
      <c r="B20" s="17"/>
      <c r="C20" s="17"/>
      <c r="D20" s="17"/>
      <c r="E20" s="17"/>
      <c r="F20" s="17"/>
      <c r="G20" s="17"/>
      <c r="J20" s="16"/>
      <c r="K20" s="16"/>
      <c r="L20" s="15"/>
      <c r="M20" s="15"/>
      <c r="N20" s="14"/>
    </row>
    <row r="24" spans="1:16" x14ac:dyDescent="0.2">
      <c r="A24" s="14" t="s">
        <v>97</v>
      </c>
    </row>
    <row r="25" spans="1:16" ht="13.8" thickBot="1" x14ac:dyDescent="0.25">
      <c r="B25" s="30"/>
      <c r="C25" s="30" t="s">
        <v>99</v>
      </c>
      <c r="D25" s="30"/>
      <c r="E25" s="30" t="s">
        <v>97</v>
      </c>
      <c r="F25" s="30" t="s">
        <v>84</v>
      </c>
      <c r="G25" s="30" t="s">
        <v>83</v>
      </c>
    </row>
    <row r="26" spans="1:16" ht="13.8" thickTop="1" x14ac:dyDescent="0.2">
      <c r="B26" s="13" t="s">
        <v>98</v>
      </c>
      <c r="C26" s="13">
        <v>23.49</v>
      </c>
      <c r="E26" s="13">
        <v>29.56</v>
      </c>
      <c r="F26" s="13">
        <f t="shared" ref="F26:F41" si="2">C26-E26</f>
        <v>-6.07</v>
      </c>
      <c r="G26" s="13">
        <f t="shared" ref="G26:G41" si="3">POWER(2,F26)</f>
        <v>1.4884968719436526E-2</v>
      </c>
    </row>
    <row r="27" spans="1:16" x14ac:dyDescent="0.2">
      <c r="B27" s="13" t="s">
        <v>81</v>
      </c>
      <c r="C27" s="13">
        <v>25.88</v>
      </c>
      <c r="E27" s="13">
        <v>31.87</v>
      </c>
      <c r="F27" s="13">
        <f t="shared" si="2"/>
        <v>-5.990000000000002</v>
      </c>
      <c r="G27" s="13">
        <f t="shared" si="3"/>
        <v>1.5733680469636212E-2</v>
      </c>
      <c r="I27" s="14" t="s">
        <v>97</v>
      </c>
      <c r="K27" s="13" t="s">
        <v>96</v>
      </c>
      <c r="L27" s="13" t="s">
        <v>95</v>
      </c>
      <c r="M27" s="14" t="s">
        <v>77</v>
      </c>
      <c r="N27" s="14" t="s">
        <v>94</v>
      </c>
      <c r="O27" s="14" t="s">
        <v>75</v>
      </c>
    </row>
    <row r="28" spans="1:16" x14ac:dyDescent="0.2">
      <c r="B28" s="13" t="s">
        <v>74</v>
      </c>
      <c r="C28" s="17">
        <v>26.46</v>
      </c>
      <c r="D28" s="17"/>
      <c r="E28" s="17">
        <v>31.9</v>
      </c>
      <c r="F28" s="17">
        <f t="shared" si="2"/>
        <v>-5.4399999999999977</v>
      </c>
      <c r="G28" s="17">
        <f t="shared" si="3"/>
        <v>2.303545652017349E-2</v>
      </c>
      <c r="J28" s="13" t="s">
        <v>73</v>
      </c>
      <c r="K28" s="23">
        <f>AVERAGE(G26:G29)</f>
        <v>1.8786736654419923E-2</v>
      </c>
      <c r="L28" s="23">
        <f>STDEV(G26:G29)</f>
        <v>4.0791978711976311E-3</v>
      </c>
      <c r="M28" s="15">
        <f>K28/K$28</f>
        <v>1</v>
      </c>
      <c r="N28" s="15">
        <f>L28/K$28</f>
        <v>0.21713179602365509</v>
      </c>
      <c r="O28" s="28"/>
    </row>
    <row r="29" spans="1:16" x14ac:dyDescent="0.2">
      <c r="B29" s="13" t="s">
        <v>72</v>
      </c>
      <c r="C29" s="17">
        <v>23.97</v>
      </c>
      <c r="D29" s="17"/>
      <c r="E29" s="17">
        <v>29.51</v>
      </c>
      <c r="F29" s="17">
        <f t="shared" si="2"/>
        <v>-5.5400000000000027</v>
      </c>
      <c r="G29" s="17">
        <f t="shared" si="3"/>
        <v>2.1492840908433463E-2</v>
      </c>
      <c r="J29" s="13" t="s">
        <v>93</v>
      </c>
      <c r="K29" s="23">
        <f>AVERAGE(G30:G33)</f>
        <v>0.31153963414871216</v>
      </c>
      <c r="L29" s="23">
        <f>STDEV(G30:G33)</f>
        <v>0.26090919676988589</v>
      </c>
      <c r="M29" s="15">
        <f>K29/K$28</f>
        <v>16.582956363281792</v>
      </c>
      <c r="N29" s="15">
        <f>L29/K$28</f>
        <v>13.887946670530575</v>
      </c>
      <c r="O29" s="28"/>
    </row>
    <row r="30" spans="1:16" x14ac:dyDescent="0.2">
      <c r="B30" s="24" t="s">
        <v>92</v>
      </c>
      <c r="C30" s="24">
        <v>22.52</v>
      </c>
      <c r="D30" s="24"/>
      <c r="E30" s="24">
        <v>23.49</v>
      </c>
      <c r="F30" s="24">
        <f t="shared" si="2"/>
        <v>-0.96999999999999886</v>
      </c>
      <c r="G30" s="24">
        <f t="shared" si="3"/>
        <v>0.51050606285359701</v>
      </c>
      <c r="J30" s="13" t="s">
        <v>69</v>
      </c>
      <c r="K30" s="23">
        <f>AVERAGE(G34:G37)</f>
        <v>0.37831564490374164</v>
      </c>
      <c r="L30" s="23">
        <f>STDEV(G34:G37)</f>
        <v>0.17656794677828153</v>
      </c>
      <c r="M30" s="15">
        <f>K30/K$28</f>
        <v>20.137379464183631</v>
      </c>
      <c r="N30" s="15">
        <f>L30/K$28</f>
        <v>9.3985427073488417</v>
      </c>
      <c r="O30" s="28">
        <f>TTEST(G26:G29,G34:G37,2,2)</f>
        <v>6.5659803952374347E-3</v>
      </c>
      <c r="P30" s="13" t="s">
        <v>91</v>
      </c>
    </row>
    <row r="31" spans="1:16" x14ac:dyDescent="0.2">
      <c r="B31" s="17" t="s">
        <v>67</v>
      </c>
      <c r="C31" s="17">
        <v>22.62</v>
      </c>
      <c r="D31" s="17"/>
      <c r="E31" s="17">
        <v>23.45</v>
      </c>
      <c r="F31" s="17">
        <f t="shared" si="2"/>
        <v>-0.82999999999999829</v>
      </c>
      <c r="G31" s="17">
        <f t="shared" si="3"/>
        <v>0.56252924234440538</v>
      </c>
      <c r="J31" s="13" t="s">
        <v>90</v>
      </c>
      <c r="K31" s="23">
        <f>AVERAGE(G38:G41)</f>
        <v>0.89880216940582303</v>
      </c>
      <c r="L31" s="23">
        <f>STDEV(G38:G41)</f>
        <v>0.16454485461344762</v>
      </c>
      <c r="M31" s="15">
        <f>K31/K$28</f>
        <v>47.842378691903548</v>
      </c>
      <c r="N31" s="15">
        <f>L31/K$28</f>
        <v>8.758565025966627</v>
      </c>
      <c r="O31" s="28">
        <f>TTEST(G30:G33,G38:G41,2,2)</f>
        <v>8.8875833903415309E-3</v>
      </c>
      <c r="P31" s="13" t="s">
        <v>65</v>
      </c>
    </row>
    <row r="32" spans="1:16" x14ac:dyDescent="0.2">
      <c r="B32" s="17" t="s">
        <v>64</v>
      </c>
      <c r="C32" s="17">
        <v>22.89</v>
      </c>
      <c r="D32" s="17"/>
      <c r="E32" s="17">
        <v>26.2</v>
      </c>
      <c r="F32" s="17">
        <f t="shared" si="2"/>
        <v>-3.3099999999999987</v>
      </c>
      <c r="G32" s="17">
        <f t="shared" si="3"/>
        <v>0.10083021990276587</v>
      </c>
      <c r="K32" s="23"/>
      <c r="L32" s="23"/>
      <c r="M32" s="15"/>
      <c r="N32" s="15"/>
      <c r="O32" s="27"/>
    </row>
    <row r="33" spans="1:15" x14ac:dyDescent="0.2">
      <c r="B33" s="21" t="s">
        <v>63</v>
      </c>
      <c r="C33" s="21">
        <v>23.49</v>
      </c>
      <c r="D33" s="21"/>
      <c r="E33" s="21">
        <v>27.28</v>
      </c>
      <c r="F33" s="21">
        <f t="shared" si="2"/>
        <v>-3.7900000000000027</v>
      </c>
      <c r="G33" s="21">
        <f t="shared" si="3"/>
        <v>7.2293011494080336E-2</v>
      </c>
      <c r="K33" s="23"/>
      <c r="L33" s="23"/>
      <c r="M33" s="15"/>
      <c r="N33" s="15"/>
      <c r="O33" s="15"/>
    </row>
    <row r="34" spans="1:15" x14ac:dyDescent="0.2">
      <c r="B34" s="24" t="s">
        <v>89</v>
      </c>
      <c r="C34" s="24">
        <v>25.08</v>
      </c>
      <c r="D34" s="24"/>
      <c r="E34" s="24">
        <v>26.68</v>
      </c>
      <c r="F34" s="24">
        <f t="shared" si="2"/>
        <v>-1.6000000000000014</v>
      </c>
      <c r="G34" s="24">
        <f t="shared" si="3"/>
        <v>0.32987697769322327</v>
      </c>
      <c r="K34" s="23"/>
      <c r="L34" s="23"/>
      <c r="M34" s="22"/>
      <c r="N34" s="22"/>
      <c r="O34" s="22"/>
    </row>
    <row r="35" spans="1:15" x14ac:dyDescent="0.2">
      <c r="B35" s="17" t="s">
        <v>61</v>
      </c>
      <c r="C35" s="17">
        <v>24.97</v>
      </c>
      <c r="D35" s="17"/>
      <c r="E35" s="17">
        <v>25.66</v>
      </c>
      <c r="F35" s="17">
        <f t="shared" si="2"/>
        <v>-0.69000000000000128</v>
      </c>
      <c r="G35" s="17">
        <f t="shared" si="3"/>
        <v>0.61985384996949278</v>
      </c>
      <c r="L35" s="14"/>
      <c r="M35" s="14"/>
      <c r="N35" s="14"/>
    </row>
    <row r="36" spans="1:15" x14ac:dyDescent="0.2">
      <c r="B36" s="17" t="s">
        <v>60</v>
      </c>
      <c r="C36" s="17">
        <v>25.33</v>
      </c>
      <c r="D36" s="17"/>
      <c r="E36" s="17">
        <v>27.67</v>
      </c>
      <c r="F36" s="17">
        <f t="shared" si="2"/>
        <v>-2.3400000000000034</v>
      </c>
      <c r="G36" s="17">
        <f t="shared" si="3"/>
        <v>0.19751032796584381</v>
      </c>
      <c r="L36" s="14"/>
      <c r="M36" s="14"/>
      <c r="N36" s="14"/>
    </row>
    <row r="37" spans="1:15" x14ac:dyDescent="0.2">
      <c r="B37" s="21" t="s">
        <v>59</v>
      </c>
      <c r="C37" s="21">
        <v>25.52</v>
      </c>
      <c r="D37" s="21"/>
      <c r="E37" s="21">
        <v>26.97</v>
      </c>
      <c r="F37" s="21">
        <f t="shared" si="2"/>
        <v>-1.4499999999999993</v>
      </c>
      <c r="G37" s="21">
        <f t="shared" si="3"/>
        <v>0.36602142398640658</v>
      </c>
      <c r="L37" s="14"/>
      <c r="M37" s="14"/>
      <c r="N37" s="14"/>
    </row>
    <row r="38" spans="1:15" x14ac:dyDescent="0.2">
      <c r="B38" s="17" t="s">
        <v>88</v>
      </c>
      <c r="C38" s="17">
        <v>23.82</v>
      </c>
      <c r="D38" s="17"/>
      <c r="E38" s="17">
        <v>23.69</v>
      </c>
      <c r="F38" s="17">
        <f t="shared" si="2"/>
        <v>0.12999999999999901</v>
      </c>
      <c r="G38" s="17">
        <f t="shared" si="3"/>
        <v>1.0942937012607388</v>
      </c>
      <c r="J38" s="16"/>
      <c r="K38" s="16"/>
      <c r="L38" s="15"/>
      <c r="M38" s="15"/>
      <c r="N38" s="14"/>
    </row>
    <row r="39" spans="1:15" x14ac:dyDescent="0.2">
      <c r="B39" s="17" t="s">
        <v>57</v>
      </c>
      <c r="C39" s="17">
        <v>23.71</v>
      </c>
      <c r="D39" s="17"/>
      <c r="E39" s="17">
        <v>23.79</v>
      </c>
      <c r="F39" s="17">
        <f t="shared" si="2"/>
        <v>-7.9999999999998295E-2</v>
      </c>
      <c r="G39" s="17">
        <f t="shared" si="3"/>
        <v>0.946057646725597</v>
      </c>
      <c r="J39" s="16"/>
      <c r="K39" s="16"/>
      <c r="L39" s="15"/>
      <c r="M39" s="15"/>
      <c r="N39" s="20"/>
    </row>
    <row r="40" spans="1:15" x14ac:dyDescent="0.2">
      <c r="B40" s="17" t="s">
        <v>56</v>
      </c>
      <c r="C40" s="17">
        <v>24.03</v>
      </c>
      <c r="D40" s="17"/>
      <c r="E40" s="17">
        <v>24.54</v>
      </c>
      <c r="F40" s="17">
        <f t="shared" si="2"/>
        <v>-0.50999999999999801</v>
      </c>
      <c r="G40" s="17">
        <f t="shared" si="3"/>
        <v>0.70222243786899963</v>
      </c>
      <c r="J40" s="16"/>
      <c r="K40" s="16"/>
      <c r="L40" s="15"/>
      <c r="M40" s="15"/>
      <c r="N40" s="14"/>
    </row>
    <row r="41" spans="1:15" x14ac:dyDescent="0.2">
      <c r="B41" s="17" t="s">
        <v>55</v>
      </c>
      <c r="C41" s="17">
        <v>23.52</v>
      </c>
      <c r="D41" s="17"/>
      <c r="E41" s="17">
        <v>23.75</v>
      </c>
      <c r="F41" s="17">
        <f t="shared" si="2"/>
        <v>-0.23000000000000043</v>
      </c>
      <c r="G41" s="17">
        <f t="shared" si="3"/>
        <v>0.85263489176795637</v>
      </c>
      <c r="J41" s="16"/>
      <c r="K41" s="16"/>
      <c r="L41" s="15"/>
      <c r="M41" s="15"/>
      <c r="N41" s="14"/>
    </row>
    <row r="42" spans="1:15" x14ac:dyDescent="0.2">
      <c r="B42" s="17"/>
      <c r="C42" s="17"/>
      <c r="D42" s="17"/>
      <c r="E42" s="17"/>
      <c r="F42" s="17"/>
      <c r="G42" s="17"/>
      <c r="J42" s="16"/>
      <c r="K42" s="16"/>
      <c r="L42" s="15"/>
      <c r="M42" s="15"/>
      <c r="N42" s="14"/>
    </row>
    <row r="43" spans="1:15" x14ac:dyDescent="0.2">
      <c r="B43" s="17"/>
      <c r="C43" s="17"/>
      <c r="D43" s="17"/>
      <c r="E43" s="17"/>
      <c r="F43" s="17"/>
      <c r="G43" s="17"/>
      <c r="J43" s="16"/>
      <c r="K43" s="16"/>
      <c r="L43" s="15"/>
      <c r="M43" s="15"/>
      <c r="N43" s="14"/>
    </row>
    <row r="47" spans="1:15" x14ac:dyDescent="0.2">
      <c r="A47" s="14" t="s">
        <v>87</v>
      </c>
    </row>
    <row r="48" spans="1:15" ht="13.8" thickBot="1" x14ac:dyDescent="0.25">
      <c r="B48" s="30"/>
      <c r="C48" s="30" t="s">
        <v>86</v>
      </c>
      <c r="D48" s="30"/>
      <c r="E48" s="30" t="s">
        <v>85</v>
      </c>
      <c r="F48" s="30" t="s">
        <v>84</v>
      </c>
      <c r="G48" s="30" t="s">
        <v>83</v>
      </c>
    </row>
    <row r="49" spans="2:16" ht="13.8" thickTop="1" x14ac:dyDescent="0.2">
      <c r="B49" s="13" t="s">
        <v>82</v>
      </c>
      <c r="C49" s="13">
        <v>23.49</v>
      </c>
      <c r="E49" s="13">
        <v>26.41</v>
      </c>
      <c r="F49" s="13">
        <f t="shared" ref="F49:F64" si="4">C49-E49</f>
        <v>-2.9200000000000017</v>
      </c>
      <c r="G49" s="13">
        <f t="shared" ref="G49:G64" si="5">POWER(2,F49)</f>
        <v>0.13212725507017237</v>
      </c>
    </row>
    <row r="50" spans="2:16" x14ac:dyDescent="0.2">
      <c r="B50" s="13" t="s">
        <v>81</v>
      </c>
      <c r="C50" s="13">
        <v>25.88</v>
      </c>
      <c r="E50" s="13">
        <v>29.42</v>
      </c>
      <c r="F50" s="13">
        <f t="shared" si="4"/>
        <v>-3.5400000000000027</v>
      </c>
      <c r="G50" s="13">
        <f t="shared" si="5"/>
        <v>8.5971363633733824E-2</v>
      </c>
      <c r="I50" s="14" t="s">
        <v>80</v>
      </c>
      <c r="K50" s="13" t="s">
        <v>79</v>
      </c>
      <c r="L50" s="13" t="s">
        <v>78</v>
      </c>
      <c r="M50" s="14" t="s">
        <v>77</v>
      </c>
      <c r="N50" s="14" t="s">
        <v>76</v>
      </c>
      <c r="O50" s="14" t="s">
        <v>75</v>
      </c>
    </row>
    <row r="51" spans="2:16" x14ac:dyDescent="0.2">
      <c r="B51" s="13" t="s">
        <v>74</v>
      </c>
      <c r="C51" s="17">
        <v>26.46</v>
      </c>
      <c r="D51" s="17"/>
      <c r="E51" s="17">
        <v>30.35</v>
      </c>
      <c r="F51" s="17">
        <f t="shared" si="4"/>
        <v>-3.8900000000000006</v>
      </c>
      <c r="G51" s="17">
        <f t="shared" si="5"/>
        <v>6.745176478152666E-2</v>
      </c>
      <c r="J51" s="13" t="s">
        <v>73</v>
      </c>
      <c r="K51" s="23">
        <f>AVERAGE(G49:G51)</f>
        <v>9.5183461161810937E-2</v>
      </c>
      <c r="L51" s="23">
        <f>STDEV(G49:G51)</f>
        <v>3.3307308757527722E-2</v>
      </c>
      <c r="M51" s="15">
        <f>K51/K$51</f>
        <v>1</v>
      </c>
      <c r="N51" s="15">
        <f>L51/K$51</f>
        <v>0.34992748058305662</v>
      </c>
      <c r="O51" s="28"/>
    </row>
    <row r="52" spans="2:16" x14ac:dyDescent="0.2">
      <c r="B52" s="29" t="s">
        <v>72</v>
      </c>
      <c r="C52" s="18">
        <v>23.97</v>
      </c>
      <c r="D52" s="18"/>
      <c r="E52" s="18">
        <v>28.82</v>
      </c>
      <c r="F52" s="18">
        <f t="shared" si="4"/>
        <v>-4.8500000000000014</v>
      </c>
      <c r="G52" s="18">
        <f t="shared" si="5"/>
        <v>3.4674046002120124E-2</v>
      </c>
      <c r="J52" s="13" t="s">
        <v>71</v>
      </c>
      <c r="K52" s="23">
        <f>AVERAGE(G53:G55)</f>
        <v>7.6837715942235721E-2</v>
      </c>
      <c r="L52" s="23">
        <f>STDEV(G53:G55)</f>
        <v>1.4337567117453811E-2</v>
      </c>
      <c r="M52" s="15">
        <f>K52/K$51</f>
        <v>0.80725910787812571</v>
      </c>
      <c r="N52" s="15">
        <f>L52/K$51</f>
        <v>0.15063086530421593</v>
      </c>
      <c r="O52" s="28"/>
    </row>
    <row r="53" spans="2:16" x14ac:dyDescent="0.2">
      <c r="B53" s="24" t="s">
        <v>70</v>
      </c>
      <c r="C53" s="24">
        <v>22.52</v>
      </c>
      <c r="D53" s="24"/>
      <c r="E53" s="24">
        <v>26.56</v>
      </c>
      <c r="F53" s="24">
        <f t="shared" si="4"/>
        <v>-4.0399999999999991</v>
      </c>
      <c r="G53" s="24">
        <f t="shared" si="5"/>
        <v>6.0790934213267894E-2</v>
      </c>
      <c r="J53" s="13" t="s">
        <v>69</v>
      </c>
      <c r="K53" s="23">
        <f>AVERAGE(G57:G60)</f>
        <v>3.157785285299311E-2</v>
      </c>
      <c r="L53" s="23">
        <f>STDEV(G57:G60)</f>
        <v>7.3804794033896243E-3</v>
      </c>
      <c r="M53" s="15">
        <f>K53/K$51</f>
        <v>0.33175777038944904</v>
      </c>
      <c r="N53" s="15">
        <f>L53/K$51</f>
        <v>7.7539514883188401E-2</v>
      </c>
      <c r="O53" s="28">
        <f>TTEST(G49:G51,G57:G60,2,2)</f>
        <v>1.2431809450146252E-2</v>
      </c>
      <c r="P53" s="13" t="s">
        <v>68</v>
      </c>
    </row>
    <row r="54" spans="2:16" x14ac:dyDescent="0.2">
      <c r="B54" s="17" t="s">
        <v>67</v>
      </c>
      <c r="C54" s="17">
        <v>22.62</v>
      </c>
      <c r="D54" s="17"/>
      <c r="E54" s="17">
        <v>26.12</v>
      </c>
      <c r="F54" s="17">
        <f t="shared" si="4"/>
        <v>-3.5</v>
      </c>
      <c r="G54" s="17">
        <f t="shared" si="5"/>
        <v>8.8388347648318447E-2</v>
      </c>
      <c r="J54" s="13" t="s">
        <v>66</v>
      </c>
      <c r="K54" s="23">
        <f>AVERAGE(G61:G63)</f>
        <v>3.3700998054212249E-2</v>
      </c>
      <c r="L54" s="23">
        <f>STDEV(G61:G63)</f>
        <v>8.5697147526567971E-3</v>
      </c>
      <c r="M54" s="15">
        <f>K54/K$51</f>
        <v>0.35406359091019907</v>
      </c>
      <c r="N54" s="15">
        <f>L54/K$51</f>
        <v>9.0033653410526507E-2</v>
      </c>
      <c r="O54" s="28">
        <f>TTEST(G53:G55,G61:G63,2,2)</f>
        <v>1.1048956769324053E-2</v>
      </c>
      <c r="P54" s="13" t="s">
        <v>65</v>
      </c>
    </row>
    <row r="55" spans="2:16" x14ac:dyDescent="0.2">
      <c r="B55" s="17" t="s">
        <v>64</v>
      </c>
      <c r="C55" s="17">
        <v>22.89</v>
      </c>
      <c r="D55" s="17"/>
      <c r="E55" s="17">
        <v>26.51</v>
      </c>
      <c r="F55" s="17">
        <f t="shared" si="4"/>
        <v>-3.620000000000001</v>
      </c>
      <c r="G55" s="17">
        <f t="shared" si="5"/>
        <v>8.1333865965120808E-2</v>
      </c>
      <c r="K55" s="23"/>
      <c r="L55" s="23"/>
      <c r="M55" s="15"/>
      <c r="N55" s="15"/>
      <c r="O55" s="27"/>
    </row>
    <row r="56" spans="2:16" x14ac:dyDescent="0.2">
      <c r="B56" s="26" t="s">
        <v>63</v>
      </c>
      <c r="C56" s="25">
        <v>23.49</v>
      </c>
      <c r="D56" s="25"/>
      <c r="E56" s="25">
        <v>26.92</v>
      </c>
      <c r="F56" s="25">
        <f t="shared" si="4"/>
        <v>-3.4300000000000033</v>
      </c>
      <c r="G56" s="25">
        <f t="shared" si="5"/>
        <v>9.2782723164315392E-2</v>
      </c>
      <c r="K56" s="23"/>
      <c r="L56" s="23"/>
      <c r="M56" s="15"/>
      <c r="N56" s="15"/>
      <c r="O56" s="15"/>
    </row>
    <row r="57" spans="2:16" x14ac:dyDescent="0.2">
      <c r="B57" s="24" t="s">
        <v>62</v>
      </c>
      <c r="C57" s="24">
        <v>25.08</v>
      </c>
      <c r="D57" s="24"/>
      <c r="E57" s="24">
        <v>30.19</v>
      </c>
      <c r="F57" s="24">
        <f t="shared" si="4"/>
        <v>-5.110000000000003</v>
      </c>
      <c r="G57" s="24">
        <f t="shared" si="5"/>
        <v>2.8955876934074028E-2</v>
      </c>
      <c r="K57" s="23"/>
      <c r="L57" s="23"/>
      <c r="M57" s="22"/>
      <c r="N57" s="22"/>
      <c r="O57" s="22"/>
    </row>
    <row r="58" spans="2:16" x14ac:dyDescent="0.2">
      <c r="B58" s="17" t="s">
        <v>61</v>
      </c>
      <c r="C58" s="17">
        <v>24.97</v>
      </c>
      <c r="D58" s="17"/>
      <c r="E58" s="17">
        <v>29.87</v>
      </c>
      <c r="F58" s="17">
        <f t="shared" si="4"/>
        <v>-4.9000000000000021</v>
      </c>
      <c r="G58" s="17">
        <f t="shared" si="5"/>
        <v>3.3492920704259119E-2</v>
      </c>
      <c r="L58" s="14"/>
      <c r="M58" s="14"/>
      <c r="N58" s="14"/>
    </row>
    <row r="59" spans="2:16" x14ac:dyDescent="0.2">
      <c r="B59" s="17" t="s">
        <v>60</v>
      </c>
      <c r="C59" s="17">
        <v>25.33</v>
      </c>
      <c r="D59" s="17"/>
      <c r="E59" s="17">
        <v>29.95</v>
      </c>
      <c r="F59" s="17">
        <f t="shared" si="4"/>
        <v>-4.620000000000001</v>
      </c>
      <c r="G59" s="17">
        <f t="shared" si="5"/>
        <v>4.0666932982560404E-2</v>
      </c>
      <c r="L59" s="14"/>
      <c r="M59" s="14"/>
      <c r="N59" s="14"/>
    </row>
    <row r="60" spans="2:16" x14ac:dyDescent="0.2">
      <c r="B60" s="21" t="s">
        <v>59</v>
      </c>
      <c r="C60" s="21">
        <v>25.52</v>
      </c>
      <c r="D60" s="21"/>
      <c r="E60" s="21">
        <v>30.95</v>
      </c>
      <c r="F60" s="21">
        <f t="shared" si="4"/>
        <v>-5.43</v>
      </c>
      <c r="G60" s="21">
        <f t="shared" si="5"/>
        <v>2.3195680791078904E-2</v>
      </c>
      <c r="L60" s="14"/>
      <c r="M60" s="14"/>
      <c r="N60" s="14"/>
    </row>
    <row r="61" spans="2:16" x14ac:dyDescent="0.2">
      <c r="B61" s="17" t="s">
        <v>58</v>
      </c>
      <c r="C61" s="17">
        <v>23.82</v>
      </c>
      <c r="D61" s="17"/>
      <c r="E61" s="17">
        <v>28.96</v>
      </c>
      <c r="F61" s="17">
        <f t="shared" si="4"/>
        <v>-5.1400000000000006</v>
      </c>
      <c r="G61" s="17">
        <f t="shared" si="5"/>
        <v>2.835997360366127E-2</v>
      </c>
      <c r="J61" s="16"/>
      <c r="K61" s="16"/>
      <c r="L61" s="15"/>
      <c r="M61" s="15"/>
      <c r="N61" s="14"/>
    </row>
    <row r="62" spans="2:16" x14ac:dyDescent="0.2">
      <c r="B62" s="17" t="s">
        <v>57</v>
      </c>
      <c r="C62" s="17">
        <v>23.71</v>
      </c>
      <c r="D62" s="17"/>
      <c r="E62" s="17">
        <v>28.81</v>
      </c>
      <c r="F62" s="17">
        <f t="shared" si="4"/>
        <v>-5.0999999999999979</v>
      </c>
      <c r="G62" s="17">
        <f t="shared" si="5"/>
        <v>2.915728098552528E-2</v>
      </c>
      <c r="J62" s="16"/>
      <c r="K62" s="16"/>
      <c r="L62" s="15"/>
      <c r="M62" s="15"/>
      <c r="N62" s="20"/>
    </row>
    <row r="63" spans="2:16" x14ac:dyDescent="0.2">
      <c r="B63" s="17" t="s">
        <v>56</v>
      </c>
      <c r="C63" s="17">
        <v>24.03</v>
      </c>
      <c r="D63" s="17"/>
      <c r="E63" s="17">
        <v>28.55</v>
      </c>
      <c r="F63" s="17">
        <f t="shared" si="4"/>
        <v>-4.5199999999999996</v>
      </c>
      <c r="G63" s="17">
        <f t="shared" si="5"/>
        <v>4.3585739573450188E-2</v>
      </c>
      <c r="J63" s="16"/>
      <c r="K63" s="16"/>
      <c r="L63" s="15"/>
      <c r="M63" s="15"/>
      <c r="N63" s="14"/>
    </row>
    <row r="64" spans="2:16" x14ac:dyDescent="0.2">
      <c r="B64" s="19" t="s">
        <v>55</v>
      </c>
      <c r="C64" s="18">
        <v>23.52</v>
      </c>
      <c r="D64" s="18"/>
      <c r="E64" s="18">
        <v>28.36</v>
      </c>
      <c r="F64" s="18">
        <f t="shared" si="4"/>
        <v>-4.84</v>
      </c>
      <c r="G64" s="18">
        <f t="shared" si="5"/>
        <v>3.4915223064756883E-2</v>
      </c>
      <c r="J64" s="16"/>
      <c r="K64" s="16"/>
      <c r="L64" s="15"/>
      <c r="M64" s="15"/>
      <c r="N64" s="14"/>
    </row>
    <row r="65" spans="1:16" x14ac:dyDescent="0.2">
      <c r="B65" s="17"/>
      <c r="C65" s="17"/>
      <c r="D65" s="17"/>
      <c r="E65" s="17"/>
      <c r="F65" s="17"/>
      <c r="G65" s="17"/>
      <c r="J65" s="16"/>
      <c r="K65" s="16"/>
      <c r="L65" s="15"/>
      <c r="M65" s="15"/>
      <c r="N65" s="14"/>
    </row>
    <row r="66" spans="1:16" x14ac:dyDescent="0.2">
      <c r="B66" s="17"/>
      <c r="C66" s="17"/>
      <c r="D66" s="17"/>
      <c r="E66" s="17"/>
      <c r="F66" s="17"/>
      <c r="G66" s="17"/>
      <c r="J66" s="16"/>
      <c r="K66" s="16"/>
      <c r="L66" s="15"/>
      <c r="M66" s="15"/>
      <c r="N66" s="14"/>
    </row>
    <row r="69" spans="1:16" x14ac:dyDescent="0.2">
      <c r="A69" s="32" t="s">
        <v>102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  <row r="70" spans="1:16" x14ac:dyDescent="0.2">
      <c r="A70" s="35" t="s">
        <v>103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1:16" ht="13.8" thickBot="1" x14ac:dyDescent="0.25">
      <c r="A71" s="32"/>
      <c r="B71" s="42"/>
      <c r="C71" s="42" t="s">
        <v>104</v>
      </c>
      <c r="D71" s="42"/>
      <c r="E71" s="42" t="s">
        <v>103</v>
      </c>
      <c r="F71" s="42" t="s">
        <v>105</v>
      </c>
      <c r="G71" s="42" t="s">
        <v>83</v>
      </c>
      <c r="H71" s="32"/>
      <c r="I71" s="32"/>
      <c r="J71" s="32"/>
      <c r="K71" s="32"/>
      <c r="L71" s="32"/>
      <c r="M71" s="32"/>
      <c r="N71" s="32"/>
      <c r="O71" s="32"/>
      <c r="P71" s="32"/>
    </row>
    <row r="72" spans="1:16" ht="13.8" thickTop="1" x14ac:dyDescent="0.2">
      <c r="A72" s="32"/>
      <c r="B72" s="32" t="s">
        <v>106</v>
      </c>
      <c r="C72" s="32">
        <v>22.73</v>
      </c>
      <c r="D72" s="32"/>
      <c r="E72" s="32">
        <v>28.22</v>
      </c>
      <c r="F72" s="32">
        <v>-5.4899999999999984</v>
      </c>
      <c r="G72" s="32">
        <v>2.2250784306204269E-2</v>
      </c>
      <c r="H72" s="32"/>
      <c r="I72" s="32"/>
      <c r="J72" s="32"/>
      <c r="K72" s="32"/>
      <c r="L72" s="32"/>
      <c r="M72" s="32"/>
      <c r="N72" s="32"/>
      <c r="O72" s="32"/>
      <c r="P72" s="32"/>
    </row>
    <row r="73" spans="1:16" x14ac:dyDescent="0.2">
      <c r="A73" s="32"/>
      <c r="B73" s="32" t="s">
        <v>107</v>
      </c>
      <c r="C73" s="32">
        <v>22.6</v>
      </c>
      <c r="D73" s="32"/>
      <c r="E73" s="32">
        <v>28.37</v>
      </c>
      <c r="F73" s="32">
        <v>-5.77</v>
      </c>
      <c r="G73" s="32">
        <v>1.832554608174811E-2</v>
      </c>
      <c r="H73" s="32"/>
      <c r="I73" s="35" t="s">
        <v>103</v>
      </c>
      <c r="J73" s="32"/>
      <c r="K73" s="32" t="s">
        <v>108</v>
      </c>
      <c r="L73" s="32" t="s">
        <v>109</v>
      </c>
      <c r="M73" s="35" t="s">
        <v>110</v>
      </c>
      <c r="N73" s="35" t="s">
        <v>111</v>
      </c>
      <c r="O73" s="35" t="s">
        <v>112</v>
      </c>
      <c r="P73" s="32"/>
    </row>
    <row r="74" spans="1:16" x14ac:dyDescent="0.2">
      <c r="A74" s="32"/>
      <c r="B74" s="32" t="s">
        <v>113</v>
      </c>
      <c r="C74" s="32">
        <v>22.56</v>
      </c>
      <c r="D74" s="39"/>
      <c r="E74" s="32">
        <v>27.96</v>
      </c>
      <c r="F74" s="39">
        <v>-5.4000000000000021</v>
      </c>
      <c r="G74" s="39">
        <v>2.3683071351724941E-2</v>
      </c>
      <c r="H74" s="32"/>
      <c r="I74" s="32"/>
      <c r="J74" s="32" t="s">
        <v>114</v>
      </c>
      <c r="K74" s="41">
        <v>2.2680048187751566E-2</v>
      </c>
      <c r="L74" s="41">
        <v>3.3885113662043692E-3</v>
      </c>
      <c r="M74" s="36">
        <v>1</v>
      </c>
      <c r="N74" s="36">
        <v>0.14940494562239712</v>
      </c>
      <c r="O74" s="43"/>
      <c r="P74" s="32"/>
    </row>
    <row r="75" spans="1:16" x14ac:dyDescent="0.2">
      <c r="A75" s="32"/>
      <c r="B75" s="32" t="s">
        <v>115</v>
      </c>
      <c r="C75" s="32">
        <v>22.97</v>
      </c>
      <c r="D75" s="39"/>
      <c r="E75" s="32">
        <v>28.21</v>
      </c>
      <c r="F75" s="39">
        <v>-5.240000000000002</v>
      </c>
      <c r="G75" s="39">
        <v>2.6460791011328946E-2</v>
      </c>
      <c r="H75" s="32"/>
      <c r="I75" s="32"/>
      <c r="J75" s="32" t="s">
        <v>116</v>
      </c>
      <c r="K75" s="41">
        <v>2.7092376489979711E-2</v>
      </c>
      <c r="L75" s="41">
        <v>4.8425185090385219E-3</v>
      </c>
      <c r="M75" s="36">
        <v>1.1945466899233061</v>
      </c>
      <c r="N75" s="36">
        <v>0.21351447179260138</v>
      </c>
      <c r="O75" s="44">
        <v>0.18602344499027837</v>
      </c>
      <c r="P75" s="32" t="s">
        <v>117</v>
      </c>
    </row>
    <row r="76" spans="1:16" x14ac:dyDescent="0.2">
      <c r="A76" s="32"/>
      <c r="B76" s="38" t="s">
        <v>118</v>
      </c>
      <c r="C76" s="38">
        <v>22.82</v>
      </c>
      <c r="D76" s="38"/>
      <c r="E76" s="38">
        <v>27.21</v>
      </c>
      <c r="F76" s="38">
        <v>-4.3900000000000006</v>
      </c>
      <c r="G76" s="38">
        <v>4.7695600280017472E-2</v>
      </c>
      <c r="H76" s="32"/>
      <c r="I76" s="32"/>
      <c r="J76" s="32" t="s">
        <v>119</v>
      </c>
      <c r="K76" s="41">
        <v>3.5885849674384296E-2</v>
      </c>
      <c r="L76" s="41">
        <v>1.0010244541983015E-2</v>
      </c>
      <c r="M76" s="36">
        <v>1.582265142353823</v>
      </c>
      <c r="N76" s="36">
        <v>0.4413678692000787</v>
      </c>
      <c r="O76" s="43"/>
      <c r="P76" s="32"/>
    </row>
    <row r="77" spans="1:16" x14ac:dyDescent="0.2">
      <c r="A77" s="32"/>
      <c r="B77" s="39" t="s">
        <v>120</v>
      </c>
      <c r="C77" s="39">
        <v>22.95</v>
      </c>
      <c r="D77" s="39"/>
      <c r="E77" s="39">
        <v>27.57</v>
      </c>
      <c r="F77" s="39">
        <v>-4.620000000000001</v>
      </c>
      <c r="G77" s="39">
        <v>4.0666932982560404E-2</v>
      </c>
      <c r="H77" s="32"/>
      <c r="I77" s="32"/>
      <c r="J77" s="32" t="s">
        <v>121</v>
      </c>
      <c r="K77" s="41">
        <v>2.891690571399342E-2</v>
      </c>
      <c r="L77" s="41">
        <v>2.1727477678254274E-3</v>
      </c>
      <c r="M77" s="36">
        <v>1.2749931338157425</v>
      </c>
      <c r="N77" s="36">
        <v>9.5799962585565709E-2</v>
      </c>
      <c r="O77" s="45">
        <v>0.22250667649977629</v>
      </c>
      <c r="P77" s="32" t="s">
        <v>122</v>
      </c>
    </row>
    <row r="78" spans="1:16" x14ac:dyDescent="0.2">
      <c r="A78" s="32"/>
      <c r="B78" s="39" t="s">
        <v>123</v>
      </c>
      <c r="C78" s="39">
        <v>22.69</v>
      </c>
      <c r="D78" s="39"/>
      <c r="E78" s="39">
        <v>27.9</v>
      </c>
      <c r="F78" s="39">
        <v>-5.2099999999999973</v>
      </c>
      <c r="G78" s="39">
        <v>2.7016788478370839E-2</v>
      </c>
      <c r="H78" s="32"/>
      <c r="I78" s="32"/>
      <c r="J78" s="32"/>
      <c r="K78" s="32"/>
      <c r="L78" s="32"/>
      <c r="M78" s="32"/>
      <c r="N78" s="32"/>
      <c r="O78" s="32"/>
      <c r="P78" s="32"/>
    </row>
    <row r="79" spans="1:16" x14ac:dyDescent="0.2">
      <c r="A79" s="32"/>
      <c r="B79" s="40" t="s">
        <v>124</v>
      </c>
      <c r="C79" s="40">
        <v>23.68</v>
      </c>
      <c r="D79" s="40"/>
      <c r="E79" s="40">
        <v>28.83</v>
      </c>
      <c r="F79" s="40">
        <v>-5.1499999999999986</v>
      </c>
      <c r="G79" s="40">
        <v>2.8164076956588482E-2</v>
      </c>
      <c r="H79" s="32"/>
      <c r="I79" s="32"/>
      <c r="J79" s="32"/>
      <c r="K79" s="41"/>
      <c r="L79" s="41"/>
      <c r="M79" s="36"/>
      <c r="N79" s="36"/>
      <c r="O79" s="36"/>
      <c r="P79" s="32"/>
    </row>
    <row r="80" spans="1:16" x14ac:dyDescent="0.2">
      <c r="A80" s="32"/>
      <c r="B80" s="39" t="s">
        <v>125</v>
      </c>
      <c r="C80" s="32">
        <v>23.06</v>
      </c>
      <c r="D80" s="39"/>
      <c r="E80" s="32">
        <v>28.68</v>
      </c>
      <c r="F80" s="39">
        <v>-5.620000000000001</v>
      </c>
      <c r="G80" s="39">
        <v>2.0333466491280199E-2</v>
      </c>
      <c r="H80" s="32"/>
      <c r="I80" s="32"/>
      <c r="J80" s="32"/>
      <c r="K80" s="41"/>
      <c r="L80" s="41"/>
      <c r="M80" s="34"/>
      <c r="N80" s="34"/>
      <c r="O80" s="34"/>
      <c r="P80" s="32"/>
    </row>
    <row r="81" spans="1:16" x14ac:dyDescent="0.2">
      <c r="A81" s="32"/>
      <c r="B81" s="39" t="s">
        <v>126</v>
      </c>
      <c r="C81" s="32">
        <v>24.64</v>
      </c>
      <c r="D81" s="39"/>
      <c r="E81" s="32">
        <v>29.83</v>
      </c>
      <c r="F81" s="39">
        <v>-5.1899999999999977</v>
      </c>
      <c r="G81" s="39">
        <v>2.7393928791126138E-2</v>
      </c>
      <c r="H81" s="32"/>
      <c r="I81" s="32"/>
      <c r="J81" s="32"/>
      <c r="K81" s="32"/>
      <c r="L81" s="35"/>
      <c r="M81" s="35"/>
      <c r="N81" s="35"/>
      <c r="O81" s="32"/>
      <c r="P81" s="32"/>
    </row>
    <row r="82" spans="1:16" x14ac:dyDescent="0.2">
      <c r="A82" s="32"/>
      <c r="B82" s="39" t="s">
        <v>127</v>
      </c>
      <c r="C82" s="32">
        <v>22.93</v>
      </c>
      <c r="D82" s="39"/>
      <c r="E82" s="32">
        <v>27.91</v>
      </c>
      <c r="F82" s="39">
        <v>-4.9800000000000004</v>
      </c>
      <c r="G82" s="39">
        <v>3.1686233743438402E-2</v>
      </c>
      <c r="H82" s="32"/>
      <c r="I82" s="32"/>
      <c r="J82" s="32"/>
      <c r="K82" s="32"/>
      <c r="L82" s="35"/>
      <c r="M82" s="35"/>
      <c r="N82" s="35"/>
      <c r="O82" s="32"/>
      <c r="P82" s="32"/>
    </row>
    <row r="83" spans="1:16" x14ac:dyDescent="0.2">
      <c r="A83" s="32"/>
      <c r="B83" s="40" t="s">
        <v>128</v>
      </c>
      <c r="C83" s="40">
        <v>22.86</v>
      </c>
      <c r="D83" s="40"/>
      <c r="E83" s="40">
        <v>27.97</v>
      </c>
      <c r="F83" s="40">
        <v>-5.1099999999999994</v>
      </c>
      <c r="G83" s="40">
        <v>2.8955876934074108E-2</v>
      </c>
      <c r="H83" s="32"/>
      <c r="I83" s="32"/>
      <c r="J83" s="32"/>
      <c r="K83" s="32"/>
      <c r="L83" s="35"/>
      <c r="M83" s="35"/>
      <c r="N83" s="35"/>
      <c r="O83" s="32"/>
      <c r="P83" s="32"/>
    </row>
    <row r="84" spans="1:16" x14ac:dyDescent="0.2">
      <c r="A84" s="32"/>
      <c r="B84" s="39" t="s">
        <v>129</v>
      </c>
      <c r="C84" s="32">
        <v>22.52</v>
      </c>
      <c r="D84" s="39"/>
      <c r="E84" s="32">
        <v>27.59</v>
      </c>
      <c r="F84" s="39">
        <v>-5.07</v>
      </c>
      <c r="G84" s="39">
        <v>2.9769937438873042E-2</v>
      </c>
      <c r="H84" s="32"/>
      <c r="I84" s="32"/>
      <c r="J84" s="33"/>
      <c r="K84" s="33"/>
      <c r="L84" s="36"/>
      <c r="M84" s="36"/>
      <c r="N84" s="35"/>
      <c r="O84" s="32"/>
      <c r="P84" s="32"/>
    </row>
    <row r="85" spans="1:16" x14ac:dyDescent="0.2">
      <c r="A85" s="32"/>
      <c r="B85" s="39" t="s">
        <v>130</v>
      </c>
      <c r="C85" s="32">
        <v>22.69</v>
      </c>
      <c r="D85" s="32"/>
      <c r="E85" s="32">
        <v>27.68</v>
      </c>
      <c r="F85" s="39">
        <v>-4.9899999999999984</v>
      </c>
      <c r="G85" s="39">
        <v>3.14673609392725E-2</v>
      </c>
      <c r="H85" s="32"/>
      <c r="I85" s="32"/>
      <c r="J85" s="33"/>
      <c r="K85" s="33"/>
      <c r="L85" s="36"/>
      <c r="M85" s="36"/>
      <c r="N85" s="37"/>
      <c r="O85" s="32"/>
      <c r="P85" s="32"/>
    </row>
    <row r="86" spans="1:16" x14ac:dyDescent="0.2">
      <c r="A86" s="32"/>
      <c r="B86" s="39" t="s">
        <v>131</v>
      </c>
      <c r="C86" s="32">
        <v>22.94</v>
      </c>
      <c r="D86" s="39"/>
      <c r="E86" s="32">
        <v>28.18</v>
      </c>
      <c r="F86" s="39">
        <v>-5.2399999999999984</v>
      </c>
      <c r="G86" s="39">
        <v>2.6460791011329005E-2</v>
      </c>
      <c r="H86" s="32"/>
      <c r="I86" s="32"/>
      <c r="J86" s="33"/>
      <c r="K86" s="33"/>
      <c r="L86" s="36"/>
      <c r="M86" s="36"/>
      <c r="N86" s="35"/>
      <c r="O86" s="32"/>
      <c r="P86" s="32"/>
    </row>
    <row r="87" spans="1:16" x14ac:dyDescent="0.2">
      <c r="A87" s="32"/>
      <c r="B87" s="39" t="s">
        <v>132</v>
      </c>
      <c r="C87" s="32">
        <v>22.58</v>
      </c>
      <c r="D87" s="39"/>
      <c r="E87" s="32">
        <v>27.74</v>
      </c>
      <c r="F87" s="39">
        <v>-5.16</v>
      </c>
      <c r="G87" s="39">
        <v>2.7969533466499143E-2</v>
      </c>
      <c r="H87" s="32"/>
      <c r="I87" s="32"/>
      <c r="J87" s="33"/>
      <c r="K87" s="33"/>
      <c r="L87" s="36"/>
      <c r="M87" s="36"/>
      <c r="N87" s="35"/>
      <c r="O87" s="32"/>
      <c r="P87" s="32"/>
    </row>
    <row r="92" spans="1:16" x14ac:dyDescent="0.2">
      <c r="A92" s="35" t="s">
        <v>133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6" ht="13.8" thickBot="1" x14ac:dyDescent="0.25">
      <c r="A93" s="32"/>
      <c r="B93" s="42"/>
      <c r="C93" s="42" t="s">
        <v>104</v>
      </c>
      <c r="D93" s="42"/>
      <c r="E93" s="42" t="s">
        <v>133</v>
      </c>
      <c r="F93" s="42" t="s">
        <v>105</v>
      </c>
      <c r="G93" s="42" t="s">
        <v>83</v>
      </c>
      <c r="H93" s="32"/>
      <c r="I93" s="32"/>
      <c r="J93" s="32"/>
      <c r="K93" s="32"/>
      <c r="L93" s="32"/>
      <c r="M93" s="32"/>
      <c r="N93" s="32"/>
      <c r="O93" s="32"/>
      <c r="P93" s="32"/>
    </row>
    <row r="94" spans="1:16" ht="13.8" thickTop="1" x14ac:dyDescent="0.2">
      <c r="A94" s="32"/>
      <c r="B94" s="32" t="s">
        <v>106</v>
      </c>
      <c r="C94" s="32">
        <v>22.73</v>
      </c>
      <c r="D94" s="32"/>
      <c r="E94" s="32">
        <v>30.59</v>
      </c>
      <c r="F94" s="32">
        <v>-7.8599999999999994</v>
      </c>
      <c r="G94" s="32">
        <v>4.3043168588930121E-3</v>
      </c>
      <c r="H94" s="32"/>
      <c r="I94" s="32"/>
      <c r="J94" s="32"/>
      <c r="K94" s="32"/>
      <c r="L94" s="32"/>
      <c r="M94" s="32"/>
      <c r="N94" s="32"/>
      <c r="O94" s="32"/>
      <c r="P94" s="32"/>
    </row>
    <row r="95" spans="1:16" x14ac:dyDescent="0.2">
      <c r="A95" s="32"/>
      <c r="B95" s="32" t="s">
        <v>107</v>
      </c>
      <c r="C95" s="32">
        <v>22.6</v>
      </c>
      <c r="D95" s="32"/>
      <c r="E95" s="32">
        <v>30.76</v>
      </c>
      <c r="F95" s="32">
        <v>-8.16</v>
      </c>
      <c r="G95" s="32">
        <v>3.4961916833123937E-3</v>
      </c>
      <c r="H95" s="32"/>
      <c r="I95" s="35" t="s">
        <v>133</v>
      </c>
      <c r="J95" s="32"/>
      <c r="K95" s="32" t="s">
        <v>108</v>
      </c>
      <c r="L95" s="32" t="s">
        <v>109</v>
      </c>
      <c r="M95" s="35" t="s">
        <v>110</v>
      </c>
      <c r="N95" s="35" t="s">
        <v>111</v>
      </c>
      <c r="O95" s="35" t="s">
        <v>112</v>
      </c>
      <c r="P95" s="32"/>
    </row>
    <row r="96" spans="1:16" x14ac:dyDescent="0.2">
      <c r="A96" s="32"/>
      <c r="B96" s="32" t="s">
        <v>113</v>
      </c>
      <c r="C96" s="32">
        <v>22.56</v>
      </c>
      <c r="D96" s="39"/>
      <c r="E96" s="32">
        <v>30.5</v>
      </c>
      <c r="F96" s="39">
        <v>-7.9400000000000013</v>
      </c>
      <c r="G96" s="39">
        <v>4.0721318782856271E-3</v>
      </c>
      <c r="H96" s="32"/>
      <c r="I96" s="32"/>
      <c r="J96" s="32" t="s">
        <v>114</v>
      </c>
      <c r="K96" s="41">
        <v>4.02942461930836E-3</v>
      </c>
      <c r="L96" s="41">
        <v>3.6888335858539269E-4</v>
      </c>
      <c r="M96" s="36">
        <v>1</v>
      </c>
      <c r="N96" s="36">
        <v>9.1547402777498926E-2</v>
      </c>
      <c r="O96" s="43"/>
      <c r="P96" s="32"/>
    </row>
    <row r="97" spans="1:16" x14ac:dyDescent="0.2">
      <c r="A97" s="32"/>
      <c r="B97" s="32" t="s">
        <v>115</v>
      </c>
      <c r="C97" s="32">
        <v>22.97</v>
      </c>
      <c r="D97" s="39"/>
      <c r="E97" s="32">
        <v>30.85</v>
      </c>
      <c r="F97" s="39">
        <v>-7.8800000000000026</v>
      </c>
      <c r="G97" s="39">
        <v>4.2450580567424063E-3</v>
      </c>
      <c r="H97" s="32"/>
      <c r="I97" s="32"/>
      <c r="J97" s="32" t="s">
        <v>116</v>
      </c>
      <c r="K97" s="41">
        <v>3.7993231874939009E-3</v>
      </c>
      <c r="L97" s="41">
        <v>5.7449540099123713E-4</v>
      </c>
      <c r="M97" s="36">
        <v>0.94289471734702524</v>
      </c>
      <c r="N97" s="36">
        <v>0.14257504613396832</v>
      </c>
      <c r="O97" s="44">
        <v>0.52537452083876535</v>
      </c>
      <c r="P97" s="32" t="s">
        <v>117</v>
      </c>
    </row>
    <row r="98" spans="1:16" x14ac:dyDescent="0.2">
      <c r="A98" s="32"/>
      <c r="B98" s="38" t="s">
        <v>118</v>
      </c>
      <c r="C98" s="38">
        <v>22.82</v>
      </c>
      <c r="D98" s="38"/>
      <c r="E98" s="38">
        <v>30.72</v>
      </c>
      <c r="F98" s="38">
        <v>-7.8999999999999986</v>
      </c>
      <c r="G98" s="38">
        <v>4.1866150880323994E-3</v>
      </c>
      <c r="H98" s="32"/>
      <c r="I98" s="32"/>
      <c r="J98" s="32" t="s">
        <v>119</v>
      </c>
      <c r="K98" s="41">
        <v>4.5063569313760227E-3</v>
      </c>
      <c r="L98" s="41">
        <v>1.1397844709384489E-3</v>
      </c>
      <c r="M98" s="36">
        <v>1.1183623859799434</v>
      </c>
      <c r="N98" s="36">
        <v>0.28286531666997405</v>
      </c>
      <c r="O98" s="43"/>
      <c r="P98" s="32"/>
    </row>
    <row r="99" spans="1:16" x14ac:dyDescent="0.2">
      <c r="A99" s="32"/>
      <c r="B99" s="39" t="s">
        <v>120</v>
      </c>
      <c r="C99" s="39">
        <v>22.95</v>
      </c>
      <c r="D99" s="39"/>
      <c r="E99" s="39">
        <v>30.29</v>
      </c>
      <c r="F99" s="39">
        <v>-7.34</v>
      </c>
      <c r="G99" s="39">
        <v>6.1721977489326337E-3</v>
      </c>
      <c r="H99" s="32"/>
      <c r="I99" s="32"/>
      <c r="J99" s="32" t="s">
        <v>121</v>
      </c>
      <c r="K99" s="41">
        <v>3.9233633615013749E-3</v>
      </c>
      <c r="L99" s="41">
        <v>1.1747769315050283E-3</v>
      </c>
      <c r="M99" s="36">
        <v>0.97367831196078058</v>
      </c>
      <c r="N99" s="36">
        <v>0.29154954925218968</v>
      </c>
      <c r="O99" s="45">
        <v>0.50299743350640735</v>
      </c>
      <c r="P99" s="32" t="s">
        <v>122</v>
      </c>
    </row>
    <row r="100" spans="1:16" x14ac:dyDescent="0.2">
      <c r="A100" s="32"/>
      <c r="B100" s="39" t="s">
        <v>123</v>
      </c>
      <c r="C100" s="39">
        <v>22.69</v>
      </c>
      <c r="D100" s="39"/>
      <c r="E100" s="39">
        <v>30.63</v>
      </c>
      <c r="F100" s="39">
        <v>-7.9399999999999977</v>
      </c>
      <c r="G100" s="39">
        <v>4.0721318782856375E-3</v>
      </c>
      <c r="H100" s="32"/>
      <c r="I100" s="32"/>
      <c r="J100" s="32"/>
      <c r="K100" s="32"/>
      <c r="L100" s="32"/>
      <c r="M100" s="32"/>
      <c r="N100" s="32"/>
      <c r="O100" s="32"/>
      <c r="P100" s="32"/>
    </row>
    <row r="101" spans="1:16" x14ac:dyDescent="0.2">
      <c r="A101" s="32"/>
      <c r="B101" s="40" t="s">
        <v>124</v>
      </c>
      <c r="C101" s="40">
        <v>23.68</v>
      </c>
      <c r="D101" s="40"/>
      <c r="E101" s="40">
        <v>31.8</v>
      </c>
      <c r="F101" s="40">
        <v>-8.120000000000001</v>
      </c>
      <c r="G101" s="40">
        <v>3.5944830102534174E-3</v>
      </c>
      <c r="H101" s="32"/>
      <c r="I101" s="32"/>
      <c r="J101" s="32"/>
      <c r="K101" s="41"/>
      <c r="L101" s="41"/>
      <c r="M101" s="36"/>
      <c r="N101" s="36"/>
      <c r="O101" s="36"/>
      <c r="P101" s="32"/>
    </row>
    <row r="102" spans="1:16" x14ac:dyDescent="0.2">
      <c r="A102" s="32"/>
      <c r="B102" s="39" t="s">
        <v>125</v>
      </c>
      <c r="C102" s="32">
        <v>23.06</v>
      </c>
      <c r="D102" s="39"/>
      <c r="E102" s="32">
        <v>31</v>
      </c>
      <c r="F102" s="39">
        <v>-7.9400000000000013</v>
      </c>
      <c r="G102" s="39">
        <v>4.0721318782856271E-3</v>
      </c>
      <c r="H102" s="32"/>
      <c r="I102" s="32"/>
      <c r="J102" s="32"/>
      <c r="K102" s="41"/>
      <c r="L102" s="41"/>
      <c r="M102" s="34"/>
      <c r="N102" s="34"/>
      <c r="O102" s="34"/>
      <c r="P102" s="32"/>
    </row>
    <row r="103" spans="1:16" x14ac:dyDescent="0.2">
      <c r="A103" s="32"/>
      <c r="B103" s="39" t="s">
        <v>126</v>
      </c>
      <c r="C103" s="32">
        <v>24.64</v>
      </c>
      <c r="D103" s="39"/>
      <c r="E103" s="32">
        <v>32.799999999999997</v>
      </c>
      <c r="F103" s="39">
        <v>-8.1599999999999966</v>
      </c>
      <c r="G103" s="39">
        <v>3.4961916833123998E-3</v>
      </c>
      <c r="H103" s="32"/>
      <c r="I103" s="32"/>
      <c r="J103" s="32"/>
      <c r="K103" s="32"/>
      <c r="L103" s="35"/>
      <c r="M103" s="35"/>
      <c r="N103" s="35"/>
      <c r="O103" s="32"/>
      <c r="P103" s="32"/>
    </row>
    <row r="104" spans="1:16" x14ac:dyDescent="0.2">
      <c r="A104" s="32"/>
      <c r="B104" s="39" t="s">
        <v>127</v>
      </c>
      <c r="C104" s="32">
        <v>22.93</v>
      </c>
      <c r="D104" s="39"/>
      <c r="E104" s="32">
        <v>30.74</v>
      </c>
      <c r="F104" s="39">
        <v>-7.8099999999999987</v>
      </c>
      <c r="G104" s="39">
        <v>4.4561082651110341E-3</v>
      </c>
      <c r="H104" s="32"/>
      <c r="I104" s="32"/>
      <c r="J104" s="32"/>
      <c r="K104" s="32"/>
      <c r="L104" s="35"/>
      <c r="M104" s="35"/>
      <c r="N104" s="35"/>
      <c r="O104" s="32"/>
      <c r="P104" s="32"/>
    </row>
    <row r="105" spans="1:16" x14ac:dyDescent="0.2">
      <c r="A105" s="32"/>
      <c r="B105" s="40" t="s">
        <v>128</v>
      </c>
      <c r="C105" s="40">
        <v>22.86</v>
      </c>
      <c r="D105" s="40"/>
      <c r="E105" s="40">
        <v>31.16</v>
      </c>
      <c r="F105" s="40">
        <v>-8.3000000000000007</v>
      </c>
      <c r="G105" s="40">
        <v>3.1728609232665426E-3</v>
      </c>
      <c r="H105" s="32"/>
      <c r="I105" s="32"/>
      <c r="J105" s="32"/>
      <c r="K105" s="32"/>
      <c r="L105" s="35"/>
      <c r="M105" s="35"/>
      <c r="N105" s="35"/>
      <c r="O105" s="32"/>
      <c r="P105" s="32"/>
    </row>
    <row r="106" spans="1:16" x14ac:dyDescent="0.2">
      <c r="A106" s="32"/>
      <c r="B106" s="39" t="s">
        <v>129</v>
      </c>
      <c r="C106" s="32">
        <v>22.52</v>
      </c>
      <c r="D106" s="39"/>
      <c r="E106" s="32">
        <v>30.1</v>
      </c>
      <c r="F106" s="39">
        <v>-7.5800000000000018</v>
      </c>
      <c r="G106" s="39">
        <v>5.2262795108832449E-3</v>
      </c>
      <c r="H106" s="32"/>
      <c r="I106" s="32"/>
      <c r="J106" s="33"/>
      <c r="K106" s="33"/>
      <c r="L106" s="36"/>
      <c r="M106" s="36"/>
      <c r="N106" s="35"/>
      <c r="O106" s="32"/>
      <c r="P106" s="32"/>
    </row>
    <row r="107" spans="1:16" x14ac:dyDescent="0.2">
      <c r="A107" s="32"/>
      <c r="B107" s="39" t="s">
        <v>130</v>
      </c>
      <c r="C107" s="32">
        <v>22.69</v>
      </c>
      <c r="D107" s="32"/>
      <c r="E107" s="32">
        <v>30.91</v>
      </c>
      <c r="F107" s="39">
        <v>-8.2199999999999989</v>
      </c>
      <c r="G107" s="39">
        <v>3.3537712360849803E-3</v>
      </c>
      <c r="H107" s="32"/>
      <c r="I107" s="32"/>
      <c r="J107" s="33"/>
      <c r="K107" s="33"/>
      <c r="L107" s="36"/>
      <c r="M107" s="36"/>
      <c r="N107" s="37"/>
      <c r="O107" s="32"/>
      <c r="P107" s="32"/>
    </row>
    <row r="108" spans="1:16" x14ac:dyDescent="0.2">
      <c r="A108" s="32"/>
      <c r="B108" s="39" t="s">
        <v>131</v>
      </c>
      <c r="C108" s="32">
        <v>22.94</v>
      </c>
      <c r="D108" s="39"/>
      <c r="E108" s="32">
        <v>30.73</v>
      </c>
      <c r="F108" s="39">
        <v>-7.7899999999999991</v>
      </c>
      <c r="G108" s="39">
        <v>4.5183132183800314E-3</v>
      </c>
      <c r="H108" s="32"/>
      <c r="I108" s="32"/>
      <c r="J108" s="33"/>
      <c r="K108" s="33"/>
      <c r="L108" s="36"/>
      <c r="M108" s="36"/>
      <c r="N108" s="35"/>
      <c r="O108" s="32"/>
      <c r="P108" s="32"/>
    </row>
    <row r="109" spans="1:16" x14ac:dyDescent="0.2">
      <c r="A109" s="32"/>
      <c r="B109" s="39" t="s">
        <v>132</v>
      </c>
      <c r="C109" s="32">
        <v>22.58</v>
      </c>
      <c r="D109" s="39"/>
      <c r="E109" s="32">
        <v>31.17</v>
      </c>
      <c r="F109" s="39">
        <v>-8.5900000000000034</v>
      </c>
      <c r="G109" s="39">
        <v>2.5950894806572432E-3</v>
      </c>
      <c r="H109" s="32"/>
      <c r="I109" s="32"/>
      <c r="J109" s="33"/>
      <c r="K109" s="33"/>
      <c r="L109" s="36"/>
      <c r="M109" s="36"/>
      <c r="N109" s="35"/>
      <c r="O109" s="32"/>
      <c r="P109" s="32"/>
    </row>
    <row r="110" spans="1:16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</row>
    <row r="111" spans="1:16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</row>
    <row r="112" spans="1:16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</row>
    <row r="113" spans="1:16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</row>
    <row r="114" spans="1:16" x14ac:dyDescent="0.2">
      <c r="A114" s="35" t="s">
        <v>134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</row>
    <row r="115" spans="1:16" ht="13.8" thickBot="1" x14ac:dyDescent="0.25">
      <c r="A115" s="32"/>
      <c r="B115" s="42"/>
      <c r="C115" s="42" t="s">
        <v>104</v>
      </c>
      <c r="D115" s="42"/>
      <c r="E115" s="42" t="s">
        <v>134</v>
      </c>
      <c r="F115" s="42" t="s">
        <v>105</v>
      </c>
      <c r="G115" s="42" t="s">
        <v>83</v>
      </c>
      <c r="H115" s="32"/>
      <c r="I115" s="32"/>
      <c r="J115" s="32"/>
      <c r="K115" s="32"/>
      <c r="L115" s="32"/>
      <c r="M115" s="32"/>
      <c r="N115" s="32"/>
      <c r="O115" s="32"/>
      <c r="P115" s="32"/>
    </row>
    <row r="116" spans="1:16" ht="13.8" thickTop="1" x14ac:dyDescent="0.2">
      <c r="A116" s="32"/>
      <c r="B116" s="32" t="s">
        <v>106</v>
      </c>
      <c r="C116" s="32">
        <v>22.73</v>
      </c>
      <c r="D116" s="32"/>
      <c r="E116" s="32">
        <v>30.55</v>
      </c>
      <c r="F116" s="32">
        <v>-7.82</v>
      </c>
      <c r="G116" s="32">
        <v>4.4253276769367121E-3</v>
      </c>
      <c r="H116" s="32"/>
      <c r="I116" s="32"/>
      <c r="J116" s="32"/>
      <c r="K116" s="32"/>
      <c r="L116" s="32"/>
      <c r="M116" s="32"/>
      <c r="N116" s="32"/>
      <c r="O116" s="32"/>
      <c r="P116" s="32"/>
    </row>
    <row r="117" spans="1:16" x14ac:dyDescent="0.2">
      <c r="A117" s="32"/>
      <c r="B117" s="32" t="s">
        <v>107</v>
      </c>
      <c r="C117" s="32">
        <v>22.6</v>
      </c>
      <c r="D117" s="32"/>
      <c r="E117" s="32">
        <v>30.47</v>
      </c>
      <c r="F117" s="32">
        <v>-7.8699999999999974</v>
      </c>
      <c r="G117" s="32">
        <v>4.2745847705497721E-3</v>
      </c>
      <c r="H117" s="32"/>
      <c r="I117" s="35" t="s">
        <v>134</v>
      </c>
      <c r="J117" s="32"/>
      <c r="K117" s="32" t="s">
        <v>108</v>
      </c>
      <c r="L117" s="32" t="s">
        <v>109</v>
      </c>
      <c r="M117" s="35" t="s">
        <v>110</v>
      </c>
      <c r="N117" s="35" t="s">
        <v>111</v>
      </c>
      <c r="O117" s="35" t="s">
        <v>112</v>
      </c>
      <c r="P117" s="32"/>
    </row>
    <row r="118" spans="1:16" x14ac:dyDescent="0.2">
      <c r="A118" s="32"/>
      <c r="B118" s="32" t="s">
        <v>113</v>
      </c>
      <c r="C118" s="32">
        <v>22.56</v>
      </c>
      <c r="D118" s="39"/>
      <c r="E118" s="32">
        <v>30.16</v>
      </c>
      <c r="F118" s="39">
        <v>-7.6000000000000014</v>
      </c>
      <c r="G118" s="39">
        <v>5.1543277764566145E-3</v>
      </c>
      <c r="H118" s="32"/>
      <c r="I118" s="32"/>
      <c r="J118" s="32" t="s">
        <v>114</v>
      </c>
      <c r="K118" s="41">
        <v>4.632972853465196E-3</v>
      </c>
      <c r="L118" s="41">
        <v>3.8529886529242371E-4</v>
      </c>
      <c r="M118" s="36">
        <v>1</v>
      </c>
      <c r="N118" s="36">
        <v>8.3164498795679845E-2</v>
      </c>
      <c r="O118" s="43"/>
      <c r="P118" s="32"/>
    </row>
    <row r="119" spans="1:16" x14ac:dyDescent="0.2">
      <c r="A119" s="32"/>
      <c r="B119" s="32" t="s">
        <v>115</v>
      </c>
      <c r="C119" s="32">
        <v>22.97</v>
      </c>
      <c r="D119" s="39"/>
      <c r="E119" s="32">
        <v>30.71</v>
      </c>
      <c r="F119" s="39">
        <v>-7.740000000000002</v>
      </c>
      <c r="G119" s="39">
        <v>4.6776511899176863E-3</v>
      </c>
      <c r="H119" s="32"/>
      <c r="I119" s="32"/>
      <c r="J119" s="32" t="s">
        <v>116</v>
      </c>
      <c r="K119" s="41">
        <v>3.8078453150681962E-3</v>
      </c>
      <c r="L119" s="41">
        <v>7.2579131687586771E-4</v>
      </c>
      <c r="M119" s="36">
        <v>0.82190106342197711</v>
      </c>
      <c r="N119" s="36">
        <v>0.15665779615630981</v>
      </c>
      <c r="O119" s="44">
        <v>9.1371112562128667E-2</v>
      </c>
      <c r="P119" s="32" t="s">
        <v>117</v>
      </c>
    </row>
    <row r="120" spans="1:16" x14ac:dyDescent="0.2">
      <c r="A120" s="32"/>
      <c r="B120" s="38" t="s">
        <v>118</v>
      </c>
      <c r="C120" s="38">
        <v>22.82</v>
      </c>
      <c r="D120" s="38"/>
      <c r="E120" s="38">
        <v>29.8</v>
      </c>
      <c r="F120" s="38">
        <v>-6.98</v>
      </c>
      <c r="G120" s="38">
        <v>7.9215584358596023E-3</v>
      </c>
      <c r="H120" s="32"/>
      <c r="I120" s="32"/>
      <c r="J120" s="32" t="s">
        <v>119</v>
      </c>
      <c r="K120" s="41">
        <v>6.830965163344375E-3</v>
      </c>
      <c r="L120" s="41">
        <v>1.1764609539329969E-3</v>
      </c>
      <c r="M120" s="36">
        <v>1.4744237403064444</v>
      </c>
      <c r="N120" s="36">
        <v>0.25393219238335751</v>
      </c>
      <c r="O120" s="43"/>
      <c r="P120" s="32"/>
    </row>
    <row r="121" spans="1:16" x14ac:dyDescent="0.2">
      <c r="A121" s="32"/>
      <c r="B121" s="39" t="s">
        <v>120</v>
      </c>
      <c r="C121" s="39">
        <v>22.95</v>
      </c>
      <c r="D121" s="39"/>
      <c r="E121" s="39">
        <v>29.96</v>
      </c>
      <c r="F121" s="39">
        <v>-7.0100000000000016</v>
      </c>
      <c r="G121" s="39">
        <v>7.7585351206018354E-3</v>
      </c>
      <c r="H121" s="32"/>
      <c r="I121" s="32"/>
      <c r="J121" s="32" t="s">
        <v>121</v>
      </c>
      <c r="K121" s="41">
        <v>3.2129337976777644E-3</v>
      </c>
      <c r="L121" s="41">
        <v>1.1017434809140691E-3</v>
      </c>
      <c r="M121" s="36">
        <v>0.69349290386510154</v>
      </c>
      <c r="N121" s="36">
        <v>0.23780486434105233</v>
      </c>
      <c r="O121" s="43">
        <v>4.1504220345542952E-3</v>
      </c>
      <c r="P121" s="32" t="s">
        <v>122</v>
      </c>
    </row>
    <row r="122" spans="1:16" x14ac:dyDescent="0.2">
      <c r="A122" s="32"/>
      <c r="B122" s="39" t="s">
        <v>123</v>
      </c>
      <c r="C122" s="39">
        <v>22.69</v>
      </c>
      <c r="D122" s="39"/>
      <c r="E122" s="39">
        <v>30.07</v>
      </c>
      <c r="F122" s="39">
        <v>-7.379999999999999</v>
      </c>
      <c r="G122" s="39">
        <v>6.0034186769063035E-3</v>
      </c>
      <c r="H122" s="32"/>
      <c r="I122" s="32"/>
      <c r="J122" s="32"/>
      <c r="K122" s="32"/>
      <c r="L122" s="32"/>
      <c r="M122" s="32"/>
      <c r="N122" s="32"/>
      <c r="O122" s="32"/>
      <c r="P122" s="32"/>
    </row>
    <row r="123" spans="1:16" x14ac:dyDescent="0.2">
      <c r="A123" s="32"/>
      <c r="B123" s="40" t="s">
        <v>124</v>
      </c>
      <c r="C123" s="40">
        <v>23.68</v>
      </c>
      <c r="D123" s="40"/>
      <c r="E123" s="40">
        <v>31.15</v>
      </c>
      <c r="F123" s="40">
        <v>-7.4699999999999989</v>
      </c>
      <c r="G123" s="40">
        <v>5.640348420009756E-3</v>
      </c>
      <c r="H123" s="32"/>
      <c r="I123" s="32"/>
      <c r="J123" s="32"/>
      <c r="K123" s="41"/>
      <c r="L123" s="41"/>
      <c r="M123" s="36"/>
      <c r="N123" s="36"/>
      <c r="O123" s="36"/>
      <c r="P123" s="32"/>
    </row>
    <row r="124" spans="1:16" x14ac:dyDescent="0.2">
      <c r="A124" s="32"/>
      <c r="B124" s="39" t="s">
        <v>125</v>
      </c>
      <c r="C124" s="32">
        <v>23.06</v>
      </c>
      <c r="D124" s="39"/>
      <c r="E124" s="32">
        <v>31.05</v>
      </c>
      <c r="F124" s="39">
        <v>-7.990000000000002</v>
      </c>
      <c r="G124" s="39">
        <v>3.9334201174090521E-3</v>
      </c>
      <c r="H124" s="32"/>
      <c r="I124" s="32"/>
      <c r="J124" s="32"/>
      <c r="K124" s="41"/>
      <c r="L124" s="41"/>
      <c r="M124" s="34"/>
      <c r="N124" s="34"/>
      <c r="O124" s="34"/>
      <c r="P124" s="32"/>
    </row>
    <row r="125" spans="1:16" x14ac:dyDescent="0.2">
      <c r="A125" s="32"/>
      <c r="B125" s="39" t="s">
        <v>126</v>
      </c>
      <c r="C125" s="32">
        <v>24.64</v>
      </c>
      <c r="D125" s="39"/>
      <c r="E125" s="32">
        <v>32.39</v>
      </c>
      <c r="F125" s="39">
        <v>-7.75</v>
      </c>
      <c r="G125" s="39">
        <v>4.6453402929793781E-3</v>
      </c>
      <c r="H125" s="32"/>
      <c r="I125" s="32"/>
      <c r="J125" s="32"/>
      <c r="K125" s="32"/>
      <c r="L125" s="35"/>
      <c r="M125" s="35"/>
      <c r="N125" s="35"/>
      <c r="O125" s="32"/>
      <c r="P125" s="32"/>
    </row>
    <row r="126" spans="1:16" x14ac:dyDescent="0.2">
      <c r="A126" s="32"/>
      <c r="B126" s="39" t="s">
        <v>127</v>
      </c>
      <c r="C126" s="32">
        <v>22.93</v>
      </c>
      <c r="D126" s="39"/>
      <c r="E126" s="32">
        <v>30.98</v>
      </c>
      <c r="F126" s="39">
        <v>-8.0500000000000007</v>
      </c>
      <c r="G126" s="39">
        <v>3.7731887848626768E-3</v>
      </c>
      <c r="H126" s="32"/>
      <c r="I126" s="32"/>
      <c r="J126" s="32"/>
      <c r="K126" s="32"/>
      <c r="L126" s="35"/>
      <c r="M126" s="35"/>
      <c r="N126" s="35"/>
      <c r="O126" s="32"/>
      <c r="P126" s="32"/>
    </row>
    <row r="127" spans="1:16" x14ac:dyDescent="0.2">
      <c r="A127" s="32"/>
      <c r="B127" s="40" t="s">
        <v>128</v>
      </c>
      <c r="C127" s="40">
        <v>22.86</v>
      </c>
      <c r="D127" s="40"/>
      <c r="E127" s="40">
        <v>31.3</v>
      </c>
      <c r="F127" s="40">
        <v>-8.4400000000000013</v>
      </c>
      <c r="G127" s="40">
        <v>2.8794320650216794E-3</v>
      </c>
      <c r="H127" s="32"/>
      <c r="I127" s="32"/>
      <c r="J127" s="32"/>
      <c r="K127" s="32"/>
      <c r="L127" s="35"/>
      <c r="M127" s="35"/>
      <c r="N127" s="35"/>
      <c r="O127" s="32"/>
      <c r="P127" s="32"/>
    </row>
    <row r="128" spans="1:16" x14ac:dyDescent="0.2">
      <c r="A128" s="32"/>
      <c r="B128" s="39" t="s">
        <v>129</v>
      </c>
      <c r="C128" s="32">
        <v>22.52</v>
      </c>
      <c r="D128" s="39"/>
      <c r="E128" s="32">
        <v>31.83</v>
      </c>
      <c r="F128" s="39">
        <v>-9.3099999999999987</v>
      </c>
      <c r="G128" s="39">
        <v>1.5754721859807164E-3</v>
      </c>
      <c r="H128" s="32"/>
      <c r="I128" s="32"/>
      <c r="J128" s="33"/>
      <c r="K128" s="33"/>
      <c r="L128" s="36"/>
      <c r="M128" s="36"/>
      <c r="N128" s="35"/>
      <c r="O128" s="32"/>
      <c r="P128" s="32"/>
    </row>
    <row r="129" spans="1:16" x14ac:dyDescent="0.2">
      <c r="A129" s="32"/>
      <c r="B129" s="39" t="s">
        <v>130</v>
      </c>
      <c r="C129" s="32">
        <v>22.69</v>
      </c>
      <c r="D129" s="32"/>
      <c r="E129" s="32">
        <v>30.74</v>
      </c>
      <c r="F129" s="39">
        <v>-8.0499999999999972</v>
      </c>
      <c r="G129" s="39">
        <v>3.7731887848626872E-3</v>
      </c>
      <c r="H129" s="32"/>
      <c r="I129" s="32"/>
      <c r="J129" s="33"/>
      <c r="K129" s="33"/>
      <c r="L129" s="36"/>
      <c r="M129" s="36"/>
      <c r="N129" s="37"/>
      <c r="O129" s="32"/>
      <c r="P129" s="32"/>
    </row>
    <row r="130" spans="1:16" x14ac:dyDescent="0.2">
      <c r="A130" s="32"/>
      <c r="B130" s="39" t="s">
        <v>131</v>
      </c>
      <c r="C130" s="32">
        <v>22.94</v>
      </c>
      <c r="D130" s="39"/>
      <c r="E130" s="32">
        <v>30.93</v>
      </c>
      <c r="F130" s="39">
        <v>-7.9899999999999984</v>
      </c>
      <c r="G130" s="39">
        <v>3.9334201174090633E-3</v>
      </c>
      <c r="H130" s="32"/>
      <c r="I130" s="32"/>
      <c r="J130" s="33"/>
      <c r="K130" s="33"/>
      <c r="L130" s="36"/>
      <c r="M130" s="36"/>
      <c r="N130" s="35"/>
      <c r="O130" s="32"/>
      <c r="P130" s="32"/>
    </row>
    <row r="131" spans="1:16" x14ac:dyDescent="0.2">
      <c r="A131" s="32"/>
      <c r="B131" s="39" t="s">
        <v>132</v>
      </c>
      <c r="C131" s="32">
        <v>22.58</v>
      </c>
      <c r="D131" s="39"/>
      <c r="E131" s="32">
        <v>30.71</v>
      </c>
      <c r="F131" s="39">
        <v>-8.1300000000000026</v>
      </c>
      <c r="G131" s="39">
        <v>3.5696541024585905E-3</v>
      </c>
      <c r="H131" s="32"/>
      <c r="I131" s="32"/>
      <c r="J131" s="33"/>
      <c r="K131" s="33"/>
      <c r="L131" s="36"/>
      <c r="M131" s="36"/>
      <c r="N131" s="35"/>
      <c r="O131" s="32"/>
      <c r="P131" s="32"/>
    </row>
    <row r="132" spans="1:16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</row>
    <row r="133" spans="1:16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</row>
    <row r="134" spans="1:16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</row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4a</vt:lpstr>
      <vt:lpstr>4d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2021-04-14T01:58:37Z</dcterms:modified>
</cp:coreProperties>
</file>