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TH\Desktop\A paper\source data (Excell)\"/>
    </mc:Choice>
  </mc:AlternateContent>
  <bookViews>
    <workbookView xWindow="3804" yWindow="300" windowWidth="25356" windowHeight="17220" tabRatio="500" activeTab="3"/>
  </bookViews>
  <sheets>
    <sheet name="6c" sheetId="5" r:id="rId1"/>
    <sheet name="6d" sheetId="6" r:id="rId2"/>
    <sheet name="6i" sheetId="2" r:id="rId3"/>
    <sheet name="6j" sheetId="8" r:id="rId4"/>
    <sheet name="6m" sheetId="10" r:id="rId5"/>
  </sheets>
  <definedNames>
    <definedName name="_xlnm.Print_Area" localSheetId="2">'6i'!$F$1:$W$35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" i="10" l="1"/>
  <c r="C6" i="10"/>
  <c r="D6" i="10"/>
  <c r="E6" i="10"/>
  <c r="F6" i="10"/>
  <c r="G6" i="10"/>
  <c r="B9" i="10"/>
  <c r="C9" i="10"/>
  <c r="B10" i="10"/>
  <c r="C10" i="10"/>
  <c r="C11" i="10"/>
  <c r="J43" i="8"/>
  <c r="J41" i="8"/>
  <c r="I40" i="8"/>
  <c r="J15" i="8"/>
  <c r="J16" i="8"/>
  <c r="I58" i="8"/>
  <c r="I59" i="8"/>
  <c r="I60" i="8"/>
  <c r="I57" i="8"/>
  <c r="I49" i="8"/>
  <c r="I50" i="8"/>
  <c r="I51" i="8"/>
  <c r="I48" i="8"/>
  <c r="I41" i="8"/>
  <c r="I42" i="8"/>
  <c r="I43" i="8"/>
  <c r="F59" i="8"/>
  <c r="G59" i="8"/>
  <c r="K60" i="8"/>
  <c r="J60" i="8"/>
  <c r="F60" i="8"/>
  <c r="G60" i="8"/>
  <c r="F57" i="8"/>
  <c r="G57" i="8"/>
  <c r="K58" i="8"/>
  <c r="J58" i="8"/>
  <c r="F58" i="8"/>
  <c r="G58" i="8"/>
  <c r="H58" i="8"/>
  <c r="F50" i="8"/>
  <c r="G50" i="8"/>
  <c r="K51" i="8"/>
  <c r="J51" i="8"/>
  <c r="F51" i="8"/>
  <c r="G51" i="8"/>
  <c r="F48" i="8"/>
  <c r="G48" i="8"/>
  <c r="K49" i="8"/>
  <c r="J49" i="8"/>
  <c r="F49" i="8"/>
  <c r="G49" i="8"/>
  <c r="H49" i="8"/>
  <c r="F42" i="8"/>
  <c r="G42" i="8"/>
  <c r="K43" i="8"/>
  <c r="F43" i="8"/>
  <c r="G43" i="8"/>
  <c r="F40" i="8"/>
  <c r="G40" i="8"/>
  <c r="K41" i="8"/>
  <c r="F41" i="8"/>
  <c r="G41" i="8"/>
  <c r="H41" i="8"/>
  <c r="J6" i="8"/>
  <c r="G6" i="8"/>
  <c r="K6" i="8"/>
  <c r="K7" i="8"/>
  <c r="G7" i="8"/>
  <c r="G8" i="8"/>
  <c r="J8" i="8"/>
  <c r="G9" i="8"/>
  <c r="K9" i="8"/>
  <c r="G10" i="8"/>
  <c r="G12" i="8"/>
  <c r="G13" i="8"/>
  <c r="J17" i="8"/>
  <c r="K15" i="8"/>
  <c r="G17" i="8"/>
  <c r="K18" i="8"/>
  <c r="G22" i="8"/>
  <c r="J24" i="8"/>
  <c r="G26" i="8"/>
  <c r="K24" i="8"/>
  <c r="G27" i="8"/>
  <c r="K27" i="8"/>
  <c r="G30" i="8"/>
  <c r="G21" i="8"/>
  <c r="G18" i="8"/>
  <c r="G15" i="8"/>
  <c r="G20" i="8"/>
  <c r="K17" i="8"/>
  <c r="G16" i="8"/>
  <c r="G19" i="8"/>
  <c r="K16" i="8"/>
  <c r="G28" i="8"/>
  <c r="G25" i="8"/>
  <c r="K25" i="8"/>
  <c r="G29" i="8"/>
  <c r="K26" i="8"/>
  <c r="J25" i="8"/>
  <c r="G24" i="8"/>
  <c r="J26" i="8"/>
  <c r="G31" i="8"/>
  <c r="G11" i="8"/>
  <c r="K8" i="8"/>
  <c r="J7" i="8"/>
  <c r="I5" i="6"/>
  <c r="J5" i="6"/>
  <c r="K5" i="6"/>
  <c r="L5" i="6"/>
  <c r="Q5" i="6"/>
  <c r="N5" i="6"/>
  <c r="O5" i="6"/>
  <c r="P5" i="6"/>
  <c r="I6" i="6"/>
  <c r="J6" i="6"/>
  <c r="K6" i="6"/>
  <c r="L6" i="6"/>
  <c r="Q6" i="6"/>
  <c r="N6" i="6"/>
  <c r="O6" i="6"/>
  <c r="P6" i="6"/>
  <c r="J7" i="6"/>
  <c r="L7" i="6"/>
  <c r="A9" i="5"/>
  <c r="I3" i="5"/>
  <c r="M3" i="5"/>
  <c r="B9" i="5"/>
  <c r="C9" i="5"/>
  <c r="D9" i="5"/>
  <c r="J5" i="5"/>
  <c r="E9" i="5"/>
  <c r="F9" i="5"/>
  <c r="A25" i="5"/>
  <c r="I20" i="5"/>
  <c r="B25" i="5"/>
  <c r="C25" i="5"/>
  <c r="D25" i="5"/>
  <c r="E25" i="5"/>
  <c r="J19" i="5"/>
  <c r="F25" i="5"/>
  <c r="J21" i="5"/>
  <c r="I19" i="5"/>
  <c r="M19" i="5"/>
  <c r="J20" i="5"/>
  <c r="J4" i="5"/>
  <c r="N4" i="5"/>
  <c r="J3" i="5"/>
  <c r="N3" i="5"/>
  <c r="I4" i="5"/>
  <c r="M4" i="5"/>
  <c r="M20" i="5"/>
  <c r="N20" i="5"/>
  <c r="N19" i="5"/>
  <c r="E31" i="2"/>
  <c r="D31" i="2"/>
  <c r="C31" i="2"/>
  <c r="E30" i="2"/>
  <c r="D30" i="2"/>
  <c r="C30" i="2"/>
  <c r="E20" i="2"/>
  <c r="D20" i="2"/>
  <c r="C20" i="2"/>
  <c r="E19" i="2"/>
  <c r="D19" i="2"/>
  <c r="C19" i="2"/>
  <c r="E9" i="2"/>
  <c r="E8" i="2"/>
  <c r="D9" i="2"/>
  <c r="D8" i="2"/>
  <c r="C9" i="2"/>
  <c r="C8" i="2"/>
  <c r="J44" i="8"/>
  <c r="J52" i="8"/>
  <c r="J61" i="8"/>
</calcChain>
</file>

<file path=xl/sharedStrings.xml><?xml version="1.0" encoding="utf-8"?>
<sst xmlns="http://schemas.openxmlformats.org/spreadsheetml/2006/main" count="237" uniqueCount="170">
  <si>
    <t>Relative Quantity Chart</t>
  </si>
  <si>
    <t>Gli1</t>
  </si>
  <si>
    <t>IL-6</t>
    <phoneticPr fontId="3"/>
  </si>
  <si>
    <t>control</t>
    <phoneticPr fontId="3"/>
  </si>
  <si>
    <t>TNF-a</t>
    <phoneticPr fontId="3"/>
  </si>
  <si>
    <t>Ave.</t>
    <phoneticPr fontId="3"/>
  </si>
  <si>
    <t>S.D.</t>
    <phoneticPr fontId="3"/>
  </si>
  <si>
    <t>Ptch1</t>
  </si>
  <si>
    <t>Gli2</t>
  </si>
  <si>
    <t>p</t>
    <phoneticPr fontId="3"/>
  </si>
  <si>
    <t>TNF-α</t>
    <phoneticPr fontId="3"/>
  </si>
  <si>
    <t>Ptch1</t>
    <phoneticPr fontId="3"/>
  </si>
  <si>
    <t>p val</t>
  </si>
  <si>
    <t>p val</t>
    <phoneticPr fontId="7"/>
  </si>
  <si>
    <t>SD</t>
  </si>
  <si>
    <t>SD</t>
    <phoneticPr fontId="7"/>
  </si>
  <si>
    <t>ave</t>
  </si>
  <si>
    <t>ave</t>
    <phoneticPr fontId="7"/>
  </si>
  <si>
    <t>HFD</t>
  </si>
  <si>
    <t>ND</t>
  </si>
  <si>
    <t>HFD</t>
    <phoneticPr fontId="7"/>
  </si>
  <si>
    <t>ND</t>
    <phoneticPr fontId="7"/>
  </si>
  <si>
    <t>HFD-3</t>
    <phoneticPr fontId="7"/>
  </si>
  <si>
    <t>HFD-2</t>
    <phoneticPr fontId="7"/>
  </si>
  <si>
    <t>HFD-1</t>
    <phoneticPr fontId="7"/>
  </si>
  <si>
    <t>ND-3</t>
    <phoneticPr fontId="7"/>
  </si>
  <si>
    <t>ND-2</t>
    <phoneticPr fontId="7"/>
  </si>
  <si>
    <t>ND-1</t>
    <phoneticPr fontId="7"/>
  </si>
  <si>
    <t>nuclear</t>
    <phoneticPr fontId="7"/>
  </si>
  <si>
    <t>p val</t>
    <phoneticPr fontId="7"/>
  </si>
  <si>
    <t>HFD-2</t>
    <phoneticPr fontId="7"/>
  </si>
  <si>
    <t>HFD-1</t>
    <phoneticPr fontId="7"/>
  </si>
  <si>
    <t>whole</t>
    <phoneticPr fontId="7"/>
  </si>
  <si>
    <t xml:space="preserve">   0,61233</t>
  </si>
  <si>
    <t xml:space="preserve">   0,80023</t>
  </si>
  <si>
    <t xml:space="preserve">   0,96463</t>
  </si>
  <si>
    <t xml:space="preserve">   0,59691</t>
  </si>
  <si>
    <t xml:space="preserve">   0,94635</t>
  </si>
  <si>
    <t xml:space="preserve">   0,75722</t>
  </si>
  <si>
    <t xml:space="preserve">   0,67890</t>
  </si>
  <si>
    <t xml:space="preserve">   0,85318</t>
  </si>
  <si>
    <t xml:space="preserve">   0,78650</t>
  </si>
  <si>
    <t xml:space="preserve">   0,72566</t>
  </si>
  <si>
    <t xml:space="preserve">   0,92362</t>
  </si>
  <si>
    <t>p</t>
    <phoneticPr fontId="3"/>
  </si>
  <si>
    <t xml:space="preserve">   0,23157</t>
  </si>
  <si>
    <t xml:space="preserve">   0,29468</t>
  </si>
  <si>
    <t>sd</t>
    <phoneticPr fontId="3"/>
  </si>
  <si>
    <t xml:space="preserve">   0,18573</t>
  </si>
  <si>
    <t xml:space="preserve">   0,23552</t>
  </si>
  <si>
    <t>ave</t>
    <phoneticPr fontId="3"/>
  </si>
  <si>
    <t xml:space="preserve">   0,39110</t>
  </si>
  <si>
    <t xml:space="preserve">   0,49859</t>
  </si>
  <si>
    <t>db/db</t>
    <phoneticPr fontId="3"/>
  </si>
  <si>
    <t>ctrl (db)</t>
    <phoneticPr fontId="3"/>
  </si>
  <si>
    <t>ob/ob</t>
    <phoneticPr fontId="3"/>
  </si>
  <si>
    <t>ctrl (ob)</t>
    <phoneticPr fontId="3"/>
  </si>
  <si>
    <t xml:space="preserve">   0,34590</t>
  </si>
  <si>
    <t xml:space="preserve">   0,52882</t>
  </si>
  <si>
    <t>Lower Error Bars</t>
  </si>
  <si>
    <t>Upper Error Bars</t>
  </si>
  <si>
    <t>Relative Quantity (dRn)</t>
  </si>
  <si>
    <t>Replicate/Well ID</t>
  </si>
  <si>
    <t>il1b</t>
  </si>
  <si>
    <t xml:space="preserve">   0,05153</t>
  </si>
  <si>
    <t xml:space="preserve">   0,06293</t>
  </si>
  <si>
    <t xml:space="preserve">   0,02632</t>
  </si>
  <si>
    <t xml:space="preserve">   0,03021</t>
  </si>
  <si>
    <t xml:space="preserve">   0,03175</t>
  </si>
  <si>
    <t xml:space="preserve">   0,03780</t>
  </si>
  <si>
    <t xml:space="preserve">   0,04269</t>
  </si>
  <si>
    <t xml:space="preserve">   0,04842</t>
  </si>
  <si>
    <t>p</t>
    <phoneticPr fontId="3"/>
  </si>
  <si>
    <t xml:space="preserve">   0,06544</t>
  </si>
  <si>
    <t xml:space="preserve">   0,07341</t>
  </si>
  <si>
    <t>sd</t>
    <phoneticPr fontId="3"/>
  </si>
  <si>
    <t xml:space="preserve">   0,05149</t>
  </si>
  <si>
    <t xml:space="preserve">   0,05757</t>
  </si>
  <si>
    <t>Ptch</t>
    <phoneticPr fontId="3"/>
  </si>
  <si>
    <t xml:space="preserve">   0,10835</t>
  </si>
  <si>
    <t xml:space="preserve">   0,12093</t>
  </si>
  <si>
    <t xml:space="preserve">   0,14044</t>
  </si>
  <si>
    <t xml:space="preserve">   0,16339</t>
  </si>
  <si>
    <t>mGli1</t>
  </si>
  <si>
    <t xml:space="preserve">   0,18369</t>
  </si>
  <si>
    <t xml:space="preserve">   0,53128</t>
  </si>
  <si>
    <t xml:space="preserve">   0,08955</t>
  </si>
  <si>
    <t xml:space="preserve">   0,28150</t>
  </si>
  <si>
    <t xml:space="preserve">   0,43012</t>
  </si>
  <si>
    <t xml:space="preserve">   0,23447</t>
  </si>
  <si>
    <t xml:space="preserve">   0,72716</t>
  </si>
  <si>
    <t xml:space="preserve">   0,51260</t>
  </si>
  <si>
    <t>Gli1</t>
    <phoneticPr fontId="3"/>
  </si>
  <si>
    <t xml:space="preserve">   0,37312</t>
  </si>
  <si>
    <t xml:space="preserve">   0,63821</t>
  </si>
  <si>
    <t>mCox2</t>
  </si>
  <si>
    <t xml:space="preserve">   0,21541</t>
  </si>
  <si>
    <t xml:space="preserve">   0,32723</t>
  </si>
  <si>
    <t xml:space="preserve"> 14-ptch</t>
  </si>
  <si>
    <t xml:space="preserve">   0,13343</t>
  </si>
  <si>
    <t xml:space="preserve">   0,21300</t>
  </si>
  <si>
    <t xml:space="preserve"> 13-ptch</t>
  </si>
  <si>
    <t xml:space="preserve">   0,16257</t>
  </si>
  <si>
    <t xml:space="preserve">   0,25244</t>
  </si>
  <si>
    <t xml:space="preserve"> 12-ptch</t>
  </si>
  <si>
    <t xml:space="preserve">   0,16463</t>
  </si>
  <si>
    <t xml:space="preserve">   0,27159</t>
  </si>
  <si>
    <t xml:space="preserve"> 11-ptch</t>
  </si>
  <si>
    <t xml:space="preserve">   0,19787</t>
  </si>
  <si>
    <t xml:space="preserve">   0,30484</t>
  </si>
  <si>
    <t xml:space="preserve"> 10-ptch</t>
  </si>
  <si>
    <t xml:space="preserve">   0,24246</t>
  </si>
  <si>
    <t xml:space="preserve">   0,42013</t>
  </si>
  <si>
    <t xml:space="preserve"> 9-ptch</t>
  </si>
  <si>
    <t>cox2</t>
    <phoneticPr fontId="3"/>
  </si>
  <si>
    <t xml:space="preserve">   0,38869</t>
  </si>
  <si>
    <t xml:space="preserve">   0,58774</t>
  </si>
  <si>
    <t xml:space="preserve"> 8-ptch</t>
  </si>
  <si>
    <t xml:space="preserve">   0,40326</t>
  </si>
  <si>
    <t xml:space="preserve">   0,67576</t>
  </si>
  <si>
    <t xml:space="preserve"> 7-ptch</t>
  </si>
  <si>
    <t>Il1b</t>
    <phoneticPr fontId="3"/>
  </si>
  <si>
    <t>PBS</t>
    <phoneticPr fontId="3"/>
  </si>
  <si>
    <t>ptch</t>
  </si>
  <si>
    <t>Young (2mo)</t>
    <phoneticPr fontId="3"/>
  </si>
  <si>
    <t>17 months old</t>
    <phoneticPr fontId="3"/>
  </si>
  <si>
    <t>mCox2</t>
    <phoneticPr fontId="3"/>
  </si>
  <si>
    <t>mActin</t>
    <phoneticPr fontId="3"/>
  </si>
  <si>
    <t>mCox2</t>
    <phoneticPr fontId="3"/>
  </si>
  <si>
    <t>ΔCt(Actin-target)</t>
    <phoneticPr fontId="3"/>
  </si>
  <si>
    <t>expression</t>
  </si>
  <si>
    <t>ratio</t>
    <phoneticPr fontId="3"/>
  </si>
  <si>
    <t>ratio ave</t>
    <phoneticPr fontId="3"/>
  </si>
  <si>
    <t>ratio sd</t>
    <phoneticPr fontId="3"/>
  </si>
  <si>
    <t>PBS-2</t>
    <phoneticPr fontId="3"/>
  </si>
  <si>
    <t>PBS ave</t>
    <phoneticPr fontId="3"/>
  </si>
  <si>
    <t>PBS-3</t>
  </si>
  <si>
    <t>IL-1b-2</t>
  </si>
  <si>
    <t>IL-1b-3</t>
  </si>
  <si>
    <t>p</t>
    <phoneticPr fontId="3"/>
  </si>
  <si>
    <t>mGli1</t>
    <phoneticPr fontId="3"/>
  </si>
  <si>
    <t>mActin</t>
    <phoneticPr fontId="3"/>
  </si>
  <si>
    <t>ΔCt(Actin-target)</t>
    <phoneticPr fontId="3"/>
  </si>
  <si>
    <t>ratio</t>
    <phoneticPr fontId="3"/>
  </si>
  <si>
    <t>ratio ave</t>
    <phoneticPr fontId="3"/>
  </si>
  <si>
    <t>ratio sd</t>
    <phoneticPr fontId="3"/>
  </si>
  <si>
    <t>PBS-2</t>
    <phoneticPr fontId="3"/>
  </si>
  <si>
    <t>PBS ave</t>
    <phoneticPr fontId="3"/>
  </si>
  <si>
    <t>p</t>
    <phoneticPr fontId="3"/>
  </si>
  <si>
    <t>mPtch</t>
    <phoneticPr fontId="3"/>
  </si>
  <si>
    <t>mActin</t>
    <phoneticPr fontId="3"/>
  </si>
  <si>
    <t>mPtch</t>
  </si>
  <si>
    <t>ΔCt(Actin-target)</t>
    <phoneticPr fontId="3"/>
  </si>
  <si>
    <t>ratio</t>
    <phoneticPr fontId="3"/>
  </si>
  <si>
    <t>ratio ave</t>
    <phoneticPr fontId="3"/>
  </si>
  <si>
    <t>ratio sd</t>
    <phoneticPr fontId="3"/>
  </si>
  <si>
    <t>PBS-2</t>
    <phoneticPr fontId="3"/>
  </si>
  <si>
    <t>PBS ave</t>
    <phoneticPr fontId="3"/>
  </si>
  <si>
    <t>p</t>
    <phoneticPr fontId="3"/>
  </si>
  <si>
    <t>PBS</t>
    <phoneticPr fontId="3"/>
  </si>
  <si>
    <t>Il1b</t>
    <phoneticPr fontId="3"/>
  </si>
  <si>
    <t>&lt;0.0001</t>
    <phoneticPr fontId="3"/>
  </si>
  <si>
    <t>p</t>
    <phoneticPr fontId="7"/>
  </si>
  <si>
    <t>st</t>
    <phoneticPr fontId="7"/>
  </si>
  <si>
    <t>IL1Ra KO</t>
    <phoneticPr fontId="7"/>
  </si>
  <si>
    <t>ctrl</t>
    <phoneticPr fontId="7"/>
  </si>
  <si>
    <t>KO-3</t>
    <phoneticPr fontId="7"/>
  </si>
  <si>
    <t>KO-2</t>
    <phoneticPr fontId="7"/>
  </si>
  <si>
    <t>ctrl-3</t>
    <phoneticPr fontId="7"/>
  </si>
  <si>
    <t>ctrl-2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</si>
</sst>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0000"/>
    <numFmt numFmtId="177" formatCode="0.00000"/>
    <numFmt numFmtId="178" formatCode="0.000"/>
    <numFmt numFmtId="179" formatCode="0.000000"/>
  </numFmts>
  <fonts count="13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ECC6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2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/>
    <xf numFmtId="176" fontId="0" fillId="0" borderId="0" xfId="0" applyNumberFormat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right"/>
    </xf>
    <xf numFmtId="0" fontId="0" fillId="0" borderId="0" xfId="0" applyFill="1"/>
    <xf numFmtId="177" fontId="0" fillId="0" borderId="0" xfId="0" applyNumberFormat="1"/>
    <xf numFmtId="0" fontId="0" fillId="0" borderId="0" xfId="0" applyAlignment="1">
      <alignment horizontal="center"/>
    </xf>
    <xf numFmtId="0" fontId="0" fillId="4" borderId="0" xfId="0" applyFill="1"/>
    <xf numFmtId="0" fontId="6" fillId="0" borderId="0" xfId="21"/>
    <xf numFmtId="0" fontId="6" fillId="0" borderId="1" xfId="21" applyBorder="1"/>
    <xf numFmtId="0" fontId="2" fillId="0" borderId="0" xfId="22">
      <alignment vertical="center"/>
    </xf>
    <xf numFmtId="3" fontId="2" fillId="0" borderId="0" xfId="22" applyNumberFormat="1">
      <alignment vertical="center"/>
    </xf>
    <xf numFmtId="0" fontId="1" fillId="0" borderId="0" xfId="23">
      <alignment vertical="center"/>
    </xf>
    <xf numFmtId="3" fontId="1" fillId="0" borderId="0" xfId="23" applyNumberFormat="1">
      <alignment vertical="center"/>
    </xf>
    <xf numFmtId="0" fontId="1" fillId="0" borderId="1" xfId="23" applyBorder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right"/>
    </xf>
    <xf numFmtId="177" fontId="0" fillId="0" borderId="0" xfId="0" applyNumberFormat="1" applyAlignment="1">
      <alignment vertical="center"/>
    </xf>
    <xf numFmtId="178" fontId="8" fillId="0" borderId="0" xfId="0" applyNumberFormat="1" applyFont="1" applyAlignment="1">
      <alignment vertical="center"/>
    </xf>
    <xf numFmtId="177" fontId="10" fillId="0" borderId="0" xfId="0" applyNumberFormat="1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2" fontId="0" fillId="0" borderId="0" xfId="0" applyNumberFormat="1" applyAlignment="1">
      <alignment vertical="center"/>
    </xf>
    <xf numFmtId="178" fontId="11" fillId="0" borderId="0" xfId="0" applyNumberFormat="1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2" fontId="0" fillId="0" borderId="6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178" fontId="11" fillId="0" borderId="1" xfId="0" applyNumberFormat="1" applyFont="1" applyBorder="1" applyAlignment="1">
      <alignment vertical="center"/>
    </xf>
    <xf numFmtId="0" fontId="0" fillId="0" borderId="0" xfId="0" applyAlignment="1">
      <alignment horizontal="right" vertical="center"/>
    </xf>
    <xf numFmtId="178" fontId="12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center"/>
    </xf>
    <xf numFmtId="179" fontId="0" fillId="0" borderId="0" xfId="0" applyNumberFormat="1" applyAlignment="1">
      <alignment vertical="center"/>
    </xf>
    <xf numFmtId="0" fontId="0" fillId="0" borderId="0" xfId="0" applyFill="1" applyBorder="1" applyAlignment="1">
      <alignment vertical="center"/>
    </xf>
    <xf numFmtId="178" fontId="0" fillId="0" borderId="0" xfId="0" applyNumberFormat="1" applyAlignment="1">
      <alignment vertical="center"/>
    </xf>
    <xf numFmtId="0" fontId="10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2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</cellXfs>
  <cellStyles count="24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標準" xfId="0" builtinId="0"/>
    <cellStyle name="標準 2" xfId="21"/>
    <cellStyle name="標準 2 2" xfId="22"/>
    <cellStyle name="標準 3" xfId="23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NFkB (whole)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'6c'!$M$4:$N$4</c:f>
                <c:numCache>
                  <c:formatCode>General</c:formatCode>
                  <c:ptCount val="2"/>
                  <c:pt idx="0">
                    <c:v>9.6137762510466809E-2</c:v>
                  </c:pt>
                  <c:pt idx="1">
                    <c:v>8.7088578404021122E-2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'6c'!$M$2:$N$2</c:f>
              <c:strCache>
                <c:ptCount val="2"/>
                <c:pt idx="0">
                  <c:v>ND</c:v>
                </c:pt>
                <c:pt idx="1">
                  <c:v>HFD</c:v>
                </c:pt>
              </c:strCache>
            </c:strRef>
          </c:cat>
          <c:val>
            <c:numRef>
              <c:f>'6c'!$M$3:$N$3</c:f>
              <c:numCache>
                <c:formatCode>General</c:formatCode>
                <c:ptCount val="2"/>
                <c:pt idx="0">
                  <c:v>1</c:v>
                </c:pt>
                <c:pt idx="1">
                  <c:v>1.7675447895127032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65293984"/>
        <c:axId val="-1165296160"/>
      </c:barChart>
      <c:catAx>
        <c:axId val="-116529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165296160"/>
        <c:crosses val="autoZero"/>
        <c:auto val="1"/>
        <c:lblAlgn val="ctr"/>
        <c:lblOffset val="100"/>
        <c:noMultiLvlLbl val="0"/>
      </c:catAx>
      <c:valAx>
        <c:axId val="-1165296160"/>
        <c:scaling>
          <c:orientation val="minMax"/>
          <c:max val="2.5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16529398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mPtch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'6j'!$M$59:$N$59</c:f>
                <c:numCache>
                  <c:formatCode>General</c:formatCode>
                  <c:ptCount val="2"/>
                  <c:pt idx="0">
                    <c:v>1.039683307186573E-2</c:v>
                  </c:pt>
                  <c:pt idx="1">
                    <c:v>9.305870482197412E-2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'6j'!$M$39:$N$39</c:f>
              <c:strCache>
                <c:ptCount val="2"/>
                <c:pt idx="0">
                  <c:v>PBS</c:v>
                </c:pt>
                <c:pt idx="1">
                  <c:v>Il1b</c:v>
                </c:pt>
              </c:strCache>
            </c:strRef>
          </c:cat>
          <c:val>
            <c:numRef>
              <c:f>'6j'!$M$58:$N$58</c:f>
              <c:numCache>
                <c:formatCode>General</c:formatCode>
                <c:ptCount val="2"/>
                <c:pt idx="0">
                  <c:v>1</c:v>
                </c:pt>
                <c:pt idx="1">
                  <c:v>0.28716543182199394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59377440"/>
        <c:axId val="-1059382880"/>
      </c:barChart>
      <c:catAx>
        <c:axId val="-105937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059382880"/>
        <c:crosses val="autoZero"/>
        <c:auto val="1"/>
        <c:lblAlgn val="ctr"/>
        <c:lblOffset val="100"/>
        <c:noMultiLvlLbl val="0"/>
      </c:catAx>
      <c:valAx>
        <c:axId val="-10593828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059377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'6m'!$B$10:$C$10</c:f>
                <c:numCache>
                  <c:formatCode>General</c:formatCode>
                  <c:ptCount val="2"/>
                  <c:pt idx="0">
                    <c:v>10.89115622652697</c:v>
                  </c:pt>
                  <c:pt idx="1">
                    <c:v>7.6465113484823508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'6m'!$B$8:$C$8</c:f>
              <c:strCache>
                <c:ptCount val="2"/>
                <c:pt idx="0">
                  <c:v>ctrl</c:v>
                </c:pt>
                <c:pt idx="1">
                  <c:v>IL1Ra KO</c:v>
                </c:pt>
              </c:strCache>
            </c:strRef>
          </c:cat>
          <c:val>
            <c:numRef>
              <c:f>'6m'!$B$9:$C$9</c:f>
              <c:numCache>
                <c:formatCode>General</c:formatCode>
                <c:ptCount val="2"/>
                <c:pt idx="0">
                  <c:v>58.222222222222221</c:v>
                </c:pt>
                <c:pt idx="1">
                  <c:v>37.111111111111107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59377984"/>
        <c:axId val="-1059382336"/>
      </c:barChart>
      <c:catAx>
        <c:axId val="-105937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059382336"/>
        <c:crosses val="autoZero"/>
        <c:auto val="1"/>
        <c:lblAlgn val="ctr"/>
        <c:lblOffset val="100"/>
        <c:noMultiLvlLbl val="0"/>
      </c:catAx>
      <c:valAx>
        <c:axId val="-1059382336"/>
        <c:scaling>
          <c:orientation val="minMax"/>
          <c:max val="8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0593779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NFkB (nuclear)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'6c'!$M$20:$N$20</c:f>
                <c:numCache>
                  <c:formatCode>General</c:formatCode>
                  <c:ptCount val="2"/>
                  <c:pt idx="0">
                    <c:v>0.20782243281079213</c:v>
                  </c:pt>
                  <c:pt idx="1">
                    <c:v>0.18649213219759928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'6c'!$M$18:$N$18</c:f>
              <c:strCache>
                <c:ptCount val="2"/>
                <c:pt idx="0">
                  <c:v>ND</c:v>
                </c:pt>
                <c:pt idx="1">
                  <c:v>HFD</c:v>
                </c:pt>
              </c:strCache>
            </c:strRef>
          </c:cat>
          <c:val>
            <c:numRef>
              <c:f>'6c'!$M$19:$N$19</c:f>
              <c:numCache>
                <c:formatCode>General</c:formatCode>
                <c:ptCount val="2"/>
                <c:pt idx="0">
                  <c:v>1</c:v>
                </c:pt>
                <c:pt idx="1">
                  <c:v>1.9604945375672036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65288544"/>
        <c:axId val="-1165295616"/>
      </c:barChart>
      <c:catAx>
        <c:axId val="-1165288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165295616"/>
        <c:crosses val="autoZero"/>
        <c:auto val="1"/>
        <c:lblAlgn val="ctr"/>
        <c:lblOffset val="100"/>
        <c:noMultiLvlLbl val="0"/>
      </c:catAx>
      <c:valAx>
        <c:axId val="-1165295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165288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Il1b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'6d'!$N$6:$Q$6</c:f>
                <c:numCache>
                  <c:formatCode>General</c:formatCode>
                  <c:ptCount val="4"/>
                  <c:pt idx="0">
                    <c:v>0.2809804725745676</c:v>
                  </c:pt>
                  <c:pt idx="1">
                    <c:v>6.3491366613209629E-2</c:v>
                  </c:pt>
                  <c:pt idx="2">
                    <c:v>0.78481587644679207</c:v>
                  </c:pt>
                  <c:pt idx="3">
                    <c:v>4.6059460397592558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'6d'!$N$4:$Q$4</c:f>
              <c:strCache>
                <c:ptCount val="4"/>
                <c:pt idx="0">
                  <c:v>ctrl (ob)</c:v>
                </c:pt>
                <c:pt idx="1">
                  <c:v>ob/ob</c:v>
                </c:pt>
                <c:pt idx="2">
                  <c:v>ctrl (db)</c:v>
                </c:pt>
                <c:pt idx="3">
                  <c:v>db/db</c:v>
                </c:pt>
              </c:strCache>
            </c:strRef>
          </c:cat>
          <c:val>
            <c:numRef>
              <c:f>'6d'!$N$5:$Q$5</c:f>
              <c:numCache>
                <c:formatCode>General</c:formatCode>
                <c:ptCount val="4"/>
                <c:pt idx="0">
                  <c:v>1</c:v>
                </c:pt>
                <c:pt idx="1">
                  <c:v>2.7095843445637313</c:v>
                </c:pt>
                <c:pt idx="2">
                  <c:v>2.7179091111417275</c:v>
                </c:pt>
                <c:pt idx="3">
                  <c:v>8.6096076602689777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65294528"/>
        <c:axId val="-1165296704"/>
      </c:barChart>
      <c:catAx>
        <c:axId val="-116529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165296704"/>
        <c:crosses val="autoZero"/>
        <c:auto val="1"/>
        <c:lblAlgn val="ctr"/>
        <c:lblOffset val="100"/>
        <c:noMultiLvlLbl val="0"/>
      </c:catAx>
      <c:valAx>
        <c:axId val="-1165296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1652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795656953137272E-2"/>
          <c:y val="3.0295774431704808E-2"/>
          <c:w val="0.91081932066184035"/>
          <c:h val="0.881106711076320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'6i'!$C$38</c:f>
              <c:strCache>
                <c:ptCount val="1"/>
                <c:pt idx="0">
                  <c:v>control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('6i'!$C$9,'6i'!$C$20,'6i'!$C$31)</c:f>
                <c:numCache>
                  <c:formatCode>General</c:formatCode>
                  <c:ptCount val="3"/>
                  <c:pt idx="0">
                    <c:v>0.11271050261621585</c:v>
                  </c:pt>
                  <c:pt idx="1">
                    <c:v>8.6269548702501808E-2</c:v>
                  </c:pt>
                  <c:pt idx="2">
                    <c:v>0.16075294149719341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'6i'!$B$39:$B$41</c:f>
              <c:strCache>
                <c:ptCount val="3"/>
                <c:pt idx="0">
                  <c:v>Gli1</c:v>
                </c:pt>
                <c:pt idx="1">
                  <c:v>Gli2</c:v>
                </c:pt>
                <c:pt idx="2">
                  <c:v>Ptch1</c:v>
                </c:pt>
              </c:strCache>
            </c:strRef>
          </c:cat>
          <c:val>
            <c:numRef>
              <c:f>'6i'!$C$39:$C$41</c:f>
              <c:numCache>
                <c:formatCode>General</c:formatCode>
                <c:ptCount val="3"/>
                <c:pt idx="0">
                  <c:v>1.0595399999999999</c:v>
                </c:pt>
                <c:pt idx="1">
                  <c:v>0.98026499999999994</c:v>
                </c:pt>
                <c:pt idx="2">
                  <c:v>1.2040999999999999</c:v>
                </c:pt>
              </c:numCache>
            </c:numRef>
          </c:val>
        </c:ser>
        <c:ser>
          <c:idx val="1"/>
          <c:order val="1"/>
          <c:tx>
            <c:strRef>
              <c:f>'6i'!$D$38</c:f>
              <c:strCache>
                <c:ptCount val="1"/>
                <c:pt idx="0">
                  <c:v>IL-6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('6i'!$D$9,'6i'!$D$20,'6i'!$D$31)</c:f>
                <c:numCache>
                  <c:formatCode>General</c:formatCode>
                  <c:ptCount val="3"/>
                  <c:pt idx="0">
                    <c:v>4.8238915393418083E-2</c:v>
                  </c:pt>
                  <c:pt idx="1">
                    <c:v>5.8858909549305435E-2</c:v>
                  </c:pt>
                  <c:pt idx="2">
                    <c:v>6.2954319417600726E-2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'6i'!$B$39:$B$41</c:f>
              <c:strCache>
                <c:ptCount val="3"/>
                <c:pt idx="0">
                  <c:v>Gli1</c:v>
                </c:pt>
                <c:pt idx="1">
                  <c:v>Gli2</c:v>
                </c:pt>
                <c:pt idx="2">
                  <c:v>Ptch1</c:v>
                </c:pt>
              </c:strCache>
            </c:strRef>
          </c:cat>
          <c:val>
            <c:numRef>
              <c:f>'6i'!$D$39:$D$41</c:f>
              <c:numCache>
                <c:formatCode>General</c:formatCode>
                <c:ptCount val="3"/>
                <c:pt idx="0">
                  <c:v>0.40085750000000003</c:v>
                </c:pt>
                <c:pt idx="1">
                  <c:v>0.44943499999999997</c:v>
                </c:pt>
                <c:pt idx="2">
                  <c:v>0.31323000000000001</c:v>
                </c:pt>
              </c:numCache>
            </c:numRef>
          </c:val>
        </c:ser>
        <c:ser>
          <c:idx val="2"/>
          <c:order val="2"/>
          <c:tx>
            <c:strRef>
              <c:f>'6i'!$E$38</c:f>
              <c:strCache>
                <c:ptCount val="1"/>
                <c:pt idx="0">
                  <c:v>TNF-α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('6i'!$E$9,'6i'!$E$20,'6i'!$E$31)</c:f>
                <c:numCache>
                  <c:formatCode>General</c:formatCode>
                  <c:ptCount val="3"/>
                  <c:pt idx="0">
                    <c:v>4.9839228441727161E-2</c:v>
                  </c:pt>
                  <c:pt idx="1">
                    <c:v>9.9005330285798235E-2</c:v>
                  </c:pt>
                  <c:pt idx="2">
                    <c:v>7.0678015146154155E-2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'6i'!$B$39:$B$41</c:f>
              <c:strCache>
                <c:ptCount val="3"/>
                <c:pt idx="0">
                  <c:v>Gli1</c:v>
                </c:pt>
                <c:pt idx="1">
                  <c:v>Gli2</c:v>
                </c:pt>
                <c:pt idx="2">
                  <c:v>Ptch1</c:v>
                </c:pt>
              </c:strCache>
            </c:strRef>
          </c:cat>
          <c:val>
            <c:numRef>
              <c:f>'6i'!$E$39:$E$41</c:f>
              <c:numCache>
                <c:formatCode>General</c:formatCode>
                <c:ptCount val="3"/>
                <c:pt idx="0">
                  <c:v>1.2968024999999999</c:v>
                </c:pt>
                <c:pt idx="1">
                  <c:v>0.88854250000000001</c:v>
                </c:pt>
                <c:pt idx="2">
                  <c:v>1.4924824999999999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65284192"/>
        <c:axId val="-1165283648"/>
      </c:barChart>
      <c:catAx>
        <c:axId val="-116528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165283648"/>
        <c:crosses val="autoZero"/>
        <c:auto val="1"/>
        <c:lblAlgn val="ctr"/>
        <c:lblOffset val="100"/>
        <c:noMultiLvlLbl val="0"/>
      </c:catAx>
      <c:valAx>
        <c:axId val="-11652836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16528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053134383843048"/>
          <c:y val="6.4733209518400767E-2"/>
          <c:w val="0.49638731056053892"/>
          <c:h val="9.80207517919909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20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'6j'!$I$7</c:f>
              <c:strCache>
                <c:ptCount val="1"/>
                <c:pt idx="0">
                  <c:v>cox2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'6j'!$J$8:$K$8</c:f>
                <c:numCache>
                  <c:formatCode>General</c:formatCode>
                  <c:ptCount val="2"/>
                  <c:pt idx="0">
                    <c:v>0.32380942462371631</c:v>
                  </c:pt>
                  <c:pt idx="1">
                    <c:v>0.10149694414555517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'6j'!$J$5:$K$5</c:f>
              <c:strCache>
                <c:ptCount val="2"/>
                <c:pt idx="0">
                  <c:v>PBS</c:v>
                </c:pt>
                <c:pt idx="1">
                  <c:v>Il1b</c:v>
                </c:pt>
              </c:strCache>
            </c:strRef>
          </c:cat>
          <c:val>
            <c:numRef>
              <c:f>'6j'!$J$7:$K$7</c:f>
              <c:numCache>
                <c:formatCode>General</c:formatCode>
                <c:ptCount val="2"/>
                <c:pt idx="0">
                  <c:v>1</c:v>
                </c:pt>
                <c:pt idx="1">
                  <c:v>0.55474948004745561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65283104"/>
        <c:axId val="-1165282560"/>
      </c:barChart>
      <c:catAx>
        <c:axId val="-116528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165282560"/>
        <c:crosses val="autoZero"/>
        <c:auto val="1"/>
        <c:lblAlgn val="ctr"/>
        <c:lblOffset val="100"/>
        <c:noMultiLvlLbl val="0"/>
      </c:catAx>
      <c:valAx>
        <c:axId val="-1165282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165283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'6j'!$I$16</c:f>
              <c:strCache>
                <c:ptCount val="1"/>
                <c:pt idx="0">
                  <c:v>Gli1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'6j'!$J$17:$K$17</c:f>
                <c:numCache>
                  <c:formatCode>General</c:formatCode>
                  <c:ptCount val="2"/>
                  <c:pt idx="0">
                    <c:v>0.43023028126999574</c:v>
                  </c:pt>
                  <c:pt idx="1">
                    <c:v>0.21260970829431983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'6j'!$J$5:$K$5</c:f>
              <c:strCache>
                <c:ptCount val="2"/>
                <c:pt idx="0">
                  <c:v>PBS</c:v>
                </c:pt>
                <c:pt idx="1">
                  <c:v>Il1b</c:v>
                </c:pt>
              </c:strCache>
            </c:strRef>
          </c:cat>
          <c:val>
            <c:numRef>
              <c:f>'6j'!$J$16:$K$16</c:f>
              <c:numCache>
                <c:formatCode>General</c:formatCode>
                <c:ptCount val="2"/>
                <c:pt idx="0">
                  <c:v>1</c:v>
                </c:pt>
                <c:pt idx="1">
                  <c:v>0.34233996282957901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65282016"/>
        <c:axId val="-1165293440"/>
      </c:barChart>
      <c:catAx>
        <c:axId val="-116528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165293440"/>
        <c:crosses val="autoZero"/>
        <c:auto val="1"/>
        <c:lblAlgn val="ctr"/>
        <c:lblOffset val="100"/>
        <c:noMultiLvlLbl val="0"/>
      </c:catAx>
      <c:valAx>
        <c:axId val="-1165293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16528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'6j'!$I$25</c:f>
              <c:strCache>
                <c:ptCount val="1"/>
                <c:pt idx="0">
                  <c:v>Ptch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'6j'!$J$26:$K$26</c:f>
                <c:numCache>
                  <c:formatCode>General</c:formatCode>
                  <c:ptCount val="2"/>
                  <c:pt idx="0">
                    <c:v>0.37511382660927395</c:v>
                  </c:pt>
                  <c:pt idx="1">
                    <c:v>6.3263498238668614E-2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'6j'!$J$5:$K$5</c:f>
              <c:strCache>
                <c:ptCount val="2"/>
                <c:pt idx="0">
                  <c:v>PBS</c:v>
                </c:pt>
                <c:pt idx="1">
                  <c:v>Il1b</c:v>
                </c:pt>
              </c:strCache>
            </c:strRef>
          </c:cat>
          <c:val>
            <c:numRef>
              <c:f>'6j'!$J$25:$K$25</c:f>
              <c:numCache>
                <c:formatCode>General</c:formatCode>
                <c:ptCount val="2"/>
                <c:pt idx="0">
                  <c:v>1</c:v>
                </c:pt>
                <c:pt idx="1">
                  <c:v>0.36825580964007376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65292896"/>
        <c:axId val="-1434428400"/>
      </c:barChart>
      <c:catAx>
        <c:axId val="-116529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434428400"/>
        <c:crosses val="autoZero"/>
        <c:auto val="1"/>
        <c:lblAlgn val="ctr"/>
        <c:lblOffset val="100"/>
        <c:noMultiLvlLbl val="0"/>
      </c:catAx>
      <c:valAx>
        <c:axId val="-1434428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165292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mCox2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'6j'!$M$41:$N$41</c:f>
                <c:numCache>
                  <c:formatCode>General</c:formatCode>
                  <c:ptCount val="2"/>
                  <c:pt idx="0">
                    <c:v>0.498708987316064</c:v>
                  </c:pt>
                  <c:pt idx="1">
                    <c:v>0.4614384128356131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'6j'!$M$39:$N$39</c:f>
              <c:strCache>
                <c:ptCount val="2"/>
                <c:pt idx="0">
                  <c:v>PBS</c:v>
                </c:pt>
                <c:pt idx="1">
                  <c:v>Il1b</c:v>
                </c:pt>
              </c:strCache>
            </c:strRef>
          </c:cat>
          <c:val>
            <c:numRef>
              <c:f>'6j'!$M$40:$N$40</c:f>
              <c:numCache>
                <c:formatCode>General</c:formatCode>
                <c:ptCount val="2"/>
                <c:pt idx="0">
                  <c:v>1</c:v>
                </c:pt>
                <c:pt idx="1">
                  <c:v>1.037270574480448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7271904"/>
        <c:axId val="-1059378528"/>
      </c:barChart>
      <c:catAx>
        <c:axId val="-136727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059378528"/>
        <c:crosses val="autoZero"/>
        <c:auto val="1"/>
        <c:lblAlgn val="ctr"/>
        <c:lblOffset val="100"/>
        <c:noMultiLvlLbl val="0"/>
      </c:catAx>
      <c:valAx>
        <c:axId val="-1059378528"/>
        <c:scaling>
          <c:orientation val="minMax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36727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Gli1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'6j'!$M$50:$N$50</c:f>
                <c:numCache>
                  <c:formatCode>General</c:formatCode>
                  <c:ptCount val="2"/>
                  <c:pt idx="0">
                    <c:v>8.9866037929671461E-2</c:v>
                  </c:pt>
                  <c:pt idx="1">
                    <c:v>1.7357621583916627E-2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'6j'!$M$39:$N$39</c:f>
              <c:strCache>
                <c:ptCount val="2"/>
                <c:pt idx="0">
                  <c:v>PBS</c:v>
                </c:pt>
                <c:pt idx="1">
                  <c:v>Il1b</c:v>
                </c:pt>
              </c:strCache>
            </c:strRef>
          </c:cat>
          <c:val>
            <c:numRef>
              <c:f>'6j'!$M$49:$N$49</c:f>
              <c:numCache>
                <c:formatCode>General</c:formatCode>
                <c:ptCount val="2"/>
                <c:pt idx="0">
                  <c:v>1</c:v>
                </c:pt>
                <c:pt idx="1">
                  <c:v>0.62620427478419283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59383424"/>
        <c:axId val="-1059376896"/>
      </c:barChart>
      <c:catAx>
        <c:axId val="-105938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059376896"/>
        <c:crosses val="autoZero"/>
        <c:auto val="1"/>
        <c:lblAlgn val="ctr"/>
        <c:lblOffset val="100"/>
        <c:noMultiLvlLbl val="0"/>
      </c:catAx>
      <c:valAx>
        <c:axId val="-1059376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059383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381000</xdr:colOff>
      <xdr:row>0</xdr:row>
      <xdr:rowOff>68580</xdr:rowOff>
    </xdr:from>
    <xdr:to>
      <xdr:col>19</xdr:col>
      <xdr:colOff>38100</xdr:colOff>
      <xdr:row>16</xdr:row>
      <xdr:rowOff>129540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400050</xdr:colOff>
      <xdr:row>20</xdr:row>
      <xdr:rowOff>152400</xdr:rowOff>
    </xdr:from>
    <xdr:to>
      <xdr:col>16</xdr:col>
      <xdr:colOff>274320</xdr:colOff>
      <xdr:row>37</xdr:row>
      <xdr:rowOff>45720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11</xdr:row>
      <xdr:rowOff>114300</xdr:rowOff>
    </xdr:from>
    <xdr:to>
      <xdr:col>10</xdr:col>
      <xdr:colOff>129540</xdr:colOff>
      <xdr:row>28</xdr:row>
      <xdr:rowOff>7620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678180</xdr:colOff>
      <xdr:row>0</xdr:row>
      <xdr:rowOff>175260</xdr:rowOff>
    </xdr:from>
    <xdr:to>
      <xdr:col>12</xdr:col>
      <xdr:colOff>91440</xdr:colOff>
      <xdr:row>22</xdr:row>
      <xdr:rowOff>60960</xdr:rowOff>
    </xdr:to>
    <xdr:graphicFrame macro="">
      <xdr:nvGraphicFramePr>
        <xdr:cNvPr id="10" name="グラフ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297180</xdr:colOff>
      <xdr:row>6</xdr:row>
      <xdr:rowOff>7620</xdr:rowOff>
    </xdr:from>
    <xdr:to>
      <xdr:col>22</xdr:col>
      <xdr:colOff>472440</xdr:colOff>
      <xdr:row>22</xdr:row>
      <xdr:rowOff>68580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594360</xdr:colOff>
      <xdr:row>6</xdr:row>
      <xdr:rowOff>15240</xdr:rowOff>
    </xdr:from>
    <xdr:to>
      <xdr:col>15</xdr:col>
      <xdr:colOff>167640</xdr:colOff>
      <xdr:row>22</xdr:row>
      <xdr:rowOff>76200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388620</xdr:colOff>
      <xdr:row>6</xdr:row>
      <xdr:rowOff>15240</xdr:rowOff>
    </xdr:from>
    <xdr:to>
      <xdr:col>18</xdr:col>
      <xdr:colOff>571500</xdr:colOff>
      <xdr:row>22</xdr:row>
      <xdr:rowOff>76200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586740</xdr:colOff>
      <xdr:row>35</xdr:row>
      <xdr:rowOff>99060</xdr:rowOff>
    </xdr:from>
    <xdr:to>
      <xdr:col>17</xdr:col>
      <xdr:colOff>375060</xdr:colOff>
      <xdr:row>47</xdr:row>
      <xdr:rowOff>56880</xdr:rowOff>
    </xdr:to>
    <xdr:graphicFrame macro="">
      <xdr:nvGraphicFramePr>
        <xdr:cNvPr id="8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605790</xdr:colOff>
      <xdr:row>46</xdr:row>
      <xdr:rowOff>167640</xdr:rowOff>
    </xdr:from>
    <xdr:to>
      <xdr:col>17</xdr:col>
      <xdr:colOff>394110</xdr:colOff>
      <xdr:row>58</xdr:row>
      <xdr:rowOff>72120</xdr:rowOff>
    </xdr:to>
    <xdr:graphicFrame macro="">
      <xdr:nvGraphicFramePr>
        <xdr:cNvPr id="9" name="グラフ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598170</xdr:colOff>
      <xdr:row>58</xdr:row>
      <xdr:rowOff>137160</xdr:rowOff>
    </xdr:from>
    <xdr:to>
      <xdr:col>17</xdr:col>
      <xdr:colOff>386490</xdr:colOff>
      <xdr:row>70</xdr:row>
      <xdr:rowOff>148320</xdr:rowOff>
    </xdr:to>
    <xdr:graphicFrame macro="">
      <xdr:nvGraphicFramePr>
        <xdr:cNvPr id="10" name="グラフ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130175</xdr:colOff>
      <xdr:row>10</xdr:row>
      <xdr:rowOff>81280</xdr:rowOff>
    </xdr:from>
    <xdr:to>
      <xdr:col>8</xdr:col>
      <xdr:colOff>482600</xdr:colOff>
      <xdr:row>27</xdr:row>
      <xdr:rowOff>17780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G15" sqref="G15"/>
    </sheetView>
  </sheetViews>
  <sheetFormatPr defaultRowHeight="13.2" x14ac:dyDescent="0.2"/>
  <cols>
    <col min="1" max="16384" width="8.796875" style="9"/>
  </cols>
  <sheetData>
    <row r="1" spans="1:14" x14ac:dyDescent="0.2">
      <c r="A1" s="9" t="s">
        <v>32</v>
      </c>
    </row>
    <row r="2" spans="1:14" x14ac:dyDescent="0.2">
      <c r="A2" s="9" t="s">
        <v>27</v>
      </c>
      <c r="B2" s="9" t="s">
        <v>26</v>
      </c>
      <c r="C2" s="9" t="s">
        <v>25</v>
      </c>
      <c r="D2" s="9" t="s">
        <v>31</v>
      </c>
      <c r="E2" s="9" t="s">
        <v>30</v>
      </c>
      <c r="F2" s="9" t="s">
        <v>22</v>
      </c>
      <c r="I2" s="9" t="s">
        <v>21</v>
      </c>
      <c r="J2" s="9" t="s">
        <v>20</v>
      </c>
      <c r="M2" s="9" t="s">
        <v>19</v>
      </c>
      <c r="N2" s="9" t="s">
        <v>18</v>
      </c>
    </row>
    <row r="3" spans="1:14" x14ac:dyDescent="0.2">
      <c r="A3" s="9">
        <v>62.726999999999997</v>
      </c>
      <c r="B3" s="9">
        <v>43.85</v>
      </c>
      <c r="C3" s="9">
        <v>59.359000000000002</v>
      </c>
      <c r="D3" s="9">
        <v>141.357</v>
      </c>
      <c r="E3" s="9">
        <v>103.824</v>
      </c>
      <c r="F3" s="9">
        <v>104.822</v>
      </c>
      <c r="H3" s="9" t="s">
        <v>17</v>
      </c>
      <c r="I3" s="9">
        <f>AVERAGE(A9:C9)</f>
        <v>58.016433333333332</v>
      </c>
      <c r="J3" s="9">
        <f>AVERAGE(D9:F9)</f>
        <v>102.54664444444444</v>
      </c>
      <c r="L3" s="9" t="s">
        <v>16</v>
      </c>
      <c r="M3" s="9">
        <f>I3/$I$3</f>
        <v>1</v>
      </c>
      <c r="N3" s="9">
        <f>J3/$I$3</f>
        <v>1.7675447895127032</v>
      </c>
    </row>
    <row r="4" spans="1:14" x14ac:dyDescent="0.2">
      <c r="A4" s="9">
        <v>60.884999999999998</v>
      </c>
      <c r="B4" s="9">
        <v>60.713999999999999</v>
      </c>
      <c r="C4" s="9">
        <v>71.694000000000003</v>
      </c>
      <c r="D4" s="9">
        <v>115.992</v>
      </c>
      <c r="E4" s="9">
        <v>108.729</v>
      </c>
      <c r="F4" s="9">
        <v>118.44799999999999</v>
      </c>
      <c r="H4" s="9" t="s">
        <v>15</v>
      </c>
      <c r="I4" s="9">
        <f>STDEV(A9:C9)</f>
        <v>5.5775700895043299</v>
      </c>
      <c r="J4" s="9">
        <f>STDEV(D9:F9)</f>
        <v>5.0525687030716639</v>
      </c>
      <c r="L4" s="9" t="s">
        <v>14</v>
      </c>
      <c r="M4" s="9">
        <f>I4/$I$3</f>
        <v>9.6137762510466809E-2</v>
      </c>
      <c r="N4" s="9">
        <f>J4/$I$3</f>
        <v>8.7088578404021122E-2</v>
      </c>
    </row>
    <row r="5" spans="1:14" x14ac:dyDescent="0.2">
      <c r="A5" s="9">
        <v>63.408999999999999</v>
      </c>
      <c r="B5" s="9">
        <v>53.43</v>
      </c>
      <c r="C5" s="9">
        <v>65.760000000000005</v>
      </c>
      <c r="D5" s="9">
        <v>122.452</v>
      </c>
      <c r="E5" s="9">
        <v>72.087000000000003</v>
      </c>
      <c r="F5" s="9">
        <v>89.271000000000001</v>
      </c>
      <c r="H5" s="9" t="s">
        <v>29</v>
      </c>
      <c r="J5" s="9">
        <f>TTEST(A9:C9,D9:F9,2,2)</f>
        <v>5.1100685428562503E-4</v>
      </c>
      <c r="L5" s="9" t="s">
        <v>12</v>
      </c>
      <c r="N5" s="9">
        <v>5.1100685428562503E-4</v>
      </c>
    </row>
    <row r="6" spans="1:14" x14ac:dyDescent="0.2">
      <c r="A6" s="9">
        <v>63.328000000000003</v>
      </c>
      <c r="B6" s="9">
        <v>51.956000000000003</v>
      </c>
      <c r="C6" s="9">
        <v>49.743000000000002</v>
      </c>
      <c r="D6" s="9">
        <v>88.652000000000001</v>
      </c>
      <c r="E6" s="9">
        <v>110.536</v>
      </c>
      <c r="F6" s="9">
        <v>101.73399999999999</v>
      </c>
    </row>
    <row r="7" spans="1:14" x14ac:dyDescent="0.2">
      <c r="A7" s="9">
        <v>67.858000000000004</v>
      </c>
      <c r="C7" s="9">
        <v>43.045999999999999</v>
      </c>
      <c r="D7" s="9">
        <v>52.341999999999999</v>
      </c>
      <c r="E7" s="9">
        <v>89.165999999999997</v>
      </c>
      <c r="F7" s="9">
        <v>118.456</v>
      </c>
    </row>
    <row r="8" spans="1:14" x14ac:dyDescent="0.2">
      <c r="A8" s="10"/>
      <c r="B8" s="10"/>
      <c r="C8" s="10"/>
      <c r="D8" s="10">
        <v>104.557</v>
      </c>
      <c r="E8" s="10"/>
      <c r="F8" s="10"/>
    </row>
    <row r="9" spans="1:14" x14ac:dyDescent="0.2">
      <c r="A9" s="9">
        <f t="shared" ref="A9:F9" si="0">AVERAGE(A3:A8)</f>
        <v>63.641399999999997</v>
      </c>
      <c r="B9" s="9">
        <f t="shared" si="0"/>
        <v>52.487499999999997</v>
      </c>
      <c r="C9" s="9">
        <f t="shared" si="0"/>
        <v>57.920399999999994</v>
      </c>
      <c r="D9" s="9">
        <f t="shared" si="0"/>
        <v>104.22533333333332</v>
      </c>
      <c r="E9" s="9">
        <f t="shared" si="0"/>
        <v>96.868399999999994</v>
      </c>
      <c r="F9" s="9">
        <f t="shared" si="0"/>
        <v>106.5462</v>
      </c>
    </row>
    <row r="17" spans="1:14" x14ac:dyDescent="0.2">
      <c r="A17" s="9" t="s">
        <v>28</v>
      </c>
    </row>
    <row r="18" spans="1:14" x14ac:dyDescent="0.2">
      <c r="A18" s="9" t="s">
        <v>27</v>
      </c>
      <c r="B18" s="9" t="s">
        <v>26</v>
      </c>
      <c r="C18" s="9" t="s">
        <v>25</v>
      </c>
      <c r="D18" s="9" t="s">
        <v>24</v>
      </c>
      <c r="E18" s="9" t="s">
        <v>23</v>
      </c>
      <c r="F18" s="9" t="s">
        <v>22</v>
      </c>
      <c r="I18" s="9" t="s">
        <v>21</v>
      </c>
      <c r="J18" s="9" t="s">
        <v>20</v>
      </c>
      <c r="M18" s="9" t="s">
        <v>19</v>
      </c>
      <c r="N18" s="9" t="s">
        <v>18</v>
      </c>
    </row>
    <row r="19" spans="1:14" x14ac:dyDescent="0.2">
      <c r="A19" s="9">
        <v>73.105500000000006</v>
      </c>
      <c r="B19" s="9">
        <v>40.974105263157888</v>
      </c>
      <c r="C19" s="9">
        <v>48.356105263157907</v>
      </c>
      <c r="D19" s="9">
        <v>95.863105263157919</v>
      </c>
      <c r="E19" s="9">
        <v>106.19000000000001</v>
      </c>
      <c r="F19" s="9">
        <v>122.94731578947369</v>
      </c>
      <c r="H19" s="9" t="s">
        <v>17</v>
      </c>
      <c r="I19" s="9">
        <f>AVERAGE(A25:C25)</f>
        <v>54.592472064556809</v>
      </c>
      <c r="J19" s="9">
        <f>AVERAGE(D25:F25)</f>
        <v>107.02824327485378</v>
      </c>
      <c r="L19" s="9" t="s">
        <v>16</v>
      </c>
      <c r="M19" s="9">
        <f>I19/$I$19</f>
        <v>1</v>
      </c>
      <c r="N19" s="9">
        <f>J19/$I$19</f>
        <v>1.9604945375672036</v>
      </c>
    </row>
    <row r="20" spans="1:14" x14ac:dyDescent="0.2">
      <c r="A20" s="9">
        <v>57.028875000000006</v>
      </c>
      <c r="B20" s="9">
        <v>48.277789473684209</v>
      </c>
      <c r="C20" s="9">
        <v>64.759157894736859</v>
      </c>
      <c r="D20" s="9">
        <v>112.41000000000003</v>
      </c>
      <c r="E20" s="9">
        <v>111.35326315789473</v>
      </c>
      <c r="F20" s="9">
        <v>114.76015789473685</v>
      </c>
      <c r="H20" s="9" t="s">
        <v>15</v>
      </c>
      <c r="I20" s="9">
        <f>STDEV(A25:C25)</f>
        <v>11.345540357611403</v>
      </c>
      <c r="J20" s="9">
        <f>STDEV(D25:F25)</f>
        <v>10.181066517257074</v>
      </c>
      <c r="L20" s="9" t="s">
        <v>14</v>
      </c>
      <c r="M20" s="9">
        <f>I20/$I$19</f>
        <v>0.20782243281079213</v>
      </c>
      <c r="N20" s="9">
        <f>J20/$I$19</f>
        <v>0.18649213219759928</v>
      </c>
    </row>
    <row r="21" spans="1:14" x14ac:dyDescent="0.2">
      <c r="A21" s="9">
        <v>64.330470588235286</v>
      </c>
      <c r="B21" s="9">
        <v>38.532684210526305</v>
      </c>
      <c r="C21" s="9">
        <v>61.78115789473685</v>
      </c>
      <c r="D21" s="9">
        <v>133.57894736842104</v>
      </c>
      <c r="E21" s="9">
        <v>65.618842105263141</v>
      </c>
      <c r="F21" s="9">
        <v>99.203368421052616</v>
      </c>
      <c r="H21" s="9" t="s">
        <v>13</v>
      </c>
      <c r="J21" s="9">
        <f>TTEST(A25:C25,D25:F25,2,2)</f>
        <v>3.9839820406231442E-3</v>
      </c>
      <c r="L21" s="9" t="s">
        <v>12</v>
      </c>
      <c r="N21" s="9">
        <v>5.1100685428562503E-4</v>
      </c>
    </row>
    <row r="22" spans="1:14" x14ac:dyDescent="0.2">
      <c r="A22" s="9">
        <v>68.336722222222221</v>
      </c>
      <c r="B22" s="9">
        <v>47.93915789473683</v>
      </c>
      <c r="C22" s="9">
        <v>46.510473684210517</v>
      </c>
      <c r="D22" s="9">
        <v>107.6534210526316</v>
      </c>
      <c r="E22" s="9">
        <v>103.78742105263157</v>
      </c>
      <c r="F22" s="9">
        <v>138.7508947368421</v>
      </c>
    </row>
    <row r="23" spans="1:14" x14ac:dyDescent="0.2">
      <c r="A23" s="9">
        <v>69.780526315789473</v>
      </c>
      <c r="C23" s="9">
        <v>45.243421052631582</v>
      </c>
      <c r="D23" s="9">
        <v>74.190684210526314</v>
      </c>
      <c r="E23" s="9">
        <v>103.63984210526317</v>
      </c>
      <c r="F23" s="9">
        <v>114.96236842105263</v>
      </c>
    </row>
    <row r="24" spans="1:14" x14ac:dyDescent="0.2">
      <c r="A24" s="10"/>
      <c r="B24" s="10"/>
      <c r="C24" s="10"/>
      <c r="D24" s="10">
        <v>105.35605263157895</v>
      </c>
      <c r="E24" s="10"/>
      <c r="F24" s="10"/>
    </row>
    <row r="25" spans="1:14" x14ac:dyDescent="0.2">
      <c r="A25" s="9">
        <f t="shared" ref="A25:F25" si="1">AVERAGE(A19:A24)</f>
        <v>66.516418825249403</v>
      </c>
      <c r="B25" s="9">
        <f t="shared" si="1"/>
        <v>43.93093421052631</v>
      </c>
      <c r="C25" s="9">
        <f t="shared" si="1"/>
        <v>53.330063157894742</v>
      </c>
      <c r="D25" s="9">
        <f t="shared" si="1"/>
        <v>104.8420350877193</v>
      </c>
      <c r="E25" s="9">
        <f t="shared" si="1"/>
        <v>98.117873684210508</v>
      </c>
      <c r="F25" s="9">
        <f t="shared" si="1"/>
        <v>118.12482105263157</v>
      </c>
    </row>
  </sheetData>
  <phoneticPr fontId="3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J7" sqref="J7"/>
    </sheetView>
  </sheetViews>
  <sheetFormatPr defaultRowHeight="13.2" x14ac:dyDescent="0.2"/>
  <cols>
    <col min="1" max="9" width="8.796875" style="11"/>
    <col min="10" max="10" width="9.19921875" style="11" customWidth="1"/>
    <col min="11" max="16384" width="8.796875" style="11"/>
  </cols>
  <sheetData>
    <row r="1" spans="1:17" x14ac:dyDescent="0.2">
      <c r="A1" s="11" t="s">
        <v>0</v>
      </c>
    </row>
    <row r="3" spans="1:17" x14ac:dyDescent="0.2">
      <c r="A3" s="11" t="s">
        <v>63</v>
      </c>
      <c r="B3" s="11" t="s">
        <v>62</v>
      </c>
      <c r="C3" s="11" t="s">
        <v>61</v>
      </c>
      <c r="D3" s="11" t="s">
        <v>60</v>
      </c>
      <c r="E3" s="11" t="s">
        <v>59</v>
      </c>
    </row>
    <row r="4" spans="1:17" x14ac:dyDescent="0.2">
      <c r="B4" s="11">
        <v>7</v>
      </c>
      <c r="C4" s="12">
        <v>100000</v>
      </c>
      <c r="D4" s="11" t="s">
        <v>58</v>
      </c>
      <c r="E4" s="11" t="s">
        <v>57</v>
      </c>
      <c r="I4" s="11" t="s">
        <v>56</v>
      </c>
      <c r="J4" s="11" t="s">
        <v>55</v>
      </c>
      <c r="K4" s="11" t="s">
        <v>54</v>
      </c>
      <c r="L4" s="11" t="s">
        <v>53</v>
      </c>
      <c r="N4" s="11" t="s">
        <v>56</v>
      </c>
      <c r="O4" s="11" t="s">
        <v>55</v>
      </c>
      <c r="P4" s="11" t="s">
        <v>54</v>
      </c>
      <c r="Q4" s="11" t="s">
        <v>53</v>
      </c>
    </row>
    <row r="5" spans="1:17" x14ac:dyDescent="0.2">
      <c r="B5" s="11">
        <v>8</v>
      </c>
      <c r="C5" s="12">
        <v>133848</v>
      </c>
      <c r="D5" s="11" t="s">
        <v>52</v>
      </c>
      <c r="E5" s="11" t="s">
        <v>51</v>
      </c>
      <c r="H5" s="11" t="s">
        <v>50</v>
      </c>
      <c r="I5" s="12">
        <f>AVERAGE(C4:C7)</f>
        <v>94357</v>
      </c>
      <c r="J5" s="12">
        <f>AVERAGE(C8:C11)</f>
        <v>255668.25</v>
      </c>
      <c r="K5" s="12">
        <f>AVERAGE(C12:C15)</f>
        <v>256453.75</v>
      </c>
      <c r="L5" s="12">
        <f>AVERAGE(C16:C19)</f>
        <v>812376.75</v>
      </c>
      <c r="N5" s="11">
        <f t="shared" ref="N5:Q6" si="0">I5/$I$5</f>
        <v>1</v>
      </c>
      <c r="O5" s="11">
        <f t="shared" si="0"/>
        <v>2.7095843445637313</v>
      </c>
      <c r="P5" s="11">
        <f t="shared" si="0"/>
        <v>2.7179091111417275</v>
      </c>
      <c r="Q5" s="11">
        <f t="shared" si="0"/>
        <v>8.6096076602689777</v>
      </c>
    </row>
    <row r="6" spans="1:17" x14ac:dyDescent="0.2">
      <c r="B6" s="11">
        <v>9</v>
      </c>
      <c r="C6" s="11">
        <v>61747</v>
      </c>
      <c r="D6" s="11" t="s">
        <v>49</v>
      </c>
      <c r="E6" s="11" t="s">
        <v>48</v>
      </c>
      <c r="H6" s="11" t="s">
        <v>47</v>
      </c>
      <c r="I6" s="11">
        <f>_xlfn.STDEV.P(C4:C7)</f>
        <v>26512.474450718477</v>
      </c>
      <c r="J6" s="11">
        <f>_xlfn.STDEV.P(C8:C11)</f>
        <v>5990.8548795226216</v>
      </c>
      <c r="K6" s="11">
        <f>_xlfn.STDEV.P(C12:C15)</f>
        <v>74052.871653889961</v>
      </c>
      <c r="L6" s="11">
        <f>_xlfn.STDEV.P(C16:C19)</f>
        <v>434603.25047356408</v>
      </c>
      <c r="N6" s="11">
        <f t="shared" si="0"/>
        <v>0.2809804725745676</v>
      </c>
      <c r="O6" s="11">
        <f t="shared" si="0"/>
        <v>6.3491366613209629E-2</v>
      </c>
      <c r="P6" s="11">
        <f t="shared" si="0"/>
        <v>0.78481587644679207</v>
      </c>
      <c r="Q6" s="11">
        <f t="shared" si="0"/>
        <v>4.6059460397592558</v>
      </c>
    </row>
    <row r="7" spans="1:17" x14ac:dyDescent="0.2">
      <c r="B7" s="11">
        <v>10</v>
      </c>
      <c r="C7" s="11">
        <v>81833</v>
      </c>
      <c r="D7" s="11" t="s">
        <v>46</v>
      </c>
      <c r="E7" s="11" t="s">
        <v>45</v>
      </c>
      <c r="H7" s="11" t="s">
        <v>44</v>
      </c>
      <c r="J7" s="11">
        <f>TTEST(C4:C7,C8:C11,2,2)</f>
        <v>4.9491173125564805E-5</v>
      </c>
      <c r="L7" s="11">
        <f>TTEST(C12:C15,C16:C19,2,2)</f>
        <v>7.1657616060580201E-2</v>
      </c>
    </row>
    <row r="8" spans="1:17" x14ac:dyDescent="0.2">
      <c r="B8" s="11">
        <v>11</v>
      </c>
      <c r="C8" s="12">
        <v>259466</v>
      </c>
      <c r="D8" s="11" t="s">
        <v>43</v>
      </c>
      <c r="E8" s="11" t="s">
        <v>42</v>
      </c>
    </row>
    <row r="9" spans="1:17" x14ac:dyDescent="0.2">
      <c r="B9" s="11">
        <v>12</v>
      </c>
      <c r="C9" s="12">
        <v>262444</v>
      </c>
      <c r="D9" s="12">
        <v>101797</v>
      </c>
      <c r="E9" s="11" t="s">
        <v>41</v>
      </c>
    </row>
    <row r="10" spans="1:17" x14ac:dyDescent="0.2">
      <c r="B10" s="11">
        <v>13</v>
      </c>
      <c r="C10" s="12">
        <v>246685</v>
      </c>
      <c r="D10" s="11" t="s">
        <v>40</v>
      </c>
      <c r="E10" s="11" t="s">
        <v>39</v>
      </c>
    </row>
    <row r="11" spans="1:17" x14ac:dyDescent="0.2">
      <c r="B11" s="11">
        <v>14</v>
      </c>
      <c r="C11" s="12">
        <v>254078</v>
      </c>
      <c r="D11" s="12">
        <v>102252</v>
      </c>
      <c r="E11" s="11" t="s">
        <v>38</v>
      </c>
    </row>
    <row r="12" spans="1:17" x14ac:dyDescent="0.2">
      <c r="B12" s="11">
        <v>15</v>
      </c>
      <c r="C12" s="12">
        <v>303794</v>
      </c>
      <c r="D12" s="12">
        <v>171208</v>
      </c>
      <c r="E12" s="12">
        <v>116854</v>
      </c>
    </row>
    <row r="13" spans="1:17" x14ac:dyDescent="0.2">
      <c r="B13" s="11">
        <v>16</v>
      </c>
      <c r="C13" s="12">
        <v>160649</v>
      </c>
      <c r="D13" s="11" t="s">
        <v>37</v>
      </c>
      <c r="E13" s="11" t="s">
        <v>36</v>
      </c>
    </row>
    <row r="14" spans="1:17" x14ac:dyDescent="0.2">
      <c r="B14" s="11">
        <v>17</v>
      </c>
      <c r="C14" s="12">
        <v>349028</v>
      </c>
      <c r="D14" s="12">
        <v>120485</v>
      </c>
      <c r="E14" s="11" t="s">
        <v>35</v>
      </c>
    </row>
    <row r="15" spans="1:17" x14ac:dyDescent="0.2">
      <c r="B15" s="11">
        <v>18</v>
      </c>
      <c r="C15" s="12">
        <v>212344</v>
      </c>
      <c r="D15" s="11" t="s">
        <v>34</v>
      </c>
      <c r="E15" s="11" t="s">
        <v>33</v>
      </c>
    </row>
    <row r="16" spans="1:17" x14ac:dyDescent="0.2">
      <c r="B16" s="11">
        <v>19</v>
      </c>
      <c r="C16" s="12">
        <v>1551121</v>
      </c>
      <c r="D16" s="12">
        <v>558519</v>
      </c>
      <c r="E16" s="12">
        <v>436780</v>
      </c>
    </row>
    <row r="17" spans="2:5" x14ac:dyDescent="0.2">
      <c r="B17" s="11">
        <v>20</v>
      </c>
      <c r="C17" s="12">
        <v>497099</v>
      </c>
      <c r="D17" s="12">
        <v>274072</v>
      </c>
      <c r="E17" s="12">
        <v>184416</v>
      </c>
    </row>
    <row r="18" spans="2:5" x14ac:dyDescent="0.2">
      <c r="B18" s="11">
        <v>21</v>
      </c>
      <c r="C18" s="12">
        <v>498872</v>
      </c>
      <c r="D18" s="12">
        <v>189206</v>
      </c>
      <c r="E18" s="12">
        <v>145490</v>
      </c>
    </row>
    <row r="19" spans="2:5" x14ac:dyDescent="0.2">
      <c r="B19" s="11">
        <v>22</v>
      </c>
      <c r="C19" s="12">
        <v>702415</v>
      </c>
      <c r="D19" s="12">
        <v>351841</v>
      </c>
      <c r="E19" s="12">
        <v>232492</v>
      </c>
    </row>
  </sheetData>
  <phoneticPr fontId="3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topLeftCell="A4" workbookViewId="0">
      <selection activeCell="C29" sqref="C29"/>
    </sheetView>
  </sheetViews>
  <sheetFormatPr defaultColWidth="12.796875" defaultRowHeight="14.4" x14ac:dyDescent="0.2"/>
  <sheetData>
    <row r="1" spans="1:5" x14ac:dyDescent="0.2">
      <c r="B1" t="s">
        <v>0</v>
      </c>
    </row>
    <row r="3" spans="1:5" x14ac:dyDescent="0.2">
      <c r="A3">
        <v>180910</v>
      </c>
      <c r="B3" s="3" t="s">
        <v>1</v>
      </c>
      <c r="C3" s="7" t="s">
        <v>3</v>
      </c>
      <c r="D3" s="7" t="s">
        <v>2</v>
      </c>
      <c r="E3" s="7" t="s">
        <v>10</v>
      </c>
    </row>
    <row r="4" spans="1:5" x14ac:dyDescent="0.2">
      <c r="C4" s="1">
        <v>1</v>
      </c>
      <c r="D4" s="1">
        <v>0.33945999999999998</v>
      </c>
      <c r="E4" s="1">
        <v>1.3575999999999999</v>
      </c>
    </row>
    <row r="5" spans="1:5" x14ac:dyDescent="0.2">
      <c r="C5" s="1">
        <v>0.93030999999999997</v>
      </c>
      <c r="D5" s="1">
        <v>0.38568000000000002</v>
      </c>
      <c r="E5" s="1">
        <v>1.2355499999999999</v>
      </c>
    </row>
    <row r="6" spans="1:5" x14ac:dyDescent="0.2">
      <c r="C6" s="1">
        <v>1.1588499999999999</v>
      </c>
      <c r="D6" s="1">
        <v>0.44409999999999999</v>
      </c>
      <c r="E6" s="1">
        <v>1.2957000000000001</v>
      </c>
    </row>
    <row r="7" spans="1:5" x14ac:dyDescent="0.2">
      <c r="C7" s="1">
        <v>1.149</v>
      </c>
      <c r="D7" s="1">
        <v>0.43419000000000002</v>
      </c>
      <c r="E7" s="1">
        <v>1.29836</v>
      </c>
    </row>
    <row r="8" spans="1:5" x14ac:dyDescent="0.2">
      <c r="B8" s="4" t="s">
        <v>5</v>
      </c>
      <c r="C8" s="1">
        <f>AVERAGE(C4:C7)</f>
        <v>1.0595399999999999</v>
      </c>
      <c r="D8" s="1">
        <f>AVERAGE(D4:D7)</f>
        <v>0.40085750000000003</v>
      </c>
      <c r="E8" s="1">
        <f>AVERAGE(E4:E7)</f>
        <v>1.2968024999999999</v>
      </c>
    </row>
    <row r="9" spans="1:5" x14ac:dyDescent="0.2">
      <c r="B9" s="4" t="s">
        <v>6</v>
      </c>
      <c r="C9" s="6">
        <f>STDEV(C4:C7)</f>
        <v>0.11271050261621585</v>
      </c>
      <c r="D9" s="6">
        <f>STDEV(D4:D7)</f>
        <v>4.8238915393418083E-2</v>
      </c>
      <c r="E9" s="6">
        <f>STDEV(E4:E7)</f>
        <v>4.9839228441727161E-2</v>
      </c>
    </row>
    <row r="10" spans="1:5" x14ac:dyDescent="0.2">
      <c r="B10" s="4"/>
    </row>
    <row r="11" spans="1:5" x14ac:dyDescent="0.2">
      <c r="B11" s="4"/>
      <c r="C11" s="4" t="s">
        <v>9</v>
      </c>
      <c r="D11" t="s">
        <v>161</v>
      </c>
      <c r="E11">
        <v>3.2000000000000002E-3</v>
      </c>
    </row>
    <row r="12" spans="1:5" x14ac:dyDescent="0.2">
      <c r="B12" s="4"/>
    </row>
    <row r="14" spans="1:5" x14ac:dyDescent="0.2">
      <c r="A14">
        <v>180911</v>
      </c>
      <c r="B14" s="2" t="s">
        <v>8</v>
      </c>
      <c r="C14" s="7" t="s">
        <v>3</v>
      </c>
      <c r="D14" s="7" t="s">
        <v>2</v>
      </c>
      <c r="E14" s="7" t="s">
        <v>4</v>
      </c>
    </row>
    <row r="15" spans="1:5" x14ac:dyDescent="0.2">
      <c r="C15" s="1">
        <v>1</v>
      </c>
      <c r="D15" s="1">
        <v>0.40815000000000001</v>
      </c>
      <c r="E15" s="1">
        <v>0.92650999999999994</v>
      </c>
    </row>
    <row r="16" spans="1:5" x14ac:dyDescent="0.2">
      <c r="C16" s="1">
        <v>0.89703999999999995</v>
      </c>
      <c r="D16" s="1">
        <v>0.39939999999999998</v>
      </c>
      <c r="E16" s="1">
        <v>0.83206999999999998</v>
      </c>
    </row>
    <row r="17" spans="1:7" x14ac:dyDescent="0.2">
      <c r="C17" s="1">
        <v>0.93140000000000001</v>
      </c>
      <c r="D17" s="1">
        <v>0.46334999999999998</v>
      </c>
      <c r="E17" s="1">
        <v>1.00871</v>
      </c>
    </row>
    <row r="18" spans="1:7" x14ac:dyDescent="0.2">
      <c r="C18" s="1">
        <v>1.0926199999999999</v>
      </c>
      <c r="D18" s="1">
        <v>0.52683999999999997</v>
      </c>
      <c r="E18" s="1">
        <v>0.78688000000000002</v>
      </c>
    </row>
    <row r="19" spans="1:7" x14ac:dyDescent="0.2">
      <c r="B19" s="4" t="s">
        <v>5</v>
      </c>
      <c r="C19" s="1">
        <f>AVERAGE(C15:C18)</f>
        <v>0.98026499999999994</v>
      </c>
      <c r="D19" s="1">
        <f>AVERAGE(D15:D18)</f>
        <v>0.44943499999999997</v>
      </c>
      <c r="E19" s="1">
        <f>AVERAGE(E15:E18)</f>
        <v>0.88854250000000001</v>
      </c>
    </row>
    <row r="20" spans="1:7" x14ac:dyDescent="0.2">
      <c r="B20" s="4" t="s">
        <v>6</v>
      </c>
      <c r="C20" s="6">
        <f>STDEV(C15:C18)</f>
        <v>8.6269548702501808E-2</v>
      </c>
      <c r="D20" s="6">
        <f>STDEV(D15:D18)</f>
        <v>5.8858909549305435E-2</v>
      </c>
      <c r="E20" s="6">
        <f>STDEV(E15:E18)</f>
        <v>9.9005330285798235E-2</v>
      </c>
    </row>
    <row r="22" spans="1:7" x14ac:dyDescent="0.2">
      <c r="C22" s="4" t="s">
        <v>9</v>
      </c>
      <c r="D22" t="s">
        <v>161</v>
      </c>
      <c r="E22">
        <v>0.25419999999999998</v>
      </c>
    </row>
    <row r="23" spans="1:7" x14ac:dyDescent="0.2">
      <c r="G23" s="5"/>
    </row>
    <row r="25" spans="1:7" x14ac:dyDescent="0.2">
      <c r="A25">
        <v>180911</v>
      </c>
      <c r="B25" s="8" t="s">
        <v>7</v>
      </c>
      <c r="C25" s="7" t="s">
        <v>3</v>
      </c>
      <c r="D25" s="7" t="s">
        <v>2</v>
      </c>
      <c r="E25" s="7" t="s">
        <v>4</v>
      </c>
    </row>
    <row r="26" spans="1:7" x14ac:dyDescent="0.2">
      <c r="C26" s="1">
        <v>1</v>
      </c>
      <c r="D26" s="1">
        <v>0.25531999999999999</v>
      </c>
      <c r="E26" s="1">
        <v>1.42886</v>
      </c>
    </row>
    <row r="27" spans="1:7" x14ac:dyDescent="0.2">
      <c r="C27" s="1">
        <v>1.21147</v>
      </c>
      <c r="D27" s="1">
        <v>0.36975999999999998</v>
      </c>
      <c r="E27" s="1">
        <v>1.44479</v>
      </c>
    </row>
    <row r="28" spans="1:7" x14ac:dyDescent="0.2">
      <c r="C28" s="1">
        <v>1.21174</v>
      </c>
      <c r="D28" s="1">
        <v>0.36559000000000003</v>
      </c>
      <c r="E28" s="1">
        <v>1.58327</v>
      </c>
    </row>
    <row r="29" spans="1:7" x14ac:dyDescent="0.2">
      <c r="C29" s="1">
        <v>1.3931899999999999</v>
      </c>
      <c r="D29" s="1">
        <v>0.26224999999999998</v>
      </c>
      <c r="E29" s="1">
        <v>1.51301</v>
      </c>
    </row>
    <row r="30" spans="1:7" x14ac:dyDescent="0.2">
      <c r="B30" s="4" t="s">
        <v>5</v>
      </c>
      <c r="C30" s="1">
        <f>AVERAGE(C26:C29)</f>
        <v>1.2040999999999999</v>
      </c>
      <c r="D30" s="1">
        <f>AVERAGE(D26:D29)</f>
        <v>0.31323000000000001</v>
      </c>
      <c r="E30" s="1">
        <f>AVERAGE(E26:E29)</f>
        <v>1.4924824999999999</v>
      </c>
    </row>
    <row r="31" spans="1:7" x14ac:dyDescent="0.2">
      <c r="B31" s="4" t="s">
        <v>6</v>
      </c>
      <c r="C31" s="6">
        <f>STDEV(C26:C29)</f>
        <v>0.16075294149719341</v>
      </c>
      <c r="D31" s="6">
        <f>STDEV(D26:D29)</f>
        <v>6.2954319417600726E-2</v>
      </c>
      <c r="E31" s="6">
        <f>STDEV(E26:E29)</f>
        <v>7.0678015146154155E-2</v>
      </c>
    </row>
    <row r="33" spans="2:14" x14ac:dyDescent="0.2">
      <c r="C33" s="4" t="s">
        <v>9</v>
      </c>
      <c r="D33" t="s">
        <v>161</v>
      </c>
      <c r="E33">
        <v>7.9000000000000008E-3</v>
      </c>
    </row>
    <row r="37" spans="2:14" x14ac:dyDescent="0.2">
      <c r="L37">
        <v>0.11271050261621585</v>
      </c>
      <c r="M37">
        <v>4.8238915393418083E-2</v>
      </c>
      <c r="N37">
        <v>4.9839228441727161E-2</v>
      </c>
    </row>
    <row r="38" spans="2:14" x14ac:dyDescent="0.2">
      <c r="C38" s="7" t="s">
        <v>3</v>
      </c>
      <c r="D38" s="7" t="s">
        <v>2</v>
      </c>
      <c r="E38" s="7" t="s">
        <v>10</v>
      </c>
      <c r="L38">
        <v>8.6269548702501808E-2</v>
      </c>
      <c r="M38">
        <v>5.8858909549305435E-2</v>
      </c>
      <c r="N38">
        <v>9.9005330285798235E-2</v>
      </c>
    </row>
    <row r="39" spans="2:14" x14ac:dyDescent="0.2">
      <c r="B39" t="s">
        <v>1</v>
      </c>
      <c r="C39">
        <v>1.0595399999999999</v>
      </c>
      <c r="D39">
        <v>0.40085750000000003</v>
      </c>
      <c r="E39">
        <v>1.2968024999999999</v>
      </c>
    </row>
    <row r="40" spans="2:14" x14ac:dyDescent="0.2">
      <c r="B40" t="s">
        <v>8</v>
      </c>
      <c r="C40">
        <v>0.98026499999999994</v>
      </c>
      <c r="D40">
        <v>0.44943499999999997</v>
      </c>
      <c r="E40">
        <v>0.88854250000000001</v>
      </c>
    </row>
    <row r="41" spans="2:14" x14ac:dyDescent="0.2">
      <c r="B41" t="s">
        <v>11</v>
      </c>
      <c r="C41">
        <v>1.2040999999999999</v>
      </c>
      <c r="D41">
        <v>0.31323000000000001</v>
      </c>
      <c r="E41">
        <v>1.4924824999999999</v>
      </c>
    </row>
  </sheetData>
  <phoneticPr fontId="3"/>
  <pageMargins left="0.25" right="0.25" top="0.75" bottom="0.75" header="0.3" footer="0.3"/>
  <pageSetup paperSize="9" scale="56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abSelected="1" topLeftCell="E38" workbookViewId="0">
      <selection activeCell="H72" sqref="H72"/>
    </sheetView>
  </sheetViews>
  <sheetFormatPr defaultRowHeight="13.2" x14ac:dyDescent="0.2"/>
  <cols>
    <col min="1" max="16384" width="8.796875" style="13"/>
  </cols>
  <sheetData>
    <row r="1" spans="1:11" x14ac:dyDescent="0.2">
      <c r="A1" s="13" t="s">
        <v>124</v>
      </c>
    </row>
    <row r="3" spans="1:11" x14ac:dyDescent="0.2">
      <c r="A3" s="13" t="s">
        <v>0</v>
      </c>
    </row>
    <row r="5" spans="1:11" x14ac:dyDescent="0.2">
      <c r="A5" s="13" t="s">
        <v>123</v>
      </c>
      <c r="B5" s="13" t="s">
        <v>62</v>
      </c>
      <c r="C5" s="13" t="s">
        <v>61</v>
      </c>
      <c r="D5" s="13" t="s">
        <v>60</v>
      </c>
      <c r="E5" s="13" t="s">
        <v>59</v>
      </c>
      <c r="J5" s="13" t="s">
        <v>122</v>
      </c>
      <c r="K5" s="13" t="s">
        <v>121</v>
      </c>
    </row>
    <row r="6" spans="1:11" x14ac:dyDescent="0.2">
      <c r="B6" s="13" t="s">
        <v>120</v>
      </c>
      <c r="C6" s="14">
        <v>100000</v>
      </c>
      <c r="D6" s="13" t="s">
        <v>119</v>
      </c>
      <c r="E6" s="13" t="s">
        <v>118</v>
      </c>
      <c r="G6" s="13">
        <f t="shared" ref="G6:G13" si="0">C6/$J$6</f>
        <v>1.1602846178167505</v>
      </c>
      <c r="I6" s="13" t="s">
        <v>114</v>
      </c>
      <c r="J6" s="14">
        <f>AVERAGE(C6:C9)</f>
        <v>86185.75</v>
      </c>
      <c r="K6" s="14">
        <f>AVERAGE(C10:C13)</f>
        <v>47811.5</v>
      </c>
    </row>
    <row r="7" spans="1:11" x14ac:dyDescent="0.2">
      <c r="B7" s="13" t="s">
        <v>117</v>
      </c>
      <c r="C7" s="14">
        <v>125252</v>
      </c>
      <c r="D7" s="13" t="s">
        <v>116</v>
      </c>
      <c r="E7" s="13" t="s">
        <v>115</v>
      </c>
      <c r="G7" s="13">
        <f t="shared" si="0"/>
        <v>1.4532796895078364</v>
      </c>
      <c r="I7" s="13" t="s">
        <v>114</v>
      </c>
      <c r="J7" s="13">
        <f>J6/$J$6</f>
        <v>1</v>
      </c>
      <c r="K7" s="13">
        <f>K6/$J$6</f>
        <v>0.55474948004745561</v>
      </c>
    </row>
    <row r="8" spans="1:11" x14ac:dyDescent="0.2">
      <c r="B8" s="13" t="s">
        <v>113</v>
      </c>
      <c r="C8" s="13">
        <v>59435</v>
      </c>
      <c r="D8" s="13" t="s">
        <v>112</v>
      </c>
      <c r="E8" s="13" t="s">
        <v>111</v>
      </c>
      <c r="G8" s="13">
        <f t="shared" si="0"/>
        <v>0.6896151625993856</v>
      </c>
      <c r="I8" s="13" t="s">
        <v>75</v>
      </c>
      <c r="J8" s="13">
        <f>_xlfn.STDEV.P(C6:C9)/J6</f>
        <v>0.32380942462371631</v>
      </c>
      <c r="K8" s="13">
        <f>_xlfn.STDEV.P(C10:C13)/J6</f>
        <v>0.10149694414555517</v>
      </c>
    </row>
    <row r="9" spans="1:11" x14ac:dyDescent="0.2">
      <c r="B9" s="13" t="s">
        <v>110</v>
      </c>
      <c r="C9" s="13">
        <v>60056</v>
      </c>
      <c r="D9" s="13" t="s">
        <v>109</v>
      </c>
      <c r="E9" s="13" t="s">
        <v>108</v>
      </c>
      <c r="G9" s="13">
        <f t="shared" si="0"/>
        <v>0.69682053007602762</v>
      </c>
      <c r="I9" s="13" t="s">
        <v>72</v>
      </c>
      <c r="K9" s="13">
        <f>TTEST(C6:C9,C10:C13,2,2)</f>
        <v>6.3439837192264537E-2</v>
      </c>
    </row>
    <row r="10" spans="1:11" x14ac:dyDescent="0.2">
      <c r="B10" s="13" t="s">
        <v>107</v>
      </c>
      <c r="C10" s="13">
        <v>48818</v>
      </c>
      <c r="D10" s="13" t="s">
        <v>106</v>
      </c>
      <c r="E10" s="13" t="s">
        <v>105</v>
      </c>
      <c r="G10" s="13">
        <f t="shared" si="0"/>
        <v>0.56642774472578128</v>
      </c>
    </row>
    <row r="11" spans="1:11" x14ac:dyDescent="0.2">
      <c r="B11" s="13" t="s">
        <v>104</v>
      </c>
      <c r="C11" s="13">
        <v>41781</v>
      </c>
      <c r="D11" s="13" t="s">
        <v>103</v>
      </c>
      <c r="E11" s="13" t="s">
        <v>102</v>
      </c>
      <c r="G11" s="13">
        <f t="shared" si="0"/>
        <v>0.48477851617001649</v>
      </c>
    </row>
    <row r="12" spans="1:11" x14ac:dyDescent="0.2">
      <c r="B12" s="13" t="s">
        <v>101</v>
      </c>
      <c r="C12" s="13">
        <v>39008</v>
      </c>
      <c r="D12" s="13" t="s">
        <v>100</v>
      </c>
      <c r="E12" s="13" t="s">
        <v>99</v>
      </c>
      <c r="G12" s="13">
        <f t="shared" si="0"/>
        <v>0.45260382371795804</v>
      </c>
      <c r="J12" s="14"/>
      <c r="K12" s="14"/>
    </row>
    <row r="13" spans="1:11" x14ac:dyDescent="0.2">
      <c r="B13" s="13" t="s">
        <v>98</v>
      </c>
      <c r="C13" s="13">
        <v>61639</v>
      </c>
      <c r="D13" s="13" t="s">
        <v>97</v>
      </c>
      <c r="E13" s="13" t="s">
        <v>96</v>
      </c>
      <c r="G13" s="13">
        <f t="shared" si="0"/>
        <v>0.7151878355760668</v>
      </c>
      <c r="J13" s="14"/>
      <c r="K13" s="14"/>
    </row>
    <row r="14" spans="1:11" x14ac:dyDescent="0.2">
      <c r="A14" s="13" t="s">
        <v>95</v>
      </c>
      <c r="B14" s="13" t="s">
        <v>62</v>
      </c>
      <c r="C14" s="13" t="s">
        <v>61</v>
      </c>
      <c r="D14" s="13" t="s">
        <v>60</v>
      </c>
      <c r="E14" s="13" t="s">
        <v>59</v>
      </c>
    </row>
    <row r="15" spans="1:11" x14ac:dyDescent="0.2">
      <c r="B15" s="13">
        <v>7</v>
      </c>
      <c r="C15" s="14">
        <v>100000</v>
      </c>
      <c r="D15" s="14">
        <v>176405</v>
      </c>
      <c r="E15" s="13" t="s">
        <v>94</v>
      </c>
      <c r="G15" s="13">
        <f t="shared" ref="G15:G22" si="1">C15/$J$15</f>
        <v>0.77117055979270932</v>
      </c>
      <c r="I15" s="13" t="s">
        <v>92</v>
      </c>
      <c r="J15" s="14">
        <f>AVERAGE(C15:C18)</f>
        <v>129673</v>
      </c>
      <c r="K15" s="14">
        <f>AVERAGE(C19:C22)</f>
        <v>44392.25</v>
      </c>
    </row>
    <row r="16" spans="1:11" x14ac:dyDescent="0.2">
      <c r="B16" s="13">
        <v>8</v>
      </c>
      <c r="C16" s="13">
        <v>77083</v>
      </c>
      <c r="D16" s="14">
        <v>114566</v>
      </c>
      <c r="E16" s="13" t="s">
        <v>93</v>
      </c>
      <c r="G16" s="13">
        <f t="shared" si="1"/>
        <v>0.5944414026050141</v>
      </c>
      <c r="I16" s="13" t="s">
        <v>92</v>
      </c>
      <c r="J16" s="13">
        <f>J15/$J$15</f>
        <v>1</v>
      </c>
      <c r="K16" s="13">
        <f>K15/$J$15</f>
        <v>0.34233996282957901</v>
      </c>
    </row>
    <row r="17" spans="1:11" x14ac:dyDescent="0.2">
      <c r="B17" s="13">
        <v>9</v>
      </c>
      <c r="C17" s="14">
        <v>118747</v>
      </c>
      <c r="D17" s="14">
        <v>160769</v>
      </c>
      <c r="E17" s="13" t="s">
        <v>91</v>
      </c>
      <c r="G17" s="13">
        <f t="shared" si="1"/>
        <v>0.91574190463704852</v>
      </c>
      <c r="I17" s="13" t="s">
        <v>75</v>
      </c>
      <c r="J17" s="13">
        <f>_xlfn.STDEV.P(C15:C18)/J15</f>
        <v>0.43023028126999574</v>
      </c>
      <c r="K17" s="13">
        <f>_xlfn.STDEV.P(C19:C22)/J15</f>
        <v>0.21260970829431983</v>
      </c>
    </row>
    <row r="18" spans="1:11" x14ac:dyDescent="0.2">
      <c r="B18" s="13">
        <v>10</v>
      </c>
      <c r="C18" s="14">
        <v>222862</v>
      </c>
      <c r="D18" s="14">
        <v>316344</v>
      </c>
      <c r="E18" s="14">
        <v>104303</v>
      </c>
      <c r="F18" s="14"/>
      <c r="G18" s="13">
        <f t="shared" si="1"/>
        <v>1.7186461329652278</v>
      </c>
      <c r="I18" s="13" t="s">
        <v>72</v>
      </c>
      <c r="K18" s="13">
        <f>TTEST(C15:C18,C19:C22,2,2)</f>
        <v>5.5245791543634556E-2</v>
      </c>
    </row>
    <row r="19" spans="1:11" x14ac:dyDescent="0.2">
      <c r="B19" s="13">
        <v>11</v>
      </c>
      <c r="C19" s="13">
        <v>51918</v>
      </c>
      <c r="D19" s="13" t="s">
        <v>90</v>
      </c>
      <c r="E19" s="13" t="s">
        <v>89</v>
      </c>
      <c r="G19" s="13">
        <f t="shared" si="1"/>
        <v>0.40037633123317884</v>
      </c>
      <c r="J19" s="14"/>
      <c r="K19" s="14"/>
    </row>
    <row r="20" spans="1:11" x14ac:dyDescent="0.2">
      <c r="B20" s="13">
        <v>12</v>
      </c>
      <c r="C20" s="13">
        <v>86317</v>
      </c>
      <c r="D20" s="14">
        <v>130562</v>
      </c>
      <c r="E20" s="13" t="s">
        <v>88</v>
      </c>
      <c r="G20" s="13">
        <f t="shared" si="1"/>
        <v>0.66565129209627294</v>
      </c>
      <c r="J20" s="14"/>
      <c r="K20" s="14"/>
    </row>
    <row r="21" spans="1:11" x14ac:dyDescent="0.2">
      <c r="B21" s="13">
        <v>13</v>
      </c>
      <c r="C21" s="13">
        <v>20964</v>
      </c>
      <c r="D21" s="13" t="s">
        <v>87</v>
      </c>
      <c r="E21" s="13" t="s">
        <v>86</v>
      </c>
      <c r="G21" s="13">
        <f t="shared" si="1"/>
        <v>0.1616681961549436</v>
      </c>
    </row>
    <row r="22" spans="1:11" x14ac:dyDescent="0.2">
      <c r="B22" s="13">
        <v>14</v>
      </c>
      <c r="C22" s="13">
        <v>18370</v>
      </c>
      <c r="D22" s="13" t="s">
        <v>85</v>
      </c>
      <c r="E22" s="13" t="s">
        <v>84</v>
      </c>
      <c r="G22" s="13">
        <f t="shared" si="1"/>
        <v>0.14166403183392071</v>
      </c>
    </row>
    <row r="23" spans="1:11" x14ac:dyDescent="0.2">
      <c r="A23" s="13" t="s">
        <v>83</v>
      </c>
      <c r="B23" s="13" t="s">
        <v>62</v>
      </c>
      <c r="C23" s="13" t="s">
        <v>61</v>
      </c>
      <c r="D23" s="13" t="s">
        <v>60</v>
      </c>
      <c r="E23" s="13" t="s">
        <v>59</v>
      </c>
    </row>
    <row r="24" spans="1:11" x14ac:dyDescent="0.2">
      <c r="B24" s="13">
        <v>21</v>
      </c>
      <c r="C24" s="14">
        <v>100000</v>
      </c>
      <c r="D24" s="13" t="s">
        <v>82</v>
      </c>
      <c r="E24" s="13" t="s">
        <v>81</v>
      </c>
      <c r="G24" s="13">
        <f t="shared" ref="G24:G31" si="2">C24/$J$24</f>
        <v>1.34892237963397</v>
      </c>
      <c r="I24" s="13" t="s">
        <v>78</v>
      </c>
      <c r="J24" s="14">
        <f>AVERAGE(C24:C27)</f>
        <v>74133.25</v>
      </c>
      <c r="K24" s="14">
        <f>AVERAGE(C28:C31)</f>
        <v>27300</v>
      </c>
    </row>
    <row r="25" spans="1:11" x14ac:dyDescent="0.2">
      <c r="B25" s="13">
        <v>22</v>
      </c>
      <c r="C25" s="14">
        <v>103656</v>
      </c>
      <c r="D25" s="13" t="s">
        <v>80</v>
      </c>
      <c r="E25" s="13" t="s">
        <v>79</v>
      </c>
      <c r="G25" s="13">
        <f t="shared" si="2"/>
        <v>1.3982389818333878</v>
      </c>
      <c r="I25" s="13" t="s">
        <v>78</v>
      </c>
      <c r="J25" s="13">
        <f>J24/$J$24</f>
        <v>1</v>
      </c>
      <c r="K25" s="13">
        <f>K24/$J$24</f>
        <v>0.36825580964007376</v>
      </c>
    </row>
    <row r="26" spans="1:11" x14ac:dyDescent="0.2">
      <c r="B26" s="13">
        <v>23</v>
      </c>
      <c r="C26" s="13">
        <v>49484</v>
      </c>
      <c r="D26" s="13" t="s">
        <v>77</v>
      </c>
      <c r="E26" s="13" t="s">
        <v>76</v>
      </c>
      <c r="G26" s="13">
        <f t="shared" si="2"/>
        <v>0.66750075033807366</v>
      </c>
      <c r="I26" s="13" t="s">
        <v>75</v>
      </c>
      <c r="J26" s="13">
        <f>_xlfn.STDEV.P(C24:C27)/J24</f>
        <v>0.37511382660927395</v>
      </c>
      <c r="K26" s="13">
        <f>_xlfn.STDEV.P(C28:C31)/J24</f>
        <v>6.3263498238668614E-2</v>
      </c>
    </row>
    <row r="27" spans="1:11" x14ac:dyDescent="0.2">
      <c r="B27" s="13">
        <v>24</v>
      </c>
      <c r="C27" s="13">
        <v>43393</v>
      </c>
      <c r="D27" s="13" t="s">
        <v>74</v>
      </c>
      <c r="E27" s="13" t="s">
        <v>73</v>
      </c>
      <c r="G27" s="13">
        <f t="shared" si="2"/>
        <v>0.58533788819456856</v>
      </c>
      <c r="I27" s="13" t="s">
        <v>72</v>
      </c>
      <c r="K27" s="13">
        <f>TTEST(C24:C27,C28:C31,2,2)</f>
        <v>2.8190263075574536E-2</v>
      </c>
    </row>
    <row r="28" spans="1:11" x14ac:dyDescent="0.2">
      <c r="B28" s="13">
        <v>25</v>
      </c>
      <c r="C28" s="13">
        <v>35262</v>
      </c>
      <c r="D28" s="13" t="s">
        <v>71</v>
      </c>
      <c r="E28" s="13" t="s">
        <v>70</v>
      </c>
      <c r="G28" s="13">
        <f t="shared" si="2"/>
        <v>0.47565700950653045</v>
      </c>
    </row>
    <row r="29" spans="1:11" x14ac:dyDescent="0.2">
      <c r="B29" s="13">
        <v>26</v>
      </c>
      <c r="C29" s="13">
        <v>25144</v>
      </c>
      <c r="D29" s="13" t="s">
        <v>69</v>
      </c>
      <c r="E29" s="13" t="s">
        <v>68</v>
      </c>
      <c r="G29" s="13">
        <f t="shared" si="2"/>
        <v>0.33917304313516539</v>
      </c>
    </row>
    <row r="30" spans="1:11" x14ac:dyDescent="0.2">
      <c r="B30" s="13">
        <v>27</v>
      </c>
      <c r="C30" s="13">
        <v>23155</v>
      </c>
      <c r="D30" s="13" t="s">
        <v>67</v>
      </c>
      <c r="E30" s="13" t="s">
        <v>66</v>
      </c>
      <c r="G30" s="13">
        <f t="shared" si="2"/>
        <v>0.31234297700424574</v>
      </c>
    </row>
    <row r="31" spans="1:11" x14ac:dyDescent="0.2">
      <c r="B31" s="13">
        <v>28</v>
      </c>
      <c r="C31" s="13">
        <v>25639</v>
      </c>
      <c r="D31" s="13" t="s">
        <v>65</v>
      </c>
      <c r="E31" s="13" t="s">
        <v>64</v>
      </c>
      <c r="G31" s="13">
        <f t="shared" si="2"/>
        <v>0.34585020891435353</v>
      </c>
    </row>
    <row r="34" spans="1:16" s="15" customFormat="1" x14ac:dyDescent="0.2"/>
    <row r="36" spans="1:16" x14ac:dyDescent="0.2">
      <c r="A36" s="13" t="s">
        <v>125</v>
      </c>
    </row>
    <row r="38" spans="1:16" ht="14.4" x14ac:dyDescent="0.2">
      <c r="A38" s="16" t="s">
        <v>126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5" thickBot="1" x14ac:dyDescent="0.25">
      <c r="A39" s="17"/>
      <c r="B39" s="18"/>
      <c r="C39" s="18" t="s">
        <v>127</v>
      </c>
      <c r="D39" s="18"/>
      <c r="E39" s="18" t="s">
        <v>128</v>
      </c>
      <c r="F39" s="18" t="s">
        <v>129</v>
      </c>
      <c r="G39" s="18" t="s">
        <v>130</v>
      </c>
      <c r="H39" s="19"/>
      <c r="I39" s="20" t="s">
        <v>131</v>
      </c>
      <c r="J39" s="20" t="s">
        <v>132</v>
      </c>
      <c r="K39" s="20" t="s">
        <v>133</v>
      </c>
      <c r="L39" s="16"/>
      <c r="M39" s="16" t="s">
        <v>159</v>
      </c>
      <c r="N39" s="17" t="s">
        <v>160</v>
      </c>
      <c r="O39" s="17"/>
      <c r="P39" s="17"/>
    </row>
    <row r="40" spans="1:16" ht="15.6" thickTop="1" thickBot="1" x14ac:dyDescent="0.2">
      <c r="A40" s="17"/>
      <c r="B40" s="17" t="s">
        <v>134</v>
      </c>
      <c r="C40" s="17">
        <v>27.55</v>
      </c>
      <c r="D40" s="17"/>
      <c r="E40" s="17">
        <v>36.26</v>
      </c>
      <c r="F40" s="17">
        <f>C40-E40</f>
        <v>-8.7099999999999973</v>
      </c>
      <c r="G40" s="17">
        <f>POWER(2,F40)</f>
        <v>2.3879692923673254E-3</v>
      </c>
      <c r="H40" s="21" t="s">
        <v>135</v>
      </c>
      <c r="I40" s="17">
        <f>G40/H$41</f>
        <v>1.4987089873160639</v>
      </c>
      <c r="J40" s="22"/>
      <c r="K40" s="23"/>
      <c r="L40" s="23"/>
      <c r="M40" s="42">
        <v>1</v>
      </c>
      <c r="N40" s="42">
        <v>1.037270574480448</v>
      </c>
      <c r="O40" s="17"/>
      <c r="P40" s="17"/>
    </row>
    <row r="41" spans="1:16" ht="15" thickTop="1" x14ac:dyDescent="0.2">
      <c r="A41" s="17"/>
      <c r="B41" s="17" t="s">
        <v>136</v>
      </c>
      <c r="C41" s="17">
        <v>28.77</v>
      </c>
      <c r="D41" s="25"/>
      <c r="E41" s="17">
        <v>39.06</v>
      </c>
      <c r="F41" s="25">
        <f t="shared" ref="F41:F43" si="3">C41-E41</f>
        <v>-10.290000000000003</v>
      </c>
      <c r="G41" s="25">
        <f>POWER(2,F41)</f>
        <v>7.987324790603319E-4</v>
      </c>
      <c r="H41" s="26">
        <f>AVERAGE(G40:G41)</f>
        <v>1.5933508857138286E-3</v>
      </c>
      <c r="I41" s="17">
        <f t="shared" ref="I41:I43" si="4">G41/H$41</f>
        <v>0.50129101268393628</v>
      </c>
      <c r="J41" s="27">
        <f>AVERAGE(I40:I41)</f>
        <v>1</v>
      </c>
      <c r="K41" s="28">
        <f>_xlfn.STDEV.P(I40:I41)</f>
        <v>0.498708987316064</v>
      </c>
      <c r="L41" s="23"/>
      <c r="M41" s="41">
        <v>0.498708987316064</v>
      </c>
      <c r="N41" s="42">
        <v>0.4614384128356131</v>
      </c>
      <c r="O41" s="17"/>
      <c r="P41" s="17"/>
    </row>
    <row r="42" spans="1:16" ht="14.4" x14ac:dyDescent="0.2">
      <c r="A42" s="17"/>
      <c r="B42" s="25" t="s">
        <v>137</v>
      </c>
      <c r="C42" s="17">
        <v>30.18</v>
      </c>
      <c r="D42" s="25"/>
      <c r="E42" s="17">
        <v>40.270000000000003</v>
      </c>
      <c r="F42" s="25">
        <f t="shared" si="3"/>
        <v>-10.090000000000003</v>
      </c>
      <c r="G42" s="25">
        <f t="shared" ref="G42:G43" si="5">POWER(2,F42)</f>
        <v>9.1750268477930612E-4</v>
      </c>
      <c r="H42" s="29"/>
      <c r="I42" s="17">
        <f t="shared" si="4"/>
        <v>0.57583216164483486</v>
      </c>
      <c r="J42" s="31"/>
      <c r="K42" s="30"/>
      <c r="L42" s="17"/>
      <c r="M42" s="17"/>
      <c r="N42" s="17"/>
      <c r="O42" s="17"/>
      <c r="P42" s="17"/>
    </row>
    <row r="43" spans="1:16" ht="14.4" x14ac:dyDescent="0.2">
      <c r="A43" s="17"/>
      <c r="B43" s="25" t="s">
        <v>138</v>
      </c>
      <c r="C43" s="17">
        <v>29.6</v>
      </c>
      <c r="D43" s="25"/>
      <c r="E43" s="17">
        <v>38.31</v>
      </c>
      <c r="F43" s="25">
        <f t="shared" si="3"/>
        <v>-8.7100000000000009</v>
      </c>
      <c r="G43" s="25">
        <f t="shared" si="5"/>
        <v>2.3879692923673211E-3</v>
      </c>
      <c r="H43" s="32"/>
      <c r="I43" s="17">
        <f t="shared" si="4"/>
        <v>1.4987089873160611</v>
      </c>
      <c r="J43" s="33">
        <f>AVERAGE(I42:I43)</f>
        <v>1.037270574480448</v>
      </c>
      <c r="K43" s="34">
        <f>_xlfn.STDEV.P(I42:I43)</f>
        <v>0.4614384128356131</v>
      </c>
      <c r="L43" s="17"/>
      <c r="M43" s="17"/>
      <c r="N43" s="17"/>
      <c r="O43" s="17"/>
      <c r="P43" s="17"/>
    </row>
    <row r="44" spans="1:16" ht="14.4" x14ac:dyDescent="0.2">
      <c r="A44" s="17"/>
      <c r="B44" s="25"/>
      <c r="C44" s="25"/>
      <c r="D44" s="25"/>
      <c r="E44" s="25"/>
      <c r="F44" s="25"/>
      <c r="G44" s="25"/>
      <c r="H44" s="26"/>
      <c r="I44" s="35" t="s">
        <v>139</v>
      </c>
      <c r="J44" s="27">
        <f>TTEST(G40:G41,G42:G43,2,2)</f>
        <v>0.96124080355705366</v>
      </c>
      <c r="K44" s="23"/>
      <c r="L44" s="23"/>
      <c r="M44" s="36"/>
      <c r="N44" s="17"/>
      <c r="O44" s="17"/>
      <c r="P44" s="17"/>
    </row>
    <row r="45" spans="1:16" ht="14.4" x14ac:dyDescent="0.2">
      <c r="A45" s="17"/>
      <c r="B45" s="17"/>
      <c r="C45" s="25"/>
      <c r="D45" s="25"/>
      <c r="E45" s="37"/>
      <c r="F45" s="37"/>
      <c r="G45" s="37"/>
      <c r="H45" s="17"/>
      <c r="I45" s="17"/>
      <c r="J45" s="27"/>
      <c r="K45" s="17"/>
      <c r="L45" s="17"/>
      <c r="M45" s="17"/>
      <c r="N45" s="17"/>
      <c r="O45" s="17"/>
      <c r="P45" s="17"/>
    </row>
    <row r="46" spans="1:16" ht="14.4" x14ac:dyDescent="0.2">
      <c r="A46" s="16" t="s">
        <v>140</v>
      </c>
      <c r="B46" s="17"/>
      <c r="C46" s="38"/>
      <c r="D46" s="38"/>
      <c r="E46" s="23"/>
      <c r="F46" s="23"/>
      <c r="G46" s="16"/>
      <c r="H46" s="17"/>
      <c r="I46" s="17"/>
      <c r="J46" s="27"/>
      <c r="K46" s="17"/>
      <c r="L46" s="17"/>
      <c r="M46" s="17"/>
      <c r="N46" s="17"/>
      <c r="O46" s="17"/>
      <c r="P46" s="17"/>
    </row>
    <row r="47" spans="1:16" ht="15" thickBot="1" x14ac:dyDescent="0.25">
      <c r="A47" s="17"/>
      <c r="B47" s="18"/>
      <c r="C47" s="18" t="s">
        <v>141</v>
      </c>
      <c r="D47" s="18"/>
      <c r="E47" s="18" t="s">
        <v>83</v>
      </c>
      <c r="F47" s="18" t="s">
        <v>142</v>
      </c>
      <c r="G47" s="18" t="s">
        <v>130</v>
      </c>
      <c r="H47" s="19"/>
      <c r="I47" s="20" t="s">
        <v>143</v>
      </c>
      <c r="J47" s="20" t="s">
        <v>144</v>
      </c>
      <c r="K47" s="20" t="s">
        <v>145</v>
      </c>
      <c r="L47" s="16"/>
      <c r="M47" s="16"/>
      <c r="N47" s="17"/>
      <c r="O47" s="17"/>
      <c r="P47" s="17"/>
    </row>
    <row r="48" spans="1:16" ht="15.6" thickTop="1" thickBot="1" x14ac:dyDescent="0.2">
      <c r="A48" s="17"/>
      <c r="B48" s="17" t="s">
        <v>146</v>
      </c>
      <c r="C48" s="17">
        <v>27.55</v>
      </c>
      <c r="D48" s="17"/>
      <c r="E48" s="17">
        <v>31.76</v>
      </c>
      <c r="F48" s="17">
        <f>C48-E48</f>
        <v>-4.2100000000000009</v>
      </c>
      <c r="G48" s="17">
        <f>POWER(2,F48)</f>
        <v>5.4033576956741533E-2</v>
      </c>
      <c r="H48" s="21" t="s">
        <v>147</v>
      </c>
      <c r="I48" s="17">
        <f>G48/H$49</f>
        <v>0.91013396207032848</v>
      </c>
      <c r="J48" s="27"/>
      <c r="K48" s="23"/>
      <c r="L48" s="23"/>
      <c r="M48" s="24"/>
      <c r="N48" s="17"/>
      <c r="O48" s="17"/>
      <c r="P48" s="17"/>
    </row>
    <row r="49" spans="1:16" ht="15" thickTop="1" x14ac:dyDescent="0.2">
      <c r="A49" s="17"/>
      <c r="B49" s="17" t="s">
        <v>136</v>
      </c>
      <c r="C49" s="17">
        <v>28.77</v>
      </c>
      <c r="D49" s="25"/>
      <c r="E49" s="17">
        <v>32.72</v>
      </c>
      <c r="F49" s="25">
        <f t="shared" ref="F49:F51" si="6">C49-E49</f>
        <v>-3.9499999999999993</v>
      </c>
      <c r="G49" s="25">
        <f>POWER(2,F49)</f>
        <v>6.4704057740086127E-2</v>
      </c>
      <c r="H49" s="26">
        <f>AVERAGE(G48:G49)</f>
        <v>5.936881734841383E-2</v>
      </c>
      <c r="I49" s="17">
        <f t="shared" ref="I49:I51" si="7">G49/H$49</f>
        <v>1.0898660379296714</v>
      </c>
      <c r="J49" s="27">
        <f>AVERAGE(I48:I49)</f>
        <v>1</v>
      </c>
      <c r="K49" s="28">
        <f>_xlfn.STDEV.P(I48:I49)</f>
        <v>8.9866037929671461E-2</v>
      </c>
      <c r="L49" s="23"/>
      <c r="M49" s="41">
        <v>1</v>
      </c>
      <c r="N49" s="42">
        <v>0.62620427478419283</v>
      </c>
      <c r="O49" s="17"/>
      <c r="P49" s="17"/>
    </row>
    <row r="50" spans="1:16" ht="14.4" x14ac:dyDescent="0.2">
      <c r="A50" s="17"/>
      <c r="B50" s="25" t="s">
        <v>137</v>
      </c>
      <c r="C50" s="17">
        <v>30.18</v>
      </c>
      <c r="D50" s="25"/>
      <c r="E50" s="17">
        <v>34.97</v>
      </c>
      <c r="F50" s="25">
        <f t="shared" si="6"/>
        <v>-4.7899999999999991</v>
      </c>
      <c r="G50" s="25">
        <f t="shared" ref="G50:G51" si="8">POWER(2,F50)</f>
        <v>3.6146505747040258E-2</v>
      </c>
      <c r="H50" s="29"/>
      <c r="I50" s="17">
        <f t="shared" si="7"/>
        <v>0.6088466532002762</v>
      </c>
      <c r="J50" s="31"/>
      <c r="K50" s="30"/>
      <c r="L50" s="17"/>
      <c r="M50" s="42">
        <v>8.9866037929671461E-2</v>
      </c>
      <c r="N50" s="42">
        <v>1.7357621583916627E-2</v>
      </c>
      <c r="O50" s="17"/>
      <c r="P50" s="17"/>
    </row>
    <row r="51" spans="1:16" ht="14.4" x14ac:dyDescent="0.2">
      <c r="A51" s="17"/>
      <c r="B51" s="25" t="s">
        <v>138</v>
      </c>
      <c r="C51" s="17">
        <v>29.6</v>
      </c>
      <c r="D51" s="25"/>
      <c r="E51" s="17">
        <v>34.31</v>
      </c>
      <c r="F51" s="25">
        <f t="shared" si="6"/>
        <v>-4.7100000000000009</v>
      </c>
      <c r="G51" s="25">
        <f t="shared" si="8"/>
        <v>3.8207508677877117E-2</v>
      </c>
      <c r="H51" s="32"/>
      <c r="I51" s="17">
        <f t="shared" si="7"/>
        <v>0.64356189636810945</v>
      </c>
      <c r="J51" s="33">
        <f>AVERAGE(I50:I51)</f>
        <v>0.62620427478419283</v>
      </c>
      <c r="K51" s="34">
        <f>_xlfn.STDEV.P(I50:I51)</f>
        <v>1.7357621583916627E-2</v>
      </c>
      <c r="L51" s="17"/>
      <c r="M51" s="42"/>
      <c r="N51" s="42"/>
      <c r="O51" s="17"/>
      <c r="P51" s="17"/>
    </row>
    <row r="52" spans="1:16" ht="14.4" x14ac:dyDescent="0.2">
      <c r="A52" s="17"/>
      <c r="B52" s="25"/>
      <c r="C52" s="25"/>
      <c r="D52" s="25"/>
      <c r="E52" s="25"/>
      <c r="F52" s="25"/>
      <c r="G52" s="25"/>
      <c r="H52" s="26"/>
      <c r="I52" s="35" t="s">
        <v>148</v>
      </c>
      <c r="J52" s="27">
        <f>TTEST(G48:G49,G50:G51,2,2)</f>
        <v>5.5051361469115712E-2</v>
      </c>
      <c r="K52" s="23"/>
      <c r="L52" s="23"/>
      <c r="M52" s="43"/>
      <c r="N52" s="42"/>
      <c r="O52" s="17"/>
      <c r="P52" s="17"/>
    </row>
    <row r="53" spans="1:16" ht="14.4" x14ac:dyDescent="0.2">
      <c r="A53" s="17"/>
      <c r="B53" s="39"/>
      <c r="C53" s="25"/>
      <c r="D53" s="25"/>
      <c r="E53" s="37"/>
      <c r="F53" s="37"/>
      <c r="G53" s="37"/>
      <c r="H53" s="17"/>
      <c r="I53" s="17"/>
      <c r="J53" s="27"/>
      <c r="K53" s="17"/>
      <c r="L53" s="17"/>
      <c r="M53" s="42"/>
      <c r="N53" s="42"/>
      <c r="O53" s="17"/>
      <c r="P53" s="17"/>
    </row>
    <row r="54" spans="1:16" ht="14.4" x14ac:dyDescent="0.2">
      <c r="A54" s="17"/>
      <c r="B54" s="17"/>
      <c r="C54" s="17"/>
      <c r="D54" s="17"/>
      <c r="E54" s="17"/>
      <c r="F54" s="17"/>
      <c r="G54" s="17"/>
      <c r="H54" s="17"/>
      <c r="I54" s="17"/>
      <c r="J54" s="27"/>
      <c r="K54" s="17"/>
      <c r="L54" s="17"/>
      <c r="M54" s="42"/>
      <c r="N54" s="42"/>
      <c r="O54" s="17"/>
      <c r="P54" s="17"/>
    </row>
    <row r="55" spans="1:16" ht="14.4" x14ac:dyDescent="0.2">
      <c r="A55" s="16" t="s">
        <v>149</v>
      </c>
      <c r="B55" s="17"/>
      <c r="C55" s="38"/>
      <c r="D55" s="38"/>
      <c r="E55" s="23"/>
      <c r="F55" s="23"/>
      <c r="G55" s="16"/>
      <c r="H55" s="17"/>
      <c r="I55" s="17"/>
      <c r="J55" s="27"/>
      <c r="K55" s="17"/>
      <c r="L55" s="17"/>
      <c r="M55" s="42"/>
      <c r="N55" s="42"/>
      <c r="O55" s="17"/>
      <c r="P55" s="17"/>
    </row>
    <row r="56" spans="1:16" ht="15" thickBot="1" x14ac:dyDescent="0.25">
      <c r="A56" s="17"/>
      <c r="B56" s="18"/>
      <c r="C56" s="18" t="s">
        <v>150</v>
      </c>
      <c r="D56" s="18"/>
      <c r="E56" s="18" t="s">
        <v>151</v>
      </c>
      <c r="F56" s="18" t="s">
        <v>152</v>
      </c>
      <c r="G56" s="18" t="s">
        <v>130</v>
      </c>
      <c r="H56" s="19"/>
      <c r="I56" s="20" t="s">
        <v>153</v>
      </c>
      <c r="J56" s="20" t="s">
        <v>154</v>
      </c>
      <c r="K56" s="20" t="s">
        <v>155</v>
      </c>
      <c r="L56" s="16"/>
      <c r="M56" s="44"/>
      <c r="N56" s="42"/>
      <c r="O56" s="17"/>
      <c r="P56" s="17"/>
    </row>
    <row r="57" spans="1:16" ht="15.6" thickTop="1" thickBot="1" x14ac:dyDescent="0.2">
      <c r="A57" s="17"/>
      <c r="B57" s="17" t="s">
        <v>156</v>
      </c>
      <c r="C57" s="17">
        <v>27.55</v>
      </c>
      <c r="D57" s="17"/>
      <c r="E57" s="17">
        <v>28.17</v>
      </c>
      <c r="F57" s="17">
        <f>C57-E57</f>
        <v>-0.62000000000000099</v>
      </c>
      <c r="G57" s="17">
        <f>POWER(2,F57)</f>
        <v>0.65067092772096635</v>
      </c>
      <c r="H57" s="21" t="s">
        <v>157</v>
      </c>
      <c r="I57" s="17">
        <f>G57/H$58</f>
        <v>1.0103968330718658</v>
      </c>
      <c r="J57" s="27"/>
      <c r="K57" s="23"/>
      <c r="L57" s="23"/>
      <c r="M57" s="41"/>
      <c r="N57" s="42"/>
      <c r="O57" s="17"/>
      <c r="P57" s="17"/>
    </row>
    <row r="58" spans="1:16" ht="15" thickTop="1" x14ac:dyDescent="0.2">
      <c r="A58" s="17"/>
      <c r="B58" s="17" t="s">
        <v>136</v>
      </c>
      <c r="C58" s="17">
        <v>28.77</v>
      </c>
      <c r="D58" s="25"/>
      <c r="E58" s="17">
        <v>29.42</v>
      </c>
      <c r="F58" s="25">
        <f t="shared" ref="F58:F60" si="9">C58-E58</f>
        <v>-0.65000000000000213</v>
      </c>
      <c r="G58" s="25">
        <f>POWER(2,F58)</f>
        <v>0.63728031365963012</v>
      </c>
      <c r="H58" s="26">
        <f>AVERAGE(G57:G58)</f>
        <v>0.64397562069029823</v>
      </c>
      <c r="I58" s="17">
        <f t="shared" ref="I58:I60" si="10">G58/H$58</f>
        <v>0.98960316692813433</v>
      </c>
      <c r="J58" s="27">
        <f>AVERAGE(I57:I58)</f>
        <v>1</v>
      </c>
      <c r="K58" s="28">
        <f>_xlfn.STDEV.P(I57:I58)</f>
        <v>1.039683307186573E-2</v>
      </c>
      <c r="L58" s="23"/>
      <c r="M58" s="41">
        <v>1</v>
      </c>
      <c r="N58" s="42">
        <v>0.28716543182199394</v>
      </c>
      <c r="O58" s="17"/>
      <c r="P58" s="17"/>
    </row>
    <row r="59" spans="1:16" ht="14.4" x14ac:dyDescent="0.2">
      <c r="A59" s="17"/>
      <c r="B59" s="25" t="s">
        <v>137</v>
      </c>
      <c r="C59" s="17">
        <v>30.18</v>
      </c>
      <c r="D59" s="25"/>
      <c r="E59" s="17">
        <v>33.18</v>
      </c>
      <c r="F59" s="25">
        <f t="shared" si="9"/>
        <v>-3</v>
      </c>
      <c r="G59" s="25">
        <f t="shared" ref="G59:G60" si="11">POWER(2,F59)</f>
        <v>0.125</v>
      </c>
      <c r="H59" s="29"/>
      <c r="I59" s="17">
        <f t="shared" si="10"/>
        <v>0.19410672700001977</v>
      </c>
      <c r="J59" s="31"/>
      <c r="K59" s="30"/>
      <c r="L59" s="17"/>
      <c r="M59" s="42">
        <v>1.039683307186573E-2</v>
      </c>
      <c r="N59" s="42">
        <v>9.305870482197412E-2</v>
      </c>
      <c r="O59" s="17"/>
      <c r="P59" s="17"/>
    </row>
    <row r="60" spans="1:16" ht="14.4" x14ac:dyDescent="0.2">
      <c r="A60" s="17"/>
      <c r="B60" s="25" t="s">
        <v>138</v>
      </c>
      <c r="C60" s="17">
        <v>29.6</v>
      </c>
      <c r="D60" s="25"/>
      <c r="E60" s="17">
        <v>31.63</v>
      </c>
      <c r="F60" s="25">
        <f t="shared" si="9"/>
        <v>-2.0299999999999976</v>
      </c>
      <c r="G60" s="25">
        <f t="shared" si="11"/>
        <v>0.24485507439673213</v>
      </c>
      <c r="H60" s="32"/>
      <c r="I60" s="17">
        <f t="shared" si="10"/>
        <v>0.38022413664396809</v>
      </c>
      <c r="J60" s="33">
        <f>AVERAGE(I59:I60)</f>
        <v>0.28716543182199394</v>
      </c>
      <c r="K60" s="34">
        <f>_xlfn.STDEV.P(I59:I60)</f>
        <v>9.305870482197412E-2</v>
      </c>
      <c r="L60" s="17"/>
      <c r="M60" s="17"/>
      <c r="N60" s="17"/>
      <c r="O60" s="17"/>
      <c r="P60" s="17"/>
    </row>
    <row r="61" spans="1:16" ht="14.4" x14ac:dyDescent="0.2">
      <c r="A61" s="17"/>
      <c r="B61" s="25"/>
      <c r="C61" s="25"/>
      <c r="D61" s="25"/>
      <c r="E61" s="25"/>
      <c r="F61" s="25"/>
      <c r="G61" s="25"/>
      <c r="H61" s="26"/>
      <c r="I61" s="35" t="s">
        <v>158</v>
      </c>
      <c r="J61" s="40">
        <f>TTEST(G57:G58,G59:G60,2,2)</f>
        <v>1.6821200896617799E-2</v>
      </c>
      <c r="K61" s="23"/>
      <c r="L61" s="23"/>
      <c r="M61" s="36"/>
      <c r="N61" s="17"/>
      <c r="O61" s="17"/>
      <c r="P61" s="17"/>
    </row>
    <row r="62" spans="1:16" ht="14.4" x14ac:dyDescent="0.2">
      <c r="A62" s="17"/>
      <c r="B62" s="25"/>
      <c r="C62" s="25"/>
      <c r="D62" s="25"/>
      <c r="E62" s="25"/>
      <c r="F62" s="25"/>
      <c r="G62" s="25"/>
      <c r="H62" s="17"/>
      <c r="I62" s="17"/>
      <c r="J62" s="22"/>
      <c r="K62" s="23"/>
      <c r="L62" s="23"/>
      <c r="M62" s="23"/>
      <c r="N62" s="17"/>
      <c r="O62" s="17"/>
      <c r="P62" s="17"/>
    </row>
    <row r="63" spans="1:16" ht="14.4" x14ac:dyDescent="0.2">
      <c r="A63" s="17"/>
      <c r="B63" s="17"/>
      <c r="C63" s="25"/>
      <c r="D63" s="25"/>
      <c r="E63" s="25"/>
      <c r="F63" s="25"/>
      <c r="G63" s="25"/>
      <c r="H63" s="17"/>
      <c r="I63" s="17"/>
      <c r="J63" s="22"/>
      <c r="K63" s="40"/>
      <c r="L63" s="40"/>
      <c r="M63" s="40"/>
      <c r="N63" s="17"/>
      <c r="O63" s="17"/>
      <c r="P63" s="17"/>
    </row>
    <row r="64" spans="1:16" ht="14.4" x14ac:dyDescent="0.2">
      <c r="A64" s="17"/>
      <c r="B64" s="25"/>
      <c r="C64" s="25"/>
      <c r="D64" s="25"/>
      <c r="E64" s="25"/>
      <c r="F64" s="25"/>
      <c r="G64" s="25"/>
      <c r="H64" s="17"/>
      <c r="I64" s="17"/>
      <c r="J64" s="16"/>
      <c r="K64" s="16"/>
      <c r="L64" s="16"/>
      <c r="M64" s="17"/>
      <c r="N64" s="17"/>
      <c r="O64" s="17"/>
      <c r="P64" s="17"/>
    </row>
    <row r="65" spans="1:16" ht="14.4" x14ac:dyDescent="0.2">
      <c r="A65" s="17"/>
      <c r="B65" s="39"/>
      <c r="C65" s="25"/>
      <c r="D65" s="25"/>
      <c r="E65" s="37"/>
      <c r="F65" s="37"/>
      <c r="G65" s="37"/>
      <c r="H65" s="17"/>
      <c r="I65" s="17"/>
      <c r="J65" s="17"/>
      <c r="K65" s="17"/>
      <c r="L65" s="17"/>
      <c r="M65" s="17"/>
      <c r="N65" s="17"/>
      <c r="O65" s="17"/>
      <c r="P65" s="17"/>
    </row>
    <row r="66" spans="1:16" ht="14.4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 ht="14.4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</sheetData>
  <phoneticPr fontId="3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workbookViewId="0">
      <selection activeCell="E8" sqref="E8"/>
    </sheetView>
  </sheetViews>
  <sheetFormatPr defaultRowHeight="13.2" x14ac:dyDescent="0.2"/>
  <cols>
    <col min="1" max="16384" width="8.796875" style="9"/>
  </cols>
  <sheetData>
    <row r="2" spans="1:7" x14ac:dyDescent="0.2">
      <c r="B2" s="9" t="s">
        <v>165</v>
      </c>
      <c r="C2" s="9" t="s">
        <v>169</v>
      </c>
      <c r="D2" s="9" t="s">
        <v>168</v>
      </c>
      <c r="E2" s="9" t="s">
        <v>164</v>
      </c>
      <c r="F2" s="9" t="s">
        <v>167</v>
      </c>
      <c r="G2" s="9" t="s">
        <v>166</v>
      </c>
    </row>
    <row r="3" spans="1:7" x14ac:dyDescent="0.2">
      <c r="B3" s="9">
        <v>40</v>
      </c>
      <c r="C3" s="9">
        <v>61</v>
      </c>
      <c r="D3" s="9">
        <v>67</v>
      </c>
      <c r="E3" s="9">
        <v>30</v>
      </c>
      <c r="F3" s="9">
        <v>31</v>
      </c>
      <c r="G3" s="9">
        <v>46</v>
      </c>
    </row>
    <row r="4" spans="1:7" x14ac:dyDescent="0.2">
      <c r="B4" s="9">
        <v>53</v>
      </c>
      <c r="C4" s="9">
        <v>55</v>
      </c>
      <c r="D4" s="9">
        <v>71</v>
      </c>
      <c r="E4" s="9">
        <v>29</v>
      </c>
      <c r="F4" s="9">
        <v>42</v>
      </c>
      <c r="G4" s="9">
        <v>43</v>
      </c>
    </row>
    <row r="5" spans="1:7" x14ac:dyDescent="0.2">
      <c r="B5" s="9">
        <v>41</v>
      </c>
      <c r="C5" s="9">
        <v>60</v>
      </c>
      <c r="D5" s="9">
        <v>76</v>
      </c>
      <c r="E5" s="9">
        <v>23</v>
      </c>
      <c r="F5" s="9">
        <v>41</v>
      </c>
      <c r="G5" s="9">
        <v>49</v>
      </c>
    </row>
    <row r="6" spans="1:7" x14ac:dyDescent="0.2">
      <c r="B6" s="9">
        <f>AVERAGE(B3:B5)</f>
        <v>44.666666666666664</v>
      </c>
      <c r="C6" s="9">
        <f>AVERAGE(C3:C5)</f>
        <v>58.666666666666664</v>
      </c>
      <c r="D6" s="9">
        <f>AVERAGE(D3:D5)</f>
        <v>71.333333333333329</v>
      </c>
      <c r="E6" s="9">
        <f>AVERAGE(E3:E5)</f>
        <v>27.333333333333332</v>
      </c>
      <c r="F6" s="9">
        <f>AVERAGE(F3:F5)</f>
        <v>38</v>
      </c>
      <c r="G6" s="9">
        <f>AVERAGE(G3:G5)</f>
        <v>46</v>
      </c>
    </row>
    <row r="8" spans="1:7" x14ac:dyDescent="0.2">
      <c r="B8" s="9" t="s">
        <v>165</v>
      </c>
      <c r="C8" s="9" t="s">
        <v>164</v>
      </c>
    </row>
    <row r="9" spans="1:7" x14ac:dyDescent="0.2">
      <c r="B9" s="9">
        <f>AVERAGE(B6:D6)</f>
        <v>58.222222222222221</v>
      </c>
      <c r="C9" s="9">
        <f>AVERAGE(E6:G6)</f>
        <v>37.111111111111107</v>
      </c>
    </row>
    <row r="10" spans="1:7" x14ac:dyDescent="0.2">
      <c r="A10" s="9" t="s">
        <v>163</v>
      </c>
      <c r="B10" s="9">
        <f>_xlfn.STDEV.P(B6:D6)</f>
        <v>10.89115622652697</v>
      </c>
      <c r="C10" s="9">
        <f>_xlfn.STDEV.P(E6:G6)</f>
        <v>7.6465113484823508</v>
      </c>
    </row>
    <row r="11" spans="1:7" x14ac:dyDescent="0.2">
      <c r="A11" s="9" t="s">
        <v>162</v>
      </c>
      <c r="C11" s="9">
        <f>TTEST(B6:D6,E6:G6,2,2)</f>
        <v>8.8274959186257232E-2</v>
      </c>
    </row>
  </sheetData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6c</vt:lpstr>
      <vt:lpstr>6d</vt:lpstr>
      <vt:lpstr>6i</vt:lpstr>
      <vt:lpstr>6j</vt:lpstr>
      <vt:lpstr>6m</vt:lpstr>
      <vt:lpstr>'6i'!Print_Area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幹細胞医学分野</dc:creator>
  <cp:lastModifiedBy>森永</cp:lastModifiedBy>
  <cp:lastPrinted>2018-09-12T07:23:28Z</cp:lastPrinted>
  <dcterms:created xsi:type="dcterms:W3CDTF">2018-09-12T06:28:08Z</dcterms:created>
  <dcterms:modified xsi:type="dcterms:W3CDTF">2021-04-13T07:31:02Z</dcterms:modified>
</cp:coreProperties>
</file>