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4"/>
  </bookViews>
  <sheets>
    <sheet name="7a dermis" sheetId="1" r:id="rId1"/>
    <sheet name="7a epi" sheetId="2" r:id="rId2"/>
    <sheet name="7b" sheetId="4" r:id="rId3"/>
    <sheet name="7c" sheetId="3" r:id="rId4"/>
    <sheet name="7d" sheetId="5" r:id="rId5"/>
  </sheets>
  <calcPr calcId="152511" concurrentCalc="0"/>
</workbook>
</file>

<file path=xl/calcChain.xml><?xml version="1.0" encoding="utf-8"?>
<calcChain xmlns="http://schemas.openxmlformats.org/spreadsheetml/2006/main">
  <c r="F5" i="5" l="1"/>
  <c r="F3" i="5"/>
  <c r="Q2" i="5"/>
  <c r="M2" i="5"/>
  <c r="J6" i="5"/>
  <c r="I6" i="5"/>
  <c r="J3" i="5"/>
  <c r="I3" i="5"/>
  <c r="J2" i="5"/>
  <c r="J5" i="5"/>
  <c r="I5" i="5"/>
  <c r="F6" i="5"/>
  <c r="R6" i="5"/>
  <c r="F8" i="5"/>
  <c r="F10" i="5"/>
  <c r="F11" i="5"/>
  <c r="L6" i="5"/>
  <c r="F13" i="5"/>
  <c r="F15" i="5"/>
  <c r="F16" i="5"/>
  <c r="F17" i="5"/>
  <c r="F18" i="5"/>
  <c r="F20" i="5"/>
  <c r="F21" i="5"/>
  <c r="F22" i="5"/>
  <c r="F23" i="5"/>
  <c r="F25" i="5"/>
  <c r="F26" i="5"/>
  <c r="F27" i="5"/>
  <c r="F28" i="5"/>
  <c r="F30" i="5"/>
  <c r="F31" i="5"/>
  <c r="P3" i="5"/>
  <c r="Q5" i="5"/>
  <c r="J24" i="5"/>
  <c r="J26" i="5"/>
  <c r="J28" i="5"/>
  <c r="J34" i="5"/>
  <c r="J38" i="5"/>
  <c r="J42" i="5"/>
  <c r="J46" i="5"/>
  <c r="J50" i="5"/>
  <c r="Q3" i="5"/>
  <c r="T11" i="5"/>
  <c r="M6" i="5"/>
  <c r="J22" i="5"/>
  <c r="J29" i="5"/>
  <c r="J31" i="5"/>
  <c r="J35" i="5"/>
  <c r="J39" i="5"/>
  <c r="J43" i="5"/>
  <c r="J47" i="5"/>
  <c r="P6" i="5"/>
  <c r="J25" i="5"/>
  <c r="J27" i="5"/>
  <c r="J32" i="5"/>
  <c r="J36" i="5"/>
  <c r="J40" i="5"/>
  <c r="J44" i="5"/>
  <c r="J48" i="5"/>
  <c r="P5" i="5"/>
  <c r="Q6" i="5"/>
  <c r="J21" i="5"/>
  <c r="J23" i="5"/>
  <c r="J30" i="5"/>
  <c r="J33" i="5"/>
  <c r="J37" i="5"/>
  <c r="J41" i="5"/>
  <c r="J45" i="5"/>
  <c r="J49" i="5"/>
  <c r="L5" i="5"/>
  <c r="M5" i="5"/>
  <c r="M3" i="5"/>
  <c r="P11" i="5"/>
  <c r="L3" i="5"/>
  <c r="O11" i="5"/>
  <c r="S11" i="5"/>
  <c r="C14" i="4"/>
  <c r="D14" i="4"/>
  <c r="E14" i="4"/>
  <c r="D18" i="4"/>
  <c r="F14" i="4"/>
  <c r="E18" i="4"/>
  <c r="G14" i="4"/>
  <c r="H14" i="4"/>
  <c r="J14" i="4"/>
  <c r="K14" i="4"/>
  <c r="L14" i="4"/>
  <c r="M14" i="4"/>
  <c r="N14" i="4"/>
  <c r="O14" i="4"/>
  <c r="E20" i="4"/>
  <c r="D19" i="4"/>
  <c r="E19" i="4"/>
  <c r="V9" i="3"/>
  <c r="V10" i="3"/>
  <c r="V11" i="3"/>
  <c r="B16" i="3"/>
  <c r="V5" i="3"/>
  <c r="C16" i="3"/>
  <c r="D16" i="3"/>
  <c r="E16" i="3"/>
  <c r="F16" i="3"/>
  <c r="G16" i="3"/>
  <c r="H16" i="3"/>
  <c r="I16" i="3"/>
  <c r="J16" i="3"/>
  <c r="K16" i="3"/>
  <c r="L16" i="3"/>
  <c r="M16" i="3"/>
  <c r="X6" i="3"/>
  <c r="N16" i="3"/>
  <c r="O16" i="3"/>
  <c r="P16" i="3"/>
  <c r="Q16" i="3"/>
  <c r="R16" i="3"/>
  <c r="S16" i="3"/>
  <c r="W6" i="3"/>
  <c r="X7" i="3"/>
  <c r="X8" i="3"/>
  <c r="V8" i="3"/>
  <c r="W5" i="3"/>
  <c r="V6" i="3"/>
  <c r="W8" i="3"/>
  <c r="V7" i="3"/>
  <c r="X5" i="3"/>
  <c r="W7" i="3"/>
  <c r="G3" i="2"/>
  <c r="H3" i="2"/>
  <c r="J3" i="2"/>
  <c r="G4" i="2"/>
  <c r="H4" i="2"/>
  <c r="L3" i="2"/>
  <c r="J4" i="2"/>
  <c r="G5" i="2"/>
  <c r="K6" i="2"/>
  <c r="H5" i="2"/>
  <c r="L6" i="2"/>
  <c r="G6" i="2"/>
  <c r="H6" i="2"/>
  <c r="J6" i="2"/>
  <c r="G7" i="2"/>
  <c r="H7" i="2"/>
  <c r="L7" i="2"/>
  <c r="J7" i="2"/>
  <c r="G8" i="2"/>
  <c r="K7" i="2"/>
  <c r="H8" i="2"/>
  <c r="C14" i="2"/>
  <c r="D14" i="2"/>
  <c r="E14" i="2"/>
  <c r="F14" i="2"/>
  <c r="L4" i="2"/>
  <c r="K4" i="2"/>
  <c r="K3" i="2"/>
  <c r="L7" i="1"/>
  <c r="L6" i="1"/>
  <c r="L5" i="1"/>
  <c r="D15" i="1"/>
  <c r="E15" i="1"/>
  <c r="F15" i="1"/>
  <c r="G15" i="1"/>
  <c r="H15" i="1"/>
  <c r="C15" i="1"/>
  <c r="D8" i="1"/>
  <c r="E8" i="1"/>
  <c r="F8" i="1"/>
  <c r="G8" i="1"/>
  <c r="P5" i="1"/>
  <c r="H8" i="1"/>
  <c r="C8" i="1"/>
  <c r="O5" i="1"/>
  <c r="P7" i="1"/>
  <c r="O7" i="1"/>
  <c r="P6" i="1"/>
  <c r="O6" i="1"/>
  <c r="Q7" i="1"/>
  <c r="M7" i="1"/>
  <c r="Q6" i="1"/>
  <c r="M6" i="1"/>
  <c r="M5" i="1"/>
  <c r="Q5" i="1"/>
</calcChain>
</file>

<file path=xl/sharedStrings.xml><?xml version="1.0" encoding="utf-8"?>
<sst xmlns="http://schemas.openxmlformats.org/spreadsheetml/2006/main" count="168" uniqueCount="76">
  <si>
    <t>ND</t>
    <phoneticPr fontId="2"/>
  </si>
  <si>
    <t>HFD</t>
    <phoneticPr fontId="2"/>
  </si>
  <si>
    <t>CD45 CD3+</t>
    <phoneticPr fontId="2"/>
  </si>
  <si>
    <t>CD45 CD3-</t>
    <phoneticPr fontId="2"/>
  </si>
  <si>
    <t>CD45 AC7</t>
    <phoneticPr fontId="2"/>
  </si>
  <si>
    <t>CD45 MHC2</t>
    <phoneticPr fontId="2"/>
  </si>
  <si>
    <t>Der</t>
    <phoneticPr fontId="2"/>
  </si>
  <si>
    <t>Epi</t>
    <phoneticPr fontId="2"/>
  </si>
  <si>
    <t>ND</t>
  </si>
  <si>
    <t>HFD</t>
  </si>
  <si>
    <t>p</t>
  </si>
  <si>
    <t>CD45</t>
  </si>
  <si>
    <t>CD45 CD3</t>
  </si>
  <si>
    <t>CD45 MHC2</t>
  </si>
  <si>
    <t>180619→</t>
  </si>
  <si>
    <t>CD45 CD11b F4/80</t>
  </si>
  <si>
    <t>Der</t>
    <phoneticPr fontId="2"/>
  </si>
  <si>
    <t>CD45</t>
    <phoneticPr fontId="2"/>
  </si>
  <si>
    <t>H3</t>
    <phoneticPr fontId="2"/>
  </si>
  <si>
    <t>H2</t>
    <phoneticPr fontId="2"/>
  </si>
  <si>
    <t>sd</t>
    <phoneticPr fontId="2"/>
  </si>
  <si>
    <t>H1</t>
    <phoneticPr fontId="2"/>
  </si>
  <si>
    <t>N3</t>
    <phoneticPr fontId="2"/>
  </si>
  <si>
    <t>HFD</t>
    <phoneticPr fontId="2"/>
  </si>
  <si>
    <t>N2</t>
    <phoneticPr fontId="2"/>
  </si>
  <si>
    <t>N1</t>
    <phoneticPr fontId="2"/>
  </si>
  <si>
    <t>CD45 MHC2</t>
    <phoneticPr fontId="2"/>
  </si>
  <si>
    <t>CD45 CD3</t>
    <phoneticPr fontId="2"/>
  </si>
  <si>
    <t>mhc2</t>
    <phoneticPr fontId="2"/>
  </si>
  <si>
    <t>cd3</t>
    <phoneticPr fontId="2"/>
  </si>
  <si>
    <t>p</t>
    <phoneticPr fontId="2"/>
  </si>
  <si>
    <t>HFD</t>
    <phoneticPr fontId="2"/>
  </si>
  <si>
    <t>HFD</t>
    <phoneticPr fontId="2"/>
  </si>
  <si>
    <t>stdev</t>
  </si>
  <si>
    <t>ND</t>
    <phoneticPr fontId="2"/>
  </si>
  <si>
    <t>stdev</t>
    <phoneticPr fontId="2"/>
  </si>
  <si>
    <t>ND</t>
    <phoneticPr fontId="2"/>
  </si>
  <si>
    <t>Dermis</t>
  </si>
  <si>
    <t>Epi</t>
  </si>
  <si>
    <t>JZ</t>
  </si>
  <si>
    <t>Dermis</t>
    <phoneticPr fontId="2"/>
  </si>
  <si>
    <t>JZ</t>
    <phoneticPr fontId="2"/>
  </si>
  <si>
    <t>Epi</t>
    <phoneticPr fontId="2"/>
  </si>
  <si>
    <t>Dernis</t>
    <phoneticPr fontId="2"/>
  </si>
  <si>
    <t>JZ</t>
    <phoneticPr fontId="2"/>
  </si>
  <si>
    <t>Epi</t>
    <phoneticPr fontId="2"/>
  </si>
  <si>
    <t>Dernis</t>
    <phoneticPr fontId="2"/>
  </si>
  <si>
    <t>JZ/HF</t>
    <phoneticPr fontId="2"/>
  </si>
  <si>
    <t>p val</t>
    <phoneticPr fontId="2"/>
  </si>
  <si>
    <t>sd</t>
    <phoneticPr fontId="2"/>
  </si>
  <si>
    <t>average</t>
    <phoneticPr fontId="2"/>
  </si>
  <si>
    <t>HFD</t>
    <phoneticPr fontId="2"/>
  </si>
  <si>
    <t>ND</t>
    <phoneticPr fontId="2"/>
  </si>
  <si>
    <t>Unknown</t>
  </si>
  <si>
    <t>Total epi</t>
  </si>
  <si>
    <t>CD45 CD11b+F4/80+</t>
  </si>
  <si>
    <t xml:space="preserve">CD45 CD11b F4/80 </t>
    <phoneticPr fontId="4"/>
  </si>
  <si>
    <t>CD45</t>
    <phoneticPr fontId="4"/>
  </si>
  <si>
    <t>CD45-</t>
    <phoneticPr fontId="4"/>
  </si>
  <si>
    <t>Total der</t>
    <phoneticPr fontId="4"/>
  </si>
  <si>
    <t>p</t>
    <phoneticPr fontId="4"/>
  </si>
  <si>
    <t>45+++</t>
  </si>
  <si>
    <t>45+++</t>
    <phoneticPr fontId="4"/>
  </si>
  <si>
    <t>45+--</t>
  </si>
  <si>
    <t>45+--</t>
    <phoneticPr fontId="4"/>
  </si>
  <si>
    <t>45-</t>
  </si>
  <si>
    <t>45-</t>
    <phoneticPr fontId="4"/>
  </si>
  <si>
    <t>Total der</t>
  </si>
  <si>
    <t>total epi</t>
    <phoneticPr fontId="4"/>
  </si>
  <si>
    <t>Calibrator</t>
  </si>
  <si>
    <t>HFD</t>
    <phoneticPr fontId="4"/>
  </si>
  <si>
    <t>ND</t>
    <phoneticPr fontId="4"/>
  </si>
  <si>
    <t>1b</t>
    <phoneticPr fontId="4"/>
  </si>
  <si>
    <t>act</t>
    <phoneticPr fontId="4"/>
  </si>
  <si>
    <t>Epidermis (number/image)</t>
    <phoneticPr fontId="2"/>
  </si>
  <si>
    <t>HF　（number/follicle)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</si>
</sst>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/>
      <right/>
      <top/>
      <bottom/>
      <diagonal style="thin">
        <color auto="1"/>
      </diagonal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Fill="1" applyBorder="1"/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5" fillId="0" borderId="0" xfId="1" applyFont="1" applyFill="1">
      <alignment vertical="center"/>
    </xf>
    <xf numFmtId="0" fontId="6" fillId="0" borderId="1" xfId="1" applyFont="1" applyFill="1" applyBorder="1">
      <alignment vertical="center"/>
    </xf>
    <xf numFmtId="0" fontId="6" fillId="0" borderId="0" xfId="1" applyFont="1" applyFill="1" applyBorder="1">
      <alignment vertical="center"/>
    </xf>
    <xf numFmtId="0" fontId="5" fillId="0" borderId="0" xfId="1" applyFont="1" applyFill="1" applyBorder="1">
      <alignment vertical="center"/>
    </xf>
    <xf numFmtId="0" fontId="5" fillId="0" borderId="5" xfId="1" applyFont="1" applyFill="1" applyBorder="1">
      <alignment vertical="center"/>
    </xf>
    <xf numFmtId="0" fontId="6" fillId="0" borderId="3" xfId="1" applyFont="1" applyFill="1" applyBorder="1">
      <alignment vertical="center"/>
    </xf>
    <xf numFmtId="0" fontId="5" fillId="0" borderId="1" xfId="1" applyFont="1" applyFill="1" applyBorder="1">
      <alignment vertical="center"/>
    </xf>
    <xf numFmtId="0" fontId="5" fillId="0" borderId="3" xfId="1" applyFont="1" applyFill="1" applyBorder="1">
      <alignment vertical="center"/>
    </xf>
    <xf numFmtId="0" fontId="1" fillId="0" borderId="3" xfId="1" applyBorder="1">
      <alignment vertical="center"/>
    </xf>
    <xf numFmtId="0" fontId="5" fillId="0" borderId="6" xfId="1" applyFont="1" applyFill="1" applyBorder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914260717410324E-2"/>
          <c:y val="5.0925925925925923E-2"/>
          <c:w val="0.9155301837270341"/>
          <c:h val="0.864822834645669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'7a dermis'!$L$4</c:f>
              <c:strCache>
                <c:ptCount val="1"/>
                <c:pt idx="0">
                  <c:v>ND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'7a dermis'!$O$5:$O$8</c:f>
                <c:numCache>
                  <c:formatCode>General</c:formatCode>
                  <c:ptCount val="4"/>
                  <c:pt idx="0">
                    <c:v>0.15275252316519453</c:v>
                  </c:pt>
                  <c:pt idx="1">
                    <c:v>0.10000000000000009</c:v>
                  </c:pt>
                  <c:pt idx="2">
                    <c:v>0.20816659994661327</c:v>
                  </c:pt>
                  <c:pt idx="3">
                    <c:v>0.21751477089052038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'7a dermis'!$K$5:$K$8</c:f>
              <c:strCache>
                <c:ptCount val="4"/>
                <c:pt idx="0">
                  <c:v>CD45</c:v>
                </c:pt>
                <c:pt idx="1">
                  <c:v>CD45 CD3</c:v>
                </c:pt>
                <c:pt idx="2">
                  <c:v>CD45 MHC2</c:v>
                </c:pt>
                <c:pt idx="3">
                  <c:v>CD45 CD11b F4/80</c:v>
                </c:pt>
              </c:strCache>
            </c:strRef>
          </c:cat>
          <c:val>
            <c:numRef>
              <c:f>'7a dermis'!$L$5:$L$8</c:f>
              <c:numCache>
                <c:formatCode>General</c:formatCode>
                <c:ptCount val="4"/>
                <c:pt idx="0">
                  <c:v>3.9333333333333336</c:v>
                </c:pt>
                <c:pt idx="1">
                  <c:v>2.5</c:v>
                </c:pt>
                <c:pt idx="2">
                  <c:v>0.6333333333333333</c:v>
                </c:pt>
                <c:pt idx="3">
                  <c:v>0.36706666666666699</c:v>
                </c:pt>
              </c:numCache>
            </c:numRef>
          </c:val>
        </c:ser>
        <c:ser>
          <c:idx val="1"/>
          <c:order val="1"/>
          <c:tx>
            <c:strRef>
              <c:f>'7a dermis'!$M$4</c:f>
              <c:strCache>
                <c:ptCount val="1"/>
                <c:pt idx="0">
                  <c:v>HFD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'7a dermis'!$P$5:$P$8</c:f>
                <c:numCache>
                  <c:formatCode>General</c:formatCode>
                  <c:ptCount val="4"/>
                  <c:pt idx="0">
                    <c:v>0.15275252316519491</c:v>
                  </c:pt>
                  <c:pt idx="1">
                    <c:v>0.23094010767585002</c:v>
                  </c:pt>
                  <c:pt idx="2">
                    <c:v>0.78102496759066531</c:v>
                  </c:pt>
                  <c:pt idx="3">
                    <c:v>0.15391549629585705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'7a dermis'!$K$5:$K$8</c:f>
              <c:strCache>
                <c:ptCount val="4"/>
                <c:pt idx="0">
                  <c:v>CD45</c:v>
                </c:pt>
                <c:pt idx="1">
                  <c:v>CD45 CD3</c:v>
                </c:pt>
                <c:pt idx="2">
                  <c:v>CD45 MHC2</c:v>
                </c:pt>
                <c:pt idx="3">
                  <c:v>CD45 CD11b F4/80</c:v>
                </c:pt>
              </c:strCache>
            </c:strRef>
          </c:cat>
          <c:val>
            <c:numRef>
              <c:f>'7a dermis'!$M$5:$M$8</c:f>
              <c:numCache>
                <c:formatCode>General</c:formatCode>
                <c:ptCount val="4"/>
                <c:pt idx="0">
                  <c:v>8.6666666666666661</c:v>
                </c:pt>
                <c:pt idx="1">
                  <c:v>5.9666666666666659</c:v>
                </c:pt>
                <c:pt idx="2">
                  <c:v>1.4000000000000001</c:v>
                </c:pt>
                <c:pt idx="3">
                  <c:v>0.46229999999999999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570288"/>
        <c:axId val="647561040"/>
      </c:barChart>
      <c:catAx>
        <c:axId val="64757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1040"/>
        <c:crosses val="autoZero"/>
        <c:auto val="1"/>
        <c:lblAlgn val="ctr"/>
        <c:lblOffset val="100"/>
        <c:noMultiLvlLbl val="0"/>
      </c:catAx>
      <c:valAx>
        <c:axId val="6475610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028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9212248468941375"/>
          <c:y val="8.3911490230387839E-2"/>
          <c:w val="0.34957775405192998"/>
          <c:h val="9.4923811606882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914260717410324E-2"/>
          <c:y val="5.0925925925925923E-2"/>
          <c:w val="0.9155301837270341"/>
          <c:h val="0.846882473024205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'7a epi'!$I$3</c:f>
              <c:strCache>
                <c:ptCount val="1"/>
                <c:pt idx="0">
                  <c:v>ND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'7a epi'!$J$6:$L$6</c:f>
                <c:numCache>
                  <c:formatCode>General</c:formatCode>
                  <c:ptCount val="3"/>
                  <c:pt idx="0">
                    <c:v>0.77172246018602009</c:v>
                  </c:pt>
                  <c:pt idx="1">
                    <c:v>1.0260010732071507</c:v>
                  </c:pt>
                  <c:pt idx="2">
                    <c:v>0.28597450158284327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'7a epi'!$J$2:$L$2</c:f>
              <c:strCache>
                <c:ptCount val="3"/>
                <c:pt idx="0">
                  <c:v>CD45</c:v>
                </c:pt>
                <c:pt idx="1">
                  <c:v>CD45 CD3</c:v>
                </c:pt>
                <c:pt idx="2">
                  <c:v>CD45 MHC2</c:v>
                </c:pt>
              </c:strCache>
            </c:strRef>
          </c:cat>
          <c:val>
            <c:numRef>
              <c:f>'7a epi'!$J$3:$L$3</c:f>
              <c:numCache>
                <c:formatCode>General</c:formatCode>
                <c:ptCount val="3"/>
                <c:pt idx="0">
                  <c:v>5.6333333333333329</c:v>
                </c:pt>
                <c:pt idx="1">
                  <c:v>3.7008666666666663</c:v>
                </c:pt>
                <c:pt idx="2">
                  <c:v>1.0184333333333333</c:v>
                </c:pt>
              </c:numCache>
            </c:numRef>
          </c:val>
        </c:ser>
        <c:ser>
          <c:idx val="1"/>
          <c:order val="1"/>
          <c:tx>
            <c:strRef>
              <c:f>'7a epi'!$I$4</c:f>
              <c:strCache>
                <c:ptCount val="1"/>
                <c:pt idx="0">
                  <c:v>HFD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'7a epi'!$J$7:$L$7</c:f>
                <c:numCache>
                  <c:formatCode>General</c:formatCode>
                  <c:ptCount val="3"/>
                  <c:pt idx="0">
                    <c:v>1.8263503375736996</c:v>
                  </c:pt>
                  <c:pt idx="1">
                    <c:v>1.063415043882471</c:v>
                  </c:pt>
                  <c:pt idx="2">
                    <c:v>0.72302948456861349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'7a epi'!$J$2:$L$2</c:f>
              <c:strCache>
                <c:ptCount val="3"/>
                <c:pt idx="0">
                  <c:v>CD45</c:v>
                </c:pt>
                <c:pt idx="1">
                  <c:v>CD45 CD3</c:v>
                </c:pt>
                <c:pt idx="2">
                  <c:v>CD45 MHC2</c:v>
                </c:pt>
              </c:strCache>
            </c:strRef>
          </c:cat>
          <c:val>
            <c:numRef>
              <c:f>'7a epi'!$J$4:$L$4</c:f>
              <c:numCache>
                <c:formatCode>General</c:formatCode>
                <c:ptCount val="3"/>
                <c:pt idx="0">
                  <c:v>6.833333333333333</c:v>
                </c:pt>
                <c:pt idx="1">
                  <c:v>3.4946666666666668</c:v>
                </c:pt>
                <c:pt idx="2">
                  <c:v>1.7980666666666669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565936"/>
        <c:axId val="647571376"/>
      </c:barChart>
      <c:catAx>
        <c:axId val="64756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1376"/>
        <c:crosses val="autoZero"/>
        <c:auto val="1"/>
        <c:lblAlgn val="ctr"/>
        <c:lblOffset val="100"/>
        <c:noMultiLvlLbl val="0"/>
      </c:catAx>
      <c:valAx>
        <c:axId val="647571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9798677943034897"/>
          <c:y val="0.10243000874890641"/>
          <c:w val="0.43312886815074042"/>
          <c:h val="9.4923811606882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'7b'!$C$18</c:f>
              <c:strCache>
                <c:ptCount val="1"/>
                <c:pt idx="0">
                  <c:v>average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'7b'!$D$19:$E$19</c:f>
                <c:numCache>
                  <c:formatCode>General</c:formatCode>
                  <c:ptCount val="2"/>
                  <c:pt idx="0">
                    <c:v>0.28808054048340809</c:v>
                  </c:pt>
                  <c:pt idx="1">
                    <c:v>1.4872140247978956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'7b'!$D$17:$E$17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'7b'!$D$18:$E$18</c:f>
              <c:numCache>
                <c:formatCode>General</c:formatCode>
                <c:ptCount val="2"/>
                <c:pt idx="0">
                  <c:v>8.2962962962962958</c:v>
                </c:pt>
                <c:pt idx="1">
                  <c:v>10.458333333333334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571920"/>
        <c:axId val="647573008"/>
      </c:barChart>
      <c:catAx>
        <c:axId val="647571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3008"/>
        <c:crosses val="autoZero"/>
        <c:auto val="1"/>
        <c:lblAlgn val="ctr"/>
        <c:lblOffset val="100"/>
        <c:noMultiLvlLbl val="0"/>
      </c:catAx>
      <c:valAx>
        <c:axId val="647573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1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'7c'!$U$5</c:f>
              <c:strCache>
                <c:ptCount val="1"/>
                <c:pt idx="0">
                  <c:v>ND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'7c'!$V$7:$X$7</c:f>
                <c:numCache>
                  <c:formatCode>General</c:formatCode>
                  <c:ptCount val="3"/>
                  <c:pt idx="0">
                    <c:v>1.1125183989169212</c:v>
                  </c:pt>
                  <c:pt idx="1">
                    <c:v>0.17702002190224128</c:v>
                  </c:pt>
                  <c:pt idx="2">
                    <c:v>0.23066181410015182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'7c'!$V$4:$X$4</c:f>
              <c:strCache>
                <c:ptCount val="3"/>
                <c:pt idx="0">
                  <c:v>Epi</c:v>
                </c:pt>
                <c:pt idx="1">
                  <c:v>JZ</c:v>
                </c:pt>
                <c:pt idx="2">
                  <c:v>Dermis</c:v>
                </c:pt>
              </c:strCache>
            </c:strRef>
          </c:cat>
          <c:val>
            <c:numRef>
              <c:f>'7c'!$V$5:$X$5</c:f>
              <c:numCache>
                <c:formatCode>General</c:formatCode>
                <c:ptCount val="3"/>
                <c:pt idx="0">
                  <c:v>5.6712962962962967</c:v>
                </c:pt>
                <c:pt idx="1">
                  <c:v>2.0227272727272729</c:v>
                </c:pt>
                <c:pt idx="2">
                  <c:v>0.43584656084656087</c:v>
                </c:pt>
              </c:numCache>
            </c:numRef>
          </c:val>
        </c:ser>
        <c:ser>
          <c:idx val="1"/>
          <c:order val="1"/>
          <c:tx>
            <c:strRef>
              <c:f>'7c'!$U$6</c:f>
              <c:strCache>
                <c:ptCount val="1"/>
                <c:pt idx="0">
                  <c:v>HFD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'7c'!$V$8:$X$8</c:f>
                <c:numCache>
                  <c:formatCode>General</c:formatCode>
                  <c:ptCount val="3"/>
                  <c:pt idx="0">
                    <c:v>3.0652483748387027</c:v>
                  </c:pt>
                  <c:pt idx="1">
                    <c:v>0.32808366141715878</c:v>
                  </c:pt>
                  <c:pt idx="2">
                    <c:v>1.7231180465856473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'7c'!$V$4:$X$4</c:f>
              <c:strCache>
                <c:ptCount val="3"/>
                <c:pt idx="0">
                  <c:v>Epi</c:v>
                </c:pt>
                <c:pt idx="1">
                  <c:v>JZ</c:v>
                </c:pt>
                <c:pt idx="2">
                  <c:v>Dermis</c:v>
                </c:pt>
              </c:strCache>
            </c:strRef>
          </c:cat>
          <c:val>
            <c:numRef>
              <c:f>'7c'!$V$6:$X$6</c:f>
              <c:numCache>
                <c:formatCode>General</c:formatCode>
                <c:ptCount val="3"/>
                <c:pt idx="0">
                  <c:v>8.148148148148147</c:v>
                </c:pt>
                <c:pt idx="1">
                  <c:v>3.8333333333333335</c:v>
                </c:pt>
                <c:pt idx="2">
                  <c:v>4.3888888888888893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559408"/>
        <c:axId val="647573552"/>
      </c:barChart>
      <c:catAx>
        <c:axId val="64755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3552"/>
        <c:crosses val="autoZero"/>
        <c:auto val="1"/>
        <c:lblAlgn val="ctr"/>
        <c:lblOffset val="100"/>
        <c:noMultiLvlLbl val="0"/>
      </c:catAx>
      <c:valAx>
        <c:axId val="647573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59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8934470691163598"/>
          <c:y val="0.10243000874890634"/>
          <c:w val="0.41065514333230868"/>
          <c:h val="0.105812448651674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'7c'!$AA$4</c:f>
              <c:strCache>
                <c:ptCount val="1"/>
                <c:pt idx="0">
                  <c:v>JZ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errBars>
            <c:errBarType val="plus"/>
            <c:errValType val="cust"/>
            <c:noEndCap val="0"/>
            <c:plus>
              <c:numRef>
                <c:f>'7c'!$AA$7:$AA$8</c:f>
                <c:numCache>
                  <c:formatCode>General</c:formatCode>
                  <c:ptCount val="2"/>
                  <c:pt idx="0">
                    <c:v>0.17702002190224128</c:v>
                  </c:pt>
                  <c:pt idx="1">
                    <c:v>0.32808366141715878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'7c'!$Z$5:$Z$6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'7c'!$AA$5:$AA$6</c:f>
              <c:numCache>
                <c:formatCode>General</c:formatCode>
                <c:ptCount val="2"/>
                <c:pt idx="0">
                  <c:v>2.0227272727272729</c:v>
                </c:pt>
                <c:pt idx="1">
                  <c:v>3.8333333333333335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560496"/>
        <c:axId val="647561584"/>
      </c:barChart>
      <c:catAx>
        <c:axId val="64756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1584"/>
        <c:crosses val="autoZero"/>
        <c:auto val="1"/>
        <c:lblAlgn val="ctr"/>
        <c:lblOffset val="100"/>
        <c:noMultiLvlLbl val="0"/>
      </c:catAx>
      <c:valAx>
        <c:axId val="647561584"/>
        <c:scaling>
          <c:orientation val="minMax"/>
          <c:max val="5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04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388489759947888"/>
          <c:y val="6.2708151064450282E-2"/>
          <c:w val="0.78258712186524126"/>
          <c:h val="0.810085301837270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'7c'!$AD$5</c:f>
              <c:strCache>
                <c:ptCount val="1"/>
                <c:pt idx="0">
                  <c:v>ND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'7c'!$AE$7:$AF$7</c:f>
                <c:numCache>
                  <c:formatCode>General</c:formatCode>
                  <c:ptCount val="2"/>
                  <c:pt idx="0">
                    <c:v>1.1125183989169212</c:v>
                  </c:pt>
                  <c:pt idx="1">
                    <c:v>0.23066181410015182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'7c'!$AE$4:$AF$4</c:f>
              <c:strCache>
                <c:ptCount val="2"/>
                <c:pt idx="0">
                  <c:v>Epi</c:v>
                </c:pt>
                <c:pt idx="1">
                  <c:v>Dermis</c:v>
                </c:pt>
              </c:strCache>
            </c:strRef>
          </c:cat>
          <c:val>
            <c:numRef>
              <c:f>'7c'!$AE$5:$AF$5</c:f>
              <c:numCache>
                <c:formatCode>General</c:formatCode>
                <c:ptCount val="2"/>
                <c:pt idx="0">
                  <c:v>5.6712962962962967</c:v>
                </c:pt>
                <c:pt idx="1">
                  <c:v>0.43584656084656087</c:v>
                </c:pt>
              </c:numCache>
            </c:numRef>
          </c:val>
        </c:ser>
        <c:ser>
          <c:idx val="1"/>
          <c:order val="1"/>
          <c:tx>
            <c:strRef>
              <c:f>'7c'!$AD$6</c:f>
              <c:strCache>
                <c:ptCount val="1"/>
                <c:pt idx="0">
                  <c:v>HFD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'7c'!$AE$8:$AF$8</c:f>
                <c:numCache>
                  <c:formatCode>General</c:formatCode>
                  <c:ptCount val="2"/>
                  <c:pt idx="0">
                    <c:v>3.0652483748387027</c:v>
                  </c:pt>
                  <c:pt idx="1">
                    <c:v>1.7231180465856473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'7c'!$AE$4:$AF$4</c:f>
              <c:strCache>
                <c:ptCount val="2"/>
                <c:pt idx="0">
                  <c:v>Epi</c:v>
                </c:pt>
                <c:pt idx="1">
                  <c:v>Dermis</c:v>
                </c:pt>
              </c:strCache>
            </c:strRef>
          </c:cat>
          <c:val>
            <c:numRef>
              <c:f>'7c'!$AE$6:$AF$6</c:f>
              <c:numCache>
                <c:formatCode>General</c:formatCode>
                <c:ptCount val="2"/>
                <c:pt idx="0">
                  <c:v>8.148148148148147</c:v>
                </c:pt>
                <c:pt idx="1">
                  <c:v>4.3888888888888893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562128"/>
        <c:axId val="647563216"/>
      </c:barChart>
      <c:catAx>
        <c:axId val="64756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3216"/>
        <c:crosses val="autoZero"/>
        <c:auto val="1"/>
        <c:lblAlgn val="ctr"/>
        <c:lblOffset val="100"/>
        <c:noMultiLvlLbl val="0"/>
      </c:catAx>
      <c:valAx>
        <c:axId val="647563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2281127267850647"/>
          <c:y val="8.8338072324292791E-2"/>
          <c:w val="0.42153035615073664"/>
          <c:h val="0.106106372120151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IL1</a:t>
            </a:r>
            <a:r>
              <a:rPr lang="ja-JP" altLang="en-US"/>
              <a:t>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129853380396416"/>
          <c:y val="0.16624257845631893"/>
          <c:w val="0.82165165776691707"/>
          <c:h val="0.64260650624778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'7d'!$L$1</c:f>
              <c:strCache>
                <c:ptCount val="1"/>
                <c:pt idx="0">
                  <c:v>ND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'7d'!$P$2:$P$6</c:f>
                <c:numCache>
                  <c:formatCode>General</c:formatCode>
                  <c:ptCount val="5"/>
                  <c:pt idx="1">
                    <c:v>3.0547560543441092E-2</c:v>
                  </c:pt>
                  <c:pt idx="3">
                    <c:v>0.18640774220902323</c:v>
                  </c:pt>
                  <c:pt idx="4">
                    <c:v>7.3669614121697757E-2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'7d'!$K$2:$K$6</c:f>
              <c:strCache>
                <c:ptCount val="5"/>
                <c:pt idx="0">
                  <c:v>total epi</c:v>
                </c:pt>
                <c:pt idx="1">
                  <c:v>Total der</c:v>
                </c:pt>
                <c:pt idx="2">
                  <c:v>45-</c:v>
                </c:pt>
                <c:pt idx="3">
                  <c:v>45+--</c:v>
                </c:pt>
                <c:pt idx="4">
                  <c:v>45+++</c:v>
                </c:pt>
              </c:strCache>
            </c:strRef>
          </c:cat>
          <c:val>
            <c:numRef>
              <c:f>'7d'!$L$2:$L$6</c:f>
              <c:numCache>
                <c:formatCode>General</c:formatCode>
                <c:ptCount val="5"/>
                <c:pt idx="1">
                  <c:v>3.6897579415872656E-2</c:v>
                </c:pt>
                <c:pt idx="3">
                  <c:v>0.2779883232880177</c:v>
                </c:pt>
                <c:pt idx="4">
                  <c:v>0.75490457316702086</c:v>
                </c:pt>
              </c:numCache>
            </c:numRef>
          </c:val>
        </c:ser>
        <c:ser>
          <c:idx val="1"/>
          <c:order val="1"/>
          <c:tx>
            <c:strRef>
              <c:f>'7d'!$M$1</c:f>
              <c:strCache>
                <c:ptCount val="1"/>
                <c:pt idx="0">
                  <c:v>HFD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'7d'!$Q$2:$Q$6</c:f>
                <c:numCache>
                  <c:formatCode>General</c:formatCode>
                  <c:ptCount val="5"/>
                  <c:pt idx="0">
                    <c:v>0.11403558735202829</c:v>
                  </c:pt>
                  <c:pt idx="1">
                    <c:v>6.7110990894002371E-3</c:v>
                  </c:pt>
                  <c:pt idx="3">
                    <c:v>2.8072361872315606E-2</c:v>
                  </c:pt>
                  <c:pt idx="4">
                    <c:v>0.1628160495562388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'7d'!$K$2:$K$6</c:f>
              <c:strCache>
                <c:ptCount val="5"/>
                <c:pt idx="0">
                  <c:v>total epi</c:v>
                </c:pt>
                <c:pt idx="1">
                  <c:v>Total der</c:v>
                </c:pt>
                <c:pt idx="2">
                  <c:v>45-</c:v>
                </c:pt>
                <c:pt idx="3">
                  <c:v>45+--</c:v>
                </c:pt>
                <c:pt idx="4">
                  <c:v>45+++</c:v>
                </c:pt>
              </c:strCache>
            </c:strRef>
          </c:cat>
          <c:val>
            <c:numRef>
              <c:f>'7d'!$M$2:$M$6</c:f>
              <c:numCache>
                <c:formatCode>General</c:formatCode>
                <c:ptCount val="5"/>
                <c:pt idx="0">
                  <c:v>0.14254433179323553</c:v>
                </c:pt>
                <c:pt idx="1">
                  <c:v>4.6772029357202836E-2</c:v>
                </c:pt>
                <c:pt idx="3">
                  <c:v>0.10082743766446725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566480"/>
        <c:axId val="763263840"/>
      </c:barChart>
      <c:catAx>
        <c:axId val="64756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3263840"/>
        <c:crosses val="autoZero"/>
        <c:auto val="1"/>
        <c:lblAlgn val="ctr"/>
        <c:lblOffset val="100"/>
        <c:noMultiLvlLbl val="0"/>
      </c:catAx>
      <c:valAx>
        <c:axId val="763263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86482939632541E-2"/>
          <c:y val="5.0925925925925923E-2"/>
          <c:w val="0.89655796150481193"/>
          <c:h val="0.813966170895304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'7d'!$O$10</c:f>
              <c:strCache>
                <c:ptCount val="1"/>
                <c:pt idx="0">
                  <c:v>ND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'7d'!$S$11:$S$15</c:f>
                <c:numCache>
                  <c:formatCode>General</c:formatCode>
                  <c:ptCount val="5"/>
                  <c:pt idx="0">
                    <c:v>0.65311599610412896</c:v>
                  </c:pt>
                  <c:pt idx="2">
                    <c:v>0.16757983049396455</c:v>
                  </c:pt>
                  <c:pt idx="3">
                    <c:v>0.18640774220902323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'7d'!$N$11:$N$15</c:f>
              <c:strCache>
                <c:ptCount val="5"/>
                <c:pt idx="0">
                  <c:v>Total der</c:v>
                </c:pt>
                <c:pt idx="1">
                  <c:v>CD45-</c:v>
                </c:pt>
                <c:pt idx="2">
                  <c:v>CD45</c:v>
                </c:pt>
                <c:pt idx="3">
                  <c:v>CD45 CD11b F4/80 </c:v>
                </c:pt>
                <c:pt idx="4">
                  <c:v>Total epi</c:v>
                </c:pt>
              </c:strCache>
            </c:strRef>
          </c:cat>
          <c:val>
            <c:numRef>
              <c:f>'7d'!$O$11:$O$15</c:f>
              <c:numCache>
                <c:formatCode>General</c:formatCode>
                <c:ptCount val="5"/>
                <c:pt idx="0">
                  <c:v>0.78888130198674977</c:v>
                </c:pt>
                <c:pt idx="2">
                  <c:v>0.94272750620666035</c:v>
                </c:pt>
                <c:pt idx="3">
                  <c:v>0.75490457316702086</c:v>
                </c:pt>
              </c:numCache>
            </c:numRef>
          </c:val>
        </c:ser>
        <c:ser>
          <c:idx val="1"/>
          <c:order val="1"/>
          <c:tx>
            <c:strRef>
              <c:f>'7d'!$P$10</c:f>
              <c:strCache>
                <c:ptCount val="1"/>
                <c:pt idx="0">
                  <c:v>HFD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'7d'!$T$11:$T$15</c:f>
                <c:numCache>
                  <c:formatCode>General</c:formatCode>
                  <c:ptCount val="5"/>
                  <c:pt idx="0">
                    <c:v>0.14348530909674406</c:v>
                  </c:pt>
                  <c:pt idx="2">
                    <c:v>0.20713123876380446</c:v>
                  </c:pt>
                  <c:pt idx="3">
                    <c:v>2.8072361872315606E-2</c:v>
                  </c:pt>
                  <c:pt idx="4">
                    <c:v>0.80000085529489906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'7d'!$N$11:$N$15</c:f>
              <c:strCache>
                <c:ptCount val="5"/>
                <c:pt idx="0">
                  <c:v>Total der</c:v>
                </c:pt>
                <c:pt idx="1">
                  <c:v>CD45-</c:v>
                </c:pt>
                <c:pt idx="2">
                  <c:v>CD45</c:v>
                </c:pt>
                <c:pt idx="3">
                  <c:v>CD45 CD11b F4/80 </c:v>
                </c:pt>
                <c:pt idx="4">
                  <c:v>Total epi</c:v>
                </c:pt>
              </c:strCache>
            </c:strRef>
          </c:cat>
          <c:val>
            <c:numRef>
              <c:f>'7d'!$P$11:$P$15</c:f>
              <c:numCache>
                <c:formatCode>General</c:formatCode>
                <c:ptCount val="5"/>
                <c:pt idx="0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3259488"/>
        <c:axId val="763262752"/>
      </c:barChart>
      <c:catAx>
        <c:axId val="76325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3262752"/>
        <c:crosses val="autoZero"/>
        <c:auto val="1"/>
        <c:lblAlgn val="ctr"/>
        <c:lblOffset val="100"/>
        <c:noMultiLvlLbl val="0"/>
      </c:catAx>
      <c:valAx>
        <c:axId val="7632627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3259488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990026246719157"/>
          <c:y val="7.9281860600758203E-2"/>
          <c:w val="0.31093096717181712"/>
          <c:h val="8.8073639635251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167640</xdr:colOff>
      <xdr:row>10</xdr:row>
      <xdr:rowOff>45720</xdr:rowOff>
    </xdr:from>
    <xdr:to>
      <xdr:col>18</xdr:col>
      <xdr:colOff>426720</xdr:colOff>
      <xdr:row>26</xdr:row>
      <xdr:rowOff>106680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342900</xdr:colOff>
      <xdr:row>12</xdr:row>
      <xdr:rowOff>0</xdr:rowOff>
    </xdr:from>
    <xdr:to>
      <xdr:col>13</xdr:col>
      <xdr:colOff>381000</xdr:colOff>
      <xdr:row>28</xdr:row>
      <xdr:rowOff>60960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327660</xdr:colOff>
      <xdr:row>20</xdr:row>
      <xdr:rowOff>76200</xdr:rowOff>
    </xdr:from>
    <xdr:to>
      <xdr:col>13</xdr:col>
      <xdr:colOff>342900</xdr:colOff>
      <xdr:row>36</xdr:row>
      <xdr:rowOff>137160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160020</xdr:colOff>
      <xdr:row>11</xdr:row>
      <xdr:rowOff>0</xdr:rowOff>
    </xdr:from>
    <xdr:to>
      <xdr:col>12</xdr:col>
      <xdr:colOff>259080</xdr:colOff>
      <xdr:row>27</xdr:row>
      <xdr:rowOff>68580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563880</xdr:colOff>
      <xdr:row>9</xdr:row>
      <xdr:rowOff>152400</xdr:rowOff>
    </xdr:from>
    <xdr:to>
      <xdr:col>17</xdr:col>
      <xdr:colOff>403860</xdr:colOff>
      <xdr:row>26</xdr:row>
      <xdr:rowOff>45720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300990</xdr:colOff>
      <xdr:row>13</xdr:row>
      <xdr:rowOff>152400</xdr:rowOff>
    </xdr:from>
    <xdr:to>
      <xdr:col>33</xdr:col>
      <xdr:colOff>472440</xdr:colOff>
      <xdr:row>30</xdr:row>
      <xdr:rowOff>45720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441960</xdr:colOff>
      <xdr:row>17</xdr:row>
      <xdr:rowOff>76200</xdr:rowOff>
    </xdr:from>
    <xdr:to>
      <xdr:col>20</xdr:col>
      <xdr:colOff>114300</xdr:colOff>
      <xdr:row>35</xdr:row>
      <xdr:rowOff>53340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243840</xdr:colOff>
      <xdr:row>17</xdr:row>
      <xdr:rowOff>53340</xdr:rowOff>
    </xdr:from>
    <xdr:to>
      <xdr:col>15</xdr:col>
      <xdr:colOff>563880</xdr:colOff>
      <xdr:row>34</xdr:row>
      <xdr:rowOff>160020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workbookViewId="0">
      <selection activeCell="Q8" sqref="Q8"/>
    </sheetView>
  </sheetViews>
  <sheetFormatPr defaultRowHeight="13.2"/>
  <cols>
    <col min="2" max="2" width="16.88671875" customWidth="1"/>
  </cols>
  <sheetData>
    <row r="2" spans="1:17">
      <c r="C2" s="21"/>
      <c r="D2" s="21"/>
      <c r="E2" s="21"/>
      <c r="F2" s="21"/>
      <c r="G2" s="21"/>
      <c r="H2" s="21"/>
    </row>
    <row r="3" spans="1:17">
      <c r="A3" s="1" t="s">
        <v>6</v>
      </c>
      <c r="C3" t="s">
        <v>0</v>
      </c>
      <c r="D3" t="s">
        <v>0</v>
      </c>
      <c r="E3" t="s">
        <v>0</v>
      </c>
      <c r="F3" t="s">
        <v>9</v>
      </c>
      <c r="G3" t="s">
        <v>9</v>
      </c>
      <c r="H3" t="s">
        <v>1</v>
      </c>
      <c r="K3" t="s">
        <v>16</v>
      </c>
    </row>
    <row r="4" spans="1:17">
      <c r="B4" t="s">
        <v>2</v>
      </c>
      <c r="C4">
        <v>2.5</v>
      </c>
      <c r="D4">
        <v>2.6</v>
      </c>
      <c r="E4">
        <v>2.4</v>
      </c>
      <c r="F4">
        <v>6.1</v>
      </c>
      <c r="G4">
        <v>5.7</v>
      </c>
      <c r="H4">
        <v>6.1</v>
      </c>
      <c r="L4" t="s">
        <v>8</v>
      </c>
      <c r="M4" t="s">
        <v>9</v>
      </c>
      <c r="O4" t="s">
        <v>8</v>
      </c>
      <c r="P4" t="s">
        <v>9</v>
      </c>
      <c r="Q4" t="s">
        <v>10</v>
      </c>
    </row>
    <row r="5" spans="1:17">
      <c r="B5" t="s">
        <v>3</v>
      </c>
      <c r="C5">
        <v>1.6</v>
      </c>
      <c r="D5">
        <v>1.3</v>
      </c>
      <c r="E5">
        <v>1.4</v>
      </c>
      <c r="F5">
        <v>2.4</v>
      </c>
      <c r="G5">
        <v>3</v>
      </c>
      <c r="H5">
        <v>2.7</v>
      </c>
      <c r="K5" t="s">
        <v>11</v>
      </c>
      <c r="L5">
        <f>AVERAGE(C8:E8)</f>
        <v>3.9333333333333336</v>
      </c>
      <c r="M5">
        <f>AVERAGE(F8:H8)</f>
        <v>8.6666666666666661</v>
      </c>
      <c r="N5" t="s">
        <v>11</v>
      </c>
      <c r="O5">
        <f>STDEV(C8:E8)</f>
        <v>0.15275252316519453</v>
      </c>
      <c r="P5">
        <f>STDEV(F8:H8)</f>
        <v>0.15275252316519491</v>
      </c>
      <c r="Q5">
        <f>TTEST(C8:E8,F8:H8,2,2)</f>
        <v>2.879031328483309E-6</v>
      </c>
    </row>
    <row r="6" spans="1:17">
      <c r="K6" t="s">
        <v>12</v>
      </c>
      <c r="L6">
        <f>AVERAGE(C4:E4)</f>
        <v>2.5</v>
      </c>
      <c r="M6">
        <f>AVERAGE(F4:H4)</f>
        <v>5.9666666666666659</v>
      </c>
      <c r="N6" t="s">
        <v>12</v>
      </c>
      <c r="O6">
        <f>STDEV(C4:E4)</f>
        <v>0.10000000000000009</v>
      </c>
      <c r="P6">
        <f>STDEV(F4:H4)</f>
        <v>0.23094010767585002</v>
      </c>
      <c r="Q6">
        <f>TTEST(C4:E4,F4:H4,2,2)</f>
        <v>1.8300211067510645E-5</v>
      </c>
    </row>
    <row r="7" spans="1:17">
      <c r="K7" t="s">
        <v>13</v>
      </c>
      <c r="L7">
        <f>AVERAGE(C9:E9)</f>
        <v>0.6333333333333333</v>
      </c>
      <c r="M7">
        <f>AVERAGE(F9:H9)</f>
        <v>1.4000000000000001</v>
      </c>
      <c r="N7" t="s">
        <v>13</v>
      </c>
      <c r="O7">
        <f>STDEV(C9:E9)</f>
        <v>0.20816659994661327</v>
      </c>
      <c r="P7">
        <f>STDEV(F9:H9)</f>
        <v>0.78102496759066531</v>
      </c>
      <c r="Q7">
        <f>TTEST(C9:E9,F9:H9,2,2)</f>
        <v>0.17575726060257135</v>
      </c>
    </row>
    <row r="8" spans="1:17">
      <c r="B8" t="s">
        <v>4</v>
      </c>
      <c r="C8">
        <f>SUM(C4:C5)</f>
        <v>4.0999999999999996</v>
      </c>
      <c r="D8">
        <f t="shared" ref="D8:H8" si="0">SUM(D4:D5)</f>
        <v>3.9000000000000004</v>
      </c>
      <c r="E8">
        <f t="shared" si="0"/>
        <v>3.8</v>
      </c>
      <c r="F8">
        <f t="shared" si="0"/>
        <v>8.5</v>
      </c>
      <c r="G8">
        <f t="shared" si="0"/>
        <v>8.6999999999999993</v>
      </c>
      <c r="H8">
        <f t="shared" si="0"/>
        <v>8.8000000000000007</v>
      </c>
      <c r="J8" t="s">
        <v>14</v>
      </c>
      <c r="K8" t="s">
        <v>15</v>
      </c>
      <c r="L8">
        <v>0.36706666666666699</v>
      </c>
      <c r="M8">
        <v>0.46229999999999999</v>
      </c>
      <c r="N8" t="s">
        <v>15</v>
      </c>
      <c r="O8">
        <v>0.21751477089052038</v>
      </c>
      <c r="P8">
        <v>0.15391549629585705</v>
      </c>
      <c r="Q8">
        <v>0.63983155996884433</v>
      </c>
    </row>
    <row r="9" spans="1:17">
      <c r="B9" t="s">
        <v>5</v>
      </c>
      <c r="C9">
        <v>0.7</v>
      </c>
      <c r="D9">
        <v>0.8</v>
      </c>
      <c r="E9">
        <v>0.4</v>
      </c>
      <c r="F9">
        <v>1.9</v>
      </c>
      <c r="G9">
        <v>1.8</v>
      </c>
      <c r="H9">
        <v>0.5</v>
      </c>
    </row>
    <row r="12" spans="1:17">
      <c r="A12" s="1" t="s">
        <v>7</v>
      </c>
    </row>
    <row r="13" spans="1:17">
      <c r="B13" t="s">
        <v>2</v>
      </c>
      <c r="D13">
        <v>0.5</v>
      </c>
      <c r="E13">
        <v>0.5</v>
      </c>
      <c r="G13">
        <v>3</v>
      </c>
      <c r="H13">
        <v>2.1</v>
      </c>
    </row>
    <row r="14" spans="1:17">
      <c r="B14" t="s">
        <v>3</v>
      </c>
      <c r="D14">
        <v>0.2</v>
      </c>
      <c r="E14">
        <v>0.1</v>
      </c>
      <c r="G14">
        <v>1</v>
      </c>
      <c r="H14">
        <v>0.8</v>
      </c>
    </row>
    <row r="15" spans="1:17">
      <c r="B15" t="s">
        <v>17</v>
      </c>
      <c r="C15">
        <f>SUM(C13:C14)</f>
        <v>0</v>
      </c>
      <c r="D15">
        <f t="shared" ref="D15:H15" si="1">SUM(D13:D14)</f>
        <v>0.7</v>
      </c>
      <c r="E15">
        <f t="shared" si="1"/>
        <v>0.6</v>
      </c>
      <c r="F15">
        <f t="shared" si="1"/>
        <v>0</v>
      </c>
      <c r="G15">
        <f t="shared" si="1"/>
        <v>4</v>
      </c>
      <c r="H15">
        <f t="shared" si="1"/>
        <v>2.9000000000000004</v>
      </c>
    </row>
  </sheetData>
  <mergeCells count="3">
    <mergeCell ref="C2:D2"/>
    <mergeCell ref="E2:F2"/>
    <mergeCell ref="G2:H2"/>
  </mergeCells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4"/>
  <sheetViews>
    <sheetView workbookViewId="0">
      <selection activeCell="D27" sqref="D27"/>
    </sheetView>
  </sheetViews>
  <sheetFormatPr defaultRowHeight="13.2"/>
  <sheetData>
    <row r="2" spans="2:12">
      <c r="C2" t="s">
        <v>17</v>
      </c>
      <c r="D2" t="s">
        <v>27</v>
      </c>
      <c r="E2" t="s">
        <v>5</v>
      </c>
      <c r="F2" t="s">
        <v>17</v>
      </c>
      <c r="G2" t="s">
        <v>29</v>
      </c>
      <c r="H2" t="s">
        <v>28</v>
      </c>
      <c r="J2" t="s">
        <v>17</v>
      </c>
      <c r="K2" t="s">
        <v>27</v>
      </c>
      <c r="L2" t="s">
        <v>26</v>
      </c>
    </row>
    <row r="3" spans="2:12">
      <c r="B3" t="s">
        <v>25</v>
      </c>
      <c r="C3">
        <v>4.9000000000000004</v>
      </c>
      <c r="D3">
        <v>46.9</v>
      </c>
      <c r="E3">
        <v>20.2</v>
      </c>
      <c r="F3">
        <v>5.2</v>
      </c>
      <c r="G3">
        <f t="shared" ref="G3:G8" si="0">C3*D3/100</f>
        <v>2.2980999999999998</v>
      </c>
      <c r="H3">
        <f t="shared" ref="H3:H8" si="1">E3*F3/100</f>
        <v>1.0504</v>
      </c>
      <c r="I3" t="s">
        <v>0</v>
      </c>
      <c r="J3">
        <f>AVERAGE(C3:C5)</f>
        <v>5.6333333333333329</v>
      </c>
      <c r="K3">
        <f>AVERAGE(G3:G5)</f>
        <v>3.7008666666666663</v>
      </c>
      <c r="L3">
        <f>AVERAGE(H3:H5)</f>
        <v>1.0184333333333333</v>
      </c>
    </row>
    <row r="4" spans="2:12">
      <c r="B4" t="s">
        <v>24</v>
      </c>
      <c r="C4">
        <v>5.3</v>
      </c>
      <c r="D4">
        <v>77</v>
      </c>
      <c r="E4">
        <v>13.9</v>
      </c>
      <c r="F4">
        <v>4.7</v>
      </c>
      <c r="G4">
        <f t="shared" si="0"/>
        <v>4.0809999999999995</v>
      </c>
      <c r="H4">
        <f t="shared" si="1"/>
        <v>0.65329999999999999</v>
      </c>
      <c r="I4" t="s">
        <v>23</v>
      </c>
      <c r="J4">
        <f>AVERAGE(C6:C8)</f>
        <v>6.833333333333333</v>
      </c>
      <c r="K4">
        <f>AVERAGE(G6:G8)</f>
        <v>3.4946666666666668</v>
      </c>
      <c r="L4">
        <f>AVERAGE(H6:H8)</f>
        <v>1.7980666666666669</v>
      </c>
    </row>
    <row r="5" spans="2:12">
      <c r="B5" t="s">
        <v>22</v>
      </c>
      <c r="C5">
        <v>6.7</v>
      </c>
      <c r="D5">
        <v>70.5</v>
      </c>
      <c r="E5">
        <v>12.4</v>
      </c>
      <c r="F5">
        <v>10.9</v>
      </c>
      <c r="G5">
        <f t="shared" si="0"/>
        <v>4.7235000000000005</v>
      </c>
      <c r="H5">
        <f t="shared" si="1"/>
        <v>1.3515999999999999</v>
      </c>
    </row>
    <row r="6" spans="2:12">
      <c r="B6" t="s">
        <v>21</v>
      </c>
      <c r="C6">
        <v>7.3</v>
      </c>
      <c r="D6">
        <v>52</v>
      </c>
      <c r="E6">
        <v>30.8</v>
      </c>
      <c r="F6">
        <v>7</v>
      </c>
      <c r="G6">
        <f t="shared" si="0"/>
        <v>3.7959999999999998</v>
      </c>
      <c r="H6">
        <f t="shared" si="1"/>
        <v>2.1560000000000001</v>
      </c>
      <c r="I6" t="s">
        <v>20</v>
      </c>
      <c r="J6">
        <f>_xlfn.STDEV.P(C3:C5)</f>
        <v>0.77172246018602009</v>
      </c>
      <c r="K6">
        <f>_xlfn.STDEV.P(G3:G5)</f>
        <v>1.0260010732071507</v>
      </c>
      <c r="L6">
        <f>_xlfn.STDEV.P(H3:H5)</f>
        <v>0.28597450158284327</v>
      </c>
    </row>
    <row r="7" spans="2:12">
      <c r="B7" t="s">
        <v>19</v>
      </c>
      <c r="C7">
        <v>8.8000000000000007</v>
      </c>
      <c r="D7">
        <v>52.5</v>
      </c>
      <c r="E7">
        <v>31.8</v>
      </c>
      <c r="F7">
        <v>7.7</v>
      </c>
      <c r="G7">
        <f t="shared" si="0"/>
        <v>4.620000000000001</v>
      </c>
      <c r="H7">
        <f t="shared" si="1"/>
        <v>2.4486000000000003</v>
      </c>
      <c r="J7">
        <f>_xlfn.STDEV.P(C6:C8)</f>
        <v>1.8263503375736996</v>
      </c>
      <c r="K7">
        <f>_xlfn.STDEV.P(G6:G8)</f>
        <v>1.063415043882471</v>
      </c>
      <c r="L7">
        <f>_xlfn.STDEV.P(H6:H8)</f>
        <v>0.72302948456861349</v>
      </c>
    </row>
    <row r="8" spans="2:12">
      <c r="B8" t="s">
        <v>18</v>
      </c>
      <c r="C8">
        <v>4.4000000000000004</v>
      </c>
      <c r="D8">
        <v>47</v>
      </c>
      <c r="E8">
        <v>18.8</v>
      </c>
      <c r="F8">
        <v>4.2</v>
      </c>
      <c r="G8">
        <f t="shared" si="0"/>
        <v>2.0680000000000001</v>
      </c>
      <c r="H8">
        <f t="shared" si="1"/>
        <v>0.78960000000000008</v>
      </c>
    </row>
    <row r="14" spans="2:12">
      <c r="C14">
        <f>TTEST(C3:C5,C6:C8,2,2)</f>
        <v>0.44028050612588465</v>
      </c>
      <c r="D14">
        <f>TTEST(D3:D5,D6:D8,2,2)</f>
        <v>0.19940920178807497</v>
      </c>
      <c r="E14">
        <f>TTEST(E3:E5,E6:E8,2,2)</f>
        <v>7.2951068109287504E-2</v>
      </c>
      <c r="F14">
        <f>TTEST(F3:F5,F6:F8,2,2)</f>
        <v>0.79299948933036324</v>
      </c>
    </row>
  </sheetData>
  <phoneticPr fontId="2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20"/>
  <sheetViews>
    <sheetView workbookViewId="0">
      <selection activeCell="J2" sqref="J2"/>
    </sheetView>
  </sheetViews>
  <sheetFormatPr defaultRowHeight="13.2"/>
  <sheetData>
    <row r="1" spans="3:15">
      <c r="C1" s="22" t="s">
        <v>74</v>
      </c>
      <c r="D1" s="22"/>
      <c r="E1" s="22"/>
      <c r="F1" s="22"/>
      <c r="G1" s="22"/>
      <c r="H1" s="22"/>
      <c r="J1" s="23" t="s">
        <v>75</v>
      </c>
      <c r="K1" s="23"/>
      <c r="L1" s="23"/>
      <c r="M1" s="23"/>
      <c r="N1" s="23"/>
      <c r="O1" s="23"/>
    </row>
    <row r="2" spans="3:15">
      <c r="C2" t="s">
        <v>52</v>
      </c>
      <c r="F2" t="s">
        <v>51</v>
      </c>
      <c r="J2" t="s">
        <v>52</v>
      </c>
      <c r="M2" t="s">
        <v>51</v>
      </c>
    </row>
    <row r="3" spans="3:15">
      <c r="C3">
        <v>9416</v>
      </c>
      <c r="D3">
        <v>12142</v>
      </c>
      <c r="E3">
        <v>12148</v>
      </c>
      <c r="F3">
        <v>12154</v>
      </c>
      <c r="G3">
        <v>12166</v>
      </c>
      <c r="H3">
        <v>9420</v>
      </c>
      <c r="J3">
        <v>9416</v>
      </c>
      <c r="K3">
        <v>12142</v>
      </c>
      <c r="L3">
        <v>12148</v>
      </c>
      <c r="M3">
        <v>12154</v>
      </c>
      <c r="N3">
        <v>12166</v>
      </c>
      <c r="O3">
        <v>9420</v>
      </c>
    </row>
    <row r="4" spans="3:15">
      <c r="C4">
        <v>5</v>
      </c>
      <c r="D4">
        <v>9</v>
      </c>
      <c r="E4">
        <v>13</v>
      </c>
      <c r="F4">
        <v>11</v>
      </c>
      <c r="G4">
        <v>5</v>
      </c>
      <c r="H4">
        <v>12</v>
      </c>
      <c r="J4">
        <v>8</v>
      </c>
    </row>
    <row r="5" spans="3:15">
      <c r="C5">
        <v>9</v>
      </c>
      <c r="D5">
        <v>8</v>
      </c>
      <c r="E5">
        <v>7</v>
      </c>
      <c r="F5">
        <v>6</v>
      </c>
      <c r="G5">
        <v>8</v>
      </c>
      <c r="H5">
        <v>13</v>
      </c>
      <c r="J5">
        <v>6</v>
      </c>
    </row>
    <row r="6" spans="3:15">
      <c r="C6">
        <v>9</v>
      </c>
      <c r="D6">
        <v>10</v>
      </c>
      <c r="E6">
        <v>10</v>
      </c>
      <c r="F6">
        <v>10</v>
      </c>
      <c r="G6">
        <v>12</v>
      </c>
      <c r="J6">
        <v>9</v>
      </c>
    </row>
    <row r="7" spans="3:15">
      <c r="C7">
        <v>10</v>
      </c>
      <c r="D7">
        <v>10</v>
      </c>
      <c r="E7">
        <v>8</v>
      </c>
      <c r="F7">
        <v>10</v>
      </c>
      <c r="G7">
        <v>11</v>
      </c>
      <c r="J7">
        <v>7</v>
      </c>
    </row>
    <row r="8" spans="3:15">
      <c r="C8">
        <v>15</v>
      </c>
      <c r="D8">
        <v>5</v>
      </c>
      <c r="E8">
        <v>5</v>
      </c>
      <c r="F8">
        <v>11</v>
      </c>
      <c r="G8">
        <v>6</v>
      </c>
      <c r="J8">
        <v>3</v>
      </c>
    </row>
    <row r="9" spans="3:15">
      <c r="C9">
        <v>6</v>
      </c>
      <c r="D9">
        <v>8</v>
      </c>
      <c r="E9">
        <v>8</v>
      </c>
      <c r="F9">
        <v>15</v>
      </c>
      <c r="G9">
        <v>12</v>
      </c>
    </row>
    <row r="10" spans="3:15">
      <c r="C10">
        <v>11</v>
      </c>
      <c r="D10">
        <v>11</v>
      </c>
      <c r="E10">
        <v>8</v>
      </c>
      <c r="F10">
        <v>7</v>
      </c>
      <c r="G10">
        <v>9</v>
      </c>
    </row>
    <row r="11" spans="3:15">
      <c r="C11">
        <v>3</v>
      </c>
      <c r="D11">
        <v>10</v>
      </c>
      <c r="E11">
        <v>7</v>
      </c>
      <c r="F11">
        <v>9</v>
      </c>
      <c r="G11">
        <v>9</v>
      </c>
    </row>
    <row r="12" spans="3:15">
      <c r="D12">
        <v>8</v>
      </c>
      <c r="E12">
        <v>5</v>
      </c>
    </row>
    <row r="13" spans="3:15">
      <c r="D13">
        <v>6</v>
      </c>
    </row>
    <row r="14" spans="3:15">
      <c r="C14">
        <f t="shared" ref="C14:H14" si="0">AVERAGE(C4:C13)</f>
        <v>8.5</v>
      </c>
      <c r="D14">
        <f t="shared" si="0"/>
        <v>8.5</v>
      </c>
      <c r="E14">
        <f t="shared" si="0"/>
        <v>7.8888888888888893</v>
      </c>
      <c r="F14">
        <f t="shared" si="0"/>
        <v>9.875</v>
      </c>
      <c r="G14">
        <f t="shared" si="0"/>
        <v>9</v>
      </c>
      <c r="H14">
        <f t="shared" si="0"/>
        <v>12.5</v>
      </c>
      <c r="J14">
        <f t="shared" ref="J14:O14" si="1">AVERAGE(J4:J13)</f>
        <v>6.6</v>
      </c>
      <c r="K14" t="e">
        <f t="shared" si="1"/>
        <v>#DIV/0!</v>
      </c>
      <c r="L14" t="e">
        <f t="shared" si="1"/>
        <v>#DIV/0!</v>
      </c>
      <c r="M14" t="e">
        <f t="shared" si="1"/>
        <v>#DIV/0!</v>
      </c>
      <c r="N14" t="e">
        <f t="shared" si="1"/>
        <v>#DIV/0!</v>
      </c>
      <c r="O14" t="e">
        <f t="shared" si="1"/>
        <v>#DIV/0!</v>
      </c>
    </row>
    <row r="17" spans="3:5">
      <c r="D17" t="s">
        <v>52</v>
      </c>
      <c r="E17" t="s">
        <v>51</v>
      </c>
    </row>
    <row r="18" spans="3:5">
      <c r="C18" t="s">
        <v>50</v>
      </c>
      <c r="D18">
        <f>AVERAGE(C14:E14)</f>
        <v>8.2962962962962958</v>
      </c>
      <c r="E18">
        <f>AVERAGE(F14:H14)</f>
        <v>10.458333333333334</v>
      </c>
    </row>
    <row r="19" spans="3:5">
      <c r="C19" t="s">
        <v>49</v>
      </c>
      <c r="D19">
        <f>_xlfn.STDEV.P(C14:E14)</f>
        <v>0.28808054048340809</v>
      </c>
      <c r="E19">
        <f>_xlfn.STDEV.P(F14:H14)</f>
        <v>1.4872140247978956</v>
      </c>
    </row>
    <row r="20" spans="3:5">
      <c r="C20" t="s">
        <v>48</v>
      </c>
      <c r="E20">
        <f>TTEST(C14:E14,F14:H14,2,2)</f>
        <v>0.11370553680216899</v>
      </c>
    </row>
  </sheetData>
  <mergeCells count="2">
    <mergeCell ref="C1:H1"/>
    <mergeCell ref="J1:O1"/>
  </mergeCells>
  <phoneticPr fontId="2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21"/>
  <sheetViews>
    <sheetView topLeftCell="E1" workbookViewId="0">
      <selection activeCell="J36" sqref="J36"/>
    </sheetView>
  </sheetViews>
  <sheetFormatPr defaultRowHeight="13.2"/>
  <cols>
    <col min="2" max="2" width="8.88671875" style="2"/>
    <col min="5" max="5" width="8.88671875" style="2"/>
    <col min="8" max="8" width="8.88671875" style="2"/>
    <col min="11" max="11" width="8.88671875" style="2"/>
    <col min="14" max="14" width="8.88671875" style="2"/>
    <col min="17" max="17" width="8.88671875" style="2"/>
    <col min="20" max="20" width="8.88671875" style="2"/>
  </cols>
  <sheetData>
    <row r="1" spans="2:32">
      <c r="C1" s="7">
        <v>10046</v>
      </c>
      <c r="D1" s="7"/>
      <c r="E1" s="8"/>
      <c r="F1" s="7">
        <v>10047</v>
      </c>
      <c r="G1" s="7"/>
      <c r="H1" s="8"/>
      <c r="I1" s="7">
        <v>10048</v>
      </c>
      <c r="J1" s="7"/>
      <c r="K1" s="8"/>
      <c r="L1" s="7">
        <v>10049</v>
      </c>
      <c r="M1" s="7"/>
      <c r="N1" s="8"/>
      <c r="O1" s="7">
        <v>10050</v>
      </c>
      <c r="P1" s="7"/>
      <c r="Q1" s="8"/>
      <c r="R1" s="7">
        <v>10051</v>
      </c>
    </row>
    <row r="2" spans="2:32">
      <c r="B2" s="6" t="s">
        <v>42</v>
      </c>
      <c r="C2" s="1" t="s">
        <v>47</v>
      </c>
      <c r="D2" s="1" t="s">
        <v>43</v>
      </c>
      <c r="E2" s="6" t="s">
        <v>42</v>
      </c>
      <c r="F2" s="1" t="s">
        <v>41</v>
      </c>
      <c r="G2" s="1" t="s">
        <v>46</v>
      </c>
      <c r="H2" s="6" t="s">
        <v>42</v>
      </c>
      <c r="I2" s="1" t="s">
        <v>44</v>
      </c>
      <c r="J2" s="1" t="s">
        <v>46</v>
      </c>
      <c r="K2" s="6" t="s">
        <v>42</v>
      </c>
      <c r="L2" s="1" t="s">
        <v>41</v>
      </c>
      <c r="M2" s="1" t="s">
        <v>46</v>
      </c>
      <c r="N2" s="6" t="s">
        <v>45</v>
      </c>
      <c r="O2" s="1" t="s">
        <v>44</v>
      </c>
      <c r="P2" s="1" t="s">
        <v>43</v>
      </c>
      <c r="Q2" s="6" t="s">
        <v>42</v>
      </c>
      <c r="R2" s="1" t="s">
        <v>44</v>
      </c>
      <c r="S2" s="5" t="s">
        <v>43</v>
      </c>
    </row>
    <row r="3" spans="2:32">
      <c r="B3" s="2">
        <v>6</v>
      </c>
      <c r="C3">
        <v>2</v>
      </c>
      <c r="D3">
        <v>0</v>
      </c>
      <c r="E3" s="2">
        <v>5</v>
      </c>
      <c r="F3" s="3">
        <v>3</v>
      </c>
      <c r="G3" s="3">
        <v>1</v>
      </c>
      <c r="H3" s="2">
        <v>5</v>
      </c>
      <c r="I3" s="3">
        <v>1</v>
      </c>
      <c r="J3" s="3">
        <v>0</v>
      </c>
      <c r="K3" s="2">
        <v>6</v>
      </c>
      <c r="L3" s="3">
        <v>2</v>
      </c>
      <c r="M3" s="3">
        <v>3</v>
      </c>
      <c r="N3" s="2">
        <v>4</v>
      </c>
      <c r="O3" s="3">
        <v>4</v>
      </c>
      <c r="P3" s="3">
        <v>0</v>
      </c>
      <c r="Q3" s="2">
        <v>16</v>
      </c>
      <c r="R3" s="3">
        <v>7</v>
      </c>
      <c r="S3" s="3">
        <v>9</v>
      </c>
    </row>
    <row r="4" spans="2:32">
      <c r="B4" s="2">
        <v>10</v>
      </c>
      <c r="C4">
        <v>3</v>
      </c>
      <c r="D4">
        <v>0</v>
      </c>
      <c r="E4" s="2">
        <v>5</v>
      </c>
      <c r="F4" s="3">
        <v>1</v>
      </c>
      <c r="G4" s="3">
        <v>0</v>
      </c>
      <c r="H4" s="2">
        <v>4</v>
      </c>
      <c r="I4" s="3">
        <v>1</v>
      </c>
      <c r="J4" s="3">
        <v>0</v>
      </c>
      <c r="K4" s="2">
        <v>5</v>
      </c>
      <c r="L4" s="3">
        <v>2</v>
      </c>
      <c r="M4">
        <v>2</v>
      </c>
      <c r="N4" s="2">
        <v>4</v>
      </c>
      <c r="O4" s="3">
        <v>2</v>
      </c>
      <c r="P4" s="3">
        <v>3</v>
      </c>
      <c r="Q4" s="2">
        <v>11</v>
      </c>
      <c r="R4" s="3">
        <v>5</v>
      </c>
      <c r="S4" s="3">
        <v>6</v>
      </c>
      <c r="V4" s="6" t="s">
        <v>42</v>
      </c>
      <c r="W4" s="1" t="s">
        <v>41</v>
      </c>
      <c r="X4" s="5" t="s">
        <v>40</v>
      </c>
      <c r="AA4" t="s">
        <v>39</v>
      </c>
      <c r="AB4" s="4"/>
      <c r="AE4" t="s">
        <v>38</v>
      </c>
      <c r="AF4" t="s">
        <v>37</v>
      </c>
    </row>
    <row r="5" spans="2:32">
      <c r="B5" s="2">
        <v>5</v>
      </c>
      <c r="C5">
        <v>0</v>
      </c>
      <c r="D5">
        <v>0</v>
      </c>
      <c r="E5" s="2">
        <v>6</v>
      </c>
      <c r="F5" s="3">
        <v>2</v>
      </c>
      <c r="G5" s="3">
        <v>0</v>
      </c>
      <c r="H5" s="2">
        <v>3</v>
      </c>
      <c r="I5" s="3">
        <v>1</v>
      </c>
      <c r="J5" s="3">
        <v>1</v>
      </c>
      <c r="K5" s="2">
        <v>6</v>
      </c>
      <c r="L5" s="3">
        <v>3</v>
      </c>
      <c r="M5" s="3">
        <v>3</v>
      </c>
      <c r="N5" s="2">
        <v>6</v>
      </c>
      <c r="O5" s="3">
        <v>5</v>
      </c>
      <c r="P5" s="3">
        <v>4</v>
      </c>
      <c r="Q5" s="2">
        <v>15</v>
      </c>
      <c r="R5" s="3">
        <v>3</v>
      </c>
      <c r="S5" s="3">
        <v>4</v>
      </c>
      <c r="U5" t="s">
        <v>36</v>
      </c>
      <c r="V5">
        <f>AVERAGE(B16,E16,H16)</f>
        <v>5.6712962962962967</v>
      </c>
      <c r="W5">
        <f>AVERAGE(C16,F16,I16)</f>
        <v>2.0227272727272729</v>
      </c>
      <c r="X5">
        <f>AVERAGE(D16,G16,J16)</f>
        <v>0.43584656084656087</v>
      </c>
      <c r="Y5" s="2"/>
      <c r="Z5" t="s">
        <v>34</v>
      </c>
      <c r="AA5">
        <v>2.0227272727272729</v>
      </c>
      <c r="AD5" t="s">
        <v>8</v>
      </c>
      <c r="AE5">
        <v>5.6712962962962967</v>
      </c>
      <c r="AF5">
        <v>0.43584656084656087</v>
      </c>
    </row>
    <row r="6" spans="2:32">
      <c r="B6" s="2">
        <v>3</v>
      </c>
      <c r="C6">
        <v>3</v>
      </c>
      <c r="D6">
        <v>0</v>
      </c>
      <c r="E6" s="2">
        <v>7</v>
      </c>
      <c r="F6" s="3">
        <v>1</v>
      </c>
      <c r="G6" s="3">
        <v>1</v>
      </c>
      <c r="H6" s="2">
        <v>4</v>
      </c>
      <c r="I6" s="3">
        <v>4</v>
      </c>
      <c r="J6" s="3">
        <v>2</v>
      </c>
      <c r="K6" s="2">
        <v>11</v>
      </c>
      <c r="L6" s="3">
        <v>3</v>
      </c>
      <c r="M6" s="3">
        <v>6</v>
      </c>
      <c r="N6" s="2">
        <v>7</v>
      </c>
      <c r="O6" s="3">
        <v>3</v>
      </c>
      <c r="P6" s="3">
        <v>0</v>
      </c>
      <c r="Q6" s="2">
        <v>11</v>
      </c>
      <c r="R6" s="3">
        <v>5</v>
      </c>
      <c r="S6" s="3">
        <v>4</v>
      </c>
      <c r="U6" t="s">
        <v>32</v>
      </c>
      <c r="V6">
        <f>AVERAGE(K16,N16,Q16)</f>
        <v>8.148148148148147</v>
      </c>
      <c r="W6">
        <f>AVERAGE(L16,O16,R16)</f>
        <v>3.8333333333333335</v>
      </c>
      <c r="X6">
        <f>AVERAGE(M16,P16,S16)</f>
        <v>4.3888888888888893</v>
      </c>
      <c r="Y6" s="2"/>
      <c r="Z6" t="s">
        <v>31</v>
      </c>
      <c r="AA6">
        <v>3.8333333333333335</v>
      </c>
      <c r="AD6" t="s">
        <v>9</v>
      </c>
      <c r="AE6">
        <v>8.148148148148147</v>
      </c>
      <c r="AF6">
        <v>4.3888888888888893</v>
      </c>
    </row>
    <row r="7" spans="2:32">
      <c r="B7" s="2">
        <v>11</v>
      </c>
      <c r="C7">
        <v>2</v>
      </c>
      <c r="D7">
        <v>0</v>
      </c>
      <c r="E7" s="2">
        <v>4</v>
      </c>
      <c r="F7" s="3">
        <v>5</v>
      </c>
      <c r="G7" s="3">
        <v>0</v>
      </c>
      <c r="H7" s="2">
        <v>5</v>
      </c>
      <c r="I7" s="3">
        <v>2</v>
      </c>
      <c r="J7" s="3">
        <v>1</v>
      </c>
      <c r="K7" s="2">
        <v>8</v>
      </c>
      <c r="L7" s="3">
        <v>4</v>
      </c>
      <c r="M7" s="3">
        <v>1</v>
      </c>
      <c r="N7" s="2">
        <v>5</v>
      </c>
      <c r="O7" s="3">
        <v>2</v>
      </c>
      <c r="P7" s="3">
        <v>8</v>
      </c>
      <c r="Q7" s="2">
        <v>8</v>
      </c>
      <c r="R7" s="3">
        <v>1</v>
      </c>
      <c r="S7" s="3">
        <v>3</v>
      </c>
      <c r="T7" s="2" t="s">
        <v>35</v>
      </c>
      <c r="U7" t="s">
        <v>36</v>
      </c>
      <c r="V7">
        <f>_xlfn.STDEV.P(B16,E16,H16)</f>
        <v>1.1125183989169212</v>
      </c>
      <c r="W7">
        <f>_xlfn.STDEV.P(C16,F16,I16)</f>
        <v>0.17702002190224128</v>
      </c>
      <c r="X7">
        <f>_xlfn.STDEV.P(D16,G16,J16)</f>
        <v>0.23066181410015182</v>
      </c>
      <c r="Y7" s="2" t="s">
        <v>35</v>
      </c>
      <c r="Z7" t="s">
        <v>34</v>
      </c>
      <c r="AA7">
        <v>0.17702002190224128</v>
      </c>
      <c r="AC7" t="s">
        <v>33</v>
      </c>
      <c r="AD7" t="s">
        <v>8</v>
      </c>
      <c r="AE7">
        <v>1.1125183989169212</v>
      </c>
      <c r="AF7">
        <v>0.23066181410015182</v>
      </c>
    </row>
    <row r="8" spans="2:32">
      <c r="B8" s="2">
        <v>10</v>
      </c>
      <c r="C8">
        <v>3</v>
      </c>
      <c r="D8">
        <v>0</v>
      </c>
      <c r="E8" s="2">
        <v>3</v>
      </c>
      <c r="F8" s="3">
        <v>2</v>
      </c>
      <c r="G8" s="3">
        <v>1</v>
      </c>
      <c r="H8" s="2">
        <v>7</v>
      </c>
      <c r="I8" s="3">
        <v>2</v>
      </c>
      <c r="J8" s="3">
        <v>0</v>
      </c>
      <c r="K8" s="2">
        <v>8</v>
      </c>
      <c r="L8" s="3">
        <v>5</v>
      </c>
      <c r="M8" s="3">
        <v>15</v>
      </c>
      <c r="N8" s="2">
        <v>7</v>
      </c>
      <c r="O8" s="3">
        <v>8</v>
      </c>
      <c r="P8" s="3">
        <v>0</v>
      </c>
      <c r="Q8" s="2">
        <v>7</v>
      </c>
      <c r="R8" s="3">
        <v>5</v>
      </c>
      <c r="S8" s="3">
        <v>13</v>
      </c>
      <c r="U8" t="s">
        <v>32</v>
      </c>
      <c r="V8">
        <f>_xlfn.STDEV.P(K16,N16,Q16)</f>
        <v>3.0652483748387027</v>
      </c>
      <c r="W8">
        <f>_xlfn.STDEV.P(L16,O16,R16)</f>
        <v>0.32808366141715878</v>
      </c>
      <c r="X8">
        <f>_xlfn.STDEV.P(M16,P16,S16)</f>
        <v>1.7231180465856473</v>
      </c>
      <c r="Y8" s="2"/>
      <c r="Z8" t="s">
        <v>31</v>
      </c>
      <c r="AA8">
        <v>0.32808366141715878</v>
      </c>
      <c r="AD8" t="s">
        <v>9</v>
      </c>
      <c r="AE8">
        <v>3.0652483748387027</v>
      </c>
      <c r="AF8">
        <v>1.7231180465856473</v>
      </c>
    </row>
    <row r="9" spans="2:32">
      <c r="B9" s="2">
        <v>5</v>
      </c>
      <c r="C9">
        <v>1</v>
      </c>
      <c r="D9">
        <v>1</v>
      </c>
      <c r="E9" s="2">
        <v>3</v>
      </c>
      <c r="F9" s="3">
        <v>2</v>
      </c>
      <c r="G9" s="3">
        <v>2</v>
      </c>
      <c r="I9" s="3">
        <v>3</v>
      </c>
      <c r="J9" s="3">
        <v>0</v>
      </c>
      <c r="K9" s="2">
        <v>4</v>
      </c>
      <c r="L9" s="3">
        <v>2</v>
      </c>
      <c r="M9" s="3">
        <v>2</v>
      </c>
      <c r="O9" s="3">
        <v>3</v>
      </c>
      <c r="P9" s="3"/>
      <c r="Q9" s="2">
        <v>13</v>
      </c>
      <c r="R9" s="3">
        <v>2</v>
      </c>
      <c r="S9" s="3">
        <v>2</v>
      </c>
      <c r="T9" s="2" t="s">
        <v>30</v>
      </c>
      <c r="V9">
        <f>TTEST(B19:D19,E19:G19,2,2)</f>
        <v>0.34322134013655359</v>
      </c>
      <c r="W9">
        <v>2.3532187754414131E-3</v>
      </c>
      <c r="X9">
        <v>3.2412881043680876E-2</v>
      </c>
    </row>
    <row r="10" spans="2:32">
      <c r="B10" s="2">
        <v>7</v>
      </c>
      <c r="C10">
        <v>1</v>
      </c>
      <c r="D10">
        <v>0</v>
      </c>
      <c r="E10" s="2">
        <v>8</v>
      </c>
      <c r="F10" s="3">
        <v>2</v>
      </c>
      <c r="G10" s="3">
        <v>0</v>
      </c>
      <c r="K10" s="2">
        <v>4</v>
      </c>
      <c r="L10" s="3">
        <v>6</v>
      </c>
      <c r="M10" s="3">
        <v>0</v>
      </c>
      <c r="O10" s="3">
        <v>6</v>
      </c>
      <c r="Q10" s="2">
        <v>17</v>
      </c>
      <c r="S10" s="3">
        <v>8</v>
      </c>
      <c r="V10">
        <f>TTEST(B20:D20,E20:G20,2,2)</f>
        <v>2.3532187754414131E-3</v>
      </c>
    </row>
    <row r="11" spans="2:32">
      <c r="B11" s="2">
        <v>8</v>
      </c>
      <c r="C11">
        <v>3</v>
      </c>
      <c r="D11">
        <v>0</v>
      </c>
      <c r="O11" s="3"/>
      <c r="Q11" s="2">
        <v>14</v>
      </c>
      <c r="S11" s="3">
        <v>11</v>
      </c>
      <c r="V11">
        <f>TTEST(B21:D21,E21:G21,2,2)</f>
        <v>3.2412881043680876E-2</v>
      </c>
    </row>
    <row r="12" spans="2:32">
      <c r="C12">
        <v>1</v>
      </c>
    </row>
    <row r="13" spans="2:32">
      <c r="C13">
        <v>1</v>
      </c>
    </row>
    <row r="16" spans="2:32">
      <c r="B16" s="2">
        <f t="shared" ref="B16:S16" si="0">AVERAGE(B3:B15)</f>
        <v>7.2222222222222223</v>
      </c>
      <c r="C16" s="2">
        <f t="shared" si="0"/>
        <v>1.8181818181818181</v>
      </c>
      <c r="D16" s="2">
        <f t="shared" si="0"/>
        <v>0.1111111111111111</v>
      </c>
      <c r="E16" s="2">
        <f t="shared" si="0"/>
        <v>5.125</v>
      </c>
      <c r="F16" s="2">
        <f t="shared" si="0"/>
        <v>2.25</v>
      </c>
      <c r="G16" s="2">
        <f t="shared" si="0"/>
        <v>0.625</v>
      </c>
      <c r="H16" s="2">
        <f t="shared" si="0"/>
        <v>4.666666666666667</v>
      </c>
      <c r="I16" s="2">
        <f t="shared" si="0"/>
        <v>2</v>
      </c>
      <c r="J16" s="2">
        <f t="shared" si="0"/>
        <v>0.5714285714285714</v>
      </c>
      <c r="K16" s="2">
        <f t="shared" si="0"/>
        <v>6.5</v>
      </c>
      <c r="L16" s="2">
        <f t="shared" si="0"/>
        <v>3.375</v>
      </c>
      <c r="M16" s="2">
        <f t="shared" si="0"/>
        <v>4</v>
      </c>
      <c r="N16" s="2">
        <f t="shared" si="0"/>
        <v>5.5</v>
      </c>
      <c r="O16" s="2">
        <f t="shared" si="0"/>
        <v>4.125</v>
      </c>
      <c r="P16" s="2">
        <f t="shared" si="0"/>
        <v>2.5</v>
      </c>
      <c r="Q16" s="2">
        <f t="shared" si="0"/>
        <v>12.444444444444445</v>
      </c>
      <c r="R16" s="2">
        <f t="shared" si="0"/>
        <v>4</v>
      </c>
      <c r="S16" s="2">
        <f t="shared" si="0"/>
        <v>6.666666666666667</v>
      </c>
    </row>
    <row r="19" spans="2:7">
      <c r="B19" s="2">
        <v>7.2222222222222223</v>
      </c>
      <c r="C19">
        <v>5.125</v>
      </c>
      <c r="D19">
        <v>4.666666666666667</v>
      </c>
      <c r="E19" s="2">
        <v>6.5</v>
      </c>
      <c r="F19">
        <v>5.5</v>
      </c>
      <c r="G19">
        <v>12.444444444444445</v>
      </c>
    </row>
    <row r="20" spans="2:7">
      <c r="B20" s="2">
        <v>1.8181818181818181</v>
      </c>
      <c r="C20">
        <v>2.25</v>
      </c>
      <c r="D20">
        <v>2</v>
      </c>
      <c r="E20" s="2">
        <v>3.375</v>
      </c>
      <c r="F20">
        <v>4.125</v>
      </c>
      <c r="G20">
        <v>4</v>
      </c>
    </row>
    <row r="21" spans="2:7">
      <c r="B21" s="2">
        <v>0.1111111111111111</v>
      </c>
      <c r="C21">
        <v>0.625</v>
      </c>
      <c r="D21">
        <v>0.5714285714285714</v>
      </c>
      <c r="E21" s="2">
        <v>4</v>
      </c>
      <c r="F21">
        <v>2.5</v>
      </c>
      <c r="G21">
        <v>6.666666666666667</v>
      </c>
    </row>
  </sheetData>
  <phoneticPr fontId="2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workbookViewId="0">
      <selection activeCell="M4" sqref="M4"/>
    </sheetView>
  </sheetViews>
  <sheetFormatPr defaultRowHeight="13.2"/>
  <cols>
    <col min="1" max="8" width="8.88671875" style="9"/>
    <col min="9" max="10" width="12.88671875" style="9" bestFit="1" customWidth="1"/>
    <col min="11" max="12" width="8.88671875" style="9"/>
    <col min="13" max="13" width="12.88671875" style="9" bestFit="1" customWidth="1"/>
    <col min="14" max="16384" width="8.88671875" style="9"/>
  </cols>
  <sheetData>
    <row r="1" spans="1:22">
      <c r="A1" s="10"/>
      <c r="B1" s="10"/>
      <c r="C1" s="10" t="s">
        <v>73</v>
      </c>
      <c r="D1" s="10" t="s">
        <v>72</v>
      </c>
      <c r="E1" s="10"/>
      <c r="F1" s="19"/>
      <c r="I1" s="9" t="s">
        <v>71</v>
      </c>
      <c r="J1" s="9" t="s">
        <v>70</v>
      </c>
      <c r="L1" s="9" t="s">
        <v>8</v>
      </c>
      <c r="M1" s="9" t="s">
        <v>9</v>
      </c>
      <c r="P1" s="9" t="s">
        <v>8</v>
      </c>
      <c r="Q1" s="9" t="s">
        <v>9</v>
      </c>
      <c r="R1" s="9" t="s">
        <v>60</v>
      </c>
    </row>
    <row r="2" spans="1:22">
      <c r="A2" s="14">
        <v>7</v>
      </c>
      <c r="B2" s="14" t="s">
        <v>69</v>
      </c>
      <c r="C2" s="20"/>
      <c r="D2" s="20"/>
      <c r="E2" s="14"/>
      <c r="F2" s="15"/>
      <c r="G2" s="11"/>
      <c r="H2" s="9" t="s">
        <v>68</v>
      </c>
      <c r="J2" s="9">
        <f>AVERAGE(F17,F22,F27)</f>
        <v>1.9581324116799419E-4</v>
      </c>
      <c r="K2" s="9" t="s">
        <v>68</v>
      </c>
      <c r="M2" s="9">
        <f>J2/$J$6</f>
        <v>0.14254433179323553</v>
      </c>
      <c r="O2" s="9" t="s">
        <v>54</v>
      </c>
      <c r="Q2" s="9">
        <f>_xlfn.STDEV.P(F17,F22,F27)/$J$6</f>
        <v>0.11403558735202829</v>
      </c>
    </row>
    <row r="3" spans="1:22">
      <c r="A3" s="14">
        <v>8</v>
      </c>
      <c r="B3" s="14" t="s">
        <v>53</v>
      </c>
      <c r="C3" s="14">
        <v>18.07</v>
      </c>
      <c r="D3" s="14">
        <v>31.22</v>
      </c>
      <c r="E3" s="14"/>
      <c r="F3" s="15">
        <f>2^(C3-D3)</f>
        <v>1.1001592561167374E-4</v>
      </c>
      <c r="G3" s="11"/>
      <c r="H3" s="9" t="s">
        <v>59</v>
      </c>
      <c r="I3" s="9">
        <f>AVERAGE(F3,F8,F13)</f>
        <v>5.068622880884244E-5</v>
      </c>
      <c r="J3" s="9">
        <f>AVERAGE(F18,F23,F28)</f>
        <v>6.4250767106777977E-5</v>
      </c>
      <c r="K3" s="9" t="s">
        <v>67</v>
      </c>
      <c r="L3" s="9">
        <f>I3/$J$6</f>
        <v>3.6897579415872656E-2</v>
      </c>
      <c r="M3" s="9">
        <f>J3/$J$6</f>
        <v>4.6772029357202836E-2</v>
      </c>
      <c r="O3" s="9" t="s">
        <v>67</v>
      </c>
      <c r="P3" s="9">
        <f>_xlfn.STDEV.P(F3,F8,F13)/$J$6</f>
        <v>3.0547560543441092E-2</v>
      </c>
      <c r="Q3" s="9">
        <f>_xlfn.STDEV.P(F18,F23,F28)/$J$6</f>
        <v>6.7110990894002371E-3</v>
      </c>
      <c r="U3" s="9">
        <v>1.1775467067292585E-3</v>
      </c>
      <c r="V3" s="9">
        <v>1.6653025229842909E-3</v>
      </c>
    </row>
    <row r="4" spans="1:22">
      <c r="A4" s="14">
        <v>9</v>
      </c>
      <c r="B4" s="14" t="s">
        <v>53</v>
      </c>
      <c r="C4" s="20"/>
      <c r="D4" s="20"/>
      <c r="E4" s="14"/>
      <c r="F4" s="15"/>
      <c r="G4" s="11"/>
      <c r="H4" s="9" t="s">
        <v>66</v>
      </c>
      <c r="K4" s="9" t="s">
        <v>65</v>
      </c>
      <c r="O4" s="9" t="s">
        <v>65</v>
      </c>
      <c r="U4" s="9">
        <v>9.4329719621566899E-4</v>
      </c>
      <c r="V4" s="9">
        <v>1.3340236882367136E-3</v>
      </c>
    </row>
    <row r="5" spans="1:22">
      <c r="A5" s="14">
        <v>10</v>
      </c>
      <c r="B5" s="14" t="s">
        <v>53</v>
      </c>
      <c r="C5" s="14">
        <v>20.57</v>
      </c>
      <c r="D5" s="14">
        <v>34.89</v>
      </c>
      <c r="E5" s="14"/>
      <c r="F5" s="15">
        <f>2^(C5-D5)</f>
        <v>4.8893425145851E-5</v>
      </c>
      <c r="G5" s="11"/>
      <c r="H5" s="9" t="s">
        <v>64</v>
      </c>
      <c r="I5" s="9">
        <f>AVERAGE(F5, F10,F15)</f>
        <v>3.8187274025627805E-4</v>
      </c>
      <c r="J5" s="9">
        <f>AVERAGE(F20,F25,F30)</f>
        <v>1.3850671660786551E-4</v>
      </c>
      <c r="K5" s="9" t="s">
        <v>63</v>
      </c>
      <c r="L5" s="9">
        <f>I5/$J$6</f>
        <v>0.2779883232880177</v>
      </c>
      <c r="M5" s="9">
        <f>J5/$J$6</f>
        <v>0.10082743766446725</v>
      </c>
      <c r="O5" s="9" t="s">
        <v>63</v>
      </c>
      <c r="P5" s="9">
        <f>_xlfn.STDEV.P(F5, F10,F15)/$J$6</f>
        <v>0.18640774220902323</v>
      </c>
      <c r="Q5" s="9">
        <f>_xlfn.STDEV.P(F20,F25,F30)/$J$6</f>
        <v>2.8072361872315606E-2</v>
      </c>
      <c r="U5" s="9">
        <v>9.9019480448245007E-4</v>
      </c>
      <c r="V5" s="9">
        <v>1.1217757373017891E-3</v>
      </c>
    </row>
    <row r="6" spans="1:22">
      <c r="A6" s="12">
        <v>11</v>
      </c>
      <c r="B6" s="12" t="s">
        <v>53</v>
      </c>
      <c r="C6" s="12">
        <v>22.23</v>
      </c>
      <c r="D6" s="12">
        <v>31.96</v>
      </c>
      <c r="E6" s="12"/>
      <c r="F6" s="16">
        <f>2^(C6-D6)</f>
        <v>1.1775467067292585E-3</v>
      </c>
      <c r="G6" s="13"/>
      <c r="H6" s="9" t="s">
        <v>62</v>
      </c>
      <c r="I6" s="9">
        <f>AVERAGE(F6,F11,F16)</f>
        <v>1.0370129024757926E-3</v>
      </c>
      <c r="J6" s="9">
        <f>AVERAGE(F21,F26,F31)</f>
        <v>1.3737006495075979E-3</v>
      </c>
      <c r="K6" s="9" t="s">
        <v>61</v>
      </c>
      <c r="L6" s="9">
        <f>I6/$J$6</f>
        <v>0.75490457316702086</v>
      </c>
      <c r="M6" s="9">
        <f>J6/$J$6</f>
        <v>1</v>
      </c>
      <c r="O6" s="9" t="s">
        <v>61</v>
      </c>
      <c r="P6" s="9">
        <f>_xlfn.STDEV.P(F6,F11,F16)/$J$6</f>
        <v>7.3669614121697757E-2</v>
      </c>
      <c r="Q6" s="9">
        <f>_xlfn.STDEV.P(F21,F26,F31)/$J$6</f>
        <v>0.1628160495562388</v>
      </c>
      <c r="R6" s="9">
        <f>TTEST(U3:U5,V3:V5,2,2)</f>
        <v>0.12443716891997773</v>
      </c>
    </row>
    <row r="7" spans="1:22">
      <c r="A7" s="14">
        <v>12</v>
      </c>
      <c r="B7" s="14" t="s">
        <v>53</v>
      </c>
      <c r="C7" s="20"/>
      <c r="D7" s="20"/>
      <c r="E7" s="14"/>
      <c r="F7" s="15"/>
      <c r="G7" s="11"/>
    </row>
    <row r="8" spans="1:22">
      <c r="A8" s="14">
        <v>13</v>
      </c>
      <c r="B8" s="14" t="s">
        <v>53</v>
      </c>
      <c r="C8" s="14">
        <v>16.97</v>
      </c>
      <c r="D8" s="14">
        <v>32.590000000000003</v>
      </c>
      <c r="E8" s="14"/>
      <c r="F8" s="15">
        <f>2^(C8-D8)</f>
        <v>1.9856900870390795E-5</v>
      </c>
      <c r="G8" s="11"/>
    </row>
    <row r="9" spans="1:22">
      <c r="A9" s="14">
        <v>14</v>
      </c>
      <c r="B9" s="14" t="s">
        <v>53</v>
      </c>
      <c r="C9" s="20"/>
      <c r="D9" s="20"/>
      <c r="E9" s="14"/>
      <c r="F9" s="15"/>
      <c r="G9" s="11"/>
    </row>
    <row r="10" spans="1:22">
      <c r="A10" s="14">
        <v>15</v>
      </c>
      <c r="B10" s="14" t="s">
        <v>53</v>
      </c>
      <c r="C10" s="14">
        <v>20.62</v>
      </c>
      <c r="D10" s="14">
        <v>31.16</v>
      </c>
      <c r="E10" s="14"/>
      <c r="F10" s="15">
        <f>2^(C10-D10)</f>
        <v>6.7165127838854724E-4</v>
      </c>
      <c r="G10" s="11"/>
      <c r="O10" s="9" t="s">
        <v>8</v>
      </c>
      <c r="P10" s="9" t="s">
        <v>9</v>
      </c>
      <c r="S10" s="9" t="s">
        <v>8</v>
      </c>
      <c r="T10" s="9" t="s">
        <v>9</v>
      </c>
      <c r="U10" s="9" t="s">
        <v>60</v>
      </c>
    </row>
    <row r="11" spans="1:22">
      <c r="A11" s="12">
        <v>16</v>
      </c>
      <c r="B11" s="12" t="s">
        <v>53</v>
      </c>
      <c r="C11" s="12">
        <v>22.66</v>
      </c>
      <c r="D11" s="12">
        <v>32.71</v>
      </c>
      <c r="E11" s="12"/>
      <c r="F11" s="16">
        <f>2^(C11-D11)</f>
        <v>9.4329719621566899E-4</v>
      </c>
      <c r="G11" s="13"/>
      <c r="N11" s="9" t="s">
        <v>59</v>
      </c>
      <c r="O11" s="9">
        <f>L3/$M$3</f>
        <v>0.78888130198674977</v>
      </c>
      <c r="P11" s="9">
        <f>M3/$M$3</f>
        <v>1</v>
      </c>
      <c r="R11" s="9" t="s">
        <v>59</v>
      </c>
      <c r="S11" s="9">
        <f>P3/$M$3</f>
        <v>0.65311599610412896</v>
      </c>
      <c r="T11" s="9">
        <f>Q3/$M$3</f>
        <v>0.14348530909674406</v>
      </c>
    </row>
    <row r="12" spans="1:22">
      <c r="A12" s="14">
        <v>17</v>
      </c>
      <c r="B12" s="14" t="s">
        <v>53</v>
      </c>
      <c r="C12" s="20"/>
      <c r="D12" s="20"/>
      <c r="E12" s="14"/>
      <c r="F12" s="15"/>
      <c r="G12" s="11"/>
      <c r="N12" s="9" t="s">
        <v>58</v>
      </c>
      <c r="R12" s="9" t="s">
        <v>57</v>
      </c>
    </row>
    <row r="13" spans="1:22">
      <c r="A13" s="14">
        <v>18</v>
      </c>
      <c r="B13" s="14" t="s">
        <v>53</v>
      </c>
      <c r="C13" s="14">
        <v>17.260000000000002</v>
      </c>
      <c r="D13" s="14">
        <v>32.72</v>
      </c>
      <c r="E13" s="14"/>
      <c r="F13" s="15">
        <f>2^(C13-D13)</f>
        <v>2.2185859944462798E-5</v>
      </c>
      <c r="G13" s="11"/>
      <c r="N13" s="9" t="s">
        <v>11</v>
      </c>
      <c r="O13" s="9">
        <v>0.94272750620666035</v>
      </c>
      <c r="P13" s="9">
        <v>1</v>
      </c>
      <c r="R13" s="9" t="s">
        <v>11</v>
      </c>
      <c r="S13" s="9">
        <v>0.16757983049396455</v>
      </c>
      <c r="T13" s="9">
        <v>0.20713123876380446</v>
      </c>
    </row>
    <row r="14" spans="1:22">
      <c r="A14" s="14">
        <v>19</v>
      </c>
      <c r="B14" s="14" t="s">
        <v>53</v>
      </c>
      <c r="C14" s="20"/>
      <c r="D14" s="20"/>
      <c r="E14" s="14"/>
      <c r="F14" s="15"/>
      <c r="G14" s="11"/>
      <c r="N14" s="9" t="s">
        <v>56</v>
      </c>
      <c r="O14" s="9">
        <v>0.75490457316702086</v>
      </c>
      <c r="P14" s="9">
        <v>1</v>
      </c>
      <c r="R14" s="9" t="s">
        <v>55</v>
      </c>
      <c r="S14" s="9">
        <v>0.18640774220902323</v>
      </c>
      <c r="T14" s="9">
        <v>2.8072361872315606E-2</v>
      </c>
    </row>
    <row r="15" spans="1:22">
      <c r="A15" s="14">
        <v>20</v>
      </c>
      <c r="B15" s="14" t="s">
        <v>53</v>
      </c>
      <c r="C15" s="14">
        <v>20.95</v>
      </c>
      <c r="D15" s="14">
        <v>32.15</v>
      </c>
      <c r="E15" s="14"/>
      <c r="F15" s="15">
        <f>2^(C15-D15)</f>
        <v>4.2507351723443599E-4</v>
      </c>
      <c r="G15" s="11"/>
      <c r="N15" s="9" t="s">
        <v>54</v>
      </c>
      <c r="P15" s="9">
        <v>1</v>
      </c>
      <c r="R15" s="9" t="s">
        <v>54</v>
      </c>
      <c r="T15" s="9">
        <v>0.80000085529489906</v>
      </c>
    </row>
    <row r="16" spans="1:22">
      <c r="A16" s="12">
        <v>21</v>
      </c>
      <c r="B16" s="12" t="s">
        <v>53</v>
      </c>
      <c r="C16" s="12">
        <v>25.12</v>
      </c>
      <c r="D16" s="12">
        <v>35.1</v>
      </c>
      <c r="E16" s="12"/>
      <c r="F16" s="16">
        <f>2^(C16-D16)</f>
        <v>9.9019480448245007E-4</v>
      </c>
      <c r="G16" s="13"/>
    </row>
    <row r="17" spans="1:11">
      <c r="A17" s="14">
        <v>22</v>
      </c>
      <c r="B17" s="14" t="s">
        <v>53</v>
      </c>
      <c r="C17" s="14">
        <v>18.899999999999999</v>
      </c>
      <c r="D17" s="14">
        <v>30.15</v>
      </c>
      <c r="E17" s="14"/>
      <c r="F17" s="15">
        <f>2^(C17-D17)</f>
        <v>4.1059395276060295E-4</v>
      </c>
      <c r="G17" s="11"/>
    </row>
    <row r="18" spans="1:11">
      <c r="A18" s="14">
        <v>23</v>
      </c>
      <c r="B18" s="14" t="s">
        <v>53</v>
      </c>
      <c r="C18" s="14">
        <v>16.79</v>
      </c>
      <c r="D18" s="14">
        <v>30.45</v>
      </c>
      <c r="E18" s="14"/>
      <c r="F18" s="15">
        <f>2^(C18-D18)</f>
        <v>7.7255651487443899E-5</v>
      </c>
      <c r="G18" s="11"/>
    </row>
    <row r="19" spans="1:11">
      <c r="A19" s="14">
        <v>24</v>
      </c>
      <c r="B19" s="14" t="s">
        <v>53</v>
      </c>
      <c r="C19" s="20"/>
      <c r="D19" s="20"/>
      <c r="E19" s="14"/>
      <c r="F19" s="15"/>
      <c r="G19" s="11"/>
    </row>
    <row r="20" spans="1:11">
      <c r="A20" s="14">
        <v>25</v>
      </c>
      <c r="B20" s="14" t="s">
        <v>53</v>
      </c>
      <c r="C20" s="14">
        <v>20.88</v>
      </c>
      <c r="D20" s="14">
        <v>34.29</v>
      </c>
      <c r="E20" s="14"/>
      <c r="F20" s="15">
        <f>2^(C20-D20)</f>
        <v>9.1872970423038724E-5</v>
      </c>
      <c r="G20" s="11"/>
    </row>
    <row r="21" spans="1:11">
      <c r="A21" s="12">
        <v>26</v>
      </c>
      <c r="B21" s="12" t="s">
        <v>53</v>
      </c>
      <c r="C21" s="12">
        <v>21.09</v>
      </c>
      <c r="D21" s="12">
        <v>30.32</v>
      </c>
      <c r="E21" s="12"/>
      <c r="F21" s="16">
        <f>2^(C21-D21)</f>
        <v>1.6653025229842909E-3</v>
      </c>
      <c r="G21" s="13"/>
      <c r="H21"/>
      <c r="I21">
        <v>1.3544549219578165E-4</v>
      </c>
      <c r="J21">
        <f t="shared" ref="J21:J50" si="0">I21/$J$6</f>
        <v>9.8598986791141138E-2</v>
      </c>
      <c r="K21"/>
    </row>
    <row r="22" spans="1:11">
      <c r="A22" s="14">
        <v>27</v>
      </c>
      <c r="B22" s="14" t="s">
        <v>53</v>
      </c>
      <c r="C22" s="14">
        <v>17.260000000000002</v>
      </c>
      <c r="D22" s="14">
        <v>31.82</v>
      </c>
      <c r="E22" s="14"/>
      <c r="F22" s="15">
        <f>2^(C22-D22)</f>
        <v>4.1400278547597473E-5</v>
      </c>
      <c r="G22" s="11"/>
      <c r="H22"/>
      <c r="I22">
        <v>6.6417737067880589E-6</v>
      </c>
      <c r="J22">
        <f t="shared" si="0"/>
        <v>4.8349498190663285E-3</v>
      </c>
      <c r="K22">
        <v>0</v>
      </c>
    </row>
    <row r="23" spans="1:11">
      <c r="A23" s="14">
        <v>28</v>
      </c>
      <c r="B23" s="14" t="s">
        <v>53</v>
      </c>
      <c r="C23" s="14">
        <v>18.61</v>
      </c>
      <c r="D23" s="14">
        <v>32.71</v>
      </c>
      <c r="E23" s="14"/>
      <c r="F23" s="15">
        <f>2^(C23-D23)</f>
        <v>5.6947814424853948E-5</v>
      </c>
      <c r="G23" s="11"/>
      <c r="H23"/>
      <c r="I23">
        <v>5.5775845350915449E-5</v>
      </c>
      <c r="J23">
        <f t="shared" si="0"/>
        <v>4.0602619916433949E-2</v>
      </c>
      <c r="K23"/>
    </row>
    <row r="24" spans="1:11">
      <c r="A24" s="14">
        <v>29</v>
      </c>
      <c r="B24" s="14" t="s">
        <v>53</v>
      </c>
      <c r="C24" s="20"/>
      <c r="D24" s="20"/>
      <c r="E24" s="14"/>
      <c r="F24" s="15"/>
      <c r="G24" s="11"/>
      <c r="H24"/>
      <c r="I24">
        <v>1.9856900870390829E-5</v>
      </c>
      <c r="J24">
        <f t="shared" si="0"/>
        <v>1.4455042208437859E-2</v>
      </c>
      <c r="K24"/>
    </row>
    <row r="25" spans="1:11">
      <c r="A25" s="14">
        <v>30</v>
      </c>
      <c r="B25" s="14" t="s">
        <v>53</v>
      </c>
      <c r="C25" s="14">
        <v>20.58</v>
      </c>
      <c r="D25" s="14">
        <v>32.97</v>
      </c>
      <c r="E25" s="14"/>
      <c r="F25" s="15">
        <f>2^(C25-D25)</f>
        <v>1.8631093859381828E-4</v>
      </c>
      <c r="G25" s="11"/>
      <c r="H25"/>
      <c r="I25">
        <v>4.6255998733837856E-5</v>
      </c>
      <c r="J25">
        <f t="shared" si="0"/>
        <v>3.3672546307973492E-2</v>
      </c>
      <c r="K25">
        <v>0</v>
      </c>
    </row>
    <row r="26" spans="1:11">
      <c r="A26" s="12">
        <v>31</v>
      </c>
      <c r="B26" s="12" t="s">
        <v>53</v>
      </c>
      <c r="C26" s="12">
        <v>25.45</v>
      </c>
      <c r="D26" s="12">
        <v>35</v>
      </c>
      <c r="E26" s="12"/>
      <c r="F26" s="16">
        <f>2^(C26-D26)</f>
        <v>1.3340236882367136E-3</v>
      </c>
      <c r="G26" s="13"/>
      <c r="H26"/>
      <c r="I26">
        <v>6.3627060598213112E-5</v>
      </c>
      <c r="J26">
        <f t="shared" si="0"/>
        <v>4.6317995569864649E-2</v>
      </c>
      <c r="K26"/>
    </row>
    <row r="27" spans="1:11">
      <c r="A27" s="14">
        <v>32</v>
      </c>
      <c r="B27" s="14" t="s">
        <v>53</v>
      </c>
      <c r="C27" s="14">
        <v>18.05</v>
      </c>
      <c r="D27" s="14">
        <v>30.9</v>
      </c>
      <c r="E27" s="14"/>
      <c r="F27" s="15">
        <f>2^(C27-D27)</f>
        <v>1.3544549219578214E-4</v>
      </c>
      <c r="G27" s="11"/>
      <c r="H27"/>
      <c r="I27">
        <v>1.9856900870390795E-5</v>
      </c>
      <c r="J27">
        <f t="shared" si="0"/>
        <v>1.4455042208437834E-2</v>
      </c>
      <c r="K27">
        <v>0</v>
      </c>
    </row>
    <row r="28" spans="1:11">
      <c r="A28" s="14">
        <v>33</v>
      </c>
      <c r="B28" s="14" t="s">
        <v>53</v>
      </c>
      <c r="C28" s="14">
        <v>18.03</v>
      </c>
      <c r="D28" s="14">
        <v>32.090000000000003</v>
      </c>
      <c r="E28" s="14"/>
      <c r="F28" s="15">
        <f>2^(C28-D28)</f>
        <v>5.8548835408036093E-5</v>
      </c>
      <c r="G28" s="11"/>
      <c r="H28"/>
      <c r="I28">
        <v>1.237743505603062E-4</v>
      </c>
      <c r="J28">
        <f t="shared" si="0"/>
        <v>9.0102855090498091E-2</v>
      </c>
      <c r="K28"/>
    </row>
    <row r="29" spans="1:11">
      <c r="A29" s="14">
        <v>34</v>
      </c>
      <c r="B29" s="14" t="s">
        <v>53</v>
      </c>
      <c r="C29" s="20"/>
      <c r="D29" s="20"/>
      <c r="E29" s="14"/>
      <c r="F29" s="15"/>
      <c r="G29" s="11"/>
      <c r="H29"/>
      <c r="I29">
        <v>1.0480535112765569E-4</v>
      </c>
      <c r="J29">
        <f t="shared" si="0"/>
        <v>7.629417017835953E-2</v>
      </c>
      <c r="K29"/>
    </row>
    <row r="30" spans="1:11">
      <c r="A30" s="14">
        <v>35</v>
      </c>
      <c r="B30" s="14" t="s">
        <v>53</v>
      </c>
      <c r="C30" s="14">
        <v>20.86</v>
      </c>
      <c r="D30" s="14">
        <v>33.69</v>
      </c>
      <c r="E30" s="14"/>
      <c r="F30" s="15">
        <f>2^(C30-D30)</f>
        <v>1.3733624080673954E-4</v>
      </c>
      <c r="G30" s="11"/>
      <c r="H30"/>
      <c r="I30">
        <v>9.4329719621566899E-4</v>
      </c>
      <c r="J30">
        <f t="shared" si="0"/>
        <v>0.68668322793164083</v>
      </c>
      <c r="K30">
        <v>0</v>
      </c>
    </row>
    <row r="31" spans="1:11">
      <c r="A31" s="17">
        <v>36</v>
      </c>
      <c r="B31" s="17" t="s">
        <v>53</v>
      </c>
      <c r="C31" s="17">
        <v>22.79</v>
      </c>
      <c r="D31" s="17">
        <v>32.590000000000003</v>
      </c>
      <c r="E31" s="17"/>
      <c r="F31" s="18">
        <f>2^(C31-D31)</f>
        <v>1.1217757373017891E-3</v>
      </c>
      <c r="G31" s="11"/>
      <c r="H31"/>
      <c r="I31">
        <v>7.5143091634821701E-5</v>
      </c>
      <c r="J31">
        <f t="shared" si="0"/>
        <v>5.4701212860135642E-2</v>
      </c>
      <c r="K31"/>
    </row>
    <row r="32" spans="1:11">
      <c r="H32"/>
      <c r="I32">
        <v>2.2185859944462798E-5</v>
      </c>
      <c r="J32">
        <f t="shared" si="0"/>
        <v>1.6150432739778717E-2</v>
      </c>
      <c r="K32">
        <v>0</v>
      </c>
    </row>
    <row r="33" spans="8:11">
      <c r="H33"/>
      <c r="I33">
        <v>4.2034344325127072E-6</v>
      </c>
      <c r="J33">
        <f t="shared" si="0"/>
        <v>3.059934807499309E-3</v>
      </c>
      <c r="K33"/>
    </row>
    <row r="34" spans="8:11">
      <c r="H34"/>
      <c r="I34">
        <v>4.2507351723443599E-4</v>
      </c>
      <c r="J34">
        <f t="shared" si="0"/>
        <v>0.30943678842024519</v>
      </c>
      <c r="K34">
        <v>0</v>
      </c>
    </row>
    <row r="35" spans="8:11">
      <c r="H35"/>
      <c r="I35">
        <v>9.9019480448245007E-4</v>
      </c>
      <c r="J35">
        <f t="shared" si="0"/>
        <v>0.72082284072398506</v>
      </c>
      <c r="K35">
        <v>0</v>
      </c>
    </row>
    <row r="36" spans="8:11">
      <c r="H36"/>
      <c r="I36">
        <v>3.1333640077219386E-4</v>
      </c>
      <c r="J36">
        <f t="shared" si="0"/>
        <v>0.22809656593269362</v>
      </c>
      <c r="K36"/>
    </row>
    <row r="37" spans="8:11">
      <c r="H37"/>
      <c r="I37">
        <v>7.7255651487443899E-5</v>
      </c>
      <c r="J37">
        <f t="shared" si="0"/>
        <v>5.6239073276362017E-2</v>
      </c>
      <c r="K37">
        <v>0</v>
      </c>
    </row>
    <row r="38" spans="8:11">
      <c r="H38"/>
      <c r="I38">
        <v>1.0137068283817414E-5</v>
      </c>
      <c r="J38">
        <f t="shared" si="0"/>
        <v>7.3793866862121955E-3</v>
      </c>
      <c r="K38"/>
    </row>
    <row r="39" spans="8:11">
      <c r="H39"/>
      <c r="I39">
        <v>9.1872970423038724E-5</v>
      </c>
      <c r="J39">
        <f t="shared" si="0"/>
        <v>6.6879906081409021E-2</v>
      </c>
      <c r="K39">
        <v>0</v>
      </c>
    </row>
    <row r="40" spans="8:11">
      <c r="H40"/>
      <c r="I40">
        <v>1.6653025229842909E-3</v>
      </c>
      <c r="J40">
        <f t="shared" si="0"/>
        <v>1.212274685595597</v>
      </c>
      <c r="K40">
        <v>0</v>
      </c>
    </row>
    <row r="41" spans="8:11">
      <c r="H41"/>
      <c r="I41">
        <v>1.7025679520878988E-4</v>
      </c>
      <c r="J41">
        <f t="shared" si="0"/>
        <v>0.1239402451107658</v>
      </c>
      <c r="K41"/>
    </row>
    <row r="42" spans="8:11">
      <c r="H42"/>
      <c r="I42">
        <v>5.6947814424853948E-5</v>
      </c>
      <c r="J42">
        <f t="shared" si="0"/>
        <v>4.1455767270159517E-2</v>
      </c>
      <c r="K42">
        <v>0</v>
      </c>
    </row>
    <row r="43" spans="8:11">
      <c r="H43"/>
      <c r="I43">
        <v>1.0053601285004576E-4</v>
      </c>
      <c r="J43">
        <f t="shared" si="0"/>
        <v>7.3186259965795919E-2</v>
      </c>
      <c r="K43"/>
    </row>
    <row r="44" spans="8:11">
      <c r="H44"/>
      <c r="I44">
        <v>1.8631093859381828E-4</v>
      </c>
      <c r="J44">
        <f t="shared" si="0"/>
        <v>0.13562702955742309</v>
      </c>
      <c r="K44">
        <v>0</v>
      </c>
    </row>
    <row r="45" spans="8:11">
      <c r="H45"/>
      <c r="I45">
        <v>1.3340236882367136E-3</v>
      </c>
      <c r="J45">
        <f t="shared" si="0"/>
        <v>0.97111673399506182</v>
      </c>
      <c r="K45">
        <v>0</v>
      </c>
    </row>
    <row r="46" spans="8:11">
      <c r="H46"/>
      <c r="I46">
        <v>2.7277518019341396E-4</v>
      </c>
      <c r="J46">
        <f t="shared" si="0"/>
        <v>0.19856959395861831</v>
      </c>
      <c r="K46"/>
    </row>
    <row r="47" spans="8:11">
      <c r="H47"/>
      <c r="I47">
        <v>5.8548835408036093E-5</v>
      </c>
      <c r="J47">
        <f t="shared" si="0"/>
        <v>4.2621247525086989E-2</v>
      </c>
      <c r="K47">
        <v>0</v>
      </c>
    </row>
    <row r="48" spans="8:11">
      <c r="H48"/>
      <c r="I48">
        <v>7.0994751822280738E-4</v>
      </c>
      <c r="J48">
        <f t="shared" si="0"/>
        <v>0.51681384767291738</v>
      </c>
      <c r="K48"/>
    </row>
    <row r="49" spans="8:11">
      <c r="H49"/>
      <c r="I49">
        <v>1.3733624080673954E-4</v>
      </c>
      <c r="J49">
        <f t="shared" si="0"/>
        <v>9.9975377354569656E-2</v>
      </c>
      <c r="K49">
        <v>0</v>
      </c>
    </row>
    <row r="50" spans="8:11">
      <c r="H50"/>
      <c r="I50">
        <v>1.1217757373017891E-3</v>
      </c>
      <c r="J50">
        <f t="shared" si="0"/>
        <v>0.81660858040934081</v>
      </c>
      <c r="K50">
        <v>0</v>
      </c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7a dermis</vt:lpstr>
      <vt:lpstr>7a epi</vt:lpstr>
      <vt:lpstr>7b</vt:lpstr>
      <vt:lpstr>7c</vt:lpstr>
      <vt:lpstr>7d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2021-04-14T02:01:07Z</dcterms:modified>
</cp:coreProperties>
</file>