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TH\Desktop\A paper\source data (Excell)\"/>
    </mc:Choice>
  </mc:AlternateContent>
  <bookViews>
    <workbookView xWindow="0" yWindow="0" windowWidth="14388" windowHeight="4644" activeTab="1"/>
  </bookViews>
  <sheets>
    <sheet name="Fig1d" sheetId="1" r:id="rId1"/>
    <sheet name="Fig1e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9" i="4" l="1"/>
  <c r="X17" i="4"/>
  <c r="T17" i="4"/>
  <c r="C12" i="1" l="1"/>
  <c r="E12" i="1"/>
  <c r="C16" i="4" l="1"/>
  <c r="H16" i="4"/>
  <c r="M16" i="4"/>
  <c r="U6" i="4"/>
  <c r="V6" i="4"/>
  <c r="C38" i="4"/>
  <c r="H38" i="4"/>
  <c r="M38" i="4"/>
  <c r="U7" i="4"/>
  <c r="D16" i="4"/>
  <c r="E16" i="4"/>
  <c r="I16" i="4"/>
  <c r="J16" i="4"/>
  <c r="N16" i="4"/>
  <c r="O16" i="4"/>
  <c r="C17" i="4"/>
  <c r="D17" i="4"/>
  <c r="E17" i="4"/>
  <c r="H17" i="4"/>
  <c r="I17" i="4"/>
  <c r="J17" i="4"/>
  <c r="M17" i="4"/>
  <c r="N17" i="4"/>
  <c r="O17" i="4"/>
  <c r="U17" i="4"/>
  <c r="V17" i="4"/>
  <c r="Y17" i="4"/>
  <c r="Z17" i="4"/>
  <c r="D38" i="4"/>
  <c r="E38" i="4"/>
  <c r="C39" i="4"/>
  <c r="I38" i="4"/>
  <c r="J38" i="4"/>
  <c r="H39" i="4"/>
  <c r="N38" i="4"/>
  <c r="O38" i="4"/>
  <c r="M39" i="4"/>
  <c r="T18" i="4"/>
  <c r="D39" i="4"/>
  <c r="I39" i="4"/>
  <c r="N39" i="4"/>
  <c r="U18" i="4"/>
  <c r="E39" i="4"/>
  <c r="J39" i="4"/>
  <c r="O39" i="4"/>
  <c r="V18" i="4"/>
  <c r="X18" i="4"/>
  <c r="Y18" i="4"/>
  <c r="Z18" i="4"/>
  <c r="I10" i="1"/>
  <c r="L10" i="1"/>
  <c r="K10" i="1"/>
  <c r="J10" i="1"/>
  <c r="E11" i="1"/>
  <c r="D11" i="1"/>
  <c r="C7" i="1"/>
  <c r="D7" i="1"/>
  <c r="E7" i="1"/>
  <c r="B7" i="1"/>
</calcChain>
</file>

<file path=xl/sharedStrings.xml><?xml version="1.0" encoding="utf-8"?>
<sst xmlns="http://schemas.openxmlformats.org/spreadsheetml/2006/main" count="117" uniqueCount="92">
  <si>
    <t>young</t>
    <phoneticPr fontId="1"/>
  </si>
  <si>
    <t>old</t>
    <phoneticPr fontId="1"/>
  </si>
  <si>
    <t>ND</t>
    <phoneticPr fontId="1"/>
  </si>
  <si>
    <t>HFD</t>
    <phoneticPr fontId="1"/>
  </si>
  <si>
    <t>ND</t>
  </si>
  <si>
    <t>HFD</t>
  </si>
  <si>
    <t>young</t>
  </si>
  <si>
    <t>old</t>
  </si>
  <si>
    <t>H3-12</t>
  </si>
  <si>
    <t>H2-12</t>
  </si>
  <si>
    <t>H1-12</t>
  </si>
  <si>
    <t>H3-11</t>
  </si>
  <si>
    <t>H2-11</t>
  </si>
  <si>
    <t>H1-11</t>
  </si>
  <si>
    <t>H3-10</t>
  </si>
  <si>
    <t>H2-10</t>
  </si>
  <si>
    <t>H1-10</t>
  </si>
  <si>
    <t>H3-9</t>
  </si>
  <si>
    <t>H2-9</t>
  </si>
  <si>
    <t>H1-9</t>
  </si>
  <si>
    <t>H3-8</t>
  </si>
  <si>
    <t>H2-8</t>
  </si>
  <si>
    <t>H1-8</t>
  </si>
  <si>
    <t>H3-7</t>
  </si>
  <si>
    <t>H2-7</t>
  </si>
  <si>
    <t>H1-7</t>
  </si>
  <si>
    <t>H3-6</t>
  </si>
  <si>
    <t>H2-6</t>
  </si>
  <si>
    <t>H1-6</t>
  </si>
  <si>
    <t>H3-5</t>
  </si>
  <si>
    <t>H2-5</t>
  </si>
  <si>
    <t>H1-5</t>
  </si>
  <si>
    <t>H3-4</t>
  </si>
  <si>
    <t>H2-4</t>
  </si>
  <si>
    <t>H1-4</t>
  </si>
  <si>
    <t>H3-3</t>
  </si>
  <si>
    <t>H2-3</t>
  </si>
  <si>
    <t>H1-3</t>
  </si>
  <si>
    <t>H3-2</t>
    <phoneticPr fontId="3"/>
  </si>
  <si>
    <t>H2-2</t>
    <phoneticPr fontId="3"/>
  </si>
  <si>
    <t>H1-2</t>
    <phoneticPr fontId="3"/>
  </si>
  <si>
    <t>H3-1</t>
    <phoneticPr fontId="3"/>
  </si>
  <si>
    <t>H2-1</t>
    <phoneticPr fontId="3"/>
  </si>
  <si>
    <t>H1-1</t>
    <phoneticPr fontId="3"/>
  </si>
  <si>
    <t>epi</t>
    <phoneticPr fontId="3"/>
  </si>
  <si>
    <t>JZ SG</t>
    <phoneticPr fontId="3"/>
  </si>
  <si>
    <t>bulge</t>
    <phoneticPr fontId="3"/>
  </si>
  <si>
    <t>JZ SG</t>
    <phoneticPr fontId="3"/>
  </si>
  <si>
    <t>p value</t>
    <phoneticPr fontId="3"/>
  </si>
  <si>
    <t>HFD</t>
    <phoneticPr fontId="3"/>
  </si>
  <si>
    <t>ND</t>
    <phoneticPr fontId="3"/>
  </si>
  <si>
    <t>N3-12</t>
  </si>
  <si>
    <t>N2-12</t>
  </si>
  <si>
    <t>N1-12</t>
  </si>
  <si>
    <t>N3-11</t>
  </si>
  <si>
    <t>N2-11</t>
  </si>
  <si>
    <t>N1-11</t>
  </si>
  <si>
    <t>N3-10</t>
  </si>
  <si>
    <t>N2-10</t>
  </si>
  <si>
    <t>N1-10</t>
  </si>
  <si>
    <t>N3-9</t>
  </si>
  <si>
    <t>N2-9</t>
  </si>
  <si>
    <t>N1-9</t>
  </si>
  <si>
    <t>N3-8</t>
  </si>
  <si>
    <t>N2-8</t>
  </si>
  <si>
    <t>N1-8</t>
  </si>
  <si>
    <t>N3-7</t>
  </si>
  <si>
    <t>N2-7</t>
  </si>
  <si>
    <t>N1-7</t>
  </si>
  <si>
    <t>N3-6</t>
  </si>
  <si>
    <t>N2-6</t>
  </si>
  <si>
    <t>N1-6</t>
  </si>
  <si>
    <t>N3-5</t>
  </si>
  <si>
    <t>N2-5</t>
  </si>
  <si>
    <t>N1-5</t>
  </si>
  <si>
    <t>N3-4</t>
  </si>
  <si>
    <t>N2-4</t>
  </si>
  <si>
    <t>N1-4</t>
  </si>
  <si>
    <t>N3-3</t>
  </si>
  <si>
    <t>N2-3</t>
  </si>
  <si>
    <t>N1-3</t>
  </si>
  <si>
    <t>N3-2</t>
    <phoneticPr fontId="3"/>
  </si>
  <si>
    <t>N2-2</t>
    <phoneticPr fontId="3"/>
  </si>
  <si>
    <t>N1-2</t>
    <phoneticPr fontId="3"/>
  </si>
  <si>
    <t>N3-1</t>
    <phoneticPr fontId="3"/>
  </si>
  <si>
    <t>N2-1</t>
    <phoneticPr fontId="3"/>
  </si>
  <si>
    <t>N1-1</t>
    <phoneticPr fontId="3"/>
  </si>
  <si>
    <t>JZ/SG</t>
    <phoneticPr fontId="3"/>
  </si>
  <si>
    <t>bulge</t>
  </si>
  <si>
    <t>JZ SG</t>
  </si>
  <si>
    <t>epi</t>
  </si>
  <si>
    <t>p value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</si>
</sst>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3">
    <xf numFmtId="0" fontId="0" fillId="0" borderId="0" xfId="0">
      <alignment vertical="center"/>
    </xf>
    <xf numFmtId="0" fontId="2" fillId="0" borderId="0" xfId="1"/>
    <xf numFmtId="0" fontId="2" fillId="0" borderId="1" xfId="1" applyBorder="1"/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Fig1d!$I$10:$L$10</c:f>
                <c:numCache>
                  <c:formatCode>General</c:formatCode>
                  <c:ptCount val="4"/>
                  <c:pt idx="0">
                    <c:v>5.3141321022345691</c:v>
                  </c:pt>
                  <c:pt idx="1">
                    <c:v>4.6904157598234297</c:v>
                  </c:pt>
                  <c:pt idx="2">
                    <c:v>7.3047929470998696</c:v>
                  </c:pt>
                  <c:pt idx="3">
                    <c:v>3.6110940170535577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Fig1d!$I$8:$L$8</c:f>
              <c:strCache>
                <c:ptCount val="4"/>
                <c:pt idx="0">
                  <c:v>ND</c:v>
                </c:pt>
                <c:pt idx="1">
                  <c:v>HFD</c:v>
                </c:pt>
                <c:pt idx="2">
                  <c:v>young</c:v>
                </c:pt>
                <c:pt idx="3">
                  <c:v>old</c:v>
                </c:pt>
              </c:strCache>
            </c:strRef>
          </c:cat>
          <c:val>
            <c:numRef>
              <c:f>Fig1d!$I$9:$L$9</c:f>
              <c:numCache>
                <c:formatCode>General</c:formatCode>
                <c:ptCount val="4"/>
                <c:pt idx="0">
                  <c:v>62.4</c:v>
                </c:pt>
                <c:pt idx="1">
                  <c:v>40</c:v>
                </c:pt>
                <c:pt idx="2">
                  <c:v>93.8</c:v>
                </c:pt>
                <c:pt idx="3">
                  <c:v>44.6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349208672"/>
        <c:axId val="-349218464"/>
      </c:barChart>
      <c:catAx>
        <c:axId val="-349208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349218464"/>
        <c:crosses val="autoZero"/>
        <c:auto val="1"/>
        <c:lblAlgn val="ctr"/>
        <c:lblOffset val="100"/>
        <c:noMultiLvlLbl val="0"/>
      </c:catAx>
      <c:valAx>
        <c:axId val="-3492184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349208672"/>
        <c:crosses val="autoZero"/>
        <c:crossBetween val="between"/>
        <c:majorUnit val="4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chemeClr val="tx1"/>
          </a:solidFill>
          <a:latin typeface="+mn-lt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Fig1e!$T$16</c:f>
              <c:strCache>
                <c:ptCount val="1"/>
                <c:pt idx="0">
                  <c:v>bulge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</c:dPt>
          <c:errBars>
            <c:errBarType val="minus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Fig1e!$X$17:$X$18</c:f>
                <c:numCache>
                  <c:formatCode>General</c:formatCode>
                  <c:ptCount val="2"/>
                  <c:pt idx="0">
                    <c:v>1.5960558764678177</c:v>
                  </c:pt>
                  <c:pt idx="1">
                    <c:v>4.0840755774941337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Fig1e!$S$17:$S$18</c:f>
              <c:strCache>
                <c:ptCount val="2"/>
                <c:pt idx="0">
                  <c:v>ND</c:v>
                </c:pt>
                <c:pt idx="1">
                  <c:v>HFD</c:v>
                </c:pt>
              </c:strCache>
            </c:strRef>
          </c:cat>
          <c:val>
            <c:numRef>
              <c:f>Fig1e!$T$17:$T$18</c:f>
              <c:numCache>
                <c:formatCode>General</c:formatCode>
                <c:ptCount val="2"/>
                <c:pt idx="0">
                  <c:v>91.997385171373125</c:v>
                </c:pt>
                <c:pt idx="1">
                  <c:v>58.705905946447785</c:v>
                </c:pt>
              </c:numCache>
            </c:numRef>
          </c:val>
        </c:ser>
        <c:ser>
          <c:idx val="1"/>
          <c:order val="1"/>
          <c:tx>
            <c:strRef>
              <c:f>Fig1e!$U$16</c:f>
              <c:strCache>
                <c:ptCount val="1"/>
                <c:pt idx="0">
                  <c:v>JZ SG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errBars>
            <c:errBarType val="minus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Fig1e!$Y$17:$Y$18</c:f>
                <c:numCache>
                  <c:formatCode>General</c:formatCode>
                  <c:ptCount val="2"/>
                  <c:pt idx="0">
                    <c:v>2.0492432719635492</c:v>
                  </c:pt>
                  <c:pt idx="1">
                    <c:v>4.2045308017208862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Fig1e!$S$17:$S$18</c:f>
              <c:strCache>
                <c:ptCount val="2"/>
                <c:pt idx="0">
                  <c:v>ND</c:v>
                </c:pt>
                <c:pt idx="1">
                  <c:v>HFD</c:v>
                </c:pt>
              </c:strCache>
            </c:strRef>
          </c:cat>
          <c:val>
            <c:numRef>
              <c:f>Fig1e!$U$17:$U$18</c:f>
              <c:numCache>
                <c:formatCode>General</c:formatCode>
                <c:ptCount val="2"/>
                <c:pt idx="0">
                  <c:v>5.7447003183437291</c:v>
                </c:pt>
                <c:pt idx="1">
                  <c:v>23.59415113355907</c:v>
                </c:pt>
              </c:numCache>
            </c:numRef>
          </c:val>
        </c:ser>
        <c:ser>
          <c:idx val="2"/>
          <c:order val="2"/>
          <c:tx>
            <c:strRef>
              <c:f>Fig1e!$V$16</c:f>
              <c:strCache>
                <c:ptCount val="1"/>
                <c:pt idx="0">
                  <c:v>epi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errBars>
            <c:errBarType val="minus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Fig1e!$Z$17:$Z$18</c:f>
                <c:numCache>
                  <c:formatCode>General</c:formatCode>
                  <c:ptCount val="2"/>
                  <c:pt idx="0">
                    <c:v>1.3203325285453675</c:v>
                  </c:pt>
                  <c:pt idx="1">
                    <c:v>0.54184153150194658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Fig1e!$S$17:$S$18</c:f>
              <c:strCache>
                <c:ptCount val="2"/>
                <c:pt idx="0">
                  <c:v>ND</c:v>
                </c:pt>
                <c:pt idx="1">
                  <c:v>HFD</c:v>
                </c:pt>
              </c:strCache>
            </c:strRef>
          </c:cat>
          <c:val>
            <c:numRef>
              <c:f>Fig1e!$V$17:$V$18</c:f>
              <c:numCache>
                <c:formatCode>General</c:formatCode>
                <c:ptCount val="2"/>
                <c:pt idx="0">
                  <c:v>2.2579145102831579</c:v>
                </c:pt>
                <c:pt idx="1">
                  <c:v>17.699942919993145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349213024"/>
        <c:axId val="-349215200"/>
      </c:barChart>
      <c:catAx>
        <c:axId val="-349213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349215200"/>
        <c:crosses val="autoZero"/>
        <c:auto val="1"/>
        <c:lblAlgn val="ctr"/>
        <c:lblOffset val="100"/>
        <c:noMultiLvlLbl val="0"/>
      </c:catAx>
      <c:valAx>
        <c:axId val="-349215200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349213024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247594050743664E-2"/>
          <c:y val="5.0925925925925923E-2"/>
          <c:w val="0.89019685039370078"/>
          <c:h val="0.864822834645669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Fig1e!$T$16</c:f>
              <c:strCache>
                <c:ptCount val="1"/>
                <c:pt idx="0">
                  <c:v>bulge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Fig1e!$S$17:$S$18</c:f>
              <c:strCache>
                <c:ptCount val="2"/>
                <c:pt idx="0">
                  <c:v>ND</c:v>
                </c:pt>
                <c:pt idx="1">
                  <c:v>HFD</c:v>
                </c:pt>
              </c:strCache>
            </c:strRef>
          </c:cat>
          <c:val>
            <c:numRef>
              <c:f>Fig1e!$T$17:$T$18</c:f>
              <c:numCache>
                <c:formatCode>General</c:formatCode>
                <c:ptCount val="2"/>
                <c:pt idx="0">
                  <c:v>91.997385171373125</c:v>
                </c:pt>
                <c:pt idx="1">
                  <c:v>58.705905946447785</c:v>
                </c:pt>
              </c:numCache>
            </c:numRef>
          </c:val>
        </c:ser>
        <c:ser>
          <c:idx val="1"/>
          <c:order val="1"/>
          <c:tx>
            <c:strRef>
              <c:f>Fig1e!$U$16</c:f>
              <c:strCache>
                <c:ptCount val="1"/>
                <c:pt idx="0">
                  <c:v>JZ SG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Fig1e!$S$17:$S$18</c:f>
              <c:strCache>
                <c:ptCount val="2"/>
                <c:pt idx="0">
                  <c:v>ND</c:v>
                </c:pt>
                <c:pt idx="1">
                  <c:v>HFD</c:v>
                </c:pt>
              </c:strCache>
            </c:strRef>
          </c:cat>
          <c:val>
            <c:numRef>
              <c:f>Fig1e!$U$17:$U$18</c:f>
              <c:numCache>
                <c:formatCode>General</c:formatCode>
                <c:ptCount val="2"/>
                <c:pt idx="0">
                  <c:v>5.7447003183437291</c:v>
                </c:pt>
                <c:pt idx="1">
                  <c:v>23.59415113355907</c:v>
                </c:pt>
              </c:numCache>
            </c:numRef>
          </c:val>
        </c:ser>
        <c:ser>
          <c:idx val="2"/>
          <c:order val="2"/>
          <c:tx>
            <c:strRef>
              <c:f>Fig1e!$V$16</c:f>
              <c:strCache>
                <c:ptCount val="1"/>
                <c:pt idx="0">
                  <c:v>epi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Fig1e!$S$17:$S$18</c:f>
              <c:strCache>
                <c:ptCount val="2"/>
                <c:pt idx="0">
                  <c:v>ND</c:v>
                </c:pt>
                <c:pt idx="1">
                  <c:v>HFD</c:v>
                </c:pt>
              </c:strCache>
            </c:strRef>
          </c:cat>
          <c:val>
            <c:numRef>
              <c:f>Fig1e!$V$17:$V$18</c:f>
              <c:numCache>
                <c:formatCode>General</c:formatCode>
                <c:ptCount val="2"/>
                <c:pt idx="0">
                  <c:v>2.2579145102831579</c:v>
                </c:pt>
                <c:pt idx="1">
                  <c:v>17.699942919993145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349216288"/>
        <c:axId val="-349217376"/>
      </c:barChart>
      <c:catAx>
        <c:axId val="-349216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349217376"/>
        <c:crosses val="autoZero"/>
        <c:auto val="1"/>
        <c:lblAlgn val="ctr"/>
        <c:lblOffset val="100"/>
        <c:noMultiLvlLbl val="0"/>
      </c:catAx>
      <c:valAx>
        <c:axId val="-3492173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349216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2759470691163598"/>
          <c:y val="8.8541119860017448E-2"/>
          <c:w val="0.2670328083989501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125507</xdr:colOff>
      <xdr:row>14</xdr:row>
      <xdr:rowOff>161364</xdr:rowOff>
    </xdr:from>
    <xdr:to>
      <xdr:col>11</xdr:col>
      <xdr:colOff>116542</xdr:colOff>
      <xdr:row>31</xdr:row>
      <xdr:rowOff>8964</xdr:rowOff>
    </xdr:to>
    <xdr:graphicFrame macro="">
      <xdr:nvGraphicFramePr>
        <xdr:cNvPr id="8" name="グラフ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9525</xdr:colOff>
      <xdr:row>22</xdr:row>
      <xdr:rowOff>133350</xdr:rowOff>
    </xdr:from>
    <xdr:to>
      <xdr:col>20</xdr:col>
      <xdr:colOff>165100</xdr:colOff>
      <xdr:row>40</xdr:row>
      <xdr:rowOff>114300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30480</xdr:colOff>
      <xdr:row>22</xdr:row>
      <xdr:rowOff>137160</xdr:rowOff>
    </xdr:from>
    <xdr:to>
      <xdr:col>28</xdr:col>
      <xdr:colOff>335280</xdr:colOff>
      <xdr:row>39</xdr:row>
      <xdr:rowOff>30480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zoomScale="85" zoomScaleNormal="85" workbookViewId="0">
      <selection activeCell="G6" sqref="G6"/>
    </sheetView>
  </sheetViews>
  <sheetFormatPr defaultRowHeight="13.2" x14ac:dyDescent="0.2"/>
  <sheetData>
    <row r="1" spans="1:12" x14ac:dyDescent="0.2">
      <c r="B1" t="s">
        <v>0</v>
      </c>
      <c r="C1" t="s">
        <v>1</v>
      </c>
      <c r="D1" t="s">
        <v>2</v>
      </c>
      <c r="E1" t="s">
        <v>3</v>
      </c>
    </row>
    <row r="2" spans="1:12" x14ac:dyDescent="0.2">
      <c r="A2">
        <v>1</v>
      </c>
      <c r="B2">
        <v>87</v>
      </c>
      <c r="C2">
        <v>45</v>
      </c>
      <c r="D2">
        <v>63</v>
      </c>
      <c r="E2">
        <v>50</v>
      </c>
    </row>
    <row r="3" spans="1:12" x14ac:dyDescent="0.2">
      <c r="A3">
        <v>2</v>
      </c>
      <c r="B3">
        <v>97</v>
      </c>
      <c r="C3">
        <v>49</v>
      </c>
      <c r="D3">
        <v>57</v>
      </c>
      <c r="E3">
        <v>39</v>
      </c>
    </row>
    <row r="4" spans="1:12" x14ac:dyDescent="0.2">
      <c r="A4">
        <v>3</v>
      </c>
      <c r="B4">
        <v>84</v>
      </c>
      <c r="C4">
        <v>46</v>
      </c>
      <c r="D4">
        <v>58</v>
      </c>
      <c r="E4">
        <v>43</v>
      </c>
    </row>
    <row r="5" spans="1:12" x14ac:dyDescent="0.2">
      <c r="A5">
        <v>4</v>
      </c>
      <c r="B5">
        <v>97</v>
      </c>
      <c r="C5">
        <v>38</v>
      </c>
      <c r="D5">
        <v>62</v>
      </c>
      <c r="E5">
        <v>36</v>
      </c>
    </row>
    <row r="6" spans="1:12" x14ac:dyDescent="0.2">
      <c r="A6">
        <v>5</v>
      </c>
      <c r="B6">
        <v>104</v>
      </c>
      <c r="C6">
        <v>45</v>
      </c>
      <c r="D6">
        <v>72</v>
      </c>
      <c r="E6">
        <v>42</v>
      </c>
    </row>
    <row r="7" spans="1:12" x14ac:dyDescent="0.2">
      <c r="B7">
        <f>AVERAGE(B2:B6)</f>
        <v>93.8</v>
      </c>
      <c r="C7">
        <f t="shared" ref="C7:D7" si="0">AVERAGE(C2:C6)</f>
        <v>44.6</v>
      </c>
      <c r="D7">
        <f t="shared" si="0"/>
        <v>62.4</v>
      </c>
      <c r="E7">
        <f>AVERAGE(E3:E6)</f>
        <v>40</v>
      </c>
    </row>
    <row r="8" spans="1:12" x14ac:dyDescent="0.2">
      <c r="B8" t="s">
        <v>0</v>
      </c>
      <c r="C8" t="s">
        <v>1</v>
      </c>
      <c r="D8" t="s">
        <v>2</v>
      </c>
      <c r="E8" t="s">
        <v>3</v>
      </c>
      <c r="I8" t="s">
        <v>4</v>
      </c>
      <c r="J8" t="s">
        <v>5</v>
      </c>
      <c r="K8" t="s">
        <v>6</v>
      </c>
      <c r="L8" t="s">
        <v>7</v>
      </c>
    </row>
    <row r="9" spans="1:12" x14ac:dyDescent="0.2">
      <c r="B9">
        <v>93.8</v>
      </c>
      <c r="C9">
        <v>44.6</v>
      </c>
      <c r="D9">
        <v>62.4</v>
      </c>
      <c r="E9">
        <v>40</v>
      </c>
      <c r="I9">
        <v>62.4</v>
      </c>
      <c r="J9">
        <v>40</v>
      </c>
      <c r="K9">
        <v>93.8</v>
      </c>
      <c r="L9">
        <v>44.6</v>
      </c>
    </row>
    <row r="10" spans="1:12" x14ac:dyDescent="0.2">
      <c r="I10">
        <f>_xlfn.STDEV.P(D2:D6)</f>
        <v>5.3141321022345691</v>
      </c>
      <c r="J10">
        <f t="shared" ref="J10" si="1">_xlfn.STDEV.P(E2:E6)</f>
        <v>4.6904157598234297</v>
      </c>
      <c r="K10">
        <f>_xlfn.STDEV.P(B2:B6)</f>
        <v>7.3047929470998696</v>
      </c>
      <c r="L10">
        <f>_xlfn.STDEV.P(C2:C6)</f>
        <v>3.6110940170535577</v>
      </c>
    </row>
    <row r="11" spans="1:12" x14ac:dyDescent="0.2">
      <c r="D11">
        <f>_xlfn.STDEV.P(D2:D6)</f>
        <v>5.3141321022345691</v>
      </c>
      <c r="E11">
        <f>_xlfn.STDEV.P(E2:E6)</f>
        <v>4.6904157598234297</v>
      </c>
    </row>
    <row r="12" spans="1:12" x14ac:dyDescent="0.2">
      <c r="A12" t="s">
        <v>91</v>
      </c>
      <c r="C12">
        <f>TTEST(B2:B6,C2:C6,2,2)</f>
        <v>2.043565369505219E-6</v>
      </c>
      <c r="E12">
        <f>TTEST(D2:D6,E2:E6,2,2)</f>
        <v>4.2596247470766201E-4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E39"/>
  <sheetViews>
    <sheetView tabSelected="1" topLeftCell="C1" workbookViewId="0">
      <selection activeCell="T20" sqref="T20"/>
    </sheetView>
  </sheetViews>
  <sheetFormatPr defaultRowHeight="13.2" x14ac:dyDescent="0.2"/>
  <cols>
    <col min="1" max="19" width="8.88671875" style="1"/>
    <col min="20" max="20" width="12.88671875" style="1" bestFit="1" customWidth="1"/>
    <col min="21" max="16384" width="8.88671875" style="1"/>
  </cols>
  <sheetData>
    <row r="3" spans="1:31" x14ac:dyDescent="0.2">
      <c r="C3" s="1" t="s">
        <v>46</v>
      </c>
      <c r="D3" s="1" t="s">
        <v>87</v>
      </c>
      <c r="E3" s="1" t="s">
        <v>44</v>
      </c>
      <c r="H3" s="1" t="s">
        <v>46</v>
      </c>
      <c r="I3" s="1" t="s">
        <v>45</v>
      </c>
      <c r="J3" s="1" t="s">
        <v>44</v>
      </c>
      <c r="M3" s="1" t="s">
        <v>46</v>
      </c>
      <c r="N3" s="1" t="s">
        <v>45</v>
      </c>
      <c r="O3" s="1" t="s">
        <v>44</v>
      </c>
    </row>
    <row r="4" spans="1:31" x14ac:dyDescent="0.2">
      <c r="B4" s="1" t="s">
        <v>86</v>
      </c>
      <c r="C4" s="1">
        <v>37</v>
      </c>
      <c r="D4" s="1">
        <v>0</v>
      </c>
      <c r="E4" s="1">
        <v>0</v>
      </c>
      <c r="G4" s="1" t="s">
        <v>85</v>
      </c>
      <c r="H4" s="1">
        <v>27</v>
      </c>
      <c r="I4" s="1">
        <v>0</v>
      </c>
      <c r="J4" s="1">
        <v>0</v>
      </c>
      <c r="L4" s="1" t="s">
        <v>84</v>
      </c>
    </row>
    <row r="5" spans="1:31" x14ac:dyDescent="0.2">
      <c r="B5" s="1" t="s">
        <v>83</v>
      </c>
      <c r="C5" s="1">
        <v>68</v>
      </c>
      <c r="D5" s="1">
        <v>2</v>
      </c>
      <c r="E5" s="1">
        <v>2</v>
      </c>
      <c r="G5" s="1" t="s">
        <v>82</v>
      </c>
      <c r="H5" s="1">
        <v>15</v>
      </c>
      <c r="I5" s="1">
        <v>0</v>
      </c>
      <c r="J5" s="1">
        <v>0</v>
      </c>
      <c r="L5" s="1" t="s">
        <v>81</v>
      </c>
      <c r="M5" s="1">
        <v>22</v>
      </c>
      <c r="N5" s="1">
        <v>0</v>
      </c>
      <c r="O5" s="1">
        <v>0</v>
      </c>
      <c r="AD5" s="1" t="s">
        <v>4</v>
      </c>
      <c r="AE5" s="1" t="s">
        <v>5</v>
      </c>
    </row>
    <row r="6" spans="1:31" x14ac:dyDescent="0.2">
      <c r="B6" s="1" t="s">
        <v>80</v>
      </c>
      <c r="C6" s="1">
        <v>57</v>
      </c>
      <c r="D6" s="1">
        <v>1</v>
      </c>
      <c r="E6" s="1">
        <v>0</v>
      </c>
      <c r="G6" s="1" t="s">
        <v>79</v>
      </c>
      <c r="H6" s="1">
        <v>10</v>
      </c>
      <c r="I6" s="1">
        <v>0</v>
      </c>
      <c r="J6" s="1">
        <v>0</v>
      </c>
      <c r="L6" s="1" t="s">
        <v>78</v>
      </c>
      <c r="M6" s="1">
        <v>43</v>
      </c>
      <c r="N6" s="1">
        <v>8</v>
      </c>
      <c r="O6" s="1">
        <v>3</v>
      </c>
      <c r="U6" s="1">
        <f>SUM(C16,H16,M16)</f>
        <v>1210</v>
      </c>
      <c r="V6" s="1">
        <f>U6/35</f>
        <v>34.571428571428569</v>
      </c>
      <c r="AC6" s="1" t="s">
        <v>88</v>
      </c>
      <c r="AD6" s="1">
        <v>91.997385171373125</v>
      </c>
      <c r="AE6" s="1">
        <v>58.705905946447785</v>
      </c>
    </row>
    <row r="7" spans="1:31" x14ac:dyDescent="0.2">
      <c r="B7" s="1" t="s">
        <v>77</v>
      </c>
      <c r="C7" s="1">
        <v>39</v>
      </c>
      <c r="D7" s="1">
        <v>0</v>
      </c>
      <c r="E7" s="1">
        <v>0</v>
      </c>
      <c r="G7" s="1" t="s">
        <v>76</v>
      </c>
      <c r="H7" s="1">
        <v>35</v>
      </c>
      <c r="I7" s="1">
        <v>5</v>
      </c>
      <c r="J7" s="1">
        <v>0</v>
      </c>
      <c r="L7" s="1" t="s">
        <v>75</v>
      </c>
      <c r="M7" s="1">
        <v>75</v>
      </c>
      <c r="N7" s="1">
        <v>8</v>
      </c>
      <c r="O7" s="1">
        <v>0</v>
      </c>
      <c r="U7" s="1">
        <f>SUM(C38,H38,M38,)</f>
        <v>757</v>
      </c>
      <c r="AC7" s="1" t="s">
        <v>89</v>
      </c>
      <c r="AD7" s="1">
        <v>5.7447003183437291</v>
      </c>
      <c r="AE7" s="1">
        <v>23.59415113355907</v>
      </c>
    </row>
    <row r="8" spans="1:31" x14ac:dyDescent="0.2">
      <c r="B8" s="1" t="s">
        <v>74</v>
      </c>
      <c r="C8" s="1">
        <v>42</v>
      </c>
      <c r="D8" s="1">
        <v>4</v>
      </c>
      <c r="E8" s="1">
        <v>0</v>
      </c>
      <c r="G8" s="1" t="s">
        <v>73</v>
      </c>
      <c r="H8" s="1">
        <v>27</v>
      </c>
      <c r="I8" s="1">
        <v>0</v>
      </c>
      <c r="J8" s="1">
        <v>3</v>
      </c>
      <c r="L8" s="1" t="s">
        <v>72</v>
      </c>
      <c r="M8" s="1">
        <v>29</v>
      </c>
      <c r="N8" s="1">
        <v>1</v>
      </c>
      <c r="O8" s="1">
        <v>0</v>
      </c>
      <c r="AC8" s="1" t="s">
        <v>90</v>
      </c>
      <c r="AD8" s="1">
        <v>2.2579145102831579</v>
      </c>
      <c r="AE8" s="1">
        <v>17.699942919993145</v>
      </c>
    </row>
    <row r="9" spans="1:31" x14ac:dyDescent="0.2">
      <c r="B9" s="1" t="s">
        <v>71</v>
      </c>
      <c r="C9" s="1">
        <v>43</v>
      </c>
      <c r="D9" s="1">
        <v>0</v>
      </c>
      <c r="E9" s="1">
        <v>0</v>
      </c>
      <c r="G9" s="1" t="s">
        <v>70</v>
      </c>
      <c r="H9" s="1">
        <v>14</v>
      </c>
      <c r="I9" s="1">
        <v>0</v>
      </c>
      <c r="J9" s="1">
        <v>0</v>
      </c>
      <c r="L9" s="1" t="s">
        <v>69</v>
      </c>
      <c r="M9" s="1">
        <v>56</v>
      </c>
      <c r="N9" s="1">
        <v>7</v>
      </c>
      <c r="O9" s="1">
        <v>0</v>
      </c>
    </row>
    <row r="10" spans="1:31" x14ac:dyDescent="0.2">
      <c r="B10" s="1" t="s">
        <v>68</v>
      </c>
      <c r="C10" s="1">
        <v>24</v>
      </c>
      <c r="D10" s="1">
        <v>0</v>
      </c>
      <c r="E10" s="1">
        <v>0</v>
      </c>
      <c r="G10" s="1" t="s">
        <v>67</v>
      </c>
      <c r="H10" s="1">
        <v>8</v>
      </c>
      <c r="I10" s="1">
        <v>0</v>
      </c>
      <c r="J10" s="1">
        <v>0</v>
      </c>
      <c r="L10" s="1" t="s">
        <v>66</v>
      </c>
      <c r="M10" s="1">
        <v>55</v>
      </c>
      <c r="N10" s="1">
        <v>6</v>
      </c>
      <c r="O10" s="1">
        <v>0</v>
      </c>
    </row>
    <row r="11" spans="1:31" x14ac:dyDescent="0.2">
      <c r="B11" s="1" t="s">
        <v>65</v>
      </c>
      <c r="C11" s="1">
        <v>43</v>
      </c>
      <c r="D11" s="1">
        <v>5</v>
      </c>
      <c r="E11" s="1">
        <v>2</v>
      </c>
      <c r="G11" s="1" t="s">
        <v>64</v>
      </c>
      <c r="H11" s="1">
        <v>17</v>
      </c>
      <c r="I11" s="1">
        <v>1</v>
      </c>
      <c r="J11" s="1">
        <v>0</v>
      </c>
      <c r="L11" s="1" t="s">
        <v>63</v>
      </c>
      <c r="M11" s="1">
        <v>32</v>
      </c>
      <c r="N11" s="1">
        <v>0</v>
      </c>
      <c r="O11" s="1">
        <v>2</v>
      </c>
    </row>
    <row r="12" spans="1:31" x14ac:dyDescent="0.2">
      <c r="B12" s="1" t="s">
        <v>62</v>
      </c>
      <c r="C12" s="1">
        <v>29</v>
      </c>
      <c r="D12" s="1">
        <v>0</v>
      </c>
      <c r="E12" s="1">
        <v>0</v>
      </c>
      <c r="G12" s="1" t="s">
        <v>61</v>
      </c>
      <c r="H12" s="1">
        <v>18</v>
      </c>
      <c r="I12" s="1">
        <v>0</v>
      </c>
      <c r="J12" s="1">
        <v>0</v>
      </c>
      <c r="L12" s="1" t="s">
        <v>60</v>
      </c>
      <c r="M12" s="1">
        <v>31</v>
      </c>
      <c r="N12" s="1">
        <v>8</v>
      </c>
      <c r="O12" s="1">
        <v>0</v>
      </c>
    </row>
    <row r="13" spans="1:31" x14ac:dyDescent="0.2">
      <c r="B13" s="1" t="s">
        <v>59</v>
      </c>
      <c r="C13" s="1">
        <v>61</v>
      </c>
      <c r="D13" s="1">
        <v>3</v>
      </c>
      <c r="E13" s="1">
        <v>0</v>
      </c>
      <c r="G13" s="1" t="s">
        <v>58</v>
      </c>
      <c r="H13" s="1">
        <v>16</v>
      </c>
      <c r="I13" s="1">
        <v>1</v>
      </c>
      <c r="J13" s="1">
        <v>6</v>
      </c>
      <c r="L13" s="1" t="s">
        <v>57</v>
      </c>
      <c r="M13" s="1">
        <v>23</v>
      </c>
      <c r="N13" s="1">
        <v>2</v>
      </c>
      <c r="O13" s="1">
        <v>0</v>
      </c>
    </row>
    <row r="14" spans="1:31" x14ac:dyDescent="0.2">
      <c r="B14" s="1" t="s">
        <v>56</v>
      </c>
      <c r="C14" s="1">
        <v>91</v>
      </c>
      <c r="D14" s="1">
        <v>14</v>
      </c>
      <c r="E14" s="1">
        <v>3</v>
      </c>
      <c r="G14" s="1" t="s">
        <v>55</v>
      </c>
      <c r="H14" s="1">
        <v>20</v>
      </c>
      <c r="I14" s="1">
        <v>0</v>
      </c>
      <c r="J14" s="1">
        <v>0</v>
      </c>
      <c r="L14" s="1" t="s">
        <v>54</v>
      </c>
      <c r="M14" s="1">
        <v>30</v>
      </c>
      <c r="N14" s="1">
        <v>0</v>
      </c>
      <c r="O14" s="1">
        <v>2</v>
      </c>
    </row>
    <row r="15" spans="1:31" x14ac:dyDescent="0.2">
      <c r="A15" s="2"/>
      <c r="B15" s="2" t="s">
        <v>53</v>
      </c>
      <c r="C15" s="2">
        <v>31</v>
      </c>
      <c r="D15" s="2">
        <v>1</v>
      </c>
      <c r="E15" s="2">
        <v>0</v>
      </c>
      <c r="F15" s="2"/>
      <c r="G15" s="2" t="s">
        <v>52</v>
      </c>
      <c r="H15" s="2">
        <v>17</v>
      </c>
      <c r="I15" s="2">
        <v>2</v>
      </c>
      <c r="J15" s="2">
        <v>1</v>
      </c>
      <c r="K15" s="2"/>
      <c r="L15" s="2" t="s">
        <v>51</v>
      </c>
      <c r="M15" s="2">
        <v>25</v>
      </c>
      <c r="N15" s="2">
        <v>0</v>
      </c>
      <c r="O15" s="2">
        <v>0</v>
      </c>
    </row>
    <row r="16" spans="1:31" x14ac:dyDescent="0.2">
      <c r="C16" s="1">
        <f>SUM(C4:C15)</f>
        <v>565</v>
      </c>
      <c r="D16" s="1">
        <f>SUM(D4:D15)</f>
        <v>30</v>
      </c>
      <c r="E16" s="1">
        <f>SUM(E4:E15)</f>
        <v>7</v>
      </c>
      <c r="H16" s="1">
        <f>SUM(H4:H15)</f>
        <v>224</v>
      </c>
      <c r="I16" s="1">
        <f>SUM(I4:I15)</f>
        <v>9</v>
      </c>
      <c r="J16" s="1">
        <f>SUM(J4:J15)</f>
        <v>10</v>
      </c>
      <c r="M16" s="1">
        <f>SUM(M4:M15)</f>
        <v>421</v>
      </c>
      <c r="N16" s="1">
        <f>SUM(N4:N15)</f>
        <v>40</v>
      </c>
      <c r="O16" s="1">
        <f>SUM(O4:O15)</f>
        <v>7</v>
      </c>
      <c r="T16" s="1" t="s">
        <v>46</v>
      </c>
      <c r="U16" s="1" t="s">
        <v>45</v>
      </c>
      <c r="V16" s="1" t="s">
        <v>44</v>
      </c>
      <c r="X16" s="1" t="s">
        <v>46</v>
      </c>
      <c r="Y16" s="1" t="s">
        <v>45</v>
      </c>
      <c r="Z16" s="1" t="s">
        <v>44</v>
      </c>
    </row>
    <row r="17" spans="2:26" x14ac:dyDescent="0.2">
      <c r="C17" s="1">
        <f>100*C16/SUM(C16:E16)</f>
        <v>93.853820598006649</v>
      </c>
      <c r="D17" s="1">
        <f>100*D16/SUM(C16:E16)</f>
        <v>4.9833887043189371</v>
      </c>
      <c r="E17" s="1">
        <f>100*E16/SUM(C16:E16)</f>
        <v>1.1627906976744187</v>
      </c>
      <c r="H17" s="1">
        <f>100*H16/SUM(H16:J16)</f>
        <v>92.181069958847743</v>
      </c>
      <c r="I17" s="1">
        <f>100*I16/SUM(H16:J16)</f>
        <v>3.7037037037037037</v>
      </c>
      <c r="J17" s="1">
        <f>100*J16/SUM(H16:J16)</f>
        <v>4.1152263374485596</v>
      </c>
      <c r="M17" s="1">
        <f>100*M16/SUM(M16:O16)</f>
        <v>89.957264957264954</v>
      </c>
      <c r="N17" s="1">
        <f>100*N16/SUM(M16:O16)</f>
        <v>8.5470085470085468</v>
      </c>
      <c r="O17" s="1">
        <f>100*O16/SUM(M16:O16)</f>
        <v>1.4957264957264957</v>
      </c>
      <c r="S17" s="1" t="s">
        <v>50</v>
      </c>
      <c r="T17" s="1">
        <f>AVERAGE(C17,H17,M17)</f>
        <v>91.997385171373125</v>
      </c>
      <c r="U17" s="1">
        <f>AVERAGE(D17,I17,N17)</f>
        <v>5.7447003183437291</v>
      </c>
      <c r="V17" s="1">
        <f>AVERAGE(E17,J17,O17)</f>
        <v>2.2579145102831579</v>
      </c>
      <c r="X17" s="1">
        <f>_xlfn.STDEV.P(C17,H17,M17)</f>
        <v>1.5960558764678177</v>
      </c>
      <c r="Y17" s="1">
        <f>_xlfn.STDEV.P(D17,I17,N17)</f>
        <v>2.0492432719635492</v>
      </c>
      <c r="Z17" s="1">
        <f>_xlfn.STDEV.P(E17,J17,O17)</f>
        <v>1.3203325285453675</v>
      </c>
    </row>
    <row r="18" spans="2:26" x14ac:dyDescent="0.2">
      <c r="S18" s="1" t="s">
        <v>49</v>
      </c>
      <c r="T18" s="1">
        <f>AVERAGE(C39,H39,M39)</f>
        <v>58.705905946447785</v>
      </c>
      <c r="U18" s="1">
        <f>AVERAGE(D39,I39,N39)</f>
        <v>23.59415113355907</v>
      </c>
      <c r="V18" s="1">
        <f>AVERAGE(E39,J39,O39)</f>
        <v>17.699942919993145</v>
      </c>
      <c r="X18" s="1">
        <f>_xlfn.STDEV.P(C39,H39,M39)</f>
        <v>4.0840755774941337</v>
      </c>
      <c r="Y18" s="1">
        <f>_xlfn.STDEV.P(D39,I39,N39)</f>
        <v>4.2045308017208862</v>
      </c>
      <c r="Z18" s="1">
        <f>_xlfn.STDEV.P(E39,J39,O39)</f>
        <v>0.54184153150194658</v>
      </c>
    </row>
    <row r="19" spans="2:26" x14ac:dyDescent="0.2">
      <c r="S19" s="1" t="s">
        <v>48</v>
      </c>
      <c r="T19" s="1">
        <f>_xlfn.CHISQ.TEST(T17:V17,T18:V18)</f>
        <v>1.1034317628860087E-10</v>
      </c>
    </row>
    <row r="24" spans="2:26" x14ac:dyDescent="0.2">
      <c r="W24" s="1">
        <v>93.853820598006649</v>
      </c>
      <c r="X24" s="1">
        <v>4.9833887043189371</v>
      </c>
      <c r="Y24" s="1">
        <v>1.1627906976744187</v>
      </c>
    </row>
    <row r="25" spans="2:26" x14ac:dyDescent="0.2">
      <c r="C25" s="1" t="s">
        <v>46</v>
      </c>
      <c r="D25" s="1" t="s">
        <v>47</v>
      </c>
      <c r="E25" s="1" t="s">
        <v>44</v>
      </c>
      <c r="H25" s="1" t="s">
        <v>46</v>
      </c>
      <c r="I25" s="1" t="s">
        <v>45</v>
      </c>
      <c r="J25" s="1" t="s">
        <v>44</v>
      </c>
      <c r="M25" s="1" t="s">
        <v>46</v>
      </c>
      <c r="N25" s="1" t="s">
        <v>45</v>
      </c>
      <c r="O25" s="1" t="s">
        <v>44</v>
      </c>
      <c r="W25" s="1">
        <v>92.181069958847743</v>
      </c>
      <c r="X25" s="1">
        <v>3.7037037037037037</v>
      </c>
      <c r="Y25" s="1">
        <v>4.1152263374485596</v>
      </c>
    </row>
    <row r="26" spans="2:26" x14ac:dyDescent="0.2">
      <c r="B26" s="1" t="s">
        <v>43</v>
      </c>
      <c r="C26" s="1">
        <v>3</v>
      </c>
      <c r="D26" s="1">
        <v>1</v>
      </c>
      <c r="E26" s="1">
        <v>8</v>
      </c>
      <c r="G26" s="1" t="s">
        <v>42</v>
      </c>
      <c r="H26" s="1">
        <v>39</v>
      </c>
      <c r="I26" s="1">
        <v>16</v>
      </c>
      <c r="J26" s="1">
        <v>7</v>
      </c>
      <c r="L26" s="1" t="s">
        <v>41</v>
      </c>
      <c r="M26" s="1">
        <v>0</v>
      </c>
      <c r="N26" s="1">
        <v>0</v>
      </c>
      <c r="O26" s="1">
        <v>6</v>
      </c>
      <c r="W26" s="1">
        <v>89.957264957264954</v>
      </c>
      <c r="X26" s="1">
        <v>8.5470085470085468</v>
      </c>
      <c r="Y26" s="1">
        <v>1.4957264957264957</v>
      </c>
    </row>
    <row r="27" spans="2:26" x14ac:dyDescent="0.2">
      <c r="B27" s="1" t="s">
        <v>40</v>
      </c>
      <c r="C27" s="1">
        <v>22</v>
      </c>
      <c r="D27" s="1">
        <v>0</v>
      </c>
      <c r="E27" s="1">
        <v>6</v>
      </c>
      <c r="G27" s="1" t="s">
        <v>39</v>
      </c>
      <c r="H27" s="1">
        <v>28</v>
      </c>
      <c r="I27" s="1">
        <v>1</v>
      </c>
      <c r="J27" s="1">
        <v>1</v>
      </c>
      <c r="L27" s="1" t="s">
        <v>38</v>
      </c>
      <c r="M27" s="1">
        <v>42</v>
      </c>
      <c r="N27" s="1">
        <v>7</v>
      </c>
      <c r="O27" s="1">
        <v>6</v>
      </c>
      <c r="W27" s="1">
        <v>63.583815028901732</v>
      </c>
      <c r="X27" s="1">
        <v>18.208092485549134</v>
      </c>
      <c r="Y27" s="1">
        <v>18.208092485549134</v>
      </c>
    </row>
    <row r="28" spans="2:26" x14ac:dyDescent="0.2">
      <c r="B28" s="1" t="s">
        <v>37</v>
      </c>
      <c r="C28" s="1">
        <v>28</v>
      </c>
      <c r="D28" s="1">
        <v>9</v>
      </c>
      <c r="E28" s="1">
        <v>11</v>
      </c>
      <c r="G28" s="1" t="s">
        <v>36</v>
      </c>
      <c r="L28" s="1" t="s">
        <v>35</v>
      </c>
      <c r="M28" s="1">
        <v>26</v>
      </c>
      <c r="N28" s="1">
        <v>13</v>
      </c>
      <c r="O28" s="1">
        <v>2</v>
      </c>
      <c r="W28" s="1">
        <v>53.588516746411486</v>
      </c>
      <c r="X28" s="1">
        <v>28.4688995215311</v>
      </c>
      <c r="Y28" s="1">
        <v>17.942583732057415</v>
      </c>
    </row>
    <row r="29" spans="2:26" x14ac:dyDescent="0.2">
      <c r="B29" s="1" t="s">
        <v>34</v>
      </c>
      <c r="C29" s="1">
        <v>5</v>
      </c>
      <c r="D29" s="1">
        <v>20</v>
      </c>
      <c r="E29" s="1">
        <v>4</v>
      </c>
      <c r="G29" s="1" t="s">
        <v>33</v>
      </c>
      <c r="H29" s="1">
        <v>45</v>
      </c>
      <c r="I29" s="1">
        <v>27</v>
      </c>
      <c r="J29" s="1">
        <v>9</v>
      </c>
      <c r="L29" s="1" t="s">
        <v>32</v>
      </c>
      <c r="M29" s="1">
        <v>0</v>
      </c>
      <c r="N29" s="1">
        <v>5</v>
      </c>
      <c r="O29" s="1">
        <v>12</v>
      </c>
      <c r="W29" s="1">
        <v>58.945386064030131</v>
      </c>
      <c r="X29" s="1">
        <v>24.105461393596986</v>
      </c>
      <c r="Y29" s="1">
        <v>16.949152542372882</v>
      </c>
    </row>
    <row r="30" spans="2:26" x14ac:dyDescent="0.2">
      <c r="B30" s="1" t="s">
        <v>31</v>
      </c>
      <c r="C30" s="1">
        <v>20</v>
      </c>
      <c r="D30" s="1">
        <v>0</v>
      </c>
      <c r="E30" s="1">
        <v>5</v>
      </c>
      <c r="G30" s="1" t="s">
        <v>30</v>
      </c>
      <c r="H30" s="1">
        <v>7</v>
      </c>
      <c r="I30" s="1">
        <v>19</v>
      </c>
      <c r="J30" s="1">
        <v>16</v>
      </c>
      <c r="L30" s="1" t="s">
        <v>29</v>
      </c>
      <c r="M30" s="1">
        <v>18</v>
      </c>
      <c r="N30" s="1">
        <v>11</v>
      </c>
      <c r="O30" s="1">
        <v>4</v>
      </c>
    </row>
    <row r="31" spans="2:26" x14ac:dyDescent="0.2">
      <c r="B31" s="1" t="s">
        <v>28</v>
      </c>
      <c r="C31" s="1">
        <v>17</v>
      </c>
      <c r="D31" s="1">
        <v>9</v>
      </c>
      <c r="E31" s="1">
        <v>3</v>
      </c>
      <c r="G31" s="1" t="s">
        <v>27</v>
      </c>
      <c r="H31" s="1">
        <v>16</v>
      </c>
      <c r="I31" s="1">
        <v>15</v>
      </c>
      <c r="J31" s="1">
        <v>7</v>
      </c>
      <c r="L31" s="1" t="s">
        <v>26</v>
      </c>
      <c r="M31" s="1">
        <v>44</v>
      </c>
      <c r="N31" s="1">
        <v>5</v>
      </c>
      <c r="O31" s="1">
        <v>6</v>
      </c>
    </row>
    <row r="32" spans="2:26" x14ac:dyDescent="0.2">
      <c r="B32" s="1" t="s">
        <v>25</v>
      </c>
      <c r="C32" s="1">
        <v>36</v>
      </c>
      <c r="D32" s="1">
        <v>11</v>
      </c>
      <c r="E32" s="1">
        <v>2</v>
      </c>
      <c r="G32" s="1" t="s">
        <v>24</v>
      </c>
      <c r="H32" s="1">
        <v>62</v>
      </c>
      <c r="I32" s="1">
        <v>11</v>
      </c>
      <c r="J32" s="1">
        <v>15</v>
      </c>
      <c r="L32" s="1" t="s">
        <v>23</v>
      </c>
      <c r="M32" s="1">
        <v>21</v>
      </c>
      <c r="N32" s="1">
        <v>26</v>
      </c>
      <c r="O32" s="1">
        <v>4</v>
      </c>
    </row>
    <row r="33" spans="1:15" x14ac:dyDescent="0.2">
      <c r="B33" s="1" t="s">
        <v>22</v>
      </c>
      <c r="C33" s="1">
        <v>36</v>
      </c>
      <c r="D33" s="1">
        <v>0</v>
      </c>
      <c r="E33" s="1">
        <v>0</v>
      </c>
      <c r="G33" s="1" t="s">
        <v>21</v>
      </c>
      <c r="H33" s="1">
        <v>27</v>
      </c>
      <c r="I33" s="1">
        <v>4</v>
      </c>
      <c r="J33" s="1">
        <v>7</v>
      </c>
      <c r="L33" s="1" t="s">
        <v>20</v>
      </c>
      <c r="M33" s="1">
        <v>50</v>
      </c>
      <c r="N33" s="1">
        <v>0</v>
      </c>
      <c r="O33" s="1">
        <v>0</v>
      </c>
    </row>
    <row r="34" spans="1:15" x14ac:dyDescent="0.2">
      <c r="B34" s="1" t="s">
        <v>19</v>
      </c>
      <c r="C34" s="1">
        <v>14</v>
      </c>
      <c r="D34" s="1">
        <v>0</v>
      </c>
      <c r="E34" s="1">
        <v>0</v>
      </c>
      <c r="G34" s="1" t="s">
        <v>18</v>
      </c>
      <c r="L34" s="1" t="s">
        <v>17</v>
      </c>
      <c r="M34" s="1">
        <v>47</v>
      </c>
      <c r="N34" s="1">
        <v>29</v>
      </c>
      <c r="O34" s="1">
        <v>24</v>
      </c>
    </row>
    <row r="35" spans="1:15" x14ac:dyDescent="0.2">
      <c r="B35" s="1" t="s">
        <v>16</v>
      </c>
      <c r="C35" s="1">
        <v>18</v>
      </c>
      <c r="D35" s="1">
        <v>4</v>
      </c>
      <c r="E35" s="1">
        <v>9</v>
      </c>
      <c r="G35" s="1" t="s">
        <v>15</v>
      </c>
      <c r="H35" s="1">
        <v>0</v>
      </c>
      <c r="I35" s="1">
        <v>26</v>
      </c>
      <c r="J35" s="1">
        <v>13</v>
      </c>
      <c r="L35" s="1" t="s">
        <v>14</v>
      </c>
      <c r="M35" s="1">
        <v>14</v>
      </c>
      <c r="N35" s="1">
        <v>19</v>
      </c>
      <c r="O35" s="1">
        <v>8</v>
      </c>
    </row>
    <row r="36" spans="1:15" x14ac:dyDescent="0.2">
      <c r="B36" s="1" t="s">
        <v>13</v>
      </c>
      <c r="C36" s="1">
        <v>21</v>
      </c>
      <c r="D36" s="1">
        <v>0</v>
      </c>
      <c r="E36" s="1">
        <v>2</v>
      </c>
      <c r="G36" s="1" t="s">
        <v>12</v>
      </c>
      <c r="L36" s="1" t="s">
        <v>11</v>
      </c>
      <c r="M36" s="1">
        <v>0</v>
      </c>
      <c r="N36" s="1">
        <v>11</v>
      </c>
      <c r="O36" s="1">
        <v>18</v>
      </c>
    </row>
    <row r="37" spans="1:15" x14ac:dyDescent="0.2">
      <c r="A37" s="2"/>
      <c r="B37" s="2" t="s">
        <v>10</v>
      </c>
      <c r="C37" s="2">
        <v>0</v>
      </c>
      <c r="D37" s="2">
        <v>9</v>
      </c>
      <c r="E37" s="2">
        <v>13</v>
      </c>
      <c r="F37" s="2"/>
      <c r="G37" s="2" t="s">
        <v>9</v>
      </c>
      <c r="H37" s="2"/>
      <c r="I37" s="2"/>
      <c r="J37" s="2"/>
      <c r="K37" s="2"/>
      <c r="L37" s="2" t="s">
        <v>8</v>
      </c>
      <c r="M37" s="2">
        <v>51</v>
      </c>
      <c r="N37" s="2">
        <v>2</v>
      </c>
      <c r="O37" s="2">
        <v>0</v>
      </c>
    </row>
    <row r="38" spans="1:15" x14ac:dyDescent="0.2">
      <c r="C38" s="1">
        <f>SUM(C26:C37)</f>
        <v>220</v>
      </c>
      <c r="D38" s="1">
        <f>SUM(D26:D37)</f>
        <v>63</v>
      </c>
      <c r="E38" s="1">
        <f>SUM(E26:E37)</f>
        <v>63</v>
      </c>
      <c r="H38" s="1">
        <f>SUM(H26:H37)</f>
        <v>224</v>
      </c>
      <c r="I38" s="1">
        <f>SUM(I26:I37)</f>
        <v>119</v>
      </c>
      <c r="J38" s="1">
        <f>SUM(J26:J37)</f>
        <v>75</v>
      </c>
      <c r="M38" s="1">
        <f>SUM(M26:M37)</f>
        <v>313</v>
      </c>
      <c r="N38" s="1">
        <f>SUM(N26:N37)</f>
        <v>128</v>
      </c>
      <c r="O38" s="1">
        <f>SUM(O26:O37)</f>
        <v>90</v>
      </c>
    </row>
    <row r="39" spans="1:15" x14ac:dyDescent="0.2">
      <c r="C39" s="1">
        <f>100*C38/SUM(C38:E38)</f>
        <v>63.583815028901732</v>
      </c>
      <c r="D39" s="1">
        <f>100*D38/SUM(C38:E38)</f>
        <v>18.208092485549134</v>
      </c>
      <c r="E39" s="1">
        <f>100*E38/SUM(C38:E38)</f>
        <v>18.208092485549134</v>
      </c>
      <c r="H39" s="1">
        <f>100*H38/SUM(H38:J38)</f>
        <v>53.588516746411486</v>
      </c>
      <c r="I39" s="1">
        <f>100*I38/SUM(H38:J38)</f>
        <v>28.4688995215311</v>
      </c>
      <c r="J39" s="1">
        <f>100*J38/SUM(H38:J38)</f>
        <v>17.942583732057415</v>
      </c>
      <c r="M39" s="1">
        <f>100*M38/SUM(M38:O38)</f>
        <v>58.945386064030131</v>
      </c>
      <c r="N39" s="1">
        <f>100*N38/SUM(M38:O38)</f>
        <v>24.105461393596986</v>
      </c>
      <c r="O39" s="1">
        <f>100*O38/SUM(M38:O38)</f>
        <v>16.949152542372882</v>
      </c>
    </row>
  </sheetData>
  <phoneticPr fontId="3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Fig1d</vt:lpstr>
      <vt:lpstr>Fig1e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Nishimura</dc:creator>
  <cp:lastModifiedBy>森永</cp:lastModifiedBy>
  <dcterms:created xsi:type="dcterms:W3CDTF">2016-06-02T06:56:37Z</dcterms:created>
  <dcterms:modified xsi:type="dcterms:W3CDTF">2021-04-13T07:01:10Z</dcterms:modified>
</cp:coreProperties>
</file>