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5"/>
  </bookViews>
  <sheets>
    <sheet name="Fig 3c" sheetId="3" r:id="rId1"/>
    <sheet name="Fig3e" sheetId="12" r:id="rId2"/>
    <sheet name="Fig 3f Gli1" sheetId="4" r:id="rId3"/>
    <sheet name="Fig 3f Gli2" sheetId="5" r:id="rId4"/>
    <sheet name="Fig 3f Ptch1" sheetId="6" r:id="rId5"/>
    <sheet name="Fig3g" sheetId="13" r:id="rId6"/>
  </sheets>
  <calcPr calcId="152511" concurrentCalc="0"/>
</workbook>
</file>

<file path=xl/calcChain.xml><?xml version="1.0" encoding="utf-8"?>
<calcChain xmlns="http://schemas.openxmlformats.org/spreadsheetml/2006/main">
  <c r="J4" i="13" l="1"/>
  <c r="G4" i="13"/>
  <c r="K4" i="13"/>
  <c r="G5" i="13"/>
  <c r="J5" i="13"/>
  <c r="K5" i="13"/>
  <c r="G6" i="13"/>
  <c r="J6" i="13"/>
  <c r="K6" i="13"/>
  <c r="G7" i="13"/>
  <c r="K7" i="13"/>
  <c r="G8" i="13"/>
  <c r="G9" i="13"/>
  <c r="J11" i="13"/>
  <c r="G11" i="13"/>
  <c r="K11" i="13"/>
  <c r="G12" i="13"/>
  <c r="J12" i="13"/>
  <c r="K12" i="13"/>
  <c r="G13" i="13"/>
  <c r="J13" i="13"/>
  <c r="K13" i="13"/>
  <c r="G14" i="13"/>
  <c r="K14" i="13"/>
  <c r="G15" i="13"/>
  <c r="G16" i="13"/>
  <c r="J18" i="13"/>
  <c r="G18" i="13"/>
  <c r="K18" i="13"/>
  <c r="G19" i="13"/>
  <c r="J19" i="13"/>
  <c r="K19" i="13"/>
  <c r="G20" i="13"/>
  <c r="J20" i="13"/>
  <c r="K20" i="13"/>
  <c r="G21" i="13"/>
  <c r="K21" i="13"/>
  <c r="G22" i="13"/>
  <c r="G23" i="13"/>
  <c r="I7" i="12"/>
  <c r="S7" i="12"/>
  <c r="I12" i="12"/>
  <c r="S12" i="12"/>
  <c r="I17" i="12"/>
  <c r="S17" i="12"/>
  <c r="I27" i="12"/>
  <c r="S27" i="12"/>
  <c r="I32" i="12"/>
  <c r="S32" i="12"/>
  <c r="I37" i="12"/>
  <c r="S37" i="12"/>
  <c r="I47" i="12"/>
  <c r="J47" i="12"/>
  <c r="M47" i="12"/>
  <c r="N47" i="12"/>
  <c r="I48" i="12"/>
  <c r="J48" i="12"/>
  <c r="M48" i="12"/>
  <c r="N48" i="12"/>
  <c r="H4" i="6"/>
  <c r="I4" i="6"/>
  <c r="K4" i="6"/>
  <c r="L4" i="6"/>
  <c r="H5" i="6"/>
  <c r="I5" i="6"/>
  <c r="K5" i="6"/>
  <c r="L5" i="6"/>
  <c r="H6" i="6"/>
  <c r="I6" i="6"/>
  <c r="K6" i="6"/>
  <c r="L6" i="6"/>
  <c r="H7" i="6"/>
  <c r="I7" i="6"/>
  <c r="L7" i="6"/>
  <c r="K7" i="6"/>
  <c r="U7" i="6"/>
  <c r="V7" i="6"/>
  <c r="W7" i="6"/>
  <c r="H8" i="6"/>
  <c r="I8" i="6"/>
  <c r="L8" i="6"/>
  <c r="K8" i="6"/>
  <c r="U8" i="6"/>
  <c r="V8" i="6"/>
  <c r="W8" i="6"/>
  <c r="U9" i="6"/>
  <c r="V9" i="6"/>
  <c r="W9" i="6"/>
  <c r="U10" i="6"/>
  <c r="V10" i="6"/>
  <c r="W10" i="6"/>
  <c r="U11" i="6"/>
  <c r="V11" i="6"/>
  <c r="W11" i="6"/>
  <c r="H4" i="5"/>
  <c r="K4" i="5"/>
  <c r="I4" i="5"/>
  <c r="L4" i="5"/>
  <c r="H5" i="5"/>
  <c r="K5" i="5"/>
  <c r="I5" i="5"/>
  <c r="L5" i="5"/>
  <c r="H6" i="5"/>
  <c r="I6" i="5"/>
  <c r="K6" i="5"/>
  <c r="L6" i="5"/>
  <c r="H7" i="5"/>
  <c r="I7" i="5"/>
  <c r="L7" i="5"/>
  <c r="K7" i="5"/>
  <c r="U7" i="5"/>
  <c r="V7" i="5"/>
  <c r="W7" i="5"/>
  <c r="H8" i="5"/>
  <c r="I8" i="5"/>
  <c r="L8" i="5"/>
  <c r="K8" i="5"/>
  <c r="U8" i="5"/>
  <c r="V8" i="5"/>
  <c r="W8" i="5"/>
  <c r="U9" i="5"/>
  <c r="V9" i="5"/>
  <c r="W9" i="5"/>
  <c r="U10" i="5"/>
  <c r="V10" i="5"/>
  <c r="W10" i="5"/>
  <c r="U11" i="5"/>
  <c r="V11" i="5"/>
  <c r="W11" i="5"/>
  <c r="H4" i="4"/>
  <c r="I4" i="4"/>
  <c r="K4" i="4"/>
  <c r="L4" i="4"/>
  <c r="H5" i="4"/>
  <c r="I5" i="4"/>
  <c r="K5" i="4"/>
  <c r="L5" i="4"/>
  <c r="H6" i="4"/>
  <c r="I6" i="4"/>
  <c r="L6" i="4"/>
  <c r="K6" i="4"/>
  <c r="H7" i="4"/>
  <c r="K7" i="4"/>
  <c r="I7" i="4"/>
  <c r="L7" i="4"/>
  <c r="U7" i="4"/>
  <c r="V7" i="4"/>
  <c r="W7" i="4"/>
  <c r="H8" i="4"/>
  <c r="K8" i="4"/>
  <c r="I8" i="4"/>
  <c r="L8" i="4"/>
  <c r="U8" i="4"/>
  <c r="V8" i="4"/>
  <c r="W8" i="4"/>
  <c r="U9" i="4"/>
  <c r="V9" i="4"/>
  <c r="W9" i="4"/>
  <c r="U10" i="4"/>
  <c r="V10" i="4"/>
  <c r="W10" i="4"/>
  <c r="U11" i="4"/>
  <c r="V11" i="4"/>
  <c r="W11" i="4"/>
  <c r="I46" i="3"/>
  <c r="L46" i="3"/>
  <c r="L48" i="3"/>
  <c r="K47" i="3"/>
  <c r="L47" i="3"/>
  <c r="K46" i="3"/>
  <c r="I47" i="3"/>
  <c r="H47" i="3"/>
  <c r="H46" i="3"/>
  <c r="I43" i="3"/>
  <c r="J43" i="3"/>
  <c r="K43" i="3"/>
  <c r="L43" i="3"/>
  <c r="M43" i="3"/>
  <c r="H43" i="3"/>
  <c r="I31" i="3"/>
  <c r="J31" i="3"/>
  <c r="K31" i="3"/>
  <c r="L31" i="3"/>
  <c r="M31" i="3"/>
  <c r="I32" i="3"/>
  <c r="J32" i="3"/>
  <c r="K32" i="3"/>
  <c r="L32" i="3"/>
  <c r="M32" i="3"/>
  <c r="I33" i="3"/>
  <c r="J33" i="3"/>
  <c r="K33" i="3"/>
  <c r="L33" i="3"/>
  <c r="M33" i="3"/>
  <c r="I34" i="3"/>
  <c r="J34" i="3"/>
  <c r="K34" i="3"/>
  <c r="L34" i="3"/>
  <c r="M34" i="3"/>
  <c r="I35" i="3"/>
  <c r="J35" i="3"/>
  <c r="K35" i="3"/>
  <c r="L35" i="3"/>
  <c r="M35" i="3"/>
  <c r="I36" i="3"/>
  <c r="J36" i="3"/>
  <c r="K36" i="3"/>
  <c r="L36" i="3"/>
  <c r="M36" i="3"/>
  <c r="I37" i="3"/>
  <c r="J37" i="3"/>
  <c r="K37" i="3"/>
  <c r="L37" i="3"/>
  <c r="M37" i="3"/>
  <c r="I38" i="3"/>
  <c r="J38" i="3"/>
  <c r="K38" i="3"/>
  <c r="L38" i="3"/>
  <c r="M38" i="3"/>
  <c r="I39" i="3"/>
  <c r="J39" i="3"/>
  <c r="K39" i="3"/>
  <c r="L39" i="3"/>
  <c r="M39" i="3"/>
  <c r="I40" i="3"/>
  <c r="K40" i="3"/>
  <c r="M40" i="3"/>
  <c r="I41" i="3"/>
  <c r="K41" i="3"/>
  <c r="A32" i="3"/>
  <c r="B32" i="3"/>
  <c r="C32" i="3"/>
  <c r="D32" i="3"/>
  <c r="E32" i="3"/>
  <c r="F32" i="3"/>
  <c r="A33" i="3"/>
  <c r="B33" i="3"/>
  <c r="C33" i="3"/>
  <c r="D33" i="3"/>
  <c r="E33" i="3"/>
  <c r="F33" i="3"/>
  <c r="A34" i="3"/>
  <c r="B34" i="3"/>
  <c r="C34" i="3"/>
  <c r="D34" i="3"/>
  <c r="E34" i="3"/>
  <c r="F34" i="3"/>
  <c r="A35" i="3"/>
  <c r="B35" i="3"/>
  <c r="C35" i="3"/>
  <c r="D35" i="3"/>
  <c r="E35" i="3"/>
  <c r="F35" i="3"/>
  <c r="A36" i="3"/>
  <c r="B36" i="3"/>
  <c r="C36" i="3"/>
  <c r="D36" i="3"/>
  <c r="E36" i="3"/>
  <c r="F36" i="3"/>
  <c r="A37" i="3"/>
  <c r="B37" i="3"/>
  <c r="C37" i="3"/>
  <c r="D37" i="3"/>
  <c r="E37" i="3"/>
  <c r="F37" i="3"/>
  <c r="A38" i="3"/>
  <c r="B38" i="3"/>
  <c r="C38" i="3"/>
  <c r="D38" i="3"/>
  <c r="E38" i="3"/>
  <c r="F38" i="3"/>
  <c r="A39" i="3"/>
  <c r="B39" i="3"/>
  <c r="C39" i="3"/>
  <c r="D39" i="3"/>
  <c r="E39" i="3"/>
  <c r="F39" i="3"/>
  <c r="A40" i="3"/>
  <c r="B40" i="3"/>
  <c r="C40" i="3"/>
  <c r="D40" i="3"/>
  <c r="E40" i="3"/>
  <c r="F40" i="3"/>
  <c r="A41" i="3"/>
  <c r="B41" i="3"/>
  <c r="C41" i="3"/>
  <c r="D41" i="3"/>
  <c r="E41" i="3"/>
  <c r="F41" i="3"/>
  <c r="A42" i="3"/>
  <c r="B42" i="3"/>
  <c r="C42" i="3"/>
  <c r="D42" i="3"/>
  <c r="E42" i="3"/>
  <c r="F42" i="3"/>
  <c r="A43" i="3"/>
  <c r="B43" i="3"/>
  <c r="C43" i="3"/>
  <c r="D43" i="3"/>
  <c r="E43" i="3"/>
  <c r="F43" i="3"/>
  <c r="A44" i="3"/>
  <c r="B44" i="3"/>
  <c r="C44" i="3"/>
  <c r="D44" i="3"/>
  <c r="E44" i="3"/>
  <c r="F44" i="3"/>
  <c r="A45" i="3"/>
  <c r="B45" i="3"/>
  <c r="C45" i="3"/>
  <c r="D45" i="3"/>
  <c r="E45" i="3"/>
  <c r="F45" i="3"/>
  <c r="A46" i="3"/>
  <c r="B46" i="3"/>
  <c r="C46" i="3"/>
  <c r="D46" i="3"/>
  <c r="E46" i="3"/>
  <c r="F46" i="3"/>
  <c r="A47" i="3"/>
  <c r="B47" i="3"/>
  <c r="C47" i="3"/>
  <c r="D47" i="3"/>
  <c r="E47" i="3"/>
  <c r="F47" i="3"/>
  <c r="A48" i="3"/>
  <c r="B48" i="3"/>
  <c r="C48" i="3"/>
  <c r="D48" i="3"/>
  <c r="E48" i="3"/>
  <c r="F48" i="3"/>
  <c r="A49" i="3"/>
  <c r="B49" i="3"/>
  <c r="C49" i="3"/>
  <c r="D49" i="3"/>
  <c r="E49" i="3"/>
  <c r="F49" i="3"/>
  <c r="A50" i="3"/>
  <c r="B50" i="3"/>
  <c r="C50" i="3"/>
  <c r="D50" i="3"/>
  <c r="E50" i="3"/>
  <c r="F50" i="3"/>
  <c r="A51" i="3"/>
  <c r="B51" i="3"/>
  <c r="C51" i="3"/>
  <c r="D51" i="3"/>
  <c r="E51" i="3"/>
  <c r="F51" i="3"/>
  <c r="A52" i="3"/>
  <c r="B52" i="3"/>
  <c r="C52" i="3"/>
  <c r="D52" i="3"/>
  <c r="E52" i="3"/>
  <c r="F52" i="3"/>
  <c r="E31" i="3"/>
  <c r="F31" i="3"/>
  <c r="D31" i="3"/>
  <c r="C31" i="3"/>
  <c r="B31" i="3"/>
  <c r="H37" i="3"/>
  <c r="H39" i="3"/>
  <c r="H32" i="3"/>
  <c r="H34" i="3"/>
  <c r="H36" i="3"/>
  <c r="H38" i="3"/>
  <c r="H40" i="3"/>
  <c r="H31" i="3"/>
  <c r="H33" i="3"/>
  <c r="H35" i="3"/>
  <c r="H41" i="3"/>
  <c r="A31" i="3"/>
</calcChain>
</file>

<file path=xl/sharedStrings.xml><?xml version="1.0" encoding="utf-8"?>
<sst xmlns="http://schemas.openxmlformats.org/spreadsheetml/2006/main" count="400" uniqueCount="212">
  <si>
    <t>4375 ND1</t>
    <phoneticPr fontId="4"/>
  </si>
  <si>
    <t>Red</t>
  </si>
  <si>
    <t>Green</t>
  </si>
  <si>
    <t>Blue</t>
  </si>
  <si>
    <t>4379 ND2</t>
    <phoneticPr fontId="4"/>
  </si>
  <si>
    <t>4383 ND3</t>
    <phoneticPr fontId="4"/>
  </si>
  <si>
    <t>4387 HFD-1</t>
    <phoneticPr fontId="4"/>
  </si>
  <si>
    <t>4391 HFD-2</t>
    <phoneticPr fontId="4"/>
  </si>
  <si>
    <t>4395 HFD-3</t>
    <phoneticPr fontId="4"/>
  </si>
  <si>
    <t>ave</t>
    <phoneticPr fontId="4"/>
  </si>
  <si>
    <t>ND</t>
    <phoneticPr fontId="4"/>
  </si>
  <si>
    <t>HFD</t>
    <phoneticPr fontId="4"/>
  </si>
  <si>
    <t>ave</t>
    <phoneticPr fontId="4"/>
  </si>
  <si>
    <t>sd</t>
    <phoneticPr fontId="4"/>
  </si>
  <si>
    <t>ND</t>
    <phoneticPr fontId="4"/>
  </si>
  <si>
    <t>HFD</t>
    <phoneticPr fontId="4"/>
  </si>
  <si>
    <t>p</t>
    <phoneticPr fontId="4"/>
  </si>
  <si>
    <t xml:space="preserve">   0,02646</t>
  </si>
  <si>
    <t xml:space="preserve">   0,03794</t>
  </si>
  <si>
    <t xml:space="preserve">   0,00241</t>
  </si>
  <si>
    <t xml:space="preserve">   0,00285</t>
  </si>
  <si>
    <t xml:space="preserve">   0,01008</t>
  </si>
  <si>
    <t xml:space="preserve">   0,01294</t>
  </si>
  <si>
    <t xml:space="preserve">   0,01490</t>
  </si>
  <si>
    <t xml:space="preserve">   0,01671</t>
  </si>
  <si>
    <t xml:space="preserve">   0,00860</t>
  </si>
  <si>
    <t xml:space="preserve">   0,00923</t>
  </si>
  <si>
    <t xml:space="preserve">   0,03982</t>
  </si>
  <si>
    <t xml:space="preserve">   0,04473</t>
  </si>
  <si>
    <t xml:space="preserve">   0,00374</t>
  </si>
  <si>
    <t xml:space="preserve">   0,00458</t>
  </si>
  <si>
    <t xml:space="preserve">   0,01336</t>
  </si>
  <si>
    <t xml:space="preserve">   0,01731</t>
  </si>
  <si>
    <t xml:space="preserve">   0,01530</t>
  </si>
  <si>
    <t xml:space="preserve">   0,01911</t>
  </si>
  <si>
    <t xml:space="preserve">   0,02068</t>
  </si>
  <si>
    <t xml:space="preserve">   0,02604</t>
  </si>
  <si>
    <t xml:space="preserve">   0,03577</t>
  </si>
  <si>
    <t xml:space="preserve">   0,04040</t>
  </si>
  <si>
    <t>Mix</t>
    <phoneticPr fontId="5"/>
  </si>
  <si>
    <t xml:space="preserve">   0,00065</t>
  </si>
  <si>
    <t xml:space="preserve">   0,00067</t>
  </si>
  <si>
    <t>H2O2</t>
    <phoneticPr fontId="5"/>
  </si>
  <si>
    <t xml:space="preserve">   0,01582</t>
  </si>
  <si>
    <t xml:space="preserve">   0,02337</t>
  </si>
  <si>
    <t>IL1b</t>
    <phoneticPr fontId="5"/>
  </si>
  <si>
    <t xml:space="preserve">   0,00350</t>
  </si>
  <si>
    <t xml:space="preserve">   0,00358</t>
  </si>
  <si>
    <t>LM</t>
    <phoneticPr fontId="5"/>
  </si>
  <si>
    <t xml:space="preserve">   0,00453</t>
  </si>
  <si>
    <t xml:space="preserve">   0,00451</t>
  </si>
  <si>
    <t>ctrl</t>
    <phoneticPr fontId="5"/>
  </si>
  <si>
    <t xml:space="preserve">   0,03046</t>
  </si>
  <si>
    <t xml:space="preserve">   0,03064</t>
  </si>
  <si>
    <t>p</t>
    <phoneticPr fontId="4"/>
  </si>
  <si>
    <t>Lower Error Bars</t>
  </si>
  <si>
    <t>Upper Error Bars</t>
  </si>
  <si>
    <t>Relative Quantity (dRn)</t>
  </si>
  <si>
    <t>Replicate/Well ID</t>
  </si>
  <si>
    <t>Gli1</t>
  </si>
  <si>
    <t>Relative Quantity Chart</t>
  </si>
  <si>
    <t xml:space="preserve">   0,01358</t>
  </si>
  <si>
    <t xml:space="preserve">   0,03755</t>
  </si>
  <si>
    <t xml:space="preserve">   0,04054</t>
  </si>
  <si>
    <t xml:space="preserve">   0,05241</t>
  </si>
  <si>
    <t xml:space="preserve">   0,06194</t>
  </si>
  <si>
    <t xml:space="preserve">   0,03346</t>
  </si>
  <si>
    <t xml:space="preserve">   0,04091</t>
  </si>
  <si>
    <t xml:space="preserve">   0,10351</t>
  </si>
  <si>
    <t xml:space="preserve">   0,12053</t>
  </si>
  <si>
    <t xml:space="preserve">   0,02368</t>
  </si>
  <si>
    <t xml:space="preserve">   0,02653</t>
  </si>
  <si>
    <t xml:space="preserve">   0,11310</t>
  </si>
  <si>
    <t xml:space="preserve">   0,15485</t>
  </si>
  <si>
    <t xml:space="preserve">   0,03614</t>
  </si>
  <si>
    <t xml:space="preserve">   0,03964</t>
  </si>
  <si>
    <t xml:space="preserve">   0,01701</t>
  </si>
  <si>
    <t xml:space="preserve">   0,01821</t>
  </si>
  <si>
    <t xml:space="preserve">   0,08020</t>
  </si>
  <si>
    <t xml:space="preserve">   0,09162</t>
  </si>
  <si>
    <t>Mix</t>
    <phoneticPr fontId="5"/>
  </si>
  <si>
    <t xml:space="preserve">   0,01812</t>
  </si>
  <si>
    <t xml:space="preserve">   0,01944</t>
  </si>
  <si>
    <t>H2O2</t>
    <phoneticPr fontId="5"/>
  </si>
  <si>
    <t xml:space="preserve">   0,08249</t>
  </si>
  <si>
    <t xml:space="preserve">   0,10587</t>
  </si>
  <si>
    <t>IL1b</t>
    <phoneticPr fontId="5"/>
  </si>
  <si>
    <t xml:space="preserve">   0,05712</t>
  </si>
  <si>
    <t xml:space="preserve">   0,10005</t>
  </si>
  <si>
    <t>LM</t>
    <phoneticPr fontId="5"/>
  </si>
  <si>
    <t xml:space="preserve">   0,01900</t>
  </si>
  <si>
    <t xml:space="preserve">   0,02109</t>
  </si>
  <si>
    <t>ctrl</t>
    <phoneticPr fontId="5"/>
  </si>
  <si>
    <t xml:space="preserve">   0,11944</t>
  </si>
  <si>
    <t xml:space="preserve">   0,13123</t>
  </si>
  <si>
    <t>p</t>
    <phoneticPr fontId="4"/>
  </si>
  <si>
    <t>Gli2</t>
    <phoneticPr fontId="5"/>
  </si>
  <si>
    <t xml:space="preserve">   0,01624</t>
  </si>
  <si>
    <t xml:space="preserve">   0,01878</t>
  </si>
  <si>
    <t xml:space="preserve">   0,02600</t>
  </si>
  <si>
    <t xml:space="preserve">   0,07356</t>
  </si>
  <si>
    <t xml:space="preserve">   0,07679</t>
  </si>
  <si>
    <t xml:space="preserve">   0,03882</t>
  </si>
  <si>
    <t xml:space="preserve">   0,04036</t>
  </si>
  <si>
    <t xml:space="preserve">   0,11935</t>
  </si>
  <si>
    <t xml:space="preserve">   0,12606</t>
  </si>
  <si>
    <t xml:space="preserve">   0,02656</t>
  </si>
  <si>
    <t xml:space="preserve">   0,03081</t>
  </si>
  <si>
    <t xml:space="preserve">   0,03211</t>
  </si>
  <si>
    <t xml:space="preserve">   0,03376</t>
  </si>
  <si>
    <t xml:space="preserve">   0,07478</t>
  </si>
  <si>
    <t xml:space="preserve">   0,07870</t>
  </si>
  <si>
    <t xml:space="preserve">   0,03109</t>
  </si>
  <si>
    <t xml:space="preserve">   0,03312</t>
  </si>
  <si>
    <t xml:space="preserve">   0,13763</t>
  </si>
  <si>
    <t xml:space="preserve">   0,14647</t>
  </si>
  <si>
    <t>Mix</t>
    <phoneticPr fontId="5"/>
  </si>
  <si>
    <t xml:space="preserve">   0,02385</t>
  </si>
  <si>
    <t xml:space="preserve">   0,02428</t>
  </si>
  <si>
    <t>H2O2</t>
    <phoneticPr fontId="5"/>
  </si>
  <si>
    <t xml:space="preserve">   0,03268</t>
  </si>
  <si>
    <t xml:space="preserve">   0,03493</t>
  </si>
  <si>
    <t>IL1b</t>
    <phoneticPr fontId="5"/>
  </si>
  <si>
    <t xml:space="preserve">   0,05314</t>
  </si>
  <si>
    <t xml:space="preserve">   0,05407</t>
  </si>
  <si>
    <t>LM</t>
    <phoneticPr fontId="5"/>
  </si>
  <si>
    <t xml:space="preserve">   0,01908</t>
  </si>
  <si>
    <t xml:space="preserve">   0,01988</t>
  </si>
  <si>
    <t>ctrl</t>
    <phoneticPr fontId="5"/>
  </si>
  <si>
    <t xml:space="preserve">   0,07102</t>
  </si>
  <si>
    <t xml:space="preserve">   0,07328</t>
  </si>
  <si>
    <t>p</t>
    <phoneticPr fontId="4"/>
  </si>
  <si>
    <t>ptch1</t>
    <phoneticPr fontId="5"/>
  </si>
  <si>
    <t>p</t>
    <phoneticPr fontId="5"/>
  </si>
  <si>
    <t>ad</t>
    <phoneticPr fontId="5"/>
  </si>
  <si>
    <t>ave</t>
    <phoneticPr fontId="5"/>
  </si>
  <si>
    <t>HFD 4d</t>
    <phoneticPr fontId="5"/>
  </si>
  <si>
    <t>ND 4d</t>
    <phoneticPr fontId="5"/>
  </si>
  <si>
    <t>HFD 3M</t>
    <phoneticPr fontId="5"/>
  </si>
  <si>
    <t>ND 3M</t>
    <phoneticPr fontId="5"/>
  </si>
  <si>
    <t>#14220</t>
    <phoneticPr fontId="5"/>
  </si>
  <si>
    <t>#14212</t>
    <phoneticPr fontId="5"/>
  </si>
  <si>
    <t>#14218</t>
    <phoneticPr fontId="5"/>
  </si>
  <si>
    <t>#14210</t>
    <phoneticPr fontId="5"/>
  </si>
  <si>
    <t>#14216</t>
    <phoneticPr fontId="5"/>
  </si>
  <si>
    <t>#14208</t>
    <phoneticPr fontId="5"/>
  </si>
  <si>
    <t>%area</t>
    <phoneticPr fontId="5"/>
  </si>
  <si>
    <t>max</t>
    <phoneticPr fontId="5"/>
  </si>
  <si>
    <t>min</t>
    <phoneticPr fontId="5"/>
  </si>
  <si>
    <t>stddev</t>
    <phoneticPr fontId="5"/>
  </si>
  <si>
    <t>mean</t>
    <phoneticPr fontId="5"/>
  </si>
  <si>
    <t>area</t>
    <phoneticPr fontId="5"/>
  </si>
  <si>
    <t>HFD4d</t>
    <phoneticPr fontId="5"/>
  </si>
  <si>
    <t>stddev</t>
    <phoneticPr fontId="5"/>
  </si>
  <si>
    <t>ND4d</t>
    <phoneticPr fontId="5"/>
  </si>
  <si>
    <t>#10051</t>
    <phoneticPr fontId="5"/>
  </si>
  <si>
    <t>#10048</t>
    <phoneticPr fontId="5"/>
  </si>
  <si>
    <t>#10050</t>
    <phoneticPr fontId="5"/>
  </si>
  <si>
    <t>#10047</t>
    <phoneticPr fontId="5"/>
  </si>
  <si>
    <t>#10049</t>
    <phoneticPr fontId="5"/>
  </si>
  <si>
    <t>#10046</t>
    <phoneticPr fontId="5"/>
  </si>
  <si>
    <t>HFD3M</t>
    <phoneticPr fontId="5"/>
  </si>
  <si>
    <t>area</t>
    <phoneticPr fontId="5"/>
  </si>
  <si>
    <t>ND3M</t>
    <phoneticPr fontId="5"/>
  </si>
  <si>
    <t xml:space="preserve">   0,01570</t>
  </si>
  <si>
    <t xml:space="preserve">   0,01747</t>
  </si>
  <si>
    <t xml:space="preserve">   0,02396</t>
  </si>
  <si>
    <t xml:space="preserve">   0,02764</t>
  </si>
  <si>
    <t>p</t>
    <phoneticPr fontId="5"/>
  </si>
  <si>
    <t xml:space="preserve">   0,02168</t>
  </si>
  <si>
    <t xml:space="preserve">   0,02479</t>
  </si>
  <si>
    <t>sd</t>
    <phoneticPr fontId="5"/>
  </si>
  <si>
    <t xml:space="preserve">   0,13428</t>
  </si>
  <si>
    <t xml:space="preserve">   0,14952</t>
  </si>
  <si>
    <t>Ptch</t>
    <phoneticPr fontId="5"/>
  </si>
  <si>
    <t xml:space="preserve">   0,11155</t>
  </si>
  <si>
    <t xml:space="preserve">   0,12621</t>
  </si>
  <si>
    <t xml:space="preserve">   0,10266</t>
  </si>
  <si>
    <t xml:space="preserve">   0,11440</t>
  </si>
  <si>
    <t>mPtch</t>
  </si>
  <si>
    <t xml:space="preserve">   0,01076</t>
  </si>
  <si>
    <t xml:space="preserve">   0,00989</t>
  </si>
  <si>
    <t xml:space="preserve">   0,01520</t>
  </si>
  <si>
    <t xml:space="preserve">   0,01629</t>
  </si>
  <si>
    <t xml:space="preserve">   0,01506</t>
  </si>
  <si>
    <t xml:space="preserve">   0,01620</t>
  </si>
  <si>
    <t>sd</t>
    <phoneticPr fontId="5"/>
  </si>
  <si>
    <t xml:space="preserve">   0,11366</t>
  </si>
  <si>
    <t xml:space="preserve">   0,11904</t>
  </si>
  <si>
    <t>Gli1</t>
    <phoneticPr fontId="5"/>
  </si>
  <si>
    <t xml:space="preserve">   0,01097</t>
  </si>
  <si>
    <t xml:space="preserve">   0,01154</t>
  </si>
  <si>
    <t xml:space="preserve">   0,01473</t>
  </si>
  <si>
    <t xml:space="preserve">   0,01495</t>
  </si>
  <si>
    <t>mGli1</t>
  </si>
  <si>
    <t xml:space="preserve">   0,47804</t>
  </si>
  <si>
    <t xml:space="preserve">   0,73833</t>
  </si>
  <si>
    <t xml:space="preserve">   0,83721</t>
  </si>
  <si>
    <t xml:space="preserve">   0,34186</t>
  </si>
  <si>
    <t xml:space="preserve">   0,52761</t>
  </si>
  <si>
    <t xml:space="preserve">   0,31511</t>
  </si>
  <si>
    <t xml:space="preserve">   0,48637</t>
  </si>
  <si>
    <t>cox2</t>
    <phoneticPr fontId="5"/>
  </si>
  <si>
    <t xml:space="preserve">   0,19739</t>
  </si>
  <si>
    <t xml:space="preserve">   0,29925</t>
  </si>
  <si>
    <t xml:space="preserve">   0,30174</t>
  </si>
  <si>
    <t xml:space="preserve">   0,43213</t>
  </si>
  <si>
    <t>Il1b</t>
    <phoneticPr fontId="5"/>
  </si>
  <si>
    <t>PBS</t>
    <phoneticPr fontId="5"/>
  </si>
  <si>
    <t>mCox2</t>
  </si>
  <si>
    <t>&lt;0.001</t>
    <phoneticPr fontId="4"/>
  </si>
  <si>
    <t>&lt;0.0001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</si>
</sst>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/>
    <xf numFmtId="0" fontId="3" fillId="0" borderId="0" xfId="1">
      <alignment vertical="center"/>
    </xf>
    <xf numFmtId="3" fontId="3" fillId="0" borderId="0" xfId="1" applyNumberFormat="1">
      <alignment vertical="center"/>
    </xf>
    <xf numFmtId="0" fontId="3" fillId="0" borderId="0" xfId="1" applyFont="1">
      <alignment vertical="center"/>
    </xf>
    <xf numFmtId="0" fontId="2" fillId="0" borderId="0" xfId="3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9" fillId="0" borderId="0" xfId="3" applyFont="1">
      <alignment vertical="center"/>
    </xf>
    <xf numFmtId="0" fontId="8" fillId="0" borderId="1" xfId="3" applyFont="1" applyBorder="1">
      <alignment vertical="center"/>
    </xf>
    <xf numFmtId="0" fontId="8" fillId="0" borderId="2" xfId="3" applyFont="1" applyBorder="1">
      <alignment vertical="center"/>
    </xf>
    <xf numFmtId="0" fontId="10" fillId="0" borderId="0" xfId="3" applyFont="1">
      <alignment vertical="center"/>
    </xf>
    <xf numFmtId="0" fontId="2" fillId="0" borderId="1" xfId="3" applyBorder="1">
      <alignment vertical="center"/>
    </xf>
    <xf numFmtId="0" fontId="2" fillId="2" borderId="1" xfId="3" applyFill="1" applyBorder="1">
      <alignment vertical="center"/>
    </xf>
    <xf numFmtId="0" fontId="2" fillId="0" borderId="0" xfId="3" applyBorder="1">
      <alignment vertical="center"/>
    </xf>
    <xf numFmtId="0" fontId="2" fillId="2" borderId="0" xfId="3" applyFill="1" applyBorder="1">
      <alignment vertical="center"/>
    </xf>
    <xf numFmtId="0" fontId="2" fillId="0" borderId="3" xfId="3" applyBorder="1">
      <alignment vertical="center"/>
    </xf>
    <xf numFmtId="0" fontId="2" fillId="2" borderId="3" xfId="3" applyFill="1" applyBorder="1">
      <alignment vertical="center"/>
    </xf>
    <xf numFmtId="0" fontId="2" fillId="2" borderId="0" xfId="3" applyFill="1">
      <alignment vertical="center"/>
    </xf>
    <xf numFmtId="0" fontId="2" fillId="0" borderId="2" xfId="3" applyBorder="1">
      <alignment vertical="center"/>
    </xf>
    <xf numFmtId="0" fontId="2" fillId="2" borderId="2" xfId="3" applyFill="1" applyBorder="1">
      <alignment vertical="center"/>
    </xf>
    <xf numFmtId="0" fontId="7" fillId="0" borderId="0" xfId="3" applyFont="1">
      <alignment vertical="center"/>
    </xf>
    <xf numFmtId="11" fontId="2" fillId="2" borderId="0" xfId="3" applyNumberFormat="1" applyFill="1" applyBorder="1">
      <alignment vertical="center"/>
    </xf>
    <xf numFmtId="0" fontId="1" fillId="0" borderId="0" xfId="4">
      <alignment vertical="center"/>
    </xf>
    <xf numFmtId="3" fontId="1" fillId="0" borderId="0" xfId="4" applyNumberFormat="1">
      <alignment vertical="center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 3c'!$K$47:$L$47</c:f>
                <c:numCache>
                  <c:formatCode>General</c:formatCode>
                  <c:ptCount val="2"/>
                  <c:pt idx="0">
                    <c:v>0.70610138191106098</c:v>
                  </c:pt>
                  <c:pt idx="1">
                    <c:v>1.3937015447784562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3c'!$K$45:$L$45</c:f>
              <c:strCache>
                <c:ptCount val="2"/>
                <c:pt idx="0">
                  <c:v>ND</c:v>
                </c:pt>
                <c:pt idx="1">
                  <c:v>HFD</c:v>
                </c:pt>
              </c:strCache>
            </c:strRef>
          </c:cat>
          <c:val>
            <c:numRef>
              <c:f>'Fig 3c'!$K$46:$L$46</c:f>
              <c:numCache>
                <c:formatCode>General</c:formatCode>
                <c:ptCount val="2"/>
                <c:pt idx="0">
                  <c:v>1</c:v>
                </c:pt>
                <c:pt idx="1">
                  <c:v>3.8243840027107576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14944"/>
        <c:axId val="-414108416"/>
      </c:barChart>
      <c:catAx>
        <c:axId val="-41411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8416"/>
        <c:crosses val="autoZero"/>
        <c:auto val="1"/>
        <c:lblAlgn val="ctr"/>
        <c:lblOffset val="100"/>
        <c:noMultiLvlLbl val="0"/>
      </c:catAx>
      <c:valAx>
        <c:axId val="-4141084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4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Fig3e!$I$48:$J$48</c:f>
                <c:numCache>
                  <c:formatCode>General</c:formatCode>
                  <c:ptCount val="2"/>
                  <c:pt idx="0">
                    <c:v>0.40572753668401645</c:v>
                  </c:pt>
                  <c:pt idx="1">
                    <c:v>8.5899491303628892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Fig3e!$I$43:$J$43</c:f>
              <c:strCache>
                <c:ptCount val="2"/>
                <c:pt idx="0">
                  <c:v>ND 3M</c:v>
                </c:pt>
                <c:pt idx="1">
                  <c:v>HFD 3M</c:v>
                </c:pt>
              </c:strCache>
            </c:strRef>
          </c:cat>
          <c:val>
            <c:numRef>
              <c:f>Fig3e!$I$47:$J$47</c:f>
              <c:numCache>
                <c:formatCode>General</c:formatCode>
                <c:ptCount val="2"/>
                <c:pt idx="0">
                  <c:v>0.5694072</c:v>
                </c:pt>
                <c:pt idx="1">
                  <c:v>16.108066666666669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20-40E8-9E0D-9C020832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05152"/>
        <c:axId val="-414107328"/>
      </c:barChart>
      <c:catAx>
        <c:axId val="-414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7328"/>
        <c:crosses val="autoZero"/>
        <c:auto val="1"/>
        <c:lblAlgn val="ctr"/>
        <c:lblOffset val="100"/>
        <c:noMultiLvlLbl val="0"/>
      </c:catAx>
      <c:valAx>
        <c:axId val="-41410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5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Fig3e!$M$47:$N$47</c:f>
                <c:numCache>
                  <c:formatCode>General</c:formatCode>
                  <c:ptCount val="2"/>
                  <c:pt idx="0">
                    <c:v>2.9918666666666667</c:v>
                  </c:pt>
                  <c:pt idx="1">
                    <c:v>3.1660666666666661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Fig3e!$M$43:$N$43</c:f>
              <c:strCache>
                <c:ptCount val="2"/>
                <c:pt idx="0">
                  <c:v>ND 4d</c:v>
                </c:pt>
                <c:pt idx="1">
                  <c:v>HFD 4d</c:v>
                </c:pt>
              </c:strCache>
            </c:strRef>
          </c:cat>
          <c:val>
            <c:numRef>
              <c:f>Fig3e!$M$47:$N$47</c:f>
              <c:numCache>
                <c:formatCode>General</c:formatCode>
                <c:ptCount val="2"/>
                <c:pt idx="0">
                  <c:v>2.9918666666666667</c:v>
                </c:pt>
                <c:pt idx="1">
                  <c:v>3.1660666666666661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F0-4D29-8C77-7B3A3993A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20384"/>
        <c:axId val="-414115488"/>
      </c:barChart>
      <c:catAx>
        <c:axId val="-4141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5488"/>
        <c:crosses val="autoZero"/>
        <c:auto val="1"/>
        <c:lblAlgn val="ctr"/>
        <c:lblOffset val="100"/>
        <c:noMultiLvlLbl val="0"/>
      </c:catAx>
      <c:valAx>
        <c:axId val="-414115488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2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Gli1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 3f Gli1'!$L$4:$L$8</c:f>
                <c:numCache>
                  <c:formatCode>General</c:formatCode>
                  <c:ptCount val="5"/>
                  <c:pt idx="0">
                    <c:v>0.16668934884808473</c:v>
                  </c:pt>
                  <c:pt idx="1">
                    <c:v>5.9558338491721374E-2</c:v>
                  </c:pt>
                  <c:pt idx="2">
                    <c:v>5.9461575889884974E-2</c:v>
                  </c:pt>
                  <c:pt idx="3">
                    <c:v>1.5513493331772122E-2</c:v>
                  </c:pt>
                  <c:pt idx="4">
                    <c:v>1.5123575411631611E-2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3f Gli1'!$J$4:$J$8</c:f>
              <c:strCache>
                <c:ptCount val="5"/>
                <c:pt idx="0">
                  <c:v>ctrl</c:v>
                </c:pt>
                <c:pt idx="1">
                  <c:v>LM</c:v>
                </c:pt>
                <c:pt idx="2">
                  <c:v>IL1b</c:v>
                </c:pt>
                <c:pt idx="3">
                  <c:v>H2O2</c:v>
                </c:pt>
                <c:pt idx="4">
                  <c:v>Mix</c:v>
                </c:pt>
              </c:strCache>
            </c:strRef>
          </c:cat>
          <c:val>
            <c:numRef>
              <c:f>'Fig 3f Gli1'!$K$4:$K$8</c:f>
              <c:numCache>
                <c:formatCode>General</c:formatCode>
                <c:ptCount val="5"/>
                <c:pt idx="0">
                  <c:v>1</c:v>
                </c:pt>
                <c:pt idx="1">
                  <c:v>0.17903980721998239</c:v>
                </c:pt>
                <c:pt idx="2">
                  <c:v>0.36221944174119897</c:v>
                </c:pt>
                <c:pt idx="3">
                  <c:v>0.20574014860126358</c:v>
                </c:pt>
                <c:pt idx="4">
                  <c:v>7.5219735236418131E-2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13856"/>
        <c:axId val="-414117664"/>
      </c:barChart>
      <c:catAx>
        <c:axId val="-41411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7664"/>
        <c:crosses val="autoZero"/>
        <c:auto val="1"/>
        <c:lblAlgn val="ctr"/>
        <c:lblOffset val="100"/>
        <c:noMultiLvlLbl val="0"/>
      </c:catAx>
      <c:valAx>
        <c:axId val="-414117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3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Gli2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 3f Gli2'!$L$4:$L$8</c:f>
                <c:numCache>
                  <c:formatCode>General</c:formatCode>
                  <c:ptCount val="5"/>
                  <c:pt idx="0">
                    <c:v>7.874299418675379E-2</c:v>
                  </c:pt>
                  <c:pt idx="1">
                    <c:v>5.6319072280255407E-2</c:v>
                  </c:pt>
                  <c:pt idx="2">
                    <c:v>0.10350278576855813</c:v>
                  </c:pt>
                  <c:pt idx="3">
                    <c:v>9.5407601259434108E-2</c:v>
                  </c:pt>
                  <c:pt idx="4">
                    <c:v>5.516321319179112E-2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3f Gli2'!$J$4:$J$8</c:f>
              <c:strCache>
                <c:ptCount val="5"/>
                <c:pt idx="0">
                  <c:v>ctrl</c:v>
                </c:pt>
                <c:pt idx="1">
                  <c:v>LM</c:v>
                </c:pt>
                <c:pt idx="2">
                  <c:v>IL1b</c:v>
                </c:pt>
                <c:pt idx="3">
                  <c:v>H2O2</c:v>
                </c:pt>
                <c:pt idx="4">
                  <c:v>Mix</c:v>
                </c:pt>
              </c:strCache>
            </c:strRef>
          </c:cat>
          <c:val>
            <c:numRef>
              <c:f>'Fig 3f Gli2'!$K$4:$K$8</c:f>
              <c:numCache>
                <c:formatCode>General</c:formatCode>
                <c:ptCount val="5"/>
                <c:pt idx="0">
                  <c:v>1</c:v>
                </c:pt>
                <c:pt idx="1">
                  <c:v>0.30797906214566412</c:v>
                </c:pt>
                <c:pt idx="2">
                  <c:v>0.4893265611489932</c:v>
                </c:pt>
                <c:pt idx="3">
                  <c:v>0.7794742755367785</c:v>
                </c:pt>
                <c:pt idx="4">
                  <c:v>0.24868102908207909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10592"/>
        <c:axId val="-414117120"/>
      </c:barChart>
      <c:catAx>
        <c:axId val="-414110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7120"/>
        <c:crosses val="autoZero"/>
        <c:auto val="1"/>
        <c:lblAlgn val="ctr"/>
        <c:lblOffset val="100"/>
        <c:noMultiLvlLbl val="0"/>
      </c:catAx>
      <c:valAx>
        <c:axId val="-414117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0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ptch1</a:t>
            </a:r>
            <a:endParaRPr lang="ja-JP" alt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'Fig 3f Ptch1'!$L$4:$L$8</c:f>
                <c:numCache>
                  <c:formatCode>General</c:formatCode>
                  <c:ptCount val="5"/>
                  <c:pt idx="0">
                    <c:v>0.24899420416270598</c:v>
                  </c:pt>
                  <c:pt idx="1">
                    <c:v>7.2793816930594932E-2</c:v>
                  </c:pt>
                  <c:pt idx="2">
                    <c:v>8.3777216096427326E-2</c:v>
                  </c:pt>
                  <c:pt idx="3">
                    <c:v>2.2642410849322059E-2</c:v>
                  </c:pt>
                  <c:pt idx="4">
                    <c:v>3.9902895441672491E-2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 3f Ptch1'!$J$4:$J$8</c:f>
              <c:strCache>
                <c:ptCount val="5"/>
                <c:pt idx="0">
                  <c:v>ctrl</c:v>
                </c:pt>
                <c:pt idx="1">
                  <c:v>LM</c:v>
                </c:pt>
                <c:pt idx="2">
                  <c:v>IL1b</c:v>
                </c:pt>
                <c:pt idx="3">
                  <c:v>H2O2</c:v>
                </c:pt>
                <c:pt idx="4">
                  <c:v>Mix</c:v>
                </c:pt>
              </c:strCache>
            </c:strRef>
          </c:cat>
          <c:val>
            <c:numRef>
              <c:f>'Fig 3f Ptch1'!$K$4:$K$8</c:f>
              <c:numCache>
                <c:formatCode>General</c:formatCode>
                <c:ptCount val="5"/>
                <c:pt idx="0">
                  <c:v>1</c:v>
                </c:pt>
                <c:pt idx="1">
                  <c:v>0.27528539534100005</c:v>
                </c:pt>
                <c:pt idx="2">
                  <c:v>0.62760295996742343</c:v>
                </c:pt>
                <c:pt idx="3">
                  <c:v>0.28126009239367006</c:v>
                </c:pt>
                <c:pt idx="4">
                  <c:v>0.19359843857505932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19840"/>
        <c:axId val="-414112224"/>
      </c:barChart>
      <c:catAx>
        <c:axId val="-41411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2224"/>
        <c:crosses val="autoZero"/>
        <c:auto val="1"/>
        <c:lblAlgn val="ctr"/>
        <c:lblOffset val="100"/>
        <c:noMultiLvlLbl val="0"/>
      </c:catAx>
      <c:valAx>
        <c:axId val="-414112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Fig3g!$I$5</c:f>
              <c:strCache>
                <c:ptCount val="1"/>
                <c:pt idx="0">
                  <c:v>cox2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Fig3g!$J$6:$K$6</c:f>
                <c:numCache>
                  <c:formatCode>General</c:formatCode>
                  <c:ptCount val="2"/>
                  <c:pt idx="0">
                    <c:v>0.17669468419566356</c:v>
                  </c:pt>
                  <c:pt idx="1">
                    <c:v>0.65889698932954466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Fig3g!$J$3:$K$3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Fig3g!$J$5:$K$5</c:f>
              <c:numCache>
                <c:formatCode>General</c:formatCode>
                <c:ptCount val="2"/>
                <c:pt idx="0">
                  <c:v>1</c:v>
                </c:pt>
                <c:pt idx="1">
                  <c:v>2.8786121387861212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11680"/>
        <c:axId val="-414109504"/>
      </c:barChart>
      <c:catAx>
        <c:axId val="-4141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9504"/>
        <c:crosses val="autoZero"/>
        <c:auto val="1"/>
        <c:lblAlgn val="ctr"/>
        <c:lblOffset val="100"/>
        <c:noMultiLvlLbl val="0"/>
      </c:catAx>
      <c:valAx>
        <c:axId val="-414109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Fig3g!$I$12</c:f>
              <c:strCache>
                <c:ptCount val="1"/>
                <c:pt idx="0">
                  <c:v>Gli1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Fig3g!$J$13:$K$13</c:f>
                <c:numCache>
                  <c:formatCode>General</c:formatCode>
                  <c:ptCount val="2"/>
                  <c:pt idx="0">
                    <c:v>0.16361203099409283</c:v>
                  </c:pt>
                  <c:pt idx="1">
                    <c:v>4.2454935474886497E-2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Fig3g!$J$3:$K$3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Fig3g!$J$12:$K$12</c:f>
              <c:numCache>
                <c:formatCode>General</c:formatCode>
                <c:ptCount val="2"/>
                <c:pt idx="0">
                  <c:v>1</c:v>
                </c:pt>
                <c:pt idx="1">
                  <c:v>0.31751287287102514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06784"/>
        <c:axId val="-414111136"/>
      </c:barChart>
      <c:catAx>
        <c:axId val="-41410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1136"/>
        <c:crosses val="autoZero"/>
        <c:auto val="1"/>
        <c:lblAlgn val="ctr"/>
        <c:lblOffset val="100"/>
        <c:noMultiLvlLbl val="0"/>
      </c:catAx>
      <c:valAx>
        <c:axId val="-414111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6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Fig3g!$I$19</c:f>
              <c:strCache>
                <c:ptCount val="1"/>
                <c:pt idx="0">
                  <c:v>Ptch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Fig3g!$J$20:$K$20</c:f>
                <c:numCache>
                  <c:formatCode>General</c:formatCode>
                  <c:ptCount val="2"/>
                  <c:pt idx="0">
                    <c:v>0.11845525830659365</c:v>
                  </c:pt>
                  <c:pt idx="1">
                    <c:v>3.5751279988913108E-2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Fig3g!$J$3:$K$3</c:f>
              <c:strCache>
                <c:ptCount val="2"/>
                <c:pt idx="0">
                  <c:v>PBS</c:v>
                </c:pt>
                <c:pt idx="1">
                  <c:v>Il1b</c:v>
                </c:pt>
              </c:strCache>
            </c:strRef>
          </c:cat>
          <c:val>
            <c:numRef>
              <c:f>Fig3g!$J$19:$K$19</c:f>
              <c:numCache>
                <c:formatCode>General</c:formatCode>
                <c:ptCount val="2"/>
                <c:pt idx="0">
                  <c:v>1</c:v>
                </c:pt>
                <c:pt idx="1">
                  <c:v>0.19511025751666061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14108960"/>
        <c:axId val="-414119296"/>
      </c:barChart>
      <c:catAx>
        <c:axId val="-41410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19296"/>
        <c:crosses val="autoZero"/>
        <c:auto val="1"/>
        <c:lblAlgn val="ctr"/>
        <c:lblOffset val="100"/>
        <c:noMultiLvlLbl val="0"/>
      </c:catAx>
      <c:valAx>
        <c:axId val="-414119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4141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</xdr:colOff>
      <xdr:row>11</xdr:row>
      <xdr:rowOff>45720</xdr:rowOff>
    </xdr:from>
    <xdr:to>
      <xdr:col>4</xdr:col>
      <xdr:colOff>236220</xdr:colOff>
      <xdr:row>29</xdr:row>
      <xdr:rowOff>22860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450924</xdr:colOff>
      <xdr:row>52</xdr:row>
      <xdr:rowOff>129541</xdr:rowOff>
    </xdr:from>
    <xdr:to>
      <xdr:col>9</xdr:col>
      <xdr:colOff>490369</xdr:colOff>
      <xdr:row>64</xdr:row>
      <xdr:rowOff>129540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107575</xdr:colOff>
      <xdr:row>52</xdr:row>
      <xdr:rowOff>107578</xdr:rowOff>
    </xdr:from>
    <xdr:to>
      <xdr:col>20</xdr:col>
      <xdr:colOff>326315</xdr:colOff>
      <xdr:row>64</xdr:row>
      <xdr:rowOff>107577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10</xdr:row>
      <xdr:rowOff>19050</xdr:rowOff>
    </xdr:from>
    <xdr:to>
      <xdr:col>12</xdr:col>
      <xdr:colOff>279400</xdr:colOff>
      <xdr:row>28</xdr:row>
      <xdr:rowOff>44450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489585</xdr:colOff>
      <xdr:row>10</xdr:row>
      <xdr:rowOff>143510</xdr:rowOff>
    </xdr:from>
    <xdr:to>
      <xdr:col>11</xdr:col>
      <xdr:colOff>537210</xdr:colOff>
      <xdr:row>29</xdr:row>
      <xdr:rowOff>99060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555625</xdr:colOff>
      <xdr:row>11</xdr:row>
      <xdr:rowOff>69850</xdr:rowOff>
    </xdr:from>
    <xdr:to>
      <xdr:col>10</xdr:col>
      <xdr:colOff>603250</xdr:colOff>
      <xdr:row>30</xdr:row>
      <xdr:rowOff>25400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</xdr:row>
      <xdr:rowOff>45720</xdr:rowOff>
    </xdr:from>
    <xdr:to>
      <xdr:col>16</xdr:col>
      <xdr:colOff>266700</xdr:colOff>
      <xdr:row>17</xdr:row>
      <xdr:rowOff>45720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601980</xdr:colOff>
      <xdr:row>35</xdr:row>
      <xdr:rowOff>76200</xdr:rowOff>
    </xdr:from>
    <xdr:to>
      <xdr:col>16</xdr:col>
      <xdr:colOff>434340</xdr:colOff>
      <xdr:row>51</xdr:row>
      <xdr:rowOff>137160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30480</xdr:colOff>
      <xdr:row>18</xdr:row>
      <xdr:rowOff>68580</xdr:rowOff>
    </xdr:from>
    <xdr:to>
      <xdr:col>16</xdr:col>
      <xdr:colOff>327660</xdr:colOff>
      <xdr:row>34</xdr:row>
      <xdr:rowOff>129540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topLeftCell="A11" workbookViewId="0">
      <selection activeCell="H28" sqref="H28"/>
    </sheetView>
  </sheetViews>
  <sheetFormatPr defaultRowHeight="13.2" x14ac:dyDescent="0.2"/>
  <sheetData>
    <row r="1" spans="1:42" x14ac:dyDescent="0.2">
      <c r="A1" t="s">
        <v>0</v>
      </c>
      <c r="B1">
        <v>1</v>
      </c>
      <c r="C1" t="s">
        <v>1</v>
      </c>
      <c r="D1">
        <v>1428.701</v>
      </c>
      <c r="E1">
        <v>0</v>
      </c>
      <c r="F1">
        <v>0</v>
      </c>
      <c r="G1">
        <v>0</v>
      </c>
      <c r="H1" t="s">
        <v>4</v>
      </c>
      <c r="I1">
        <v>1</v>
      </c>
      <c r="J1" t="s">
        <v>1</v>
      </c>
      <c r="K1">
        <v>1345.7059999999999</v>
      </c>
      <c r="L1">
        <v>0</v>
      </c>
      <c r="M1">
        <v>0</v>
      </c>
      <c r="N1">
        <v>0</v>
      </c>
      <c r="O1" t="s">
        <v>5</v>
      </c>
      <c r="P1">
        <v>1</v>
      </c>
      <c r="Q1" t="s">
        <v>1</v>
      </c>
      <c r="R1">
        <v>1469.21</v>
      </c>
      <c r="S1">
        <v>0</v>
      </c>
      <c r="T1">
        <v>0</v>
      </c>
      <c r="U1">
        <v>0</v>
      </c>
      <c r="V1" t="s">
        <v>6</v>
      </c>
      <c r="W1">
        <v>1</v>
      </c>
      <c r="X1" t="s">
        <v>1</v>
      </c>
      <c r="Y1">
        <v>1852.568</v>
      </c>
      <c r="Z1">
        <v>0</v>
      </c>
      <c r="AA1">
        <v>0</v>
      </c>
      <c r="AB1">
        <v>0</v>
      </c>
      <c r="AC1" t="s">
        <v>7</v>
      </c>
      <c r="AD1">
        <v>1</v>
      </c>
      <c r="AE1" t="s">
        <v>1</v>
      </c>
      <c r="AF1">
        <v>1807.1179999999999</v>
      </c>
      <c r="AG1">
        <v>0</v>
      </c>
      <c r="AH1">
        <v>0</v>
      </c>
      <c r="AI1">
        <v>0</v>
      </c>
      <c r="AJ1" t="s">
        <v>8</v>
      </c>
      <c r="AK1">
        <v>1</v>
      </c>
      <c r="AL1" t="s">
        <v>1</v>
      </c>
      <c r="AM1">
        <v>1575.9179999999999</v>
      </c>
      <c r="AN1">
        <v>0</v>
      </c>
      <c r="AO1">
        <v>0</v>
      </c>
      <c r="AP1">
        <v>0</v>
      </c>
    </row>
    <row r="2" spans="1:42" x14ac:dyDescent="0.2">
      <c r="B2">
        <v>2</v>
      </c>
      <c r="C2" t="s">
        <v>2</v>
      </c>
      <c r="D2">
        <v>1428.701</v>
      </c>
      <c r="E2">
        <v>13.964</v>
      </c>
      <c r="F2">
        <v>0</v>
      </c>
      <c r="G2">
        <v>69</v>
      </c>
      <c r="I2">
        <v>2</v>
      </c>
      <c r="J2" t="s">
        <v>2</v>
      </c>
      <c r="K2">
        <v>1345.7059999999999</v>
      </c>
      <c r="L2">
        <v>4.2999999999999997E-2</v>
      </c>
      <c r="M2">
        <v>0</v>
      </c>
      <c r="N2">
        <v>4</v>
      </c>
      <c r="P2">
        <v>2</v>
      </c>
      <c r="Q2" t="s">
        <v>2</v>
      </c>
      <c r="R2">
        <v>1469.21</v>
      </c>
      <c r="S2">
        <v>25.581</v>
      </c>
      <c r="T2">
        <v>0</v>
      </c>
      <c r="U2">
        <v>255</v>
      </c>
      <c r="W2">
        <v>2</v>
      </c>
      <c r="X2" t="s">
        <v>2</v>
      </c>
      <c r="Y2">
        <v>1852.568</v>
      </c>
      <c r="Z2">
        <v>53.372</v>
      </c>
      <c r="AA2">
        <v>0</v>
      </c>
      <c r="AB2">
        <v>245</v>
      </c>
      <c r="AD2">
        <v>2</v>
      </c>
      <c r="AE2" t="s">
        <v>2</v>
      </c>
      <c r="AF2">
        <v>1807.1179999999999</v>
      </c>
      <c r="AG2">
        <v>141.52500000000001</v>
      </c>
      <c r="AH2">
        <v>13</v>
      </c>
      <c r="AI2">
        <v>255</v>
      </c>
      <c r="AK2">
        <v>2</v>
      </c>
      <c r="AL2" t="s">
        <v>2</v>
      </c>
      <c r="AM2">
        <v>1575.9179999999999</v>
      </c>
      <c r="AN2">
        <v>61.765999999999998</v>
      </c>
      <c r="AO2">
        <v>3</v>
      </c>
      <c r="AP2">
        <v>185</v>
      </c>
    </row>
    <row r="3" spans="1:42" x14ac:dyDescent="0.2">
      <c r="B3">
        <v>3</v>
      </c>
      <c r="C3" t="s">
        <v>3</v>
      </c>
      <c r="D3">
        <v>1428.701</v>
      </c>
      <c r="E3">
        <v>152.136</v>
      </c>
      <c r="F3">
        <v>0</v>
      </c>
      <c r="G3">
        <v>255</v>
      </c>
      <c r="I3">
        <v>3</v>
      </c>
      <c r="J3" t="s">
        <v>3</v>
      </c>
      <c r="K3">
        <v>1345.7059999999999</v>
      </c>
      <c r="L3">
        <v>157.66800000000001</v>
      </c>
      <c r="M3">
        <v>0</v>
      </c>
      <c r="N3">
        <v>255</v>
      </c>
      <c r="P3">
        <v>3</v>
      </c>
      <c r="Q3" t="s">
        <v>3</v>
      </c>
      <c r="R3">
        <v>1469.21</v>
      </c>
      <c r="S3">
        <v>190.56100000000001</v>
      </c>
      <c r="T3">
        <v>0</v>
      </c>
      <c r="U3">
        <v>255</v>
      </c>
      <c r="W3">
        <v>3</v>
      </c>
      <c r="X3" t="s">
        <v>3</v>
      </c>
      <c r="Y3">
        <v>1852.568</v>
      </c>
      <c r="Z3">
        <v>175.249</v>
      </c>
      <c r="AA3">
        <v>0</v>
      </c>
      <c r="AB3">
        <v>255</v>
      </c>
      <c r="AD3">
        <v>3</v>
      </c>
      <c r="AE3" t="s">
        <v>3</v>
      </c>
      <c r="AF3">
        <v>1807.1179999999999</v>
      </c>
      <c r="AG3">
        <v>217.96700000000001</v>
      </c>
      <c r="AH3">
        <v>0</v>
      </c>
      <c r="AI3">
        <v>255</v>
      </c>
      <c r="AK3">
        <v>3</v>
      </c>
      <c r="AL3" t="s">
        <v>3</v>
      </c>
      <c r="AM3">
        <v>1575.9179999999999</v>
      </c>
      <c r="AN3">
        <v>202.95699999999999</v>
      </c>
      <c r="AO3">
        <v>0</v>
      </c>
      <c r="AP3">
        <v>255</v>
      </c>
    </row>
    <row r="4" spans="1:42" x14ac:dyDescent="0.2">
      <c r="B4">
        <v>7</v>
      </c>
      <c r="C4" t="s">
        <v>2</v>
      </c>
      <c r="D4">
        <v>1564.0619999999999</v>
      </c>
      <c r="E4">
        <v>0.66600000000000004</v>
      </c>
      <c r="F4">
        <v>0</v>
      </c>
      <c r="G4">
        <v>31</v>
      </c>
      <c r="I4">
        <v>7</v>
      </c>
      <c r="J4" t="s">
        <v>2</v>
      </c>
      <c r="K4">
        <v>2025.4749999999999</v>
      </c>
      <c r="L4">
        <v>7.9459999999999997</v>
      </c>
      <c r="M4">
        <v>0</v>
      </c>
      <c r="N4">
        <v>59</v>
      </c>
      <c r="P4">
        <v>7</v>
      </c>
      <c r="Q4" t="s">
        <v>2</v>
      </c>
      <c r="R4">
        <v>1628.2840000000001</v>
      </c>
      <c r="S4">
        <v>2.5230000000000001</v>
      </c>
      <c r="T4">
        <v>0</v>
      </c>
      <c r="U4">
        <v>66</v>
      </c>
      <c r="W4">
        <v>7</v>
      </c>
      <c r="X4" t="s">
        <v>2</v>
      </c>
      <c r="Y4">
        <v>1341.7529999999999</v>
      </c>
      <c r="Z4">
        <v>102.744</v>
      </c>
      <c r="AA4">
        <v>8</v>
      </c>
      <c r="AB4">
        <v>255</v>
      </c>
      <c r="AD4">
        <v>7</v>
      </c>
      <c r="AE4" t="s">
        <v>2</v>
      </c>
      <c r="AF4">
        <v>1721.1590000000001</v>
      </c>
      <c r="AG4">
        <v>61.38</v>
      </c>
      <c r="AH4">
        <v>0</v>
      </c>
      <c r="AI4">
        <v>185</v>
      </c>
      <c r="AK4">
        <v>7</v>
      </c>
      <c r="AL4" t="s">
        <v>2</v>
      </c>
      <c r="AM4">
        <v>2036.3430000000001</v>
      </c>
      <c r="AN4">
        <v>48.957000000000001</v>
      </c>
      <c r="AO4">
        <v>1</v>
      </c>
      <c r="AP4">
        <v>124</v>
      </c>
    </row>
    <row r="5" spans="1:42" x14ac:dyDescent="0.2">
      <c r="B5">
        <v>8</v>
      </c>
      <c r="C5" t="s">
        <v>3</v>
      </c>
      <c r="D5">
        <v>1564.0619999999999</v>
      </c>
      <c r="E5">
        <v>129.41900000000001</v>
      </c>
      <c r="F5">
        <v>0</v>
      </c>
      <c r="G5">
        <v>255</v>
      </c>
      <c r="I5">
        <v>8</v>
      </c>
      <c r="J5" t="s">
        <v>3</v>
      </c>
      <c r="K5">
        <v>2025.4749999999999</v>
      </c>
      <c r="L5">
        <v>158.13900000000001</v>
      </c>
      <c r="M5">
        <v>0</v>
      </c>
      <c r="N5">
        <v>255</v>
      </c>
      <c r="P5">
        <v>8</v>
      </c>
      <c r="Q5" t="s">
        <v>3</v>
      </c>
      <c r="R5">
        <v>1628.2840000000001</v>
      </c>
      <c r="S5">
        <v>178.81800000000001</v>
      </c>
      <c r="T5">
        <v>0</v>
      </c>
      <c r="U5">
        <v>255</v>
      </c>
      <c r="W5">
        <v>8</v>
      </c>
      <c r="X5" t="s">
        <v>3</v>
      </c>
      <c r="Y5">
        <v>1341.7529999999999</v>
      </c>
      <c r="Z5">
        <v>185.62299999999999</v>
      </c>
      <c r="AA5">
        <v>0</v>
      </c>
      <c r="AB5">
        <v>255</v>
      </c>
      <c r="AD5">
        <v>8</v>
      </c>
      <c r="AE5" t="s">
        <v>3</v>
      </c>
      <c r="AF5">
        <v>1721.1590000000001</v>
      </c>
      <c r="AG5">
        <v>203.262</v>
      </c>
      <c r="AH5">
        <v>0</v>
      </c>
      <c r="AI5">
        <v>255</v>
      </c>
      <c r="AK5">
        <v>8</v>
      </c>
      <c r="AL5" t="s">
        <v>3</v>
      </c>
      <c r="AM5">
        <v>2036.3430000000001</v>
      </c>
      <c r="AN5">
        <v>193.88399999999999</v>
      </c>
      <c r="AO5">
        <v>0</v>
      </c>
      <c r="AP5">
        <v>255</v>
      </c>
    </row>
    <row r="6" spans="1:42" x14ac:dyDescent="0.2">
      <c r="B6">
        <v>12</v>
      </c>
      <c r="C6" t="s">
        <v>2</v>
      </c>
      <c r="D6">
        <v>2028.4390000000001</v>
      </c>
      <c r="E6">
        <v>2.4249999999999998</v>
      </c>
      <c r="F6">
        <v>0</v>
      </c>
      <c r="G6">
        <v>53</v>
      </c>
      <c r="I6">
        <v>12</v>
      </c>
      <c r="J6" t="s">
        <v>2</v>
      </c>
      <c r="K6">
        <v>2025.4749999999999</v>
      </c>
      <c r="L6">
        <v>62.631999999999998</v>
      </c>
      <c r="M6">
        <v>1</v>
      </c>
      <c r="N6">
        <v>253</v>
      </c>
      <c r="P6">
        <v>12</v>
      </c>
      <c r="Q6" t="s">
        <v>2</v>
      </c>
      <c r="R6">
        <v>1692.5060000000001</v>
      </c>
      <c r="S6">
        <v>26.132999999999999</v>
      </c>
      <c r="T6">
        <v>0</v>
      </c>
      <c r="U6">
        <v>94</v>
      </c>
      <c r="W6">
        <v>12</v>
      </c>
      <c r="X6" t="s">
        <v>2</v>
      </c>
      <c r="Y6">
        <v>2923.6</v>
      </c>
      <c r="Z6">
        <v>88.986000000000004</v>
      </c>
      <c r="AA6">
        <v>0</v>
      </c>
      <c r="AB6">
        <v>255</v>
      </c>
      <c r="AD6">
        <v>12</v>
      </c>
      <c r="AE6" t="s">
        <v>2</v>
      </c>
      <c r="AF6">
        <v>1330.885</v>
      </c>
      <c r="AG6">
        <v>169.96</v>
      </c>
      <c r="AH6">
        <v>14</v>
      </c>
      <c r="AI6">
        <v>255</v>
      </c>
      <c r="AK6">
        <v>12</v>
      </c>
      <c r="AL6" t="s">
        <v>2</v>
      </c>
      <c r="AM6">
        <v>2241.8539999999998</v>
      </c>
      <c r="AN6">
        <v>32.835000000000001</v>
      </c>
      <c r="AO6">
        <v>0</v>
      </c>
      <c r="AP6">
        <v>107</v>
      </c>
    </row>
    <row r="7" spans="1:42" x14ac:dyDescent="0.2">
      <c r="B7">
        <v>13</v>
      </c>
      <c r="C7" t="s">
        <v>3</v>
      </c>
      <c r="D7">
        <v>2028.4390000000001</v>
      </c>
      <c r="E7">
        <v>132.07900000000001</v>
      </c>
      <c r="F7">
        <v>0</v>
      </c>
      <c r="G7">
        <v>255</v>
      </c>
      <c r="I7">
        <v>13</v>
      </c>
      <c r="J7" t="s">
        <v>3</v>
      </c>
      <c r="K7">
        <v>2025.4749999999999</v>
      </c>
      <c r="L7">
        <v>191.626</v>
      </c>
      <c r="M7">
        <v>0</v>
      </c>
      <c r="N7">
        <v>255</v>
      </c>
      <c r="P7">
        <v>13</v>
      </c>
      <c r="Q7" t="s">
        <v>3</v>
      </c>
      <c r="R7">
        <v>1692.5060000000001</v>
      </c>
      <c r="S7">
        <v>215.059</v>
      </c>
      <c r="T7">
        <v>0</v>
      </c>
      <c r="U7">
        <v>255</v>
      </c>
      <c r="W7">
        <v>13</v>
      </c>
      <c r="X7" t="s">
        <v>3</v>
      </c>
      <c r="Y7">
        <v>2923.6</v>
      </c>
      <c r="Z7">
        <v>145.28700000000001</v>
      </c>
      <c r="AA7">
        <v>0</v>
      </c>
      <c r="AB7">
        <v>255</v>
      </c>
      <c r="AD7">
        <v>13</v>
      </c>
      <c r="AE7" t="s">
        <v>3</v>
      </c>
      <c r="AF7">
        <v>1330.885</v>
      </c>
      <c r="AG7">
        <v>212.667</v>
      </c>
      <c r="AH7">
        <v>0</v>
      </c>
      <c r="AI7">
        <v>255</v>
      </c>
      <c r="AK7">
        <v>13</v>
      </c>
      <c r="AL7" t="s">
        <v>3</v>
      </c>
      <c r="AM7">
        <v>2241.8539999999998</v>
      </c>
      <c r="AN7">
        <v>190.68100000000001</v>
      </c>
      <c r="AO7">
        <v>0</v>
      </c>
      <c r="AP7">
        <v>255</v>
      </c>
    </row>
    <row r="8" spans="1:42" x14ac:dyDescent="0.2">
      <c r="B8">
        <v>17</v>
      </c>
      <c r="C8" t="s">
        <v>2</v>
      </c>
      <c r="D8">
        <v>2001.7619999999999</v>
      </c>
      <c r="E8">
        <v>5.4039999999999999</v>
      </c>
      <c r="F8">
        <v>0</v>
      </c>
      <c r="G8">
        <v>73</v>
      </c>
      <c r="I8">
        <v>17</v>
      </c>
      <c r="J8" t="s">
        <v>2</v>
      </c>
      <c r="K8">
        <v>1759.693</v>
      </c>
      <c r="L8">
        <v>5.9740000000000002</v>
      </c>
      <c r="M8">
        <v>0</v>
      </c>
      <c r="N8">
        <v>57</v>
      </c>
      <c r="P8">
        <v>17</v>
      </c>
      <c r="Q8" t="s">
        <v>2</v>
      </c>
      <c r="R8">
        <v>1659.9010000000001</v>
      </c>
      <c r="S8">
        <v>26.66</v>
      </c>
      <c r="T8">
        <v>0</v>
      </c>
      <c r="U8">
        <v>117</v>
      </c>
      <c r="W8">
        <v>17</v>
      </c>
      <c r="X8" t="s">
        <v>2</v>
      </c>
      <c r="Y8">
        <v>1778.4649999999999</v>
      </c>
      <c r="Z8">
        <v>17.991</v>
      </c>
      <c r="AA8">
        <v>0</v>
      </c>
      <c r="AB8">
        <v>85</v>
      </c>
      <c r="AD8">
        <v>17</v>
      </c>
      <c r="AE8" t="s">
        <v>2</v>
      </c>
      <c r="AF8">
        <v>1680.65</v>
      </c>
      <c r="AG8">
        <v>167.15299999999999</v>
      </c>
      <c r="AH8">
        <v>5</v>
      </c>
      <c r="AI8">
        <v>255</v>
      </c>
      <c r="AK8">
        <v>17</v>
      </c>
      <c r="AL8" t="s">
        <v>2</v>
      </c>
      <c r="AM8">
        <v>1967.18</v>
      </c>
      <c r="AN8">
        <v>86.875</v>
      </c>
      <c r="AO8">
        <v>4</v>
      </c>
      <c r="AP8">
        <v>255</v>
      </c>
    </row>
    <row r="9" spans="1:42" x14ac:dyDescent="0.2">
      <c r="B9">
        <v>18</v>
      </c>
      <c r="C9" t="s">
        <v>3</v>
      </c>
      <c r="D9">
        <v>2001.7619999999999</v>
      </c>
      <c r="E9">
        <v>145.749</v>
      </c>
      <c r="F9">
        <v>0</v>
      </c>
      <c r="G9">
        <v>255</v>
      </c>
      <c r="I9">
        <v>18</v>
      </c>
      <c r="J9" t="s">
        <v>3</v>
      </c>
      <c r="K9">
        <v>1759.693</v>
      </c>
      <c r="L9">
        <v>108.405</v>
      </c>
      <c r="M9">
        <v>0</v>
      </c>
      <c r="N9">
        <v>255</v>
      </c>
      <c r="P9">
        <v>18</v>
      </c>
      <c r="Q9" t="s">
        <v>3</v>
      </c>
      <c r="R9">
        <v>1659.9010000000001</v>
      </c>
      <c r="S9">
        <v>203.21100000000001</v>
      </c>
      <c r="T9">
        <v>0</v>
      </c>
      <c r="U9">
        <v>255</v>
      </c>
      <c r="W9">
        <v>18</v>
      </c>
      <c r="X9" t="s">
        <v>3</v>
      </c>
      <c r="Y9">
        <v>1778.4649999999999</v>
      </c>
      <c r="Z9">
        <v>169.68600000000001</v>
      </c>
      <c r="AA9">
        <v>0</v>
      </c>
      <c r="AB9">
        <v>255</v>
      </c>
      <c r="AD9">
        <v>18</v>
      </c>
      <c r="AE9" t="s">
        <v>3</v>
      </c>
      <c r="AF9">
        <v>1680.65</v>
      </c>
      <c r="AG9">
        <v>170.60900000000001</v>
      </c>
      <c r="AH9">
        <v>0</v>
      </c>
      <c r="AI9">
        <v>255</v>
      </c>
      <c r="AK9">
        <v>18</v>
      </c>
      <c r="AL9" t="s">
        <v>3</v>
      </c>
      <c r="AM9">
        <v>1967.18</v>
      </c>
      <c r="AN9">
        <v>195.017</v>
      </c>
      <c r="AO9">
        <v>0</v>
      </c>
      <c r="AP9">
        <v>255</v>
      </c>
    </row>
    <row r="10" spans="1:42" x14ac:dyDescent="0.2">
      <c r="B10">
        <v>22</v>
      </c>
      <c r="C10" t="s">
        <v>2</v>
      </c>
      <c r="D10">
        <v>2622.248</v>
      </c>
      <c r="E10">
        <v>2.2679999999999998</v>
      </c>
      <c r="F10">
        <v>0</v>
      </c>
      <c r="G10">
        <v>44</v>
      </c>
      <c r="I10">
        <v>22</v>
      </c>
      <c r="J10" t="s">
        <v>2</v>
      </c>
      <c r="K10">
        <v>1313.1</v>
      </c>
      <c r="L10">
        <v>15.393000000000001</v>
      </c>
      <c r="M10">
        <v>0</v>
      </c>
      <c r="N10">
        <v>115</v>
      </c>
      <c r="P10">
        <v>22</v>
      </c>
      <c r="Q10" t="s">
        <v>2</v>
      </c>
      <c r="R10">
        <v>1225.165</v>
      </c>
      <c r="S10">
        <v>57.043999999999997</v>
      </c>
      <c r="T10">
        <v>0</v>
      </c>
      <c r="U10">
        <v>233</v>
      </c>
      <c r="W10">
        <v>22</v>
      </c>
      <c r="X10" t="s">
        <v>2</v>
      </c>
      <c r="Y10">
        <v>1910.8620000000001</v>
      </c>
      <c r="Z10">
        <v>25.378</v>
      </c>
      <c r="AA10">
        <v>0</v>
      </c>
      <c r="AB10">
        <v>104</v>
      </c>
      <c r="AD10">
        <v>22</v>
      </c>
      <c r="AE10" t="s">
        <v>2</v>
      </c>
      <c r="AF10">
        <v>2025.4749999999999</v>
      </c>
      <c r="AG10">
        <v>134.261</v>
      </c>
      <c r="AH10">
        <v>0</v>
      </c>
      <c r="AI10">
        <v>255</v>
      </c>
      <c r="AK10">
        <v>22</v>
      </c>
      <c r="AL10" t="s">
        <v>2</v>
      </c>
      <c r="AM10">
        <v>1952.36</v>
      </c>
      <c r="AN10">
        <v>39.183999999999997</v>
      </c>
      <c r="AO10">
        <v>0</v>
      </c>
      <c r="AP10">
        <v>115</v>
      </c>
    </row>
    <row r="11" spans="1:42" x14ac:dyDescent="0.2">
      <c r="B11">
        <v>23</v>
      </c>
      <c r="C11" t="s">
        <v>3</v>
      </c>
      <c r="D11">
        <v>2622.248</v>
      </c>
      <c r="E11">
        <v>159.46199999999999</v>
      </c>
      <c r="F11">
        <v>0</v>
      </c>
      <c r="G11">
        <v>255</v>
      </c>
      <c r="I11">
        <v>23</v>
      </c>
      <c r="J11" t="s">
        <v>3</v>
      </c>
      <c r="K11">
        <v>1313.1</v>
      </c>
      <c r="L11">
        <v>132.19499999999999</v>
      </c>
      <c r="M11">
        <v>0</v>
      </c>
      <c r="N11">
        <v>255</v>
      </c>
      <c r="P11">
        <v>23</v>
      </c>
      <c r="Q11" t="s">
        <v>3</v>
      </c>
      <c r="R11">
        <v>1225.165</v>
      </c>
      <c r="S11">
        <v>171.423</v>
      </c>
      <c r="T11">
        <v>0</v>
      </c>
      <c r="U11">
        <v>255</v>
      </c>
      <c r="W11">
        <v>23</v>
      </c>
      <c r="X11" t="s">
        <v>3</v>
      </c>
      <c r="Y11">
        <v>1910.8620000000001</v>
      </c>
      <c r="Z11">
        <v>157.63399999999999</v>
      </c>
      <c r="AA11">
        <v>0</v>
      </c>
      <c r="AB11">
        <v>255</v>
      </c>
      <c r="AD11">
        <v>23</v>
      </c>
      <c r="AE11" t="s">
        <v>3</v>
      </c>
      <c r="AF11">
        <v>2025.4749999999999</v>
      </c>
      <c r="AG11">
        <v>234.48699999999999</v>
      </c>
      <c r="AH11">
        <v>0</v>
      </c>
      <c r="AI11">
        <v>255</v>
      </c>
      <c r="AK11">
        <v>23</v>
      </c>
      <c r="AL11" t="s">
        <v>3</v>
      </c>
      <c r="AM11">
        <v>1952.36</v>
      </c>
      <c r="AN11">
        <v>185.02500000000001</v>
      </c>
      <c r="AO11">
        <v>0</v>
      </c>
      <c r="AP11">
        <v>255</v>
      </c>
    </row>
    <row r="12" spans="1:42" x14ac:dyDescent="0.2">
      <c r="B12">
        <v>27</v>
      </c>
      <c r="C12" t="s">
        <v>2</v>
      </c>
      <c r="D12">
        <v>1577.894</v>
      </c>
      <c r="E12">
        <v>1.6E-2</v>
      </c>
      <c r="F12">
        <v>0</v>
      </c>
      <c r="G12">
        <v>5</v>
      </c>
      <c r="I12">
        <v>27</v>
      </c>
      <c r="J12" t="s">
        <v>2</v>
      </c>
      <c r="K12">
        <v>2126.2539999999999</v>
      </c>
      <c r="L12">
        <v>21.045999999999999</v>
      </c>
      <c r="M12">
        <v>0</v>
      </c>
      <c r="N12">
        <v>156</v>
      </c>
      <c r="P12">
        <v>27</v>
      </c>
      <c r="Q12" t="s">
        <v>2</v>
      </c>
      <c r="R12">
        <v>2332.7539999999999</v>
      </c>
      <c r="S12">
        <v>27.7</v>
      </c>
      <c r="T12">
        <v>0</v>
      </c>
      <c r="U12">
        <v>118</v>
      </c>
      <c r="W12">
        <v>27</v>
      </c>
      <c r="X12" t="s">
        <v>2</v>
      </c>
      <c r="Y12">
        <v>2062.0320000000002</v>
      </c>
      <c r="Z12">
        <v>33.981999999999999</v>
      </c>
      <c r="AA12">
        <v>0</v>
      </c>
      <c r="AB12">
        <v>181</v>
      </c>
      <c r="AD12">
        <v>27</v>
      </c>
      <c r="AE12" t="s">
        <v>2</v>
      </c>
      <c r="AF12">
        <v>1294.328</v>
      </c>
      <c r="AG12">
        <v>59.19</v>
      </c>
      <c r="AH12">
        <v>0</v>
      </c>
      <c r="AI12">
        <v>201</v>
      </c>
      <c r="AK12">
        <v>27</v>
      </c>
      <c r="AL12" t="s">
        <v>2</v>
      </c>
      <c r="AM12">
        <v>2247.7829999999999</v>
      </c>
      <c r="AN12">
        <v>34.481000000000002</v>
      </c>
      <c r="AO12">
        <v>0</v>
      </c>
      <c r="AP12">
        <v>149</v>
      </c>
    </row>
    <row r="13" spans="1:42" x14ac:dyDescent="0.2">
      <c r="B13">
        <v>28</v>
      </c>
      <c r="C13" t="s">
        <v>3</v>
      </c>
      <c r="D13">
        <v>1577.894</v>
      </c>
      <c r="E13">
        <v>170.71700000000001</v>
      </c>
      <c r="F13">
        <v>0</v>
      </c>
      <c r="G13">
        <v>255</v>
      </c>
      <c r="I13">
        <v>28</v>
      </c>
      <c r="J13" t="s">
        <v>3</v>
      </c>
      <c r="K13">
        <v>2126.2539999999999</v>
      </c>
      <c r="L13">
        <v>168.214</v>
      </c>
      <c r="M13">
        <v>0</v>
      </c>
      <c r="N13">
        <v>255</v>
      </c>
      <c r="P13">
        <v>28</v>
      </c>
      <c r="Q13" t="s">
        <v>3</v>
      </c>
      <c r="R13">
        <v>2332.7539999999999</v>
      </c>
      <c r="S13">
        <v>178.98500000000001</v>
      </c>
      <c r="T13">
        <v>0</v>
      </c>
      <c r="U13">
        <v>255</v>
      </c>
      <c r="W13">
        <v>28</v>
      </c>
      <c r="X13" t="s">
        <v>3</v>
      </c>
      <c r="Y13">
        <v>2062.0320000000002</v>
      </c>
      <c r="Z13">
        <v>164.511</v>
      </c>
      <c r="AA13">
        <v>0</v>
      </c>
      <c r="AB13">
        <v>255</v>
      </c>
      <c r="AD13">
        <v>28</v>
      </c>
      <c r="AE13" t="s">
        <v>3</v>
      </c>
      <c r="AF13">
        <v>1294.328</v>
      </c>
      <c r="AG13">
        <v>161.52699999999999</v>
      </c>
      <c r="AH13">
        <v>0</v>
      </c>
      <c r="AI13">
        <v>255</v>
      </c>
      <c r="AK13">
        <v>28</v>
      </c>
      <c r="AL13" t="s">
        <v>3</v>
      </c>
      <c r="AM13">
        <v>2247.7829999999999</v>
      </c>
      <c r="AN13">
        <v>191.50399999999999</v>
      </c>
      <c r="AO13">
        <v>0</v>
      </c>
      <c r="AP13">
        <v>255</v>
      </c>
    </row>
    <row r="14" spans="1:42" x14ac:dyDescent="0.2">
      <c r="B14">
        <v>32</v>
      </c>
      <c r="C14" t="s">
        <v>2</v>
      </c>
      <c r="D14">
        <v>1501.8150000000001</v>
      </c>
      <c r="E14">
        <v>0.182</v>
      </c>
      <c r="F14">
        <v>0</v>
      </c>
      <c r="G14">
        <v>26</v>
      </c>
      <c r="I14">
        <v>32</v>
      </c>
      <c r="J14" t="s">
        <v>2</v>
      </c>
      <c r="K14">
        <v>1802.1780000000001</v>
      </c>
      <c r="L14">
        <v>9.2409999999999997</v>
      </c>
      <c r="M14">
        <v>0</v>
      </c>
      <c r="N14">
        <v>67</v>
      </c>
      <c r="P14">
        <v>32</v>
      </c>
      <c r="Q14" t="s">
        <v>2</v>
      </c>
      <c r="R14">
        <v>1730.0519999999999</v>
      </c>
      <c r="S14">
        <v>22.425000000000001</v>
      </c>
      <c r="T14">
        <v>0</v>
      </c>
      <c r="U14">
        <v>97</v>
      </c>
      <c r="W14">
        <v>32</v>
      </c>
      <c r="X14" t="s">
        <v>2</v>
      </c>
      <c r="Y14">
        <v>2758.598</v>
      </c>
      <c r="Z14">
        <v>37.53</v>
      </c>
      <c r="AA14">
        <v>0</v>
      </c>
      <c r="AB14">
        <v>187</v>
      </c>
      <c r="AD14">
        <v>32</v>
      </c>
      <c r="AE14" t="s">
        <v>2</v>
      </c>
      <c r="AF14">
        <v>1402.0239999999999</v>
      </c>
      <c r="AG14">
        <v>113.364</v>
      </c>
      <c r="AH14">
        <v>6</v>
      </c>
      <c r="AI14">
        <v>255</v>
      </c>
      <c r="AK14">
        <v>32</v>
      </c>
      <c r="AL14" t="s">
        <v>2</v>
      </c>
      <c r="AM14">
        <v>1515.6479999999999</v>
      </c>
      <c r="AN14">
        <v>174.28</v>
      </c>
      <c r="AO14">
        <v>0</v>
      </c>
      <c r="AP14">
        <v>255</v>
      </c>
    </row>
    <row r="15" spans="1:42" x14ac:dyDescent="0.2">
      <c r="B15">
        <v>33</v>
      </c>
      <c r="C15" t="s">
        <v>3</v>
      </c>
      <c r="D15">
        <v>1501.8150000000001</v>
      </c>
      <c r="E15">
        <v>171.173</v>
      </c>
      <c r="F15">
        <v>0</v>
      </c>
      <c r="G15">
        <v>255</v>
      </c>
      <c r="I15">
        <v>33</v>
      </c>
      <c r="J15" t="s">
        <v>3</v>
      </c>
      <c r="K15">
        <v>1802.1780000000001</v>
      </c>
      <c r="L15">
        <v>155.042</v>
      </c>
      <c r="M15">
        <v>0</v>
      </c>
      <c r="N15">
        <v>255</v>
      </c>
      <c r="P15">
        <v>33</v>
      </c>
      <c r="Q15" t="s">
        <v>3</v>
      </c>
      <c r="R15">
        <v>1730.0519999999999</v>
      </c>
      <c r="S15">
        <v>194.61199999999999</v>
      </c>
      <c r="T15">
        <v>0</v>
      </c>
      <c r="U15">
        <v>255</v>
      </c>
      <c r="W15">
        <v>33</v>
      </c>
      <c r="X15" t="s">
        <v>3</v>
      </c>
      <c r="Y15">
        <v>2758.598</v>
      </c>
      <c r="Z15">
        <v>169.03299999999999</v>
      </c>
      <c r="AA15">
        <v>0</v>
      </c>
      <c r="AB15">
        <v>255</v>
      </c>
      <c r="AD15">
        <v>33</v>
      </c>
      <c r="AE15" t="s">
        <v>3</v>
      </c>
      <c r="AF15">
        <v>1402.0239999999999</v>
      </c>
      <c r="AG15">
        <v>215.80099999999999</v>
      </c>
      <c r="AH15">
        <v>0</v>
      </c>
      <c r="AI15">
        <v>255</v>
      </c>
      <c r="AK15">
        <v>33</v>
      </c>
      <c r="AL15" t="s">
        <v>3</v>
      </c>
      <c r="AM15">
        <v>1515.6479999999999</v>
      </c>
      <c r="AN15">
        <v>198.39599999999999</v>
      </c>
      <c r="AO15">
        <v>0</v>
      </c>
      <c r="AP15">
        <v>255</v>
      </c>
    </row>
    <row r="16" spans="1:42" x14ac:dyDescent="0.2">
      <c r="B16">
        <v>37</v>
      </c>
      <c r="C16" t="s">
        <v>2</v>
      </c>
      <c r="D16">
        <v>2337.694</v>
      </c>
      <c r="E16">
        <v>0.45100000000000001</v>
      </c>
      <c r="F16">
        <v>0</v>
      </c>
      <c r="G16">
        <v>31</v>
      </c>
      <c r="I16">
        <v>37</v>
      </c>
      <c r="J16" t="s">
        <v>2</v>
      </c>
      <c r="K16">
        <v>1747.836</v>
      </c>
      <c r="L16">
        <v>39.789000000000001</v>
      </c>
      <c r="M16">
        <v>0</v>
      </c>
      <c r="N16">
        <v>134</v>
      </c>
      <c r="P16">
        <v>37</v>
      </c>
      <c r="Q16" t="s">
        <v>2</v>
      </c>
      <c r="R16">
        <v>1485.019</v>
      </c>
      <c r="S16">
        <v>68.082999999999998</v>
      </c>
      <c r="T16">
        <v>0</v>
      </c>
      <c r="U16">
        <v>247</v>
      </c>
      <c r="W16">
        <v>37</v>
      </c>
      <c r="X16" t="s">
        <v>2</v>
      </c>
      <c r="Y16">
        <v>2669.674</v>
      </c>
      <c r="Z16">
        <v>41.521999999999998</v>
      </c>
      <c r="AA16">
        <v>0</v>
      </c>
      <c r="AB16">
        <v>157</v>
      </c>
      <c r="AD16">
        <v>37</v>
      </c>
      <c r="AE16" t="s">
        <v>2</v>
      </c>
      <c r="AF16">
        <v>1471.1859999999999</v>
      </c>
      <c r="AG16">
        <v>80.078999999999994</v>
      </c>
      <c r="AH16">
        <v>1</v>
      </c>
      <c r="AI16">
        <v>225</v>
      </c>
      <c r="AK16">
        <v>37</v>
      </c>
      <c r="AL16" t="s">
        <v>2</v>
      </c>
      <c r="AM16">
        <v>1445.4970000000001</v>
      </c>
      <c r="AN16">
        <v>52.406999999999996</v>
      </c>
      <c r="AO16">
        <v>0</v>
      </c>
      <c r="AP16">
        <v>199</v>
      </c>
    </row>
    <row r="17" spans="1:42" x14ac:dyDescent="0.2">
      <c r="B17">
        <v>38</v>
      </c>
      <c r="C17" t="s">
        <v>3</v>
      </c>
      <c r="D17">
        <v>2337.694</v>
      </c>
      <c r="E17">
        <v>157.97399999999999</v>
      </c>
      <c r="F17">
        <v>0</v>
      </c>
      <c r="G17">
        <v>255</v>
      </c>
      <c r="I17">
        <v>38</v>
      </c>
      <c r="J17" t="s">
        <v>3</v>
      </c>
      <c r="K17">
        <v>1747.836</v>
      </c>
      <c r="L17">
        <v>185.15899999999999</v>
      </c>
      <c r="M17">
        <v>0</v>
      </c>
      <c r="N17">
        <v>255</v>
      </c>
      <c r="P17">
        <v>38</v>
      </c>
      <c r="Q17" t="s">
        <v>3</v>
      </c>
      <c r="R17">
        <v>1485.019</v>
      </c>
      <c r="S17">
        <v>208.071</v>
      </c>
      <c r="T17">
        <v>0</v>
      </c>
      <c r="U17">
        <v>255</v>
      </c>
      <c r="W17">
        <v>38</v>
      </c>
      <c r="X17" t="s">
        <v>3</v>
      </c>
      <c r="Y17">
        <v>2669.674</v>
      </c>
      <c r="Z17">
        <v>175.81700000000001</v>
      </c>
      <c r="AA17">
        <v>0</v>
      </c>
      <c r="AB17">
        <v>255</v>
      </c>
      <c r="AD17">
        <v>38</v>
      </c>
      <c r="AE17" t="s">
        <v>3</v>
      </c>
      <c r="AF17">
        <v>1471.1859999999999</v>
      </c>
      <c r="AG17">
        <v>204.184</v>
      </c>
      <c r="AH17">
        <v>0</v>
      </c>
      <c r="AI17">
        <v>255</v>
      </c>
      <c r="AK17">
        <v>38</v>
      </c>
      <c r="AL17" t="s">
        <v>3</v>
      </c>
      <c r="AM17">
        <v>1445.4970000000001</v>
      </c>
      <c r="AN17">
        <v>186.60599999999999</v>
      </c>
      <c r="AO17">
        <v>0</v>
      </c>
      <c r="AP17">
        <v>255</v>
      </c>
    </row>
    <row r="18" spans="1:42" x14ac:dyDescent="0.2">
      <c r="B18">
        <v>42</v>
      </c>
      <c r="C18" t="s">
        <v>2</v>
      </c>
      <c r="D18">
        <v>1876.2809999999999</v>
      </c>
      <c r="E18">
        <v>8.3719999999999999</v>
      </c>
      <c r="F18">
        <v>0</v>
      </c>
      <c r="G18">
        <v>74</v>
      </c>
      <c r="I18">
        <v>42</v>
      </c>
      <c r="J18" t="s">
        <v>2</v>
      </c>
      <c r="K18">
        <v>1707.327</v>
      </c>
      <c r="L18">
        <v>22.068999999999999</v>
      </c>
      <c r="M18">
        <v>0</v>
      </c>
      <c r="N18">
        <v>122</v>
      </c>
      <c r="P18">
        <v>42</v>
      </c>
      <c r="Q18" t="s">
        <v>2</v>
      </c>
      <c r="R18">
        <v>1550.229</v>
      </c>
      <c r="S18">
        <v>25.827000000000002</v>
      </c>
      <c r="T18">
        <v>0</v>
      </c>
      <c r="U18">
        <v>90</v>
      </c>
      <c r="W18">
        <v>42</v>
      </c>
      <c r="X18" t="s">
        <v>2</v>
      </c>
      <c r="Y18">
        <v>1375.347</v>
      </c>
      <c r="Z18">
        <v>49.26</v>
      </c>
      <c r="AA18">
        <v>0</v>
      </c>
      <c r="AB18">
        <v>156</v>
      </c>
      <c r="AD18">
        <v>42</v>
      </c>
      <c r="AE18" t="s">
        <v>2</v>
      </c>
      <c r="AF18">
        <v>1579.87</v>
      </c>
      <c r="AG18">
        <v>53.673999999999999</v>
      </c>
      <c r="AH18">
        <v>0</v>
      </c>
      <c r="AI18">
        <v>156</v>
      </c>
      <c r="AK18">
        <v>42</v>
      </c>
      <c r="AL18" t="s">
        <v>2</v>
      </c>
      <c r="AM18">
        <v>1586.7860000000001</v>
      </c>
      <c r="AN18">
        <v>53.057000000000002</v>
      </c>
      <c r="AO18">
        <v>0</v>
      </c>
      <c r="AP18">
        <v>182</v>
      </c>
    </row>
    <row r="19" spans="1:42" x14ac:dyDescent="0.2">
      <c r="B19">
        <v>43</v>
      </c>
      <c r="C19" t="s">
        <v>3</v>
      </c>
      <c r="D19">
        <v>1876.2809999999999</v>
      </c>
      <c r="E19">
        <v>149.785</v>
      </c>
      <c r="F19">
        <v>0</v>
      </c>
      <c r="G19">
        <v>255</v>
      </c>
      <c r="I19">
        <v>43</v>
      </c>
      <c r="J19" t="s">
        <v>3</v>
      </c>
      <c r="K19">
        <v>1707.327</v>
      </c>
      <c r="L19">
        <v>147.15</v>
      </c>
      <c r="M19">
        <v>0</v>
      </c>
      <c r="N19">
        <v>255</v>
      </c>
      <c r="P19">
        <v>43</v>
      </c>
      <c r="Q19" t="s">
        <v>3</v>
      </c>
      <c r="R19">
        <v>1550.229</v>
      </c>
      <c r="S19">
        <v>207.12200000000001</v>
      </c>
      <c r="T19">
        <v>0</v>
      </c>
      <c r="U19">
        <v>255</v>
      </c>
      <c r="W19">
        <v>43</v>
      </c>
      <c r="X19" t="s">
        <v>3</v>
      </c>
      <c r="Y19">
        <v>1375.347</v>
      </c>
      <c r="Z19">
        <v>188.96299999999999</v>
      </c>
      <c r="AA19">
        <v>0</v>
      </c>
      <c r="AB19">
        <v>255</v>
      </c>
      <c r="AD19">
        <v>43</v>
      </c>
      <c r="AE19" t="s">
        <v>3</v>
      </c>
      <c r="AF19">
        <v>1579.87</v>
      </c>
      <c r="AG19">
        <v>183.47</v>
      </c>
      <c r="AH19">
        <v>0</v>
      </c>
      <c r="AI19">
        <v>255</v>
      </c>
      <c r="AK19">
        <v>43</v>
      </c>
      <c r="AL19" t="s">
        <v>3</v>
      </c>
      <c r="AM19">
        <v>1586.7860000000001</v>
      </c>
      <c r="AN19">
        <v>217.38399999999999</v>
      </c>
      <c r="AO19">
        <v>0</v>
      </c>
      <c r="AP19">
        <v>255</v>
      </c>
    </row>
    <row r="20" spans="1:42" x14ac:dyDescent="0.2">
      <c r="B20">
        <v>47</v>
      </c>
      <c r="C20" t="s">
        <v>2</v>
      </c>
      <c r="D20">
        <v>1640.14</v>
      </c>
      <c r="E20">
        <v>1.8779999999999999</v>
      </c>
      <c r="F20">
        <v>0</v>
      </c>
      <c r="G20">
        <v>28</v>
      </c>
      <c r="I20">
        <v>47</v>
      </c>
      <c r="J20" t="s">
        <v>2</v>
      </c>
      <c r="K20">
        <v>1569.002</v>
      </c>
      <c r="L20">
        <v>28.686</v>
      </c>
      <c r="M20">
        <v>0</v>
      </c>
      <c r="N20">
        <v>142</v>
      </c>
      <c r="W20">
        <v>47</v>
      </c>
      <c r="X20" t="s">
        <v>2</v>
      </c>
      <c r="Y20">
        <v>2408.8330000000001</v>
      </c>
      <c r="Z20">
        <v>30.751000000000001</v>
      </c>
      <c r="AA20">
        <v>0</v>
      </c>
      <c r="AB20">
        <v>127</v>
      </c>
      <c r="AK20">
        <v>47</v>
      </c>
      <c r="AL20" t="s">
        <v>2</v>
      </c>
      <c r="AM20">
        <v>1495.8869999999999</v>
      </c>
      <c r="AN20">
        <v>85.361999999999995</v>
      </c>
      <c r="AO20">
        <v>10</v>
      </c>
      <c r="AP20">
        <v>245</v>
      </c>
    </row>
    <row r="21" spans="1:42" x14ac:dyDescent="0.2">
      <c r="B21">
        <v>48</v>
      </c>
      <c r="C21" t="s">
        <v>3</v>
      </c>
      <c r="D21">
        <v>1640.14</v>
      </c>
      <c r="E21">
        <v>142.44200000000001</v>
      </c>
      <c r="F21">
        <v>0</v>
      </c>
      <c r="G21">
        <v>255</v>
      </c>
      <c r="I21">
        <v>48</v>
      </c>
      <c r="J21" t="s">
        <v>3</v>
      </c>
      <c r="K21">
        <v>1569.002</v>
      </c>
      <c r="L21">
        <v>164.55600000000001</v>
      </c>
      <c r="M21">
        <v>0</v>
      </c>
      <c r="N21">
        <v>255</v>
      </c>
      <c r="W21">
        <v>48</v>
      </c>
      <c r="X21" t="s">
        <v>3</v>
      </c>
      <c r="Y21">
        <v>2408.8330000000001</v>
      </c>
      <c r="Z21">
        <v>185.25200000000001</v>
      </c>
      <c r="AA21">
        <v>0</v>
      </c>
      <c r="AB21">
        <v>255</v>
      </c>
      <c r="AK21">
        <v>48</v>
      </c>
      <c r="AL21" t="s">
        <v>3</v>
      </c>
      <c r="AM21">
        <v>1495.8869999999999</v>
      </c>
      <c r="AN21">
        <v>211.411</v>
      </c>
      <c r="AO21">
        <v>0</v>
      </c>
      <c r="AP21">
        <v>255</v>
      </c>
    </row>
    <row r="22" spans="1:42" x14ac:dyDescent="0.2">
      <c r="B22">
        <v>52</v>
      </c>
      <c r="C22" t="s">
        <v>2</v>
      </c>
      <c r="D22">
        <v>1543.3130000000001</v>
      </c>
      <c r="E22">
        <v>1.613</v>
      </c>
      <c r="F22">
        <v>0</v>
      </c>
      <c r="G22">
        <v>38</v>
      </c>
      <c r="I22">
        <v>52</v>
      </c>
      <c r="J22" t="s">
        <v>2</v>
      </c>
      <c r="K22">
        <v>1734.992</v>
      </c>
      <c r="L22">
        <v>2.2919999999999998</v>
      </c>
      <c r="M22">
        <v>0</v>
      </c>
      <c r="N22">
        <v>37</v>
      </c>
      <c r="W22">
        <v>52</v>
      </c>
      <c r="X22" t="s">
        <v>2</v>
      </c>
      <c r="Y22">
        <v>1923.7070000000001</v>
      </c>
      <c r="Z22">
        <v>28.007000000000001</v>
      </c>
      <c r="AA22">
        <v>0</v>
      </c>
      <c r="AB22">
        <v>141</v>
      </c>
    </row>
    <row r="23" spans="1:42" x14ac:dyDescent="0.2">
      <c r="B23">
        <v>53</v>
      </c>
      <c r="C23" t="s">
        <v>3</v>
      </c>
      <c r="D23">
        <v>1543.3130000000001</v>
      </c>
      <c r="E23">
        <v>159.05199999999999</v>
      </c>
      <c r="F23">
        <v>0</v>
      </c>
      <c r="G23">
        <v>255</v>
      </c>
      <c r="I23">
        <v>53</v>
      </c>
      <c r="J23" t="s">
        <v>3</v>
      </c>
      <c r="K23">
        <v>1734.992</v>
      </c>
      <c r="L23">
        <v>142.702</v>
      </c>
      <c r="M23">
        <v>0</v>
      </c>
      <c r="N23">
        <v>255</v>
      </c>
      <c r="W23">
        <v>53</v>
      </c>
      <c r="X23" t="s">
        <v>3</v>
      </c>
      <c r="Y23">
        <v>1923.7070000000001</v>
      </c>
      <c r="Z23">
        <v>150.86000000000001</v>
      </c>
      <c r="AA23">
        <v>0</v>
      </c>
      <c r="AB23">
        <v>255</v>
      </c>
    </row>
    <row r="24" spans="1:42" x14ac:dyDescent="0.2">
      <c r="B24">
        <v>57</v>
      </c>
      <c r="C24" t="s">
        <v>2</v>
      </c>
      <c r="D24">
        <v>1927.6590000000001</v>
      </c>
      <c r="E24">
        <v>2.548</v>
      </c>
      <c r="F24">
        <v>0</v>
      </c>
      <c r="G24">
        <v>59</v>
      </c>
      <c r="W24">
        <v>57</v>
      </c>
      <c r="X24" t="s">
        <v>2</v>
      </c>
      <c r="Y24">
        <v>963.33500000000004</v>
      </c>
      <c r="Z24">
        <v>57.384</v>
      </c>
      <c r="AA24">
        <v>0</v>
      </c>
      <c r="AB24">
        <v>255</v>
      </c>
    </row>
    <row r="25" spans="1:42" x14ac:dyDescent="0.2">
      <c r="B25">
        <v>58</v>
      </c>
      <c r="C25" t="s">
        <v>3</v>
      </c>
      <c r="D25">
        <v>1927.6590000000001</v>
      </c>
      <c r="E25">
        <v>161.184</v>
      </c>
      <c r="F25">
        <v>0</v>
      </c>
      <c r="G25">
        <v>255</v>
      </c>
      <c r="W25">
        <v>58</v>
      </c>
      <c r="X25" t="s">
        <v>3</v>
      </c>
      <c r="Y25">
        <v>963.33500000000004</v>
      </c>
      <c r="Z25">
        <v>199.66200000000001</v>
      </c>
      <c r="AA25">
        <v>0</v>
      </c>
      <c r="AB25">
        <v>255</v>
      </c>
    </row>
    <row r="30" spans="1:42" x14ac:dyDescent="0.2">
      <c r="A30" t="s">
        <v>0</v>
      </c>
      <c r="B30" t="s">
        <v>4</v>
      </c>
      <c r="C30" t="s">
        <v>5</v>
      </c>
      <c r="D30" t="s">
        <v>6</v>
      </c>
      <c r="E30" t="s">
        <v>7</v>
      </c>
      <c r="F30" t="s">
        <v>8</v>
      </c>
      <c r="H30" t="s">
        <v>0</v>
      </c>
      <c r="I30" t="s">
        <v>4</v>
      </c>
      <c r="J30" t="s">
        <v>5</v>
      </c>
      <c r="K30" t="s">
        <v>6</v>
      </c>
      <c r="L30" t="s">
        <v>7</v>
      </c>
      <c r="M30" t="s">
        <v>8</v>
      </c>
    </row>
    <row r="31" spans="1:42" x14ac:dyDescent="0.2">
      <c r="A31">
        <f>E2/E3</f>
        <v>9.1786296471578072E-2</v>
      </c>
      <c r="B31">
        <f>L2/L3</f>
        <v>2.7272496638506226E-4</v>
      </c>
      <c r="C31">
        <f>S2/S3</f>
        <v>0.13424047942653533</v>
      </c>
      <c r="D31">
        <f>Z2/Z3</f>
        <v>0.30454952667347601</v>
      </c>
      <c r="E31">
        <f>AG2/AG3</f>
        <v>0.64929553556272279</v>
      </c>
      <c r="F31">
        <f>AN2/AN3</f>
        <v>0.30433047394275636</v>
      </c>
      <c r="H31">
        <f>A31</f>
        <v>9.1786296471578072E-2</v>
      </c>
      <c r="I31">
        <f t="shared" ref="I31:M31" si="0">B31</f>
        <v>2.7272496638506226E-4</v>
      </c>
      <c r="J31">
        <f t="shared" si="0"/>
        <v>0.13424047942653533</v>
      </c>
      <c r="K31">
        <f t="shared" si="0"/>
        <v>0.30454952667347601</v>
      </c>
      <c r="L31">
        <f t="shared" si="0"/>
        <v>0.64929553556272279</v>
      </c>
      <c r="M31">
        <f t="shared" si="0"/>
        <v>0.30433047394275636</v>
      </c>
    </row>
    <row r="32" spans="1:42" x14ac:dyDescent="0.2">
      <c r="A32">
        <f t="shared" ref="A32:A52" si="1">E3/E4</f>
        <v>228.43243243243242</v>
      </c>
      <c r="B32">
        <f t="shared" ref="B32:B52" si="2">L3/L4</f>
        <v>19.842436446010574</v>
      </c>
      <c r="C32">
        <f t="shared" ref="C32:C52" si="3">S3/S4</f>
        <v>75.529528339278642</v>
      </c>
      <c r="D32">
        <f t="shared" ref="D32:D52" si="4">Z3/Z4</f>
        <v>1.7056859767966985</v>
      </c>
      <c r="E32">
        <f t="shared" ref="E32:E52" si="5">AG3/AG4</f>
        <v>3.5511078527207558</v>
      </c>
      <c r="F32">
        <f t="shared" ref="F32:F52" si="6">AN3/AN4</f>
        <v>4.1456175827767225</v>
      </c>
      <c r="H32">
        <f t="shared" ref="H32" si="7">A33</f>
        <v>5.1460759239369798E-3</v>
      </c>
      <c r="I32">
        <f t="shared" ref="I32" si="8">B33</f>
        <v>5.0246934658749576E-2</v>
      </c>
      <c r="J32">
        <f t="shared" ref="J32" si="9">C33</f>
        <v>1.4109317853907325E-2</v>
      </c>
      <c r="K32">
        <f t="shared" ref="K32" si="10">D33</f>
        <v>0.55350899403629938</v>
      </c>
      <c r="L32">
        <f t="shared" ref="L32" si="11">E33</f>
        <v>0.30197479115624171</v>
      </c>
      <c r="M32">
        <f t="shared" ref="M32" si="12">F33</f>
        <v>0.25250665346289536</v>
      </c>
    </row>
    <row r="33" spans="1:13" x14ac:dyDescent="0.2">
      <c r="A33">
        <f t="shared" si="1"/>
        <v>5.1460759239369798E-3</v>
      </c>
      <c r="B33">
        <f t="shared" si="2"/>
        <v>5.0246934658749576E-2</v>
      </c>
      <c r="C33">
        <f t="shared" si="3"/>
        <v>1.4109317853907325E-2</v>
      </c>
      <c r="D33">
        <f t="shared" si="4"/>
        <v>0.55350899403629938</v>
      </c>
      <c r="E33">
        <f t="shared" si="5"/>
        <v>0.30197479115624171</v>
      </c>
      <c r="F33">
        <f t="shared" si="6"/>
        <v>0.25250665346289536</v>
      </c>
      <c r="H33">
        <f t="shared" ref="H33" si="13">A35</f>
        <v>1.8360223805449768E-2</v>
      </c>
      <c r="I33">
        <f t="shared" ref="I33" si="14">B35</f>
        <v>0.32684500015655493</v>
      </c>
      <c r="J33">
        <f t="shared" ref="J33" si="15">C35</f>
        <v>0.12151549109779176</v>
      </c>
      <c r="K33">
        <f t="shared" ref="K33" si="16">D35</f>
        <v>0.61248425530157546</v>
      </c>
      <c r="L33">
        <f t="shared" ref="L33" si="17">E35</f>
        <v>0.79918370033902775</v>
      </c>
      <c r="M33">
        <f t="shared" ref="M33" si="18">F35</f>
        <v>0.17219859346237956</v>
      </c>
    </row>
    <row r="34" spans="1:13" x14ac:dyDescent="0.2">
      <c r="A34">
        <f t="shared" si="1"/>
        <v>53.368659793814444</v>
      </c>
      <c r="B34">
        <f t="shared" si="2"/>
        <v>2.524891429301316</v>
      </c>
      <c r="C34">
        <f t="shared" si="3"/>
        <v>6.8426127884284247</v>
      </c>
      <c r="D34">
        <f t="shared" si="4"/>
        <v>2.0859798170498727</v>
      </c>
      <c r="E34">
        <f t="shared" si="5"/>
        <v>1.1959402212285244</v>
      </c>
      <c r="F34">
        <f t="shared" si="6"/>
        <v>5.9047967108268606</v>
      </c>
      <c r="H34">
        <f t="shared" ref="H34" si="19">A37</f>
        <v>3.7077441354657667E-2</v>
      </c>
      <c r="I34">
        <f t="shared" ref="I34" si="20">B37</f>
        <v>5.5108159217748261E-2</v>
      </c>
      <c r="J34">
        <f t="shared" ref="J34" si="21">C37</f>
        <v>0.13119368538120474</v>
      </c>
      <c r="K34">
        <f t="shared" ref="K34" si="22">D37</f>
        <v>0.10602524663201442</v>
      </c>
      <c r="L34">
        <f t="shared" ref="L34" si="23">E37</f>
        <v>0.9797431554021182</v>
      </c>
      <c r="M34">
        <f t="shared" ref="M34" si="24">F37</f>
        <v>0.44547398431931579</v>
      </c>
    </row>
    <row r="35" spans="1:13" x14ac:dyDescent="0.2">
      <c r="A35">
        <f t="shared" si="1"/>
        <v>1.8360223805449768E-2</v>
      </c>
      <c r="B35">
        <f t="shared" si="2"/>
        <v>0.32684500015655493</v>
      </c>
      <c r="C35">
        <f t="shared" si="3"/>
        <v>0.12151549109779176</v>
      </c>
      <c r="D35">
        <f t="shared" si="4"/>
        <v>0.61248425530157546</v>
      </c>
      <c r="E35">
        <f t="shared" si="5"/>
        <v>0.79918370033902775</v>
      </c>
      <c r="F35">
        <f t="shared" si="6"/>
        <v>0.17219859346237956</v>
      </c>
      <c r="H35">
        <f t="shared" ref="H35" si="25">A39</f>
        <v>1.4222824246528954E-2</v>
      </c>
      <c r="I35">
        <f t="shared" ref="I35" si="26">B39</f>
        <v>0.1164416203335981</v>
      </c>
      <c r="J35">
        <f t="shared" ref="J35" si="27">C39</f>
        <v>0.33276748160981895</v>
      </c>
      <c r="K35">
        <f t="shared" ref="K35" si="28">D39</f>
        <v>0.16099318674905161</v>
      </c>
      <c r="L35">
        <f t="shared" ref="L35" si="29">E39</f>
        <v>0.57257331962965963</v>
      </c>
      <c r="M35">
        <f t="shared" ref="M35" si="30">F39</f>
        <v>0.21177678692068638</v>
      </c>
    </row>
    <row r="36" spans="1:13" x14ac:dyDescent="0.2">
      <c r="A36">
        <f t="shared" si="1"/>
        <v>24.440969652109551</v>
      </c>
      <c r="B36">
        <f t="shared" si="2"/>
        <v>32.076665550719788</v>
      </c>
      <c r="C36">
        <f t="shared" si="3"/>
        <v>8.0667291822955729</v>
      </c>
      <c r="D36">
        <f t="shared" si="4"/>
        <v>8.075537768884443</v>
      </c>
      <c r="E36">
        <f t="shared" si="5"/>
        <v>1.2722894593575946</v>
      </c>
      <c r="F36">
        <f t="shared" si="6"/>
        <v>2.1948892086330938</v>
      </c>
      <c r="H36">
        <f t="shared" ref="H36" si="31">A41</f>
        <v>9.3722359226087619E-5</v>
      </c>
      <c r="I36">
        <f t="shared" ref="I36" si="32">B41</f>
        <v>0.12511443756167739</v>
      </c>
      <c r="J36">
        <f t="shared" ref="J36" si="33">C41</f>
        <v>0.15476157219878758</v>
      </c>
      <c r="K36">
        <f t="shared" ref="K36" si="34">D41</f>
        <v>0.2065636948289172</v>
      </c>
      <c r="L36">
        <f t="shared" ref="L36" si="35">E41</f>
        <v>0.36644028552502061</v>
      </c>
      <c r="M36">
        <f t="shared" ref="M36" si="36">F41</f>
        <v>0.18005368034088062</v>
      </c>
    </row>
    <row r="37" spans="1:13" x14ac:dyDescent="0.2">
      <c r="A37">
        <f t="shared" si="1"/>
        <v>3.7077441354657667E-2</v>
      </c>
      <c r="B37">
        <f t="shared" si="2"/>
        <v>5.5108159217748261E-2</v>
      </c>
      <c r="C37">
        <f t="shared" si="3"/>
        <v>0.13119368538120474</v>
      </c>
      <c r="D37">
        <f t="shared" si="4"/>
        <v>0.10602524663201442</v>
      </c>
      <c r="E37">
        <f t="shared" si="5"/>
        <v>0.9797431554021182</v>
      </c>
      <c r="F37">
        <f t="shared" si="6"/>
        <v>0.44547398431931579</v>
      </c>
      <c r="H37">
        <f t="shared" ref="H37" si="37">A43</f>
        <v>1.0632517978886858E-3</v>
      </c>
      <c r="I37">
        <f t="shared" ref="I37" si="38">B43</f>
        <v>5.9603204293030274E-2</v>
      </c>
      <c r="J37">
        <f t="shared" ref="J37" si="39">C43</f>
        <v>0.11522927671469387</v>
      </c>
      <c r="K37">
        <f t="shared" ref="K37" si="40">D43</f>
        <v>0.22202765140534692</v>
      </c>
      <c r="L37">
        <f t="shared" ref="L37" si="41">E43</f>
        <v>0.52531730622193595</v>
      </c>
      <c r="M37">
        <f t="shared" ref="M37" si="42">F43</f>
        <v>0.87844512994213597</v>
      </c>
    </row>
    <row r="38" spans="1:13" x14ac:dyDescent="0.2">
      <c r="A38">
        <f t="shared" si="1"/>
        <v>64.26322751322752</v>
      </c>
      <c r="B38">
        <f t="shared" si="2"/>
        <v>7.0424868446696545</v>
      </c>
      <c r="C38">
        <f t="shared" si="3"/>
        <v>3.5623553747984018</v>
      </c>
      <c r="D38">
        <f t="shared" si="4"/>
        <v>6.6863425013791478</v>
      </c>
      <c r="E38">
        <f t="shared" si="5"/>
        <v>1.2707264209264046</v>
      </c>
      <c r="F38">
        <f t="shared" si="6"/>
        <v>4.9769548795426708</v>
      </c>
      <c r="H38">
        <f t="shared" ref="H38" si="43">A45</f>
        <v>2.8549001734462635E-3</v>
      </c>
      <c r="I38">
        <f t="shared" ref="I38" si="44">B45</f>
        <v>0.21489098558536179</v>
      </c>
      <c r="J38">
        <f t="shared" ref="J38" si="45">C45</f>
        <v>0.32721042336510131</v>
      </c>
      <c r="K38">
        <f t="shared" ref="K38" si="46">D45</f>
        <v>0.23616601352542699</v>
      </c>
      <c r="L38">
        <f t="shared" ref="L38" si="47">E45</f>
        <v>0.39219037730674289</v>
      </c>
      <c r="M38">
        <f t="shared" ref="M38" si="48">F45</f>
        <v>0.280843059708691</v>
      </c>
    </row>
    <row r="39" spans="1:13" x14ac:dyDescent="0.2">
      <c r="A39">
        <f t="shared" si="1"/>
        <v>1.4222824246528954E-2</v>
      </c>
      <c r="B39">
        <f t="shared" si="2"/>
        <v>0.1164416203335981</v>
      </c>
      <c r="C39">
        <f t="shared" si="3"/>
        <v>0.33276748160981895</v>
      </c>
      <c r="D39">
        <f t="shared" si="4"/>
        <v>0.16099318674905161</v>
      </c>
      <c r="E39">
        <f t="shared" si="5"/>
        <v>0.57257331962965963</v>
      </c>
      <c r="F39">
        <f t="shared" si="6"/>
        <v>0.21177678692068638</v>
      </c>
      <c r="H39">
        <f t="shared" ref="H39" si="49">A47</f>
        <v>5.5893447274426682E-2</v>
      </c>
      <c r="I39">
        <f t="shared" ref="I39" si="50">B47</f>
        <v>0.14997621474685693</v>
      </c>
      <c r="J39">
        <f t="shared" ref="J39" si="51">C47</f>
        <v>0.12469462442425237</v>
      </c>
      <c r="K39">
        <f t="shared" ref="K39" si="52">D47</f>
        <v>0.26068595439318809</v>
      </c>
      <c r="L39">
        <f t="shared" ref="L39" si="53">E47</f>
        <v>0.29254919060336837</v>
      </c>
      <c r="M39">
        <f t="shared" ref="M39" si="54">F47</f>
        <v>0.24407040076546574</v>
      </c>
    </row>
    <row r="40" spans="1:13" x14ac:dyDescent="0.2">
      <c r="A40">
        <f t="shared" si="1"/>
        <v>9966.375</v>
      </c>
      <c r="B40">
        <f t="shared" si="2"/>
        <v>6.2812410909436469</v>
      </c>
      <c r="C40">
        <f t="shared" si="3"/>
        <v>6.1885559566787007</v>
      </c>
      <c r="D40">
        <f t="shared" si="4"/>
        <v>4.6387499264316396</v>
      </c>
      <c r="E40">
        <f t="shared" si="5"/>
        <v>3.9615982429464438</v>
      </c>
      <c r="F40">
        <f t="shared" si="6"/>
        <v>5.3659986659319623</v>
      </c>
      <c r="H40">
        <f t="shared" ref="H40" si="55">A49</f>
        <v>1.3184313615366252E-2</v>
      </c>
      <c r="I40">
        <f t="shared" ref="I40" si="56">B49</f>
        <v>0.17432363450740174</v>
      </c>
      <c r="K40">
        <f t="shared" ref="K40" si="57">D49</f>
        <v>0.16599550882041758</v>
      </c>
      <c r="M40">
        <f t="shared" ref="M40" si="58">F49</f>
        <v>0.40377274597821305</v>
      </c>
    </row>
    <row r="41" spans="1:13" x14ac:dyDescent="0.2">
      <c r="A41">
        <f t="shared" si="1"/>
        <v>9.3722359226087619E-5</v>
      </c>
      <c r="B41">
        <f t="shared" si="2"/>
        <v>0.12511443756167739</v>
      </c>
      <c r="C41">
        <f t="shared" si="3"/>
        <v>0.15476157219878758</v>
      </c>
      <c r="D41">
        <f t="shared" si="4"/>
        <v>0.2065636948289172</v>
      </c>
      <c r="E41">
        <f t="shared" si="5"/>
        <v>0.36644028552502061</v>
      </c>
      <c r="F41">
        <f t="shared" si="6"/>
        <v>0.18005368034088062</v>
      </c>
      <c r="H41">
        <f t="shared" ref="H41" si="59">A51</f>
        <v>1.0141337424238615E-2</v>
      </c>
      <c r="I41">
        <f t="shared" ref="I41" si="60">B51</f>
        <v>1.6061442726801305E-2</v>
      </c>
      <c r="K41">
        <f t="shared" ref="K41" si="61">D51</f>
        <v>0.18564894604268858</v>
      </c>
    </row>
    <row r="42" spans="1:13" x14ac:dyDescent="0.2">
      <c r="A42">
        <f t="shared" si="1"/>
        <v>938.00549450549465</v>
      </c>
      <c r="B42">
        <f t="shared" si="2"/>
        <v>18.203008332431555</v>
      </c>
      <c r="C42">
        <f t="shared" si="3"/>
        <v>7.9814938684503902</v>
      </c>
      <c r="D42">
        <f t="shared" si="4"/>
        <v>4.3834532374100714</v>
      </c>
      <c r="E42">
        <f t="shared" si="5"/>
        <v>1.4248526869200098</v>
      </c>
      <c r="F42">
        <f t="shared" si="6"/>
        <v>1.0988294698186825</v>
      </c>
    </row>
    <row r="43" spans="1:13" x14ac:dyDescent="0.2">
      <c r="A43">
        <f t="shared" si="1"/>
        <v>1.0632517978886858E-3</v>
      </c>
      <c r="B43">
        <f t="shared" si="2"/>
        <v>5.9603204293030274E-2</v>
      </c>
      <c r="C43">
        <f t="shared" si="3"/>
        <v>0.11522927671469387</v>
      </c>
      <c r="D43">
        <f t="shared" si="4"/>
        <v>0.22202765140534692</v>
      </c>
      <c r="E43">
        <f t="shared" si="5"/>
        <v>0.52531730622193595</v>
      </c>
      <c r="F43">
        <f t="shared" si="6"/>
        <v>0.87844512994213597</v>
      </c>
      <c r="G43" t="s">
        <v>9</v>
      </c>
      <c r="H43">
        <f>AVERAGE(H31:H41)</f>
        <v>2.2711257676976734E-2</v>
      </c>
      <c r="I43">
        <f t="shared" ref="I43:M43" si="62">AVERAGE(I31:I41)</f>
        <v>0.11717130534128777</v>
      </c>
      <c r="J43">
        <f t="shared" si="62"/>
        <v>0.16174692800801035</v>
      </c>
      <c r="K43">
        <f t="shared" si="62"/>
        <v>0.27405899803712741</v>
      </c>
      <c r="L43">
        <f t="shared" si="62"/>
        <v>0.54214085130520417</v>
      </c>
      <c r="M43">
        <f t="shared" si="62"/>
        <v>0.33734715088434197</v>
      </c>
    </row>
    <row r="44" spans="1:13" x14ac:dyDescent="0.2">
      <c r="A44">
        <f t="shared" si="1"/>
        <v>379.54101995565412</v>
      </c>
      <c r="B44">
        <f t="shared" si="2"/>
        <v>3.8966045892080725</v>
      </c>
      <c r="C44">
        <f t="shared" si="3"/>
        <v>2.858452183364423</v>
      </c>
      <c r="D44">
        <f t="shared" si="4"/>
        <v>4.0709262559606954</v>
      </c>
      <c r="E44">
        <f t="shared" si="5"/>
        <v>2.6948513343073714</v>
      </c>
      <c r="F44">
        <f t="shared" si="6"/>
        <v>3.7856774858320454</v>
      </c>
    </row>
    <row r="45" spans="1:13" x14ac:dyDescent="0.2">
      <c r="A45">
        <f t="shared" si="1"/>
        <v>2.8549001734462635E-3</v>
      </c>
      <c r="B45">
        <f t="shared" si="2"/>
        <v>0.21489098558536179</v>
      </c>
      <c r="C45">
        <f t="shared" si="3"/>
        <v>0.32721042336510131</v>
      </c>
      <c r="D45">
        <f t="shared" si="4"/>
        <v>0.23616601352542699</v>
      </c>
      <c r="E45">
        <f t="shared" si="5"/>
        <v>0.39219037730674289</v>
      </c>
      <c r="F45">
        <f t="shared" si="6"/>
        <v>0.280843059708691</v>
      </c>
      <c r="H45" t="s">
        <v>10</v>
      </c>
      <c r="I45" t="s">
        <v>11</v>
      </c>
      <c r="K45" t="s">
        <v>14</v>
      </c>
      <c r="L45" t="s">
        <v>15</v>
      </c>
    </row>
    <row r="46" spans="1:13" x14ac:dyDescent="0.2">
      <c r="A46">
        <f t="shared" si="1"/>
        <v>18.869326325848064</v>
      </c>
      <c r="B46">
        <f t="shared" si="2"/>
        <v>8.3900040781186274</v>
      </c>
      <c r="C46">
        <f t="shared" si="3"/>
        <v>8.0563363921477524</v>
      </c>
      <c r="D46">
        <f t="shared" si="4"/>
        <v>3.5691636215996754</v>
      </c>
      <c r="E46">
        <f t="shared" si="5"/>
        <v>3.8041509855796103</v>
      </c>
      <c r="F46">
        <f t="shared" si="6"/>
        <v>3.5170853987221289</v>
      </c>
      <c r="G46" t="s">
        <v>12</v>
      </c>
      <c r="H46">
        <f>AVERAGE(H43:J43)</f>
        <v>0.10054316367542494</v>
      </c>
      <c r="I46">
        <f>AVERAGE(K43:M43)</f>
        <v>0.38451566674222448</v>
      </c>
      <c r="K46">
        <f>H46/$H$46</f>
        <v>1</v>
      </c>
      <c r="L46">
        <f>I46/$H$46</f>
        <v>3.8243840027107576</v>
      </c>
    </row>
    <row r="47" spans="1:13" x14ac:dyDescent="0.2">
      <c r="A47">
        <f t="shared" si="1"/>
        <v>5.5893447274426682E-2</v>
      </c>
      <c r="B47">
        <f t="shared" si="2"/>
        <v>0.14997621474685693</v>
      </c>
      <c r="C47">
        <f t="shared" si="3"/>
        <v>0.12469462442425237</v>
      </c>
      <c r="D47">
        <f t="shared" si="4"/>
        <v>0.26068595439318809</v>
      </c>
      <c r="E47">
        <f t="shared" si="5"/>
        <v>0.29254919060336837</v>
      </c>
      <c r="F47">
        <f t="shared" si="6"/>
        <v>0.24407040076546574</v>
      </c>
      <c r="G47" t="s">
        <v>13</v>
      </c>
      <c r="H47">
        <f>STDEV(H43:J43)</f>
        <v>7.0993666812927542E-2</v>
      </c>
      <c r="I47">
        <f>STDEV(K43:M43)</f>
        <v>0.14012716253135291</v>
      </c>
      <c r="K47">
        <f>H47/$H$46</f>
        <v>0.70610138191106098</v>
      </c>
      <c r="L47">
        <f>I47/$H$46</f>
        <v>1.3937015447784562</v>
      </c>
    </row>
    <row r="48" spans="1:13" x14ac:dyDescent="0.2">
      <c r="A48">
        <f t="shared" si="1"/>
        <v>79.757720979765708</v>
      </c>
      <c r="B48">
        <f t="shared" si="2"/>
        <v>5.1296799832670992</v>
      </c>
      <c r="C48" t="e">
        <f t="shared" si="3"/>
        <v>#DIV/0!</v>
      </c>
      <c r="D48">
        <f t="shared" si="4"/>
        <v>6.1449383759877723</v>
      </c>
      <c r="E48" t="e">
        <f t="shared" si="5"/>
        <v>#DIV/0!</v>
      </c>
      <c r="F48">
        <f t="shared" si="6"/>
        <v>2.5466132471122984</v>
      </c>
      <c r="K48" t="s">
        <v>16</v>
      </c>
      <c r="L48">
        <f>TTEST(H43:J43,K43:M43,2,2)</f>
        <v>3.5146709216097242E-2</v>
      </c>
    </row>
    <row r="49" spans="1:6" x14ac:dyDescent="0.2">
      <c r="A49">
        <f t="shared" si="1"/>
        <v>1.3184313615366252E-2</v>
      </c>
      <c r="B49">
        <f t="shared" si="2"/>
        <v>0.17432363450740174</v>
      </c>
      <c r="C49" t="e">
        <f t="shared" si="3"/>
        <v>#DIV/0!</v>
      </c>
      <c r="D49">
        <f t="shared" si="4"/>
        <v>0.16599550882041758</v>
      </c>
      <c r="E49" t="e">
        <f t="shared" si="5"/>
        <v>#DIV/0!</v>
      </c>
      <c r="F49">
        <f t="shared" si="6"/>
        <v>0.40377274597821305</v>
      </c>
    </row>
    <row r="50" spans="1:6" x14ac:dyDescent="0.2">
      <c r="A50">
        <f t="shared" si="1"/>
        <v>88.308741475511468</v>
      </c>
      <c r="B50">
        <f t="shared" si="2"/>
        <v>71.795811518324612</v>
      </c>
      <c r="C50" t="e">
        <f t="shared" si="3"/>
        <v>#DIV/0!</v>
      </c>
      <c r="D50">
        <f t="shared" si="4"/>
        <v>6.6144892348341484</v>
      </c>
      <c r="E50" t="e">
        <f t="shared" si="5"/>
        <v>#DIV/0!</v>
      </c>
      <c r="F50" t="e">
        <f t="shared" si="6"/>
        <v>#DIV/0!</v>
      </c>
    </row>
    <row r="51" spans="1:6" x14ac:dyDescent="0.2">
      <c r="A51">
        <f t="shared" si="1"/>
        <v>1.0141337424238615E-2</v>
      </c>
      <c r="B51">
        <f t="shared" si="2"/>
        <v>1.6061442726801305E-2</v>
      </c>
      <c r="C51" t="e">
        <f t="shared" si="3"/>
        <v>#DIV/0!</v>
      </c>
      <c r="D51">
        <f t="shared" si="4"/>
        <v>0.18564894604268858</v>
      </c>
      <c r="E51" t="e">
        <f t="shared" si="5"/>
        <v>#DIV/0!</v>
      </c>
      <c r="F51" t="e">
        <f t="shared" si="6"/>
        <v>#DIV/0!</v>
      </c>
    </row>
    <row r="52" spans="1:6" x14ac:dyDescent="0.2">
      <c r="A52">
        <f t="shared" si="1"/>
        <v>62.422291993720563</v>
      </c>
      <c r="B52" t="e">
        <f t="shared" si="2"/>
        <v>#DIV/0!</v>
      </c>
      <c r="C52" t="e">
        <f t="shared" si="3"/>
        <v>#DIV/0!</v>
      </c>
      <c r="D52">
        <f t="shared" si="4"/>
        <v>2.6289558064965846</v>
      </c>
      <c r="E52" t="e">
        <f t="shared" si="5"/>
        <v>#DIV/0!</v>
      </c>
      <c r="F52" t="e">
        <f t="shared" si="6"/>
        <v>#DIV/0!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0"/>
  <sheetViews>
    <sheetView topLeftCell="A33" zoomScale="85" zoomScaleNormal="85" workbookViewId="0">
      <selection activeCell="J49" sqref="J49"/>
    </sheetView>
  </sheetViews>
  <sheetFormatPr defaultRowHeight="13.2" x14ac:dyDescent="0.2"/>
  <cols>
    <col min="1" max="1" width="8.21875" style="4" bestFit="1" customWidth="1"/>
    <col min="2" max="2" width="2.6640625" style="4" bestFit="1" customWidth="1"/>
    <col min="3" max="3" width="10.44140625" style="4" bestFit="1" customWidth="1"/>
    <col min="4" max="4" width="8.88671875" style="4"/>
    <col min="5" max="5" width="8.21875" style="4" bestFit="1" customWidth="1"/>
    <col min="6" max="6" width="5" style="4" bestFit="1" customWidth="1"/>
    <col min="7" max="7" width="5.44140625" style="4" bestFit="1" customWidth="1"/>
    <col min="8" max="8" width="8.21875" style="4" bestFit="1" customWidth="1"/>
    <col min="9" max="9" width="8.21875" style="4" customWidth="1"/>
    <col min="10" max="10" width="12.6640625" style="4" bestFit="1" customWidth="1"/>
    <col min="11" max="11" width="8.6640625" style="4" bestFit="1" customWidth="1"/>
    <col min="12" max="12" width="2.6640625" style="4" bestFit="1" customWidth="1"/>
    <col min="13" max="13" width="10.44140625" style="4" bestFit="1" customWidth="1"/>
    <col min="14" max="15" width="8.21875" style="4" bestFit="1" customWidth="1"/>
    <col min="16" max="16" width="5" style="4" bestFit="1" customWidth="1"/>
    <col min="17" max="17" width="5.44140625" style="4" bestFit="1" customWidth="1"/>
    <col min="18" max="18" width="8.21875" style="4" bestFit="1" customWidth="1"/>
    <col min="19" max="19" width="8.21875" style="4" customWidth="1"/>
    <col min="20" max="16384" width="8.88671875" style="4"/>
  </cols>
  <sheetData>
    <row r="2" spans="1:19" ht="13.8" thickBot="1" x14ac:dyDescent="0.25">
      <c r="A2" s="18" t="s">
        <v>163</v>
      </c>
      <c r="B2" s="18"/>
      <c r="C2" s="18" t="s">
        <v>162</v>
      </c>
      <c r="D2" s="19" t="s">
        <v>150</v>
      </c>
      <c r="E2" s="18" t="s">
        <v>153</v>
      </c>
      <c r="F2" s="18" t="s">
        <v>148</v>
      </c>
      <c r="G2" s="18" t="s">
        <v>147</v>
      </c>
      <c r="H2" s="18" t="s">
        <v>146</v>
      </c>
      <c r="I2" s="13"/>
      <c r="K2" s="18" t="s">
        <v>161</v>
      </c>
      <c r="L2" s="18"/>
      <c r="M2" s="18" t="s">
        <v>151</v>
      </c>
      <c r="N2" s="19" t="s">
        <v>150</v>
      </c>
      <c r="O2" s="18" t="s">
        <v>153</v>
      </c>
      <c r="P2" s="18" t="s">
        <v>148</v>
      </c>
      <c r="Q2" s="18" t="s">
        <v>147</v>
      </c>
      <c r="R2" s="18" t="s">
        <v>146</v>
      </c>
      <c r="S2" s="13"/>
    </row>
    <row r="3" spans="1:19" ht="13.8" thickTop="1" x14ac:dyDescent="0.2">
      <c r="A3" s="4" t="s">
        <v>160</v>
      </c>
      <c r="B3" s="4">
        <v>1</v>
      </c>
      <c r="C3" s="4">
        <v>1405.777</v>
      </c>
      <c r="D3" s="17">
        <v>0.11</v>
      </c>
      <c r="E3" s="4">
        <v>1.0389999999999999</v>
      </c>
      <c r="F3" s="4">
        <v>0</v>
      </c>
      <c r="G3" s="4">
        <v>46</v>
      </c>
      <c r="H3" s="4">
        <v>3.0779999999999998</v>
      </c>
      <c r="K3" s="4" t="s">
        <v>159</v>
      </c>
      <c r="L3" s="4">
        <v>1</v>
      </c>
      <c r="M3" s="4">
        <v>390.80399999999997</v>
      </c>
      <c r="N3" s="17">
        <v>2.593</v>
      </c>
      <c r="O3" s="4">
        <v>21.803000000000001</v>
      </c>
      <c r="P3" s="4">
        <v>0</v>
      </c>
      <c r="Q3" s="4">
        <v>255</v>
      </c>
      <c r="R3" s="4">
        <v>2.4950000000000001</v>
      </c>
    </row>
    <row r="4" spans="1:19" x14ac:dyDescent="0.2">
      <c r="B4" s="4">
        <v>2</v>
      </c>
      <c r="C4" s="4">
        <v>1177.2329999999999</v>
      </c>
      <c r="D4" s="17">
        <v>0.63900000000000001</v>
      </c>
      <c r="E4" s="4">
        <v>4.2679999999999998</v>
      </c>
      <c r="F4" s="4">
        <v>0</v>
      </c>
      <c r="G4" s="4">
        <v>94</v>
      </c>
      <c r="H4" s="4">
        <v>6.3289999999999997</v>
      </c>
      <c r="L4" s="4">
        <v>2</v>
      </c>
      <c r="M4" s="4">
        <v>810.53200000000004</v>
      </c>
      <c r="N4" s="17">
        <v>2.56</v>
      </c>
      <c r="O4" s="4">
        <v>15.018000000000001</v>
      </c>
      <c r="P4" s="4">
        <v>0</v>
      </c>
      <c r="Q4" s="4">
        <v>255</v>
      </c>
      <c r="R4" s="4">
        <v>12.855</v>
      </c>
    </row>
    <row r="5" spans="1:19" x14ac:dyDescent="0.2">
      <c r="B5" s="4">
        <v>1</v>
      </c>
      <c r="C5" s="4">
        <v>803.08199999999999</v>
      </c>
      <c r="D5" s="17">
        <v>4.3159999999999998</v>
      </c>
      <c r="E5" s="4">
        <v>13.608000000000001</v>
      </c>
      <c r="F5" s="4">
        <v>0</v>
      </c>
      <c r="G5" s="4">
        <v>219</v>
      </c>
      <c r="H5" s="4">
        <v>34.734000000000002</v>
      </c>
      <c r="L5" s="4">
        <v>3</v>
      </c>
      <c r="M5" s="4">
        <v>1156.088</v>
      </c>
      <c r="N5" s="17">
        <v>8.2319999999999993</v>
      </c>
      <c r="O5" s="4">
        <v>23.920999999999999</v>
      </c>
      <c r="P5" s="4">
        <v>0</v>
      </c>
      <c r="Q5" s="4">
        <v>237</v>
      </c>
      <c r="R5" s="4">
        <v>27.577999999999999</v>
      </c>
    </row>
    <row r="6" spans="1:19" x14ac:dyDescent="0.2">
      <c r="B6" s="4">
        <v>2</v>
      </c>
      <c r="C6" s="4">
        <v>764.298</v>
      </c>
      <c r="D6" s="17">
        <v>0.22</v>
      </c>
      <c r="E6" s="4">
        <v>2.5379999999999998</v>
      </c>
      <c r="F6" s="4">
        <v>0</v>
      </c>
      <c r="G6" s="4">
        <v>76</v>
      </c>
      <c r="H6" s="4">
        <v>2.738</v>
      </c>
      <c r="L6" s="4">
        <v>4</v>
      </c>
      <c r="M6" s="4">
        <v>736.03099999999995</v>
      </c>
      <c r="N6" s="17">
        <v>10.202</v>
      </c>
      <c r="O6" s="4">
        <v>33.872999999999998</v>
      </c>
      <c r="P6" s="4">
        <v>0</v>
      </c>
      <c r="Q6" s="4">
        <v>248</v>
      </c>
      <c r="R6" s="4">
        <v>24.664999999999999</v>
      </c>
    </row>
    <row r="7" spans="1:19" x14ac:dyDescent="0.2">
      <c r="B7" s="4">
        <v>3</v>
      </c>
      <c r="C7" s="4">
        <v>771.2</v>
      </c>
      <c r="D7" s="17">
        <v>1.4E-2</v>
      </c>
      <c r="E7" s="4">
        <v>0.40500000000000003</v>
      </c>
      <c r="F7" s="4">
        <v>0</v>
      </c>
      <c r="G7" s="4">
        <v>26</v>
      </c>
      <c r="H7" s="4">
        <v>0.313</v>
      </c>
      <c r="I7" s="4">
        <f>AVERAGE(D3:D7)</f>
        <v>1.0597999999999999</v>
      </c>
      <c r="L7" s="4">
        <v>5</v>
      </c>
      <c r="M7" s="4">
        <v>413.04500000000002</v>
      </c>
      <c r="N7" s="17">
        <v>12.678000000000001</v>
      </c>
      <c r="O7" s="4">
        <v>37.81</v>
      </c>
      <c r="P7" s="4">
        <v>0</v>
      </c>
      <c r="Q7" s="4">
        <v>255</v>
      </c>
      <c r="R7" s="4">
        <v>29.257000000000001</v>
      </c>
      <c r="S7" s="4">
        <f>AVERAGE(N3:N7)</f>
        <v>7.2530000000000001</v>
      </c>
    </row>
    <row r="8" spans="1:19" x14ac:dyDescent="0.2">
      <c r="A8" s="15" t="s">
        <v>158</v>
      </c>
      <c r="B8" s="15">
        <v>1</v>
      </c>
      <c r="C8" s="15">
        <v>1028.778</v>
      </c>
      <c r="D8" s="16">
        <v>2E-3</v>
      </c>
      <c r="E8" s="15">
        <v>0.115</v>
      </c>
      <c r="F8" s="15">
        <v>0</v>
      </c>
      <c r="G8" s="15">
        <v>8</v>
      </c>
      <c r="H8" s="15">
        <v>8.5000000000000006E-2</v>
      </c>
      <c r="I8" s="13"/>
      <c r="K8" s="15" t="s">
        <v>157</v>
      </c>
      <c r="L8" s="15">
        <v>1</v>
      </c>
      <c r="M8" s="15">
        <v>653.20299999999997</v>
      </c>
      <c r="N8" s="16">
        <v>29.93</v>
      </c>
      <c r="O8" s="15">
        <v>50.518999999999998</v>
      </c>
      <c r="P8" s="15">
        <v>0</v>
      </c>
      <c r="Q8" s="15">
        <v>255</v>
      </c>
      <c r="R8" s="15">
        <v>64.004999999999995</v>
      </c>
    </row>
    <row r="9" spans="1:19" x14ac:dyDescent="0.2">
      <c r="A9" s="13"/>
      <c r="B9" s="13">
        <v>2</v>
      </c>
      <c r="C9" s="13">
        <v>1340.6980000000001</v>
      </c>
      <c r="D9" s="14">
        <v>1.0369999999999999</v>
      </c>
      <c r="E9" s="13">
        <v>7.27</v>
      </c>
      <c r="F9" s="13">
        <v>0</v>
      </c>
      <c r="G9" s="13">
        <v>175</v>
      </c>
      <c r="H9" s="13">
        <v>6.415</v>
      </c>
      <c r="I9" s="13"/>
      <c r="K9" s="13"/>
      <c r="L9" s="13">
        <v>2</v>
      </c>
      <c r="M9" s="13">
        <v>698.89</v>
      </c>
      <c r="N9" s="14">
        <v>79.665999999999997</v>
      </c>
      <c r="O9" s="13">
        <v>57.436999999999998</v>
      </c>
      <c r="P9" s="13">
        <v>0</v>
      </c>
      <c r="Q9" s="13">
        <v>255</v>
      </c>
      <c r="R9" s="13">
        <v>97.475999999999999</v>
      </c>
    </row>
    <row r="10" spans="1:19" x14ac:dyDescent="0.2">
      <c r="A10" s="13"/>
      <c r="B10" s="13">
        <v>3</v>
      </c>
      <c r="C10" s="13">
        <v>1010.043</v>
      </c>
      <c r="D10" s="14">
        <v>3.3000000000000002E-2</v>
      </c>
      <c r="E10" s="13">
        <v>0.54600000000000004</v>
      </c>
      <c r="F10" s="13">
        <v>0</v>
      </c>
      <c r="G10" s="13">
        <v>24</v>
      </c>
      <c r="H10" s="13">
        <v>0.93300000000000005</v>
      </c>
      <c r="I10" s="13"/>
      <c r="K10" s="13"/>
      <c r="L10" s="13">
        <v>3</v>
      </c>
      <c r="M10" s="13">
        <v>1034.037</v>
      </c>
      <c r="N10" s="14">
        <v>3.1970000000000001</v>
      </c>
      <c r="O10" s="13">
        <v>11.204000000000001</v>
      </c>
      <c r="P10" s="13">
        <v>0</v>
      </c>
      <c r="Q10" s="13">
        <v>212</v>
      </c>
      <c r="R10" s="13">
        <v>27.887</v>
      </c>
    </row>
    <row r="11" spans="1:19" x14ac:dyDescent="0.2">
      <c r="A11" s="13"/>
      <c r="B11" s="13">
        <v>4</v>
      </c>
      <c r="C11" s="13">
        <v>918.12099999999998</v>
      </c>
      <c r="D11" s="14">
        <v>1.8380000000000001</v>
      </c>
      <c r="E11" s="13">
        <v>9.0280000000000005</v>
      </c>
      <c r="F11" s="13">
        <v>0</v>
      </c>
      <c r="G11" s="13">
        <v>178</v>
      </c>
      <c r="H11" s="13">
        <v>12.183999999999999</v>
      </c>
      <c r="I11" s="13"/>
      <c r="K11" s="13"/>
      <c r="L11" s="13">
        <v>4</v>
      </c>
      <c r="M11" s="13">
        <v>737.89300000000003</v>
      </c>
      <c r="N11" s="14">
        <v>22.166</v>
      </c>
      <c r="O11" s="13">
        <v>37.283000000000001</v>
      </c>
      <c r="P11" s="13">
        <v>0</v>
      </c>
      <c r="Q11" s="13">
        <v>255</v>
      </c>
      <c r="R11" s="13">
        <v>63.786000000000001</v>
      </c>
    </row>
    <row r="12" spans="1:19" x14ac:dyDescent="0.2">
      <c r="A12" s="11"/>
      <c r="B12" s="11">
        <v>5</v>
      </c>
      <c r="C12" s="11">
        <v>1171.864</v>
      </c>
      <c r="D12" s="12">
        <v>1E-3</v>
      </c>
      <c r="E12" s="11">
        <v>0.09</v>
      </c>
      <c r="F12" s="11">
        <v>0</v>
      </c>
      <c r="G12" s="11">
        <v>9</v>
      </c>
      <c r="H12" s="11">
        <v>3.6999999999999998E-2</v>
      </c>
      <c r="I12" s="4">
        <f>AVERAGE(D8:D12)</f>
        <v>0.58220000000000005</v>
      </c>
      <c r="K12" s="11"/>
      <c r="L12" s="11">
        <v>5</v>
      </c>
      <c r="M12" s="11">
        <v>1163.9760000000001</v>
      </c>
      <c r="N12" s="12">
        <v>3.73</v>
      </c>
      <c r="O12" s="11">
        <v>11.872</v>
      </c>
      <c r="P12" s="11">
        <v>0</v>
      </c>
      <c r="Q12" s="11">
        <v>197</v>
      </c>
      <c r="R12" s="11">
        <v>32.661999999999999</v>
      </c>
      <c r="S12" s="4">
        <f>AVERAGE(N8:N12)</f>
        <v>27.7378</v>
      </c>
    </row>
    <row r="13" spans="1:19" x14ac:dyDescent="0.2">
      <c r="A13" s="15" t="s">
        <v>156</v>
      </c>
      <c r="B13" s="15">
        <v>1</v>
      </c>
      <c r="C13" s="15">
        <v>1653.933</v>
      </c>
      <c r="D13" s="16">
        <v>1.9E-2</v>
      </c>
      <c r="E13" s="15">
        <v>0.34499999999999997</v>
      </c>
      <c r="F13" s="15">
        <v>0</v>
      </c>
      <c r="G13" s="15">
        <v>15</v>
      </c>
      <c r="H13" s="15">
        <v>0.60299999999999998</v>
      </c>
      <c r="I13" s="13"/>
      <c r="K13" s="15" t="s">
        <v>155</v>
      </c>
      <c r="L13" s="15">
        <v>1</v>
      </c>
      <c r="M13" s="15">
        <v>807.79300000000001</v>
      </c>
      <c r="N13" s="16">
        <v>5.2910000000000004</v>
      </c>
      <c r="O13" s="15">
        <v>22.46</v>
      </c>
      <c r="P13" s="15">
        <v>0</v>
      </c>
      <c r="Q13" s="15">
        <v>255</v>
      </c>
      <c r="R13" s="15">
        <v>14.77</v>
      </c>
    </row>
    <row r="14" spans="1:19" x14ac:dyDescent="0.2">
      <c r="A14" s="13"/>
      <c r="B14" s="13">
        <v>2</v>
      </c>
      <c r="C14" s="13">
        <v>1204.2950000000001</v>
      </c>
      <c r="D14" s="14">
        <v>3.4000000000000002E-2</v>
      </c>
      <c r="E14" s="13">
        <v>0.32200000000000001</v>
      </c>
      <c r="F14" s="13">
        <v>0</v>
      </c>
      <c r="G14" s="13">
        <v>7</v>
      </c>
      <c r="H14" s="13">
        <v>1.6279999999999999</v>
      </c>
      <c r="I14" s="13"/>
      <c r="K14" s="13"/>
      <c r="L14" s="13">
        <v>2</v>
      </c>
      <c r="M14" s="13">
        <v>1474.691</v>
      </c>
      <c r="N14" s="14">
        <v>6.5880000000000001</v>
      </c>
      <c r="O14" s="13">
        <v>19.497</v>
      </c>
      <c r="P14" s="13">
        <v>0</v>
      </c>
      <c r="Q14" s="13">
        <v>228</v>
      </c>
      <c r="R14" s="13">
        <v>39.338999999999999</v>
      </c>
    </row>
    <row r="15" spans="1:19" x14ac:dyDescent="0.2">
      <c r="A15" s="13"/>
      <c r="B15" s="13">
        <v>3</v>
      </c>
      <c r="C15" s="13">
        <v>937.84199999999998</v>
      </c>
      <c r="D15" s="14">
        <v>0.11600000000000001</v>
      </c>
      <c r="E15" s="13">
        <v>1.768</v>
      </c>
      <c r="F15" s="13">
        <v>0</v>
      </c>
      <c r="G15" s="13">
        <v>64</v>
      </c>
      <c r="H15" s="13">
        <v>0.91100000000000003</v>
      </c>
      <c r="I15" s="13"/>
      <c r="K15" s="13"/>
      <c r="L15" s="13">
        <v>3</v>
      </c>
      <c r="M15" s="13">
        <v>684.64700000000005</v>
      </c>
      <c r="N15" s="14">
        <v>3.7669999999999999</v>
      </c>
      <c r="O15" s="13">
        <v>12.199</v>
      </c>
      <c r="P15" s="13">
        <v>0</v>
      </c>
      <c r="Q15" s="13">
        <v>135</v>
      </c>
      <c r="R15" s="13">
        <v>34.069000000000003</v>
      </c>
    </row>
    <row r="16" spans="1:19" x14ac:dyDescent="0.2">
      <c r="A16" s="13"/>
      <c r="B16" s="13">
        <v>4</v>
      </c>
      <c r="C16" s="13">
        <v>1014.754</v>
      </c>
      <c r="D16" s="21">
        <v>1.08E-4</v>
      </c>
      <c r="E16" s="13">
        <v>0.01</v>
      </c>
      <c r="F16" s="13">
        <v>0</v>
      </c>
      <c r="G16" s="13">
        <v>1</v>
      </c>
      <c r="H16" s="13">
        <v>1.0999999999999999E-2</v>
      </c>
      <c r="I16" s="13"/>
      <c r="K16" s="13"/>
      <c r="L16" s="13">
        <v>4</v>
      </c>
      <c r="M16" s="13">
        <v>970.38199999999995</v>
      </c>
      <c r="N16" s="14">
        <v>14.226000000000001</v>
      </c>
      <c r="O16" s="13">
        <v>38.859000000000002</v>
      </c>
      <c r="P16" s="13">
        <v>0</v>
      </c>
      <c r="Q16" s="13">
        <v>255</v>
      </c>
      <c r="R16" s="13">
        <v>48.978000000000002</v>
      </c>
    </row>
    <row r="17" spans="1:20" x14ac:dyDescent="0.2">
      <c r="A17" s="11"/>
      <c r="B17" s="11">
        <v>5</v>
      </c>
      <c r="C17" s="11">
        <v>1014.754</v>
      </c>
      <c r="D17" s="12">
        <v>0.16200000000000001</v>
      </c>
      <c r="E17" s="11">
        <v>1.351</v>
      </c>
      <c r="F17" s="11">
        <v>0</v>
      </c>
      <c r="G17" s="11">
        <v>27</v>
      </c>
      <c r="H17" s="11">
        <v>3.2170000000000001</v>
      </c>
      <c r="I17" s="4">
        <f>AVERAGE(D13:D17)</f>
        <v>6.6221600000000005E-2</v>
      </c>
      <c r="K17" s="11"/>
      <c r="L17" s="11">
        <v>5</v>
      </c>
      <c r="M17" s="11">
        <v>1350.558</v>
      </c>
      <c r="N17" s="12">
        <v>36.795000000000002</v>
      </c>
      <c r="O17" s="11">
        <v>48.627000000000002</v>
      </c>
      <c r="P17" s="11">
        <v>0</v>
      </c>
      <c r="Q17" s="11">
        <v>255</v>
      </c>
      <c r="R17" s="11">
        <v>84.23</v>
      </c>
      <c r="S17" s="4">
        <f>AVERAGE(N13:N17)</f>
        <v>13.333400000000001</v>
      </c>
    </row>
    <row r="18" spans="1:20" x14ac:dyDescent="0.2">
      <c r="C18" s="6"/>
      <c r="D18" s="5"/>
      <c r="M18" s="6"/>
      <c r="N18" s="5"/>
    </row>
    <row r="19" spans="1:20" x14ac:dyDescent="0.2">
      <c r="C19" s="6"/>
      <c r="D19" s="5"/>
      <c r="M19" s="6"/>
      <c r="N19" s="5"/>
    </row>
    <row r="20" spans="1:20" x14ac:dyDescent="0.2">
      <c r="M20" s="6"/>
      <c r="N20" s="7"/>
      <c r="T20" s="20"/>
    </row>
    <row r="22" spans="1:20" ht="13.8" thickBot="1" x14ac:dyDescent="0.25">
      <c r="A22" s="18" t="s">
        <v>154</v>
      </c>
      <c r="B22" s="18"/>
      <c r="C22" s="18" t="s">
        <v>151</v>
      </c>
      <c r="D22" s="19" t="s">
        <v>150</v>
      </c>
      <c r="E22" s="18" t="s">
        <v>153</v>
      </c>
      <c r="F22" s="18" t="s">
        <v>148</v>
      </c>
      <c r="G22" s="18" t="s">
        <v>147</v>
      </c>
      <c r="H22" s="18" t="s">
        <v>146</v>
      </c>
      <c r="I22" s="13"/>
      <c r="K22" s="18" t="s">
        <v>152</v>
      </c>
      <c r="L22" s="18"/>
      <c r="M22" s="18" t="s">
        <v>151</v>
      </c>
      <c r="N22" s="19" t="s">
        <v>150</v>
      </c>
      <c r="O22" s="18" t="s">
        <v>149</v>
      </c>
      <c r="P22" s="18" t="s">
        <v>148</v>
      </c>
      <c r="Q22" s="18" t="s">
        <v>147</v>
      </c>
      <c r="R22" s="18" t="s">
        <v>146</v>
      </c>
      <c r="S22" s="13"/>
    </row>
    <row r="23" spans="1:20" ht="13.8" thickTop="1" x14ac:dyDescent="0.2">
      <c r="A23" s="4" t="s">
        <v>145</v>
      </c>
      <c r="B23" s="4">
        <v>1</v>
      </c>
      <c r="C23" s="4">
        <v>680.48299999999995</v>
      </c>
      <c r="D23" s="17">
        <v>23.216000000000001</v>
      </c>
      <c r="E23" s="4">
        <v>47.856000000000002</v>
      </c>
      <c r="F23" s="4">
        <v>0</v>
      </c>
      <c r="G23" s="4">
        <v>255</v>
      </c>
      <c r="H23" s="4">
        <v>66.591999999999999</v>
      </c>
      <c r="K23" s="4" t="s">
        <v>144</v>
      </c>
      <c r="L23" s="4">
        <v>1</v>
      </c>
      <c r="M23" s="4">
        <v>633.59100000000001</v>
      </c>
      <c r="N23" s="17">
        <v>9.0990000000000002</v>
      </c>
      <c r="O23" s="4">
        <v>8.3140000000000001</v>
      </c>
      <c r="P23" s="4">
        <v>0</v>
      </c>
      <c r="Q23" s="4">
        <v>62</v>
      </c>
      <c r="R23" s="4">
        <v>82.846000000000004</v>
      </c>
    </row>
    <row r="24" spans="1:20" x14ac:dyDescent="0.2">
      <c r="B24" s="4">
        <v>2</v>
      </c>
      <c r="C24" s="4">
        <v>754.21799999999996</v>
      </c>
      <c r="D24" s="17">
        <v>0.55600000000000005</v>
      </c>
      <c r="E24" s="4">
        <v>3.3220000000000001</v>
      </c>
      <c r="F24" s="4">
        <v>0</v>
      </c>
      <c r="G24" s="4">
        <v>100</v>
      </c>
      <c r="H24" s="4">
        <v>12.391</v>
      </c>
      <c r="L24" s="4">
        <v>2</v>
      </c>
      <c r="M24" s="4">
        <v>322.98599999999999</v>
      </c>
      <c r="N24" s="17">
        <v>4.8929999999999998</v>
      </c>
      <c r="O24" s="4">
        <v>24.193999999999999</v>
      </c>
      <c r="P24" s="4">
        <v>0</v>
      </c>
      <c r="Q24" s="4">
        <v>254</v>
      </c>
      <c r="R24" s="4">
        <v>17.436</v>
      </c>
    </row>
    <row r="25" spans="1:20" x14ac:dyDescent="0.2">
      <c r="B25" s="4">
        <v>3</v>
      </c>
      <c r="C25" s="4">
        <v>876.59799999999996</v>
      </c>
      <c r="D25" s="17">
        <v>0.438</v>
      </c>
      <c r="E25" s="4">
        <v>1.5329999999999999</v>
      </c>
      <c r="F25" s="4">
        <v>0</v>
      </c>
      <c r="G25" s="4">
        <v>19</v>
      </c>
      <c r="H25" s="4">
        <v>14.336</v>
      </c>
      <c r="L25" s="4">
        <v>3</v>
      </c>
      <c r="M25" s="4">
        <v>690.01499999999999</v>
      </c>
      <c r="N25" s="17">
        <v>2.9039999999999999</v>
      </c>
      <c r="O25" s="4">
        <v>4.3650000000000002</v>
      </c>
      <c r="P25" s="4">
        <v>0</v>
      </c>
      <c r="Q25" s="4">
        <v>38</v>
      </c>
      <c r="R25" s="4">
        <v>52.921999999999997</v>
      </c>
    </row>
    <row r="26" spans="1:20" x14ac:dyDescent="0.2">
      <c r="B26" s="4">
        <v>4</v>
      </c>
      <c r="C26" s="4">
        <v>655.39400000000001</v>
      </c>
      <c r="D26" s="17">
        <v>1.1619999999999999</v>
      </c>
      <c r="E26" s="4">
        <v>3.7519999999999998</v>
      </c>
      <c r="F26" s="4">
        <v>0</v>
      </c>
      <c r="G26" s="4">
        <v>132</v>
      </c>
      <c r="H26" s="4">
        <v>30.408000000000001</v>
      </c>
      <c r="L26" s="4">
        <v>4</v>
      </c>
      <c r="M26" s="4">
        <v>663.94</v>
      </c>
      <c r="N26" s="17">
        <v>2.427</v>
      </c>
      <c r="O26" s="4">
        <v>4.1210000000000004</v>
      </c>
      <c r="P26" s="4">
        <v>0</v>
      </c>
      <c r="Q26" s="4">
        <v>43</v>
      </c>
      <c r="R26" s="4">
        <v>44.817999999999998</v>
      </c>
    </row>
    <row r="27" spans="1:20" x14ac:dyDescent="0.2">
      <c r="B27" s="4">
        <v>5</v>
      </c>
      <c r="C27" s="4">
        <v>679.71600000000001</v>
      </c>
      <c r="D27" s="17">
        <v>1.2989999999999999</v>
      </c>
      <c r="E27" s="4">
        <v>2.9590000000000001</v>
      </c>
      <c r="F27" s="4">
        <v>0</v>
      </c>
      <c r="G27" s="4">
        <v>49</v>
      </c>
      <c r="H27" s="4">
        <v>31.367000000000001</v>
      </c>
      <c r="I27" s="4">
        <f>AVERAGE(D23:D27)</f>
        <v>5.3342000000000001</v>
      </c>
      <c r="L27" s="4">
        <v>5</v>
      </c>
      <c r="M27" s="4">
        <v>731.21</v>
      </c>
      <c r="N27" s="17">
        <v>22.399000000000001</v>
      </c>
      <c r="O27" s="4">
        <v>21.213999999999999</v>
      </c>
      <c r="P27" s="4">
        <v>0</v>
      </c>
      <c r="Q27" s="4">
        <v>230</v>
      </c>
      <c r="R27" s="4">
        <v>96.224000000000004</v>
      </c>
      <c r="S27" s="4">
        <f>AVERAGE(N23:N27)</f>
        <v>8.3444000000000003</v>
      </c>
    </row>
    <row r="28" spans="1:20" x14ac:dyDescent="0.2">
      <c r="A28" s="15" t="s">
        <v>143</v>
      </c>
      <c r="B28" s="15">
        <v>1</v>
      </c>
      <c r="C28" s="15">
        <v>925.35199999999998</v>
      </c>
      <c r="D28" s="16">
        <v>1.5840000000000001</v>
      </c>
      <c r="E28" s="15">
        <v>2.9020000000000001</v>
      </c>
      <c r="F28" s="15">
        <v>0</v>
      </c>
      <c r="G28" s="15">
        <v>25</v>
      </c>
      <c r="H28" s="15">
        <v>39.901000000000003</v>
      </c>
      <c r="I28" s="13"/>
      <c r="K28" s="15" t="s">
        <v>142</v>
      </c>
      <c r="L28" s="15">
        <v>1</v>
      </c>
      <c r="M28" s="15">
        <v>898.072</v>
      </c>
      <c r="N28" s="16">
        <v>0.94599999999999995</v>
      </c>
      <c r="O28" s="15">
        <v>2.4700000000000002</v>
      </c>
      <c r="P28" s="15">
        <v>0</v>
      </c>
      <c r="Q28" s="15">
        <v>36</v>
      </c>
      <c r="R28" s="15">
        <v>22.861999999999998</v>
      </c>
      <c r="S28" s="13"/>
    </row>
    <row r="29" spans="1:20" x14ac:dyDescent="0.2">
      <c r="A29" s="13"/>
      <c r="B29" s="13">
        <v>2</v>
      </c>
      <c r="C29" s="13">
        <v>980.46100000000001</v>
      </c>
      <c r="D29" s="14">
        <v>0.44800000000000001</v>
      </c>
      <c r="E29" s="13">
        <v>1.4219999999999999</v>
      </c>
      <c r="F29" s="13">
        <v>0</v>
      </c>
      <c r="G29" s="13">
        <v>26</v>
      </c>
      <c r="H29" s="13">
        <v>15.488</v>
      </c>
      <c r="I29" s="13"/>
      <c r="K29" s="13"/>
      <c r="L29" s="13">
        <v>2</v>
      </c>
      <c r="M29" s="13">
        <v>592.83500000000004</v>
      </c>
      <c r="N29" s="14">
        <v>2.0129999999999999</v>
      </c>
      <c r="O29" s="13">
        <v>4.6779999999999999</v>
      </c>
      <c r="P29" s="13">
        <v>0</v>
      </c>
      <c r="Q29" s="13">
        <v>39</v>
      </c>
      <c r="R29" s="13">
        <v>28.626999999999999</v>
      </c>
      <c r="S29" s="13"/>
    </row>
    <row r="30" spans="1:20" x14ac:dyDescent="0.2">
      <c r="A30" s="13"/>
      <c r="B30" s="13">
        <v>3</v>
      </c>
      <c r="C30" s="13">
        <v>786.31899999999996</v>
      </c>
      <c r="D30" s="14">
        <v>2.7E-2</v>
      </c>
      <c r="E30" s="13">
        <v>0.24099999999999999</v>
      </c>
      <c r="F30" s="13">
        <v>0</v>
      </c>
      <c r="G30" s="13">
        <v>5</v>
      </c>
      <c r="H30" s="13">
        <v>1.7</v>
      </c>
      <c r="I30" s="13"/>
      <c r="K30" s="13"/>
      <c r="L30" s="13">
        <v>3</v>
      </c>
      <c r="M30" s="13">
        <v>558.65200000000004</v>
      </c>
      <c r="N30" s="14">
        <v>0.63200000000000001</v>
      </c>
      <c r="O30" s="13">
        <v>7.3620000000000001</v>
      </c>
      <c r="P30" s="13">
        <v>0</v>
      </c>
      <c r="Q30" s="13">
        <v>184</v>
      </c>
      <c r="R30" s="13">
        <v>6.6680000000000001</v>
      </c>
      <c r="S30" s="13"/>
    </row>
    <row r="31" spans="1:20" x14ac:dyDescent="0.2">
      <c r="A31" s="13"/>
      <c r="B31" s="13">
        <v>4</v>
      </c>
      <c r="C31" s="13">
        <v>861.80700000000002</v>
      </c>
      <c r="D31" s="14">
        <v>0.30199999999999999</v>
      </c>
      <c r="E31" s="13">
        <v>1.4790000000000001</v>
      </c>
      <c r="F31" s="13">
        <v>0</v>
      </c>
      <c r="G31" s="13">
        <v>28</v>
      </c>
      <c r="H31" s="13">
        <v>8.0220000000000002</v>
      </c>
      <c r="I31" s="13"/>
      <c r="K31" s="13"/>
      <c r="L31" s="13">
        <v>4</v>
      </c>
      <c r="M31" s="13">
        <v>630.524</v>
      </c>
      <c r="N31" s="14">
        <v>0.45800000000000002</v>
      </c>
      <c r="O31" s="13">
        <v>1.585</v>
      </c>
      <c r="P31" s="13">
        <v>0</v>
      </c>
      <c r="Q31" s="13">
        <v>22</v>
      </c>
      <c r="R31" s="13">
        <v>13.917999999999999</v>
      </c>
      <c r="S31" s="13"/>
    </row>
    <row r="32" spans="1:20" x14ac:dyDescent="0.2">
      <c r="A32" s="11"/>
      <c r="B32" s="11">
        <v>5</v>
      </c>
      <c r="C32" s="11">
        <v>932.80200000000002</v>
      </c>
      <c r="D32" s="12">
        <v>0.16800000000000001</v>
      </c>
      <c r="E32" s="11">
        <v>0.76400000000000001</v>
      </c>
      <c r="F32" s="11">
        <v>0</v>
      </c>
      <c r="G32" s="11">
        <v>14</v>
      </c>
      <c r="H32" s="11">
        <v>7.7050000000000001</v>
      </c>
      <c r="I32" s="4">
        <f>AVERAGE(D28:D32)</f>
        <v>0.50580000000000003</v>
      </c>
      <c r="K32" s="11"/>
      <c r="L32" s="11">
        <v>5</v>
      </c>
      <c r="M32" s="11">
        <v>496.202</v>
      </c>
      <c r="N32" s="12">
        <v>1.6579999999999999</v>
      </c>
      <c r="O32" s="11">
        <v>12.04</v>
      </c>
      <c r="P32" s="11">
        <v>0</v>
      </c>
      <c r="Q32" s="11">
        <v>217</v>
      </c>
      <c r="R32" s="11">
        <v>8.5009999999999994</v>
      </c>
      <c r="S32" s="4">
        <f>AVERAGE(N28:N32)</f>
        <v>1.1413999999999997</v>
      </c>
    </row>
    <row r="33" spans="1:19" x14ac:dyDescent="0.2">
      <c r="A33" s="15" t="s">
        <v>141</v>
      </c>
      <c r="B33" s="15">
        <v>6</v>
      </c>
      <c r="C33" s="15">
        <v>1393.835</v>
      </c>
      <c r="D33" s="16">
        <v>5.3479999999999999</v>
      </c>
      <c r="E33" s="15">
        <v>6.5289999999999999</v>
      </c>
      <c r="F33" s="15">
        <v>0</v>
      </c>
      <c r="G33" s="15">
        <v>54</v>
      </c>
      <c r="H33" s="15">
        <v>65.948999999999998</v>
      </c>
      <c r="I33" s="13"/>
      <c r="K33" s="15" t="s">
        <v>140</v>
      </c>
      <c r="L33" s="15">
        <v>1</v>
      </c>
      <c r="M33" s="15">
        <v>533.56200000000001</v>
      </c>
      <c r="N33" s="16">
        <v>2.3E-2</v>
      </c>
      <c r="O33" s="15">
        <v>0.24</v>
      </c>
      <c r="P33" s="15">
        <v>0</v>
      </c>
      <c r="Q33" s="15">
        <v>7</v>
      </c>
      <c r="R33" s="15">
        <v>1.3959999999999999</v>
      </c>
      <c r="S33" s="13"/>
    </row>
    <row r="34" spans="1:19" x14ac:dyDescent="0.2">
      <c r="A34" s="13"/>
      <c r="B34" s="13">
        <v>2</v>
      </c>
      <c r="C34" s="13">
        <v>690.01499999999999</v>
      </c>
      <c r="D34" s="14">
        <v>4.67</v>
      </c>
      <c r="E34" s="13">
        <v>11.669</v>
      </c>
      <c r="F34" s="13">
        <v>0</v>
      </c>
      <c r="G34" s="13">
        <v>242</v>
      </c>
      <c r="H34" s="13">
        <v>56.731999999999999</v>
      </c>
      <c r="I34" s="13"/>
      <c r="K34" s="13"/>
      <c r="L34" s="13">
        <v>2</v>
      </c>
      <c r="M34" s="13">
        <v>751.15</v>
      </c>
      <c r="N34" s="14">
        <v>4.0000000000000001E-3</v>
      </c>
      <c r="O34" s="13">
        <v>8.8999999999999996E-2</v>
      </c>
      <c r="P34" s="13">
        <v>0</v>
      </c>
      <c r="Q34" s="13">
        <v>3</v>
      </c>
      <c r="R34" s="13">
        <v>0.27700000000000002</v>
      </c>
      <c r="S34" s="13"/>
    </row>
    <row r="35" spans="1:19" x14ac:dyDescent="0.2">
      <c r="A35" s="13"/>
      <c r="B35" s="13">
        <v>3</v>
      </c>
      <c r="C35" s="13">
        <v>827.40499999999997</v>
      </c>
      <c r="D35" s="14">
        <v>1.204</v>
      </c>
      <c r="E35" s="13">
        <v>2.633</v>
      </c>
      <c r="F35" s="13">
        <v>0</v>
      </c>
      <c r="G35" s="13">
        <v>30</v>
      </c>
      <c r="H35" s="13">
        <v>30.853000000000002</v>
      </c>
      <c r="I35" s="13"/>
      <c r="K35" s="13"/>
      <c r="L35" s="13">
        <v>3</v>
      </c>
      <c r="M35" s="13">
        <v>493.90100000000001</v>
      </c>
      <c r="N35" s="14">
        <v>1E-3</v>
      </c>
      <c r="O35" s="13">
        <v>6.3E-2</v>
      </c>
      <c r="P35" s="13">
        <v>0</v>
      </c>
      <c r="Q35" s="13">
        <v>3</v>
      </c>
      <c r="R35" s="13">
        <v>4.3999999999999997E-2</v>
      </c>
      <c r="S35" s="13"/>
    </row>
    <row r="36" spans="1:19" x14ac:dyDescent="0.2">
      <c r="A36" s="13"/>
      <c r="B36" s="13">
        <v>4</v>
      </c>
      <c r="C36" s="13">
        <v>421.81</v>
      </c>
      <c r="D36" s="14">
        <v>1.498</v>
      </c>
      <c r="E36" s="13">
        <v>3.2149999999999999</v>
      </c>
      <c r="F36" s="13">
        <v>0</v>
      </c>
      <c r="G36" s="13">
        <v>26</v>
      </c>
      <c r="H36" s="13">
        <v>32.052</v>
      </c>
      <c r="I36" s="13"/>
      <c r="K36" s="13"/>
      <c r="L36" s="13">
        <v>4</v>
      </c>
      <c r="M36" s="13">
        <v>628.66099999999994</v>
      </c>
      <c r="N36" s="14">
        <v>3.4000000000000002E-2</v>
      </c>
      <c r="O36" s="13">
        <v>0.31900000000000001</v>
      </c>
      <c r="P36" s="13">
        <v>0</v>
      </c>
      <c r="Q36" s="13">
        <v>6</v>
      </c>
      <c r="R36" s="13">
        <v>1.6559999999999999</v>
      </c>
      <c r="S36" s="13"/>
    </row>
    <row r="37" spans="1:19" x14ac:dyDescent="0.2">
      <c r="A37" s="11"/>
      <c r="B37" s="11">
        <v>5</v>
      </c>
      <c r="C37" s="11">
        <v>760.90099999999995</v>
      </c>
      <c r="D37" s="12">
        <v>2.9580000000000002</v>
      </c>
      <c r="E37" s="11">
        <v>4.3730000000000002</v>
      </c>
      <c r="F37" s="11">
        <v>0</v>
      </c>
      <c r="G37" s="11">
        <v>46</v>
      </c>
      <c r="H37" s="11">
        <v>56.256</v>
      </c>
      <c r="I37" s="4">
        <f>AVERAGE(D33:D37)</f>
        <v>3.1356000000000002</v>
      </c>
      <c r="K37" s="11"/>
      <c r="L37" s="11">
        <v>5</v>
      </c>
      <c r="M37" s="11">
        <v>538.38300000000004</v>
      </c>
      <c r="N37" s="12">
        <v>0</v>
      </c>
      <c r="O37" s="11">
        <v>0</v>
      </c>
      <c r="P37" s="11">
        <v>0</v>
      </c>
      <c r="Q37" s="11">
        <v>0</v>
      </c>
      <c r="R37" s="11">
        <v>0</v>
      </c>
      <c r="S37" s="4">
        <f>AVERAGE(N33:N37)</f>
        <v>1.24E-2</v>
      </c>
    </row>
    <row r="38" spans="1:19" x14ac:dyDescent="0.2">
      <c r="C38" s="6"/>
      <c r="D38" s="5"/>
      <c r="M38" s="6"/>
      <c r="N38" s="5"/>
    </row>
    <row r="39" spans="1:19" x14ac:dyDescent="0.2">
      <c r="C39" s="6"/>
      <c r="D39" s="5"/>
      <c r="M39" s="6"/>
      <c r="N39" s="5"/>
    </row>
    <row r="40" spans="1:19" x14ac:dyDescent="0.2">
      <c r="C40" s="6"/>
      <c r="D40" s="10"/>
      <c r="M40" s="6"/>
      <c r="N40" s="10"/>
    </row>
    <row r="43" spans="1:19" ht="13.8" thickBot="1" x14ac:dyDescent="0.25">
      <c r="F43" s="5"/>
      <c r="G43" s="5"/>
      <c r="H43" s="5"/>
      <c r="I43" s="9" t="s">
        <v>139</v>
      </c>
      <c r="J43" s="9" t="s">
        <v>138</v>
      </c>
      <c r="K43" s="5"/>
      <c r="L43" s="5"/>
      <c r="M43" s="9" t="s">
        <v>137</v>
      </c>
      <c r="N43" s="9" t="s">
        <v>136</v>
      </c>
      <c r="O43" s="5"/>
    </row>
    <row r="44" spans="1:19" ht="13.8" thickTop="1" x14ac:dyDescent="0.2">
      <c r="F44" s="5"/>
      <c r="G44" s="5"/>
      <c r="H44" s="5"/>
      <c r="I44" s="5">
        <v>1.0597999999999999</v>
      </c>
      <c r="J44" s="5">
        <v>7.2530000000000001</v>
      </c>
      <c r="K44" s="5"/>
      <c r="L44" s="5"/>
      <c r="M44" s="5">
        <v>5.3342000000000001</v>
      </c>
      <c r="N44" s="5">
        <v>8.3444000000000003</v>
      </c>
      <c r="O44" s="5"/>
    </row>
    <row r="45" spans="1:19" x14ac:dyDescent="0.2">
      <c r="F45" s="5"/>
      <c r="G45" s="5"/>
      <c r="H45" s="5"/>
      <c r="I45" s="5">
        <v>0.58220000000000005</v>
      </c>
      <c r="J45" s="5">
        <v>27.7378</v>
      </c>
      <c r="K45" s="5"/>
      <c r="L45" s="5"/>
      <c r="M45" s="5">
        <v>0.50580000000000003</v>
      </c>
      <c r="N45" s="5">
        <v>1.1413999999999997</v>
      </c>
      <c r="O45" s="5"/>
    </row>
    <row r="46" spans="1:19" x14ac:dyDescent="0.2">
      <c r="F46" s="5"/>
      <c r="G46" s="5"/>
      <c r="H46" s="8"/>
      <c r="I46" s="8">
        <v>6.6221600000000005E-2</v>
      </c>
      <c r="J46" s="8">
        <v>13.333400000000001</v>
      </c>
      <c r="K46" s="5"/>
      <c r="L46" s="5"/>
      <c r="M46" s="8">
        <v>3.1356000000000002</v>
      </c>
      <c r="N46" s="8">
        <v>1.24E-2</v>
      </c>
      <c r="O46" s="5"/>
    </row>
    <row r="47" spans="1:19" x14ac:dyDescent="0.2">
      <c r="F47" s="5"/>
      <c r="G47" s="5"/>
      <c r="H47" s="6" t="s">
        <v>135</v>
      </c>
      <c r="I47" s="5">
        <f>AVERAGE(I44:I46)</f>
        <v>0.5694072</v>
      </c>
      <c r="J47" s="5">
        <f>AVERAGE(J44:J46)</f>
        <v>16.108066666666669</v>
      </c>
      <c r="K47" s="5"/>
      <c r="L47" s="5"/>
      <c r="M47" s="5">
        <f>AVERAGE(M44:M46)</f>
        <v>2.9918666666666667</v>
      </c>
      <c r="N47" s="5">
        <f>AVERAGE(N44:N46)</f>
        <v>3.1660666666666661</v>
      </c>
      <c r="O47" s="5"/>
    </row>
    <row r="48" spans="1:19" x14ac:dyDescent="0.2">
      <c r="F48" s="5"/>
      <c r="G48" s="5"/>
      <c r="H48" s="6" t="s">
        <v>134</v>
      </c>
      <c r="I48" s="5">
        <f>_xlfn.STDEV.P(I44:I46)</f>
        <v>0.40572753668401645</v>
      </c>
      <c r="J48" s="5">
        <f>_xlfn.STDEV.P(J44:J46)</f>
        <v>8.5899491303628892</v>
      </c>
      <c r="K48" s="5"/>
      <c r="L48" s="5"/>
      <c r="M48" s="5">
        <f>_xlfn.STDEV.P(M44:M46)</f>
        <v>1.9738044640293579</v>
      </c>
      <c r="N48" s="5">
        <f>_xlfn.STDEV.P(N44:N46)</f>
        <v>3.6905295314117494</v>
      </c>
      <c r="O48" s="5"/>
    </row>
    <row r="49" spans="7:15" x14ac:dyDescent="0.2">
      <c r="G49" s="5"/>
      <c r="H49" s="5"/>
      <c r="I49" s="6" t="s">
        <v>133</v>
      </c>
      <c r="J49" s="10">
        <v>4.985E-8</v>
      </c>
      <c r="K49" s="5"/>
      <c r="L49" s="5"/>
      <c r="M49" s="5"/>
      <c r="N49" s="5"/>
      <c r="O49" s="5"/>
    </row>
    <row r="50" spans="7:15" x14ac:dyDescent="0.2">
      <c r="G50" s="5"/>
      <c r="H50" s="6"/>
      <c r="I50" s="6"/>
      <c r="J50" s="5"/>
      <c r="K50" s="5"/>
      <c r="L50" s="5"/>
      <c r="M50" s="5"/>
      <c r="N50" s="5"/>
      <c r="O50" s="5"/>
    </row>
  </sheetData>
  <phoneticPr fontId="4"/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O4" sqref="O4"/>
    </sheetView>
  </sheetViews>
  <sheetFormatPr defaultRowHeight="13.2" x14ac:dyDescent="0.2"/>
  <cols>
    <col min="1" max="16384" width="8.88671875" style="1"/>
  </cols>
  <sheetData>
    <row r="1" spans="1:23" x14ac:dyDescent="0.2">
      <c r="A1" s="1" t="s">
        <v>60</v>
      </c>
    </row>
    <row r="3" spans="1:23" x14ac:dyDescent="0.2">
      <c r="A3" s="1" t="s">
        <v>59</v>
      </c>
      <c r="B3" s="1" t="s">
        <v>58</v>
      </c>
      <c r="C3" s="1" t="s">
        <v>57</v>
      </c>
      <c r="D3" s="1" t="s">
        <v>56</v>
      </c>
      <c r="E3" s="1" t="s">
        <v>55</v>
      </c>
      <c r="M3" s="1" t="s">
        <v>54</v>
      </c>
    </row>
    <row r="4" spans="1:23" x14ac:dyDescent="0.2">
      <c r="B4" s="1">
        <v>12</v>
      </c>
      <c r="C4" s="1">
        <v>33025</v>
      </c>
      <c r="D4" s="1" t="s">
        <v>53</v>
      </c>
      <c r="E4" s="1" t="s">
        <v>52</v>
      </c>
      <c r="H4" s="2">
        <f>AVERAGE(C4,C9,C14)</f>
        <v>43158</v>
      </c>
      <c r="I4" s="1">
        <f>_xlfn.STDEV.P(C4,C9,C14)</f>
        <v>7193.9789175856404</v>
      </c>
      <c r="J4" s="1" t="s">
        <v>51</v>
      </c>
      <c r="K4" s="1">
        <f t="shared" ref="K4:L8" si="0">H4/$H$4</f>
        <v>1</v>
      </c>
      <c r="L4" s="1">
        <f t="shared" si="0"/>
        <v>0.16668934884808473</v>
      </c>
    </row>
    <row r="5" spans="1:23" x14ac:dyDescent="0.2">
      <c r="B5" s="1">
        <v>13</v>
      </c>
      <c r="C5" s="1">
        <v>4594</v>
      </c>
      <c r="D5" s="1" t="s">
        <v>50</v>
      </c>
      <c r="E5" s="1" t="s">
        <v>49</v>
      </c>
      <c r="H5" s="2">
        <f>AVERAGE(C5,C10,C15)</f>
        <v>7727</v>
      </c>
      <c r="I5" s="1">
        <f>_xlfn.STDEV.P(C5,C10,C15)</f>
        <v>2570.418772625711</v>
      </c>
      <c r="J5" s="1" t="s">
        <v>48</v>
      </c>
      <c r="K5" s="1">
        <f t="shared" si="0"/>
        <v>0.17903980721998239</v>
      </c>
      <c r="L5" s="1">
        <f t="shared" si="0"/>
        <v>5.9558338491721374E-2</v>
      </c>
      <c r="M5" t="s">
        <v>210</v>
      </c>
    </row>
    <row r="6" spans="1:23" x14ac:dyDescent="0.2">
      <c r="B6" s="1">
        <v>14</v>
      </c>
      <c r="C6" s="1">
        <v>12834</v>
      </c>
      <c r="D6" s="1" t="s">
        <v>47</v>
      </c>
      <c r="E6" s="1" t="s">
        <v>46</v>
      </c>
      <c r="H6" s="2">
        <f>AVERAGE(C6,C11,C16)</f>
        <v>15632.666666666666</v>
      </c>
      <c r="I6" s="1">
        <f>_xlfn.STDEV.P(C6,C11,C16)</f>
        <v>2566.2426922556556</v>
      </c>
      <c r="J6" s="1" t="s">
        <v>45</v>
      </c>
      <c r="K6" s="1">
        <f t="shared" si="0"/>
        <v>0.36221944174119897</v>
      </c>
      <c r="L6" s="1">
        <f t="shared" si="0"/>
        <v>5.9461575889884974E-2</v>
      </c>
      <c r="M6">
        <v>4.0000000000000002E-4</v>
      </c>
    </row>
    <row r="7" spans="1:23" x14ac:dyDescent="0.2">
      <c r="B7" s="1">
        <v>15</v>
      </c>
      <c r="C7" s="1">
        <v>8876</v>
      </c>
      <c r="D7" s="1" t="s">
        <v>44</v>
      </c>
      <c r="E7" s="1" t="s">
        <v>43</v>
      </c>
      <c r="H7" s="2">
        <f>AVERAGE(C7,C12,C17)</f>
        <v>8879.3333333333339</v>
      </c>
      <c r="I7" s="1">
        <f>_xlfn.STDEV.P(C7,C12,C17)</f>
        <v>669.5313452126212</v>
      </c>
      <c r="J7" s="1" t="s">
        <v>42</v>
      </c>
      <c r="K7" s="1">
        <f t="shared" si="0"/>
        <v>0.20574014860126358</v>
      </c>
      <c r="L7" s="1">
        <f t="shared" si="0"/>
        <v>1.5513493331772122E-2</v>
      </c>
      <c r="M7" t="s">
        <v>211</v>
      </c>
      <c r="U7" s="1">
        <f>C4</f>
        <v>33025</v>
      </c>
      <c r="V7" s="1">
        <f>C9</f>
        <v>49013</v>
      </c>
      <c r="W7" s="1">
        <f>C14</f>
        <v>47436</v>
      </c>
    </row>
    <row r="8" spans="1:23" x14ac:dyDescent="0.2">
      <c r="B8" s="1">
        <v>16</v>
      </c>
      <c r="C8" s="1">
        <v>3548</v>
      </c>
      <c r="D8" s="1" t="s">
        <v>41</v>
      </c>
      <c r="E8" s="1" t="s">
        <v>40</v>
      </c>
      <c r="H8" s="2">
        <f>AVERAGE(C8,C13,C18)</f>
        <v>3246.3333333333335</v>
      </c>
      <c r="I8" s="1">
        <f>_xlfn.STDEV.P(C8,C13,C18)</f>
        <v>652.70326761519709</v>
      </c>
      <c r="J8" s="1" t="s">
        <v>39</v>
      </c>
      <c r="K8" s="1">
        <f t="shared" si="0"/>
        <v>7.5219735236418131E-2</v>
      </c>
      <c r="L8" s="1">
        <f t="shared" si="0"/>
        <v>1.5123575411631611E-2</v>
      </c>
      <c r="M8"/>
      <c r="U8" s="1">
        <f>C5</f>
        <v>4594</v>
      </c>
      <c r="V8" s="1">
        <f>C10</f>
        <v>7697</v>
      </c>
      <c r="W8" s="1">
        <f>C15</f>
        <v>10890</v>
      </c>
    </row>
    <row r="9" spans="1:23" x14ac:dyDescent="0.2">
      <c r="B9" s="1">
        <v>17</v>
      </c>
      <c r="C9" s="1">
        <v>49013</v>
      </c>
      <c r="D9" s="1" t="s">
        <v>38</v>
      </c>
      <c r="E9" s="1" t="s">
        <v>37</v>
      </c>
      <c r="U9" s="1">
        <f>C6</f>
        <v>12834</v>
      </c>
      <c r="V9" s="1">
        <f>C11</f>
        <v>15031</v>
      </c>
      <c r="W9" s="1">
        <f>C16</f>
        <v>19033</v>
      </c>
    </row>
    <row r="10" spans="1:23" x14ac:dyDescent="0.2">
      <c r="B10" s="1">
        <v>18</v>
      </c>
      <c r="C10" s="1">
        <v>7697</v>
      </c>
      <c r="D10" s="1" t="s">
        <v>36</v>
      </c>
      <c r="E10" s="1" t="s">
        <v>35</v>
      </c>
      <c r="U10" s="1">
        <f>C7</f>
        <v>8876</v>
      </c>
      <c r="V10" s="1">
        <f>C12</f>
        <v>8061</v>
      </c>
      <c r="W10" s="1">
        <f>C17</f>
        <v>9701</v>
      </c>
    </row>
    <row r="11" spans="1:23" x14ac:dyDescent="0.2">
      <c r="B11" s="1">
        <v>19</v>
      </c>
      <c r="C11" s="1">
        <v>15031</v>
      </c>
      <c r="D11" s="1" t="s">
        <v>34</v>
      </c>
      <c r="E11" s="1" t="s">
        <v>33</v>
      </c>
      <c r="N11" s="1">
        <v>4594</v>
      </c>
      <c r="O11" s="1">
        <v>3548</v>
      </c>
      <c r="U11" s="1">
        <f>C8</f>
        <v>3548</v>
      </c>
      <c r="V11" s="1">
        <f>C13</f>
        <v>3851</v>
      </c>
      <c r="W11" s="1">
        <f>C18</f>
        <v>2340</v>
      </c>
    </row>
    <row r="12" spans="1:23" x14ac:dyDescent="0.2">
      <c r="B12" s="1">
        <v>20</v>
      </c>
      <c r="C12" s="1">
        <v>8061</v>
      </c>
      <c r="D12" s="1" t="s">
        <v>32</v>
      </c>
      <c r="E12" s="1" t="s">
        <v>31</v>
      </c>
      <c r="N12" s="1">
        <v>7697</v>
      </c>
      <c r="O12" s="1">
        <v>3851</v>
      </c>
    </row>
    <row r="13" spans="1:23" x14ac:dyDescent="0.2">
      <c r="B13" s="1">
        <v>21</v>
      </c>
      <c r="C13" s="1">
        <v>3851</v>
      </c>
      <c r="D13" s="1" t="s">
        <v>30</v>
      </c>
      <c r="E13" s="1" t="s">
        <v>29</v>
      </c>
      <c r="N13" s="1">
        <v>10890</v>
      </c>
      <c r="O13" s="1">
        <v>2340</v>
      </c>
    </row>
    <row r="14" spans="1:23" x14ac:dyDescent="0.2">
      <c r="B14" s="1">
        <v>22</v>
      </c>
      <c r="C14" s="1">
        <v>47436</v>
      </c>
      <c r="D14" s="1" t="s">
        <v>28</v>
      </c>
      <c r="E14" s="1" t="s">
        <v>27</v>
      </c>
      <c r="N14" s="1">
        <v>15703</v>
      </c>
      <c r="O14" s="1">
        <v>4649</v>
      </c>
    </row>
    <row r="15" spans="1:23" x14ac:dyDescent="0.2">
      <c r="B15" s="1">
        <v>23</v>
      </c>
      <c r="C15" s="1">
        <v>10890</v>
      </c>
      <c r="D15" s="1" t="s">
        <v>26</v>
      </c>
      <c r="E15" s="1" t="s">
        <v>25</v>
      </c>
    </row>
    <row r="16" spans="1:23" x14ac:dyDescent="0.2">
      <c r="B16" s="1">
        <v>24</v>
      </c>
      <c r="C16" s="1">
        <v>19033</v>
      </c>
      <c r="D16" s="1" t="s">
        <v>24</v>
      </c>
      <c r="E16" s="1" t="s">
        <v>23</v>
      </c>
    </row>
    <row r="17" spans="2:5" x14ac:dyDescent="0.2">
      <c r="B17" s="1">
        <v>25</v>
      </c>
      <c r="C17" s="1">
        <v>9701</v>
      </c>
      <c r="D17" s="1" t="s">
        <v>22</v>
      </c>
      <c r="E17" s="1" t="s">
        <v>21</v>
      </c>
    </row>
    <row r="18" spans="2:5" x14ac:dyDescent="0.2">
      <c r="B18" s="1">
        <v>26</v>
      </c>
      <c r="C18" s="1">
        <v>2340</v>
      </c>
      <c r="D18" s="1" t="s">
        <v>20</v>
      </c>
      <c r="E18" s="1" t="s">
        <v>19</v>
      </c>
    </row>
    <row r="19" spans="2:5" x14ac:dyDescent="0.2">
      <c r="B19" s="1">
        <v>27</v>
      </c>
      <c r="C19" s="1">
        <v>15936</v>
      </c>
      <c r="D19" s="1" t="s">
        <v>18</v>
      </c>
      <c r="E19" s="1" t="s">
        <v>17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M12" sqref="M12"/>
    </sheetView>
  </sheetViews>
  <sheetFormatPr defaultRowHeight="13.2" x14ac:dyDescent="0.2"/>
  <cols>
    <col min="1" max="16384" width="8.88671875" style="1"/>
  </cols>
  <sheetData>
    <row r="1" spans="1:23" x14ac:dyDescent="0.2">
      <c r="A1" s="1" t="s">
        <v>60</v>
      </c>
    </row>
    <row r="3" spans="1:23" x14ac:dyDescent="0.2">
      <c r="A3" s="1" t="s">
        <v>96</v>
      </c>
      <c r="B3" s="1" t="s">
        <v>58</v>
      </c>
      <c r="C3" s="1" t="s">
        <v>57</v>
      </c>
      <c r="D3" s="1" t="s">
        <v>56</v>
      </c>
      <c r="E3" s="1" t="s">
        <v>55</v>
      </c>
      <c r="M3" s="3" t="s">
        <v>95</v>
      </c>
    </row>
    <row r="4" spans="1:23" x14ac:dyDescent="0.2">
      <c r="B4" s="1">
        <v>12</v>
      </c>
      <c r="C4" s="1">
        <v>57474</v>
      </c>
      <c r="D4" s="1" t="s">
        <v>94</v>
      </c>
      <c r="E4" s="1" t="s">
        <v>93</v>
      </c>
      <c r="H4" s="2">
        <f>AVERAGE(C4,C9,C14)</f>
        <v>64381</v>
      </c>
      <c r="I4" s="1">
        <f>_xlfn.STDEV.P(C4,C9,C14)</f>
        <v>5069.5527087373957</v>
      </c>
      <c r="J4" s="1" t="s">
        <v>92</v>
      </c>
      <c r="K4" s="1">
        <f t="shared" ref="K4:L8" si="0">H4/$H$4</f>
        <v>1</v>
      </c>
      <c r="L4" s="1">
        <f t="shared" si="0"/>
        <v>7.874299418675379E-2</v>
      </c>
    </row>
    <row r="5" spans="1:23" x14ac:dyDescent="0.2">
      <c r="B5" s="1">
        <v>13</v>
      </c>
      <c r="C5" s="1">
        <v>15756</v>
      </c>
      <c r="D5" s="1" t="s">
        <v>91</v>
      </c>
      <c r="E5" s="1" t="s">
        <v>90</v>
      </c>
      <c r="H5" s="2">
        <f>AVERAGE(C5,C10,C15)</f>
        <v>19828</v>
      </c>
      <c r="I5" s="1">
        <f>_xlfn.STDEV.P(C5,C10,C15)</f>
        <v>3625.8781924751233</v>
      </c>
      <c r="J5" s="1" t="s">
        <v>89</v>
      </c>
      <c r="K5" s="1">
        <f t="shared" si="0"/>
        <v>0.30797906214566412</v>
      </c>
      <c r="L5" s="1">
        <f t="shared" si="0"/>
        <v>5.6319072280255407E-2</v>
      </c>
      <c r="M5">
        <v>1E-4</v>
      </c>
      <c r="N5"/>
    </row>
    <row r="6" spans="1:23" x14ac:dyDescent="0.2">
      <c r="B6" s="1">
        <v>14</v>
      </c>
      <c r="C6" s="1">
        <v>22195</v>
      </c>
      <c r="D6" s="1" t="s">
        <v>88</v>
      </c>
      <c r="E6" s="1" t="s">
        <v>87</v>
      </c>
      <c r="H6" s="2">
        <f>AVERAGE(C6,C11,C16)</f>
        <v>31503.333333333332</v>
      </c>
      <c r="I6" s="1">
        <f>_xlfn.STDEV.P(C6,C11,C16)</f>
        <v>6663.6128505655415</v>
      </c>
      <c r="J6" s="1" t="s">
        <v>86</v>
      </c>
      <c r="K6" s="1">
        <f t="shared" si="0"/>
        <v>0.4893265611489932</v>
      </c>
      <c r="L6" s="1">
        <f t="shared" si="0"/>
        <v>0.10350278576855813</v>
      </c>
      <c r="M6">
        <v>8.9999999999999998E-4</v>
      </c>
      <c r="N6"/>
    </row>
    <row r="7" spans="1:23" x14ac:dyDescent="0.2">
      <c r="B7" s="1">
        <v>15</v>
      </c>
      <c r="C7" s="1">
        <v>45130</v>
      </c>
      <c r="D7" s="1" t="s">
        <v>85</v>
      </c>
      <c r="E7" s="1" t="s">
        <v>84</v>
      </c>
      <c r="H7" s="2">
        <f>AVERAGE(C7,C12,C17)</f>
        <v>50183.333333333336</v>
      </c>
      <c r="I7" s="1">
        <f>_xlfn.STDEV.P(C7,C12,C17)</f>
        <v>6142.4367766836276</v>
      </c>
      <c r="J7" s="1" t="s">
        <v>83</v>
      </c>
      <c r="K7" s="1">
        <f t="shared" si="0"/>
        <v>0.7794742755367785</v>
      </c>
      <c r="L7" s="1">
        <f t="shared" si="0"/>
        <v>9.5407601259434108E-2</v>
      </c>
      <c r="M7"/>
      <c r="N7"/>
      <c r="U7" s="1">
        <f>C4</f>
        <v>57474</v>
      </c>
      <c r="V7" s="1">
        <f>C9</f>
        <v>69499</v>
      </c>
      <c r="W7" s="1">
        <f>C14</f>
        <v>66170</v>
      </c>
    </row>
    <row r="8" spans="1:23" x14ac:dyDescent="0.2">
      <c r="B8" s="1">
        <v>16</v>
      </c>
      <c r="C8" s="1">
        <v>17375</v>
      </c>
      <c r="D8" s="1" t="s">
        <v>82</v>
      </c>
      <c r="E8" s="1" t="s">
        <v>81</v>
      </c>
      <c r="H8" s="2">
        <f>AVERAGE(C8,C13,C18)</f>
        <v>16010.333333333334</v>
      </c>
      <c r="I8" s="1">
        <f>_xlfn.STDEV.P(C8,C13,C18)</f>
        <v>3551.4628285007043</v>
      </c>
      <c r="J8" s="1" t="s">
        <v>80</v>
      </c>
      <c r="K8" s="1">
        <f t="shared" si="0"/>
        <v>0.24868102908207909</v>
      </c>
      <c r="L8" s="1">
        <f t="shared" si="0"/>
        <v>5.516321319179112E-2</v>
      </c>
      <c r="M8"/>
      <c r="N8"/>
      <c r="U8" s="1">
        <f>C5</f>
        <v>15756</v>
      </c>
      <c r="V8" s="1">
        <f>C10</f>
        <v>19165</v>
      </c>
      <c r="W8" s="1">
        <f>C15</f>
        <v>24563</v>
      </c>
    </row>
    <row r="9" spans="1:23" x14ac:dyDescent="0.2">
      <c r="B9" s="1">
        <v>17</v>
      </c>
      <c r="C9" s="1">
        <v>69499</v>
      </c>
      <c r="D9" s="1" t="s">
        <v>79</v>
      </c>
      <c r="E9" s="1" t="s">
        <v>78</v>
      </c>
      <c r="U9" s="1">
        <f>C6</f>
        <v>22195</v>
      </c>
      <c r="V9" s="1">
        <f>C11</f>
        <v>34884</v>
      </c>
      <c r="W9" s="1">
        <f>C16</f>
        <v>37431</v>
      </c>
    </row>
    <row r="10" spans="1:23" x14ac:dyDescent="0.2">
      <c r="B10" s="1">
        <v>18</v>
      </c>
      <c r="C10" s="1">
        <v>19165</v>
      </c>
      <c r="D10" s="1" t="s">
        <v>77</v>
      </c>
      <c r="E10" s="1" t="s">
        <v>76</v>
      </c>
      <c r="U10" s="1">
        <f>C7</f>
        <v>45130</v>
      </c>
      <c r="V10" s="1">
        <f>C12</f>
        <v>58829</v>
      </c>
      <c r="W10" s="1">
        <f>C17</f>
        <v>46591</v>
      </c>
    </row>
    <row r="11" spans="1:23" x14ac:dyDescent="0.2">
      <c r="B11" s="1">
        <v>19</v>
      </c>
      <c r="C11" s="1">
        <v>34884</v>
      </c>
      <c r="D11" s="1" t="s">
        <v>75</v>
      </c>
      <c r="E11" s="1" t="s">
        <v>74</v>
      </c>
      <c r="N11" s="1">
        <v>4594</v>
      </c>
      <c r="O11" s="1">
        <v>3548</v>
      </c>
      <c r="U11" s="1">
        <f>C8</f>
        <v>17375</v>
      </c>
      <c r="V11" s="1">
        <f>C13</f>
        <v>19514</v>
      </c>
      <c r="W11" s="1">
        <f>C18</f>
        <v>11142</v>
      </c>
    </row>
    <row r="12" spans="1:23" x14ac:dyDescent="0.2">
      <c r="B12" s="1">
        <v>20</v>
      </c>
      <c r="C12" s="1">
        <v>58829</v>
      </c>
      <c r="D12" s="1" t="s">
        <v>73</v>
      </c>
      <c r="E12" s="1" t="s">
        <v>72</v>
      </c>
      <c r="N12" s="1">
        <v>7697</v>
      </c>
      <c r="O12" s="1">
        <v>3851</v>
      </c>
    </row>
    <row r="13" spans="1:23" x14ac:dyDescent="0.2">
      <c r="B13" s="1">
        <v>21</v>
      </c>
      <c r="C13" s="1">
        <v>19514</v>
      </c>
      <c r="D13" s="1" t="s">
        <v>71</v>
      </c>
      <c r="E13" s="1" t="s">
        <v>70</v>
      </c>
      <c r="N13" s="1">
        <v>10890</v>
      </c>
      <c r="O13" s="1">
        <v>2340</v>
      </c>
    </row>
    <row r="14" spans="1:23" x14ac:dyDescent="0.2">
      <c r="B14" s="1">
        <v>22</v>
      </c>
      <c r="C14" s="1">
        <v>66170</v>
      </c>
      <c r="D14" s="1" t="s">
        <v>69</v>
      </c>
      <c r="E14" s="1" t="s">
        <v>68</v>
      </c>
      <c r="N14" s="1">
        <v>15703</v>
      </c>
      <c r="O14" s="1">
        <v>4649</v>
      </c>
    </row>
    <row r="15" spans="1:23" x14ac:dyDescent="0.2">
      <c r="B15" s="1">
        <v>23</v>
      </c>
      <c r="C15" s="1">
        <v>24563</v>
      </c>
      <c r="D15" s="1" t="s">
        <v>67</v>
      </c>
      <c r="E15" s="1" t="s">
        <v>66</v>
      </c>
    </row>
    <row r="16" spans="1:23" x14ac:dyDescent="0.2">
      <c r="B16" s="1">
        <v>24</v>
      </c>
      <c r="C16" s="1">
        <v>37431</v>
      </c>
      <c r="D16" s="1" t="s">
        <v>65</v>
      </c>
      <c r="E16" s="1" t="s">
        <v>64</v>
      </c>
    </row>
    <row r="17" spans="2:17" x14ac:dyDescent="0.2">
      <c r="B17" s="1">
        <v>25</v>
      </c>
      <c r="C17" s="1">
        <v>46591</v>
      </c>
      <c r="D17" s="1" t="s">
        <v>63</v>
      </c>
      <c r="E17" s="1" t="s">
        <v>62</v>
      </c>
      <c r="N17" s="1">
        <v>53079</v>
      </c>
      <c r="O17" s="1">
        <v>22195</v>
      </c>
      <c r="P17" s="1">
        <v>34884</v>
      </c>
      <c r="Q17" s="1">
        <v>37431</v>
      </c>
    </row>
    <row r="18" spans="2:17" x14ac:dyDescent="0.2">
      <c r="B18" s="1">
        <v>26</v>
      </c>
      <c r="C18" s="1">
        <v>11142</v>
      </c>
      <c r="D18" s="1" t="s">
        <v>43</v>
      </c>
      <c r="E18" s="1" t="s">
        <v>61</v>
      </c>
      <c r="N18" s="1">
        <v>43140</v>
      </c>
      <c r="O18" s="1">
        <v>45130</v>
      </c>
      <c r="P18" s="1">
        <v>58829</v>
      </c>
      <c r="Q18" s="1">
        <v>46591</v>
      </c>
    </row>
    <row r="19" spans="2:17" x14ac:dyDescent="0.2">
      <c r="N19" s="1">
        <v>20078</v>
      </c>
      <c r="O19" s="1">
        <v>10808</v>
      </c>
      <c r="P19" s="1">
        <v>19514</v>
      </c>
      <c r="Q19" s="1">
        <v>11142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M8" sqref="M8"/>
    </sheetView>
  </sheetViews>
  <sheetFormatPr defaultRowHeight="13.2" x14ac:dyDescent="0.2"/>
  <cols>
    <col min="1" max="16384" width="8.88671875" style="1"/>
  </cols>
  <sheetData>
    <row r="1" spans="1:23" x14ac:dyDescent="0.2">
      <c r="A1" s="1" t="s">
        <v>60</v>
      </c>
    </row>
    <row r="3" spans="1:23" x14ac:dyDescent="0.2">
      <c r="A3" s="1" t="s">
        <v>132</v>
      </c>
      <c r="B3" s="1" t="s">
        <v>58</v>
      </c>
      <c r="C3" s="1" t="s">
        <v>57</v>
      </c>
      <c r="D3" s="1" t="s">
        <v>56</v>
      </c>
      <c r="E3" s="1" t="s">
        <v>55</v>
      </c>
      <c r="M3" s="3" t="s">
        <v>131</v>
      </c>
    </row>
    <row r="4" spans="1:23" x14ac:dyDescent="0.2">
      <c r="B4" s="1">
        <v>12</v>
      </c>
      <c r="C4" s="1">
        <v>31800</v>
      </c>
      <c r="D4" s="1" t="s">
        <v>130</v>
      </c>
      <c r="E4" s="1" t="s">
        <v>129</v>
      </c>
      <c r="H4" s="2">
        <f>AVERAGE(C4,C9,C14)</f>
        <v>47478</v>
      </c>
      <c r="I4" s="1">
        <f>_xlfn.STDEV.P(C4,C9,C14)</f>
        <v>11821.746825236954</v>
      </c>
      <c r="J4" s="1" t="s">
        <v>128</v>
      </c>
      <c r="K4" s="1">
        <f t="shared" ref="K4:L8" si="0">H4/$H$4</f>
        <v>1</v>
      </c>
      <c r="L4" s="1">
        <f t="shared" si="0"/>
        <v>0.24899420416270598</v>
      </c>
    </row>
    <row r="5" spans="1:23" x14ac:dyDescent="0.2">
      <c r="B5" s="1">
        <v>13</v>
      </c>
      <c r="C5" s="1">
        <v>8520</v>
      </c>
      <c r="D5" s="1" t="s">
        <v>127</v>
      </c>
      <c r="E5" s="1" t="s">
        <v>126</v>
      </c>
      <c r="H5" s="2">
        <f>AVERAGE(C5,C10,C15)</f>
        <v>13070</v>
      </c>
      <c r="I5" s="1">
        <f>_xlfn.STDEV.P(C5,C10,C15)</f>
        <v>3456.1048402307861</v>
      </c>
      <c r="J5" s="1" t="s">
        <v>125</v>
      </c>
      <c r="K5" s="1">
        <f t="shared" si="0"/>
        <v>0.27528539534100005</v>
      </c>
      <c r="L5" s="1">
        <f t="shared" si="0"/>
        <v>7.2793816930594932E-2</v>
      </c>
      <c r="M5" s="1">
        <v>1.9E-2</v>
      </c>
    </row>
    <row r="6" spans="1:23" x14ac:dyDescent="0.2">
      <c r="B6" s="1">
        <v>14</v>
      </c>
      <c r="C6" s="1">
        <v>24173</v>
      </c>
      <c r="D6" s="1" t="s">
        <v>124</v>
      </c>
      <c r="E6" s="1" t="s">
        <v>123</v>
      </c>
      <c r="H6" s="2">
        <f>AVERAGE(C6,C11,C16)</f>
        <v>29797.333333333332</v>
      </c>
      <c r="I6" s="1">
        <f>_xlfn.STDEV.P(C6,C11,C16)</f>
        <v>3977.5746658261769</v>
      </c>
      <c r="J6" s="1" t="s">
        <v>122</v>
      </c>
      <c r="K6" s="1">
        <f t="shared" si="0"/>
        <v>0.62760295996742343</v>
      </c>
      <c r="L6" s="1">
        <f t="shared" si="0"/>
        <v>8.3777216096427326E-2</v>
      </c>
    </row>
    <row r="7" spans="1:23" x14ac:dyDescent="0.2">
      <c r="B7" s="1">
        <v>15</v>
      </c>
      <c r="C7" s="1">
        <v>14190</v>
      </c>
      <c r="D7" s="1" t="s">
        <v>121</v>
      </c>
      <c r="E7" s="1" t="s">
        <v>120</v>
      </c>
      <c r="H7" s="2">
        <f>AVERAGE(C7,C12,C17)</f>
        <v>13353.666666666666</v>
      </c>
      <c r="I7" s="1">
        <f>_xlfn.STDEV.P(C7,C12,C17)</f>
        <v>1075.0163823041128</v>
      </c>
      <c r="J7" s="1" t="s">
        <v>119</v>
      </c>
      <c r="K7" s="1">
        <f t="shared" si="0"/>
        <v>0.28126009239367006</v>
      </c>
      <c r="L7" s="1">
        <f t="shared" si="0"/>
        <v>2.2642410849322059E-2</v>
      </c>
      <c r="M7" s="1">
        <v>0.02</v>
      </c>
      <c r="U7" s="1">
        <f>C4</f>
        <v>31800</v>
      </c>
      <c r="V7" s="1">
        <f>C9</f>
        <v>60345</v>
      </c>
      <c r="W7" s="1">
        <f>C14</f>
        <v>50289</v>
      </c>
    </row>
    <row r="8" spans="1:23" x14ac:dyDescent="0.2">
      <c r="B8" s="1">
        <v>16</v>
      </c>
      <c r="C8" s="1">
        <v>10808</v>
      </c>
      <c r="D8" s="1" t="s">
        <v>118</v>
      </c>
      <c r="E8" s="1" t="s">
        <v>117</v>
      </c>
      <c r="H8" s="2">
        <f>AVERAGE(C8,C13,C18)</f>
        <v>9191.6666666666661</v>
      </c>
      <c r="I8" s="1">
        <f>_xlfn.STDEV.P(C8,C13,C18)</f>
        <v>1894.5096697797267</v>
      </c>
      <c r="J8" s="1" t="s">
        <v>116</v>
      </c>
      <c r="K8" s="1">
        <f t="shared" si="0"/>
        <v>0.19359843857505932</v>
      </c>
      <c r="L8" s="1">
        <f t="shared" si="0"/>
        <v>3.9902895441672491E-2</v>
      </c>
      <c r="U8" s="1">
        <f>C5</f>
        <v>8520</v>
      </c>
      <c r="V8" s="1">
        <f>C10</f>
        <v>13799</v>
      </c>
      <c r="W8" s="1">
        <f>C15</f>
        <v>16891</v>
      </c>
    </row>
    <row r="9" spans="1:23" x14ac:dyDescent="0.2">
      <c r="B9" s="1">
        <v>17</v>
      </c>
      <c r="C9" s="1">
        <v>60345</v>
      </c>
      <c r="D9" s="1" t="s">
        <v>115</v>
      </c>
      <c r="E9" s="1" t="s">
        <v>114</v>
      </c>
      <c r="U9" s="1">
        <f>C6</f>
        <v>24173</v>
      </c>
      <c r="V9" s="1">
        <f>C11</f>
        <v>32692</v>
      </c>
      <c r="W9" s="1">
        <f>C16</f>
        <v>32527</v>
      </c>
    </row>
    <row r="10" spans="1:23" x14ac:dyDescent="0.2">
      <c r="B10" s="1">
        <v>18</v>
      </c>
      <c r="C10" s="1">
        <v>13799</v>
      </c>
      <c r="D10" s="1" t="s">
        <v>113</v>
      </c>
      <c r="E10" s="1" t="s">
        <v>112</v>
      </c>
      <c r="U10" s="1">
        <f>C7</f>
        <v>14190</v>
      </c>
      <c r="V10" s="1">
        <f>C12</f>
        <v>14035</v>
      </c>
      <c r="W10" s="1">
        <f>C17</f>
        <v>11836</v>
      </c>
    </row>
    <row r="11" spans="1:23" x14ac:dyDescent="0.2">
      <c r="B11" s="1">
        <v>19</v>
      </c>
      <c r="C11" s="1">
        <v>32692</v>
      </c>
      <c r="D11" s="1" t="s">
        <v>111</v>
      </c>
      <c r="E11" s="1" t="s">
        <v>110</v>
      </c>
      <c r="N11" s="1">
        <v>4594</v>
      </c>
      <c r="O11" s="1">
        <v>3548</v>
      </c>
      <c r="U11" s="1">
        <f>C8</f>
        <v>10808</v>
      </c>
      <c r="V11" s="1">
        <f>C13</f>
        <v>10234</v>
      </c>
      <c r="W11" s="1">
        <f>C18</f>
        <v>6533</v>
      </c>
    </row>
    <row r="12" spans="1:23" x14ac:dyDescent="0.2">
      <c r="B12" s="1">
        <v>20</v>
      </c>
      <c r="C12" s="1">
        <v>14035</v>
      </c>
      <c r="D12" s="1" t="s">
        <v>109</v>
      </c>
      <c r="E12" s="1" t="s">
        <v>108</v>
      </c>
      <c r="N12" s="1">
        <v>7697</v>
      </c>
      <c r="O12" s="1">
        <v>3851</v>
      </c>
    </row>
    <row r="13" spans="1:23" x14ac:dyDescent="0.2">
      <c r="B13" s="1">
        <v>21</v>
      </c>
      <c r="C13" s="1">
        <v>10234</v>
      </c>
      <c r="D13" s="1" t="s">
        <v>107</v>
      </c>
      <c r="E13" s="1" t="s">
        <v>106</v>
      </c>
      <c r="N13" s="1">
        <v>10890</v>
      </c>
      <c r="O13" s="1">
        <v>2340</v>
      </c>
    </row>
    <row r="14" spans="1:23" x14ac:dyDescent="0.2">
      <c r="B14" s="1">
        <v>22</v>
      </c>
      <c r="C14" s="1">
        <v>50289</v>
      </c>
      <c r="D14" s="1" t="s">
        <v>105</v>
      </c>
      <c r="E14" s="1" t="s">
        <v>104</v>
      </c>
      <c r="N14" s="1">
        <v>15703</v>
      </c>
      <c r="O14" s="1">
        <v>4649</v>
      </c>
    </row>
    <row r="15" spans="1:23" x14ac:dyDescent="0.2">
      <c r="B15" s="1">
        <v>23</v>
      </c>
      <c r="C15" s="1">
        <v>16891</v>
      </c>
      <c r="D15" s="1" t="s">
        <v>103</v>
      </c>
      <c r="E15" s="1" t="s">
        <v>102</v>
      </c>
    </row>
    <row r="16" spans="1:23" x14ac:dyDescent="0.2">
      <c r="B16" s="1">
        <v>24</v>
      </c>
      <c r="C16" s="1">
        <v>32527</v>
      </c>
      <c r="D16" s="1" t="s">
        <v>101</v>
      </c>
      <c r="E16" s="1" t="s">
        <v>100</v>
      </c>
    </row>
    <row r="17" spans="2:17" x14ac:dyDescent="0.2">
      <c r="B17" s="1">
        <v>25</v>
      </c>
      <c r="C17" s="1">
        <v>11836</v>
      </c>
      <c r="D17" s="1" t="s">
        <v>17</v>
      </c>
      <c r="E17" s="1" t="s">
        <v>99</v>
      </c>
      <c r="N17" s="1">
        <v>72787</v>
      </c>
      <c r="O17" s="1">
        <v>24173</v>
      </c>
      <c r="P17" s="1">
        <v>32692</v>
      </c>
      <c r="Q17" s="1">
        <v>32527</v>
      </c>
    </row>
    <row r="18" spans="2:17" x14ac:dyDescent="0.2">
      <c r="B18" s="1">
        <v>26</v>
      </c>
      <c r="C18" s="1">
        <v>6533</v>
      </c>
      <c r="D18" s="1" t="s">
        <v>98</v>
      </c>
      <c r="E18" s="1" t="s">
        <v>97</v>
      </c>
      <c r="N18" s="1">
        <v>15060</v>
      </c>
      <c r="O18" s="1">
        <v>14190</v>
      </c>
      <c r="P18" s="1">
        <v>14035</v>
      </c>
      <c r="Q18" s="1">
        <v>11836</v>
      </c>
    </row>
    <row r="19" spans="2:17" x14ac:dyDescent="0.2">
      <c r="N19" s="1">
        <v>11376</v>
      </c>
      <c r="O19" s="1">
        <v>10808</v>
      </c>
      <c r="P19" s="1">
        <v>10234</v>
      </c>
      <c r="Q19" s="1">
        <v>6533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L13" sqref="L13"/>
    </sheetView>
  </sheetViews>
  <sheetFormatPr defaultRowHeight="13.2" x14ac:dyDescent="0.2"/>
  <cols>
    <col min="1" max="16384" width="8.88671875" style="22"/>
  </cols>
  <sheetData>
    <row r="1" spans="1:11" x14ac:dyDescent="0.2">
      <c r="A1" s="22" t="s">
        <v>60</v>
      </c>
    </row>
    <row r="3" spans="1:11" x14ac:dyDescent="0.2">
      <c r="A3" s="22" t="s">
        <v>209</v>
      </c>
      <c r="B3" s="22" t="s">
        <v>58</v>
      </c>
      <c r="C3" s="22" t="s">
        <v>57</v>
      </c>
      <c r="D3" s="22" t="s">
        <v>56</v>
      </c>
      <c r="E3" s="22" t="s">
        <v>55</v>
      </c>
      <c r="J3" s="22" t="s">
        <v>208</v>
      </c>
      <c r="K3" s="22" t="s">
        <v>207</v>
      </c>
    </row>
    <row r="4" spans="1:11" x14ac:dyDescent="0.2">
      <c r="B4" s="22">
        <v>7</v>
      </c>
      <c r="C4" s="23">
        <v>100000</v>
      </c>
      <c r="D4" s="22" t="s">
        <v>206</v>
      </c>
      <c r="E4" s="22" t="s">
        <v>205</v>
      </c>
      <c r="G4" s="22">
        <f t="shared" ref="G4:G9" si="0">C4/$J$4</f>
        <v>1.2498750124987501</v>
      </c>
      <c r="I4" s="22" t="s">
        <v>202</v>
      </c>
      <c r="J4" s="23">
        <f>AVERAGE(C4:C6)</f>
        <v>80008</v>
      </c>
      <c r="K4" s="23">
        <f>AVERAGE(C7:C9)</f>
        <v>230312</v>
      </c>
    </row>
    <row r="5" spans="1:11" x14ac:dyDescent="0.2">
      <c r="B5" s="22">
        <v>8</v>
      </c>
      <c r="C5" s="22">
        <v>70159</v>
      </c>
      <c r="D5" s="22" t="s">
        <v>204</v>
      </c>
      <c r="E5" s="22" t="s">
        <v>203</v>
      </c>
      <c r="G5" s="22">
        <f t="shared" si="0"/>
        <v>0.87689981001899808</v>
      </c>
      <c r="I5" s="22" t="s">
        <v>202</v>
      </c>
      <c r="J5" s="22">
        <f>J4/$J$4</f>
        <v>1</v>
      </c>
      <c r="K5" s="22">
        <f>K4/$J$4</f>
        <v>2.8786121387861212</v>
      </c>
    </row>
    <row r="6" spans="1:11" x14ac:dyDescent="0.2">
      <c r="B6" s="22">
        <v>9</v>
      </c>
      <c r="C6" s="22">
        <v>69865</v>
      </c>
      <c r="D6" s="22" t="s">
        <v>201</v>
      </c>
      <c r="E6" s="22" t="s">
        <v>200</v>
      </c>
      <c r="G6" s="22">
        <f t="shared" si="0"/>
        <v>0.87322517748225181</v>
      </c>
      <c r="I6" s="22" t="s">
        <v>186</v>
      </c>
      <c r="J6" s="22">
        <f>_xlfn.STDEV.P(C4:C6)/J4</f>
        <v>0.17669468419566356</v>
      </c>
      <c r="K6" s="22">
        <f>_xlfn.STDEV.P(C7:C9)/J4</f>
        <v>0.65889698932954466</v>
      </c>
    </row>
    <row r="7" spans="1:11" x14ac:dyDescent="0.2">
      <c r="B7" s="22">
        <v>10</v>
      </c>
      <c r="C7" s="23">
        <v>164717</v>
      </c>
      <c r="D7" s="22" t="s">
        <v>199</v>
      </c>
      <c r="E7" s="22" t="s">
        <v>198</v>
      </c>
      <c r="G7" s="22">
        <f t="shared" si="0"/>
        <v>2.0587566243375663</v>
      </c>
      <c r="I7" s="22" t="s">
        <v>168</v>
      </c>
      <c r="K7" s="22">
        <f>TTEST(C4:C6,C7:C9,2,2)</f>
        <v>1.7622911845547963E-2</v>
      </c>
    </row>
    <row r="8" spans="1:11" x14ac:dyDescent="0.2">
      <c r="B8" s="22">
        <v>11</v>
      </c>
      <c r="C8" s="23">
        <v>293795</v>
      </c>
      <c r="D8" s="23">
        <v>129924</v>
      </c>
      <c r="E8" s="22" t="s">
        <v>197</v>
      </c>
      <c r="G8" s="22">
        <f t="shared" si="0"/>
        <v>3.672070292970703</v>
      </c>
    </row>
    <row r="9" spans="1:11" x14ac:dyDescent="0.2">
      <c r="B9" s="22">
        <v>12</v>
      </c>
      <c r="C9" s="23">
        <v>232424</v>
      </c>
      <c r="D9" s="22" t="s">
        <v>196</v>
      </c>
      <c r="E9" s="22" t="s">
        <v>195</v>
      </c>
      <c r="G9" s="22">
        <f t="shared" si="0"/>
        <v>2.9050094990500952</v>
      </c>
    </row>
    <row r="10" spans="1:11" x14ac:dyDescent="0.2">
      <c r="A10" s="22" t="s">
        <v>194</v>
      </c>
      <c r="B10" s="22" t="s">
        <v>58</v>
      </c>
      <c r="C10" s="22" t="s">
        <v>57</v>
      </c>
      <c r="D10" s="22" t="s">
        <v>56</v>
      </c>
      <c r="E10" s="22" t="s">
        <v>55</v>
      </c>
      <c r="J10" s="23"/>
      <c r="K10" s="23"/>
    </row>
    <row r="11" spans="1:11" x14ac:dyDescent="0.2">
      <c r="B11" s="22">
        <v>19</v>
      </c>
      <c r="C11" s="23">
        <v>100000</v>
      </c>
      <c r="D11" s="22" t="s">
        <v>193</v>
      </c>
      <c r="E11" s="22" t="s">
        <v>192</v>
      </c>
      <c r="G11" s="22">
        <f t="shared" ref="G11:G16" si="1">C11/$J$11</f>
        <v>1.1536553569986503</v>
      </c>
      <c r="I11" s="22" t="s">
        <v>189</v>
      </c>
      <c r="J11" s="23">
        <f>AVERAGE(C11:C13)</f>
        <v>86681</v>
      </c>
      <c r="K11" s="23">
        <f>AVERAGE(C14:C16)</f>
        <v>27522.333333333332</v>
      </c>
    </row>
    <row r="12" spans="1:11" x14ac:dyDescent="0.2">
      <c r="B12" s="22">
        <v>20</v>
      </c>
      <c r="C12" s="22">
        <v>67035</v>
      </c>
      <c r="D12" s="22" t="s">
        <v>191</v>
      </c>
      <c r="E12" s="22" t="s">
        <v>190</v>
      </c>
      <c r="G12" s="22">
        <f t="shared" si="1"/>
        <v>0.77335286856404517</v>
      </c>
      <c r="I12" s="22" t="s">
        <v>189</v>
      </c>
      <c r="J12" s="22">
        <f>J11/$J$11</f>
        <v>1</v>
      </c>
      <c r="K12" s="22">
        <f>K11/$J$11</f>
        <v>0.31751287287102514</v>
      </c>
    </row>
    <row r="13" spans="1:11" x14ac:dyDescent="0.2">
      <c r="B13" s="22">
        <v>21</v>
      </c>
      <c r="C13" s="22">
        <v>93008</v>
      </c>
      <c r="D13" s="22" t="s">
        <v>188</v>
      </c>
      <c r="E13" s="22" t="s">
        <v>187</v>
      </c>
      <c r="G13" s="22">
        <f t="shared" si="1"/>
        <v>1.0729917744373045</v>
      </c>
      <c r="I13" s="22" t="s">
        <v>186</v>
      </c>
      <c r="J13" s="22">
        <f>_xlfn.STDEV.P(C11:C13)/J11</f>
        <v>0.16361203099409283</v>
      </c>
      <c r="K13" s="22">
        <f>_xlfn.STDEV.P(C14:C16)/J11</f>
        <v>4.2454935474886497E-2</v>
      </c>
    </row>
    <row r="14" spans="1:11" x14ac:dyDescent="0.2">
      <c r="B14" s="22">
        <v>22</v>
      </c>
      <c r="C14" s="22">
        <v>22546</v>
      </c>
      <c r="D14" s="22" t="s">
        <v>185</v>
      </c>
      <c r="E14" s="22" t="s">
        <v>184</v>
      </c>
      <c r="G14" s="22">
        <f t="shared" si="1"/>
        <v>0.26010313678891567</v>
      </c>
      <c r="I14" s="22" t="s">
        <v>168</v>
      </c>
      <c r="K14" s="22">
        <f>TTEST(C11:C13,C14:C16,2,2)</f>
        <v>4.6516978117452359E-3</v>
      </c>
    </row>
    <row r="15" spans="1:11" x14ac:dyDescent="0.2">
      <c r="B15" s="22">
        <v>23</v>
      </c>
      <c r="C15" s="22">
        <v>28691</v>
      </c>
      <c r="D15" s="22" t="s">
        <v>183</v>
      </c>
      <c r="E15" s="22" t="s">
        <v>182</v>
      </c>
      <c r="G15" s="22">
        <f t="shared" si="1"/>
        <v>0.33099525847648276</v>
      </c>
    </row>
    <row r="16" spans="1:11" x14ac:dyDescent="0.2">
      <c r="B16" s="22">
        <v>24</v>
      </c>
      <c r="C16" s="22">
        <v>31330</v>
      </c>
      <c r="D16" s="22" t="s">
        <v>181</v>
      </c>
      <c r="E16" s="22" t="s">
        <v>180</v>
      </c>
      <c r="G16" s="22">
        <f t="shared" si="1"/>
        <v>0.36144022334767711</v>
      </c>
    </row>
    <row r="17" spans="1:11" x14ac:dyDescent="0.2">
      <c r="A17" s="22" t="s">
        <v>179</v>
      </c>
      <c r="B17" s="22" t="s">
        <v>58</v>
      </c>
      <c r="C17" s="22" t="s">
        <v>57</v>
      </c>
      <c r="D17" s="22" t="s">
        <v>56</v>
      </c>
      <c r="E17" s="22" t="s">
        <v>55</v>
      </c>
      <c r="J17" s="23"/>
      <c r="K17" s="23"/>
    </row>
    <row r="18" spans="1:11" x14ac:dyDescent="0.2">
      <c r="B18" s="22">
        <v>31</v>
      </c>
      <c r="C18" s="23">
        <v>100000</v>
      </c>
      <c r="D18" s="22" t="s">
        <v>178</v>
      </c>
      <c r="E18" s="22" t="s">
        <v>177</v>
      </c>
      <c r="G18" s="22">
        <f t="shared" ref="G18:G23" si="2">C18/$J$18</f>
        <v>0.84607379455636123</v>
      </c>
      <c r="I18" s="22" t="s">
        <v>174</v>
      </c>
      <c r="J18" s="23">
        <f>AVERAGE(C18:C20)</f>
        <v>118193</v>
      </c>
      <c r="K18" s="23">
        <f>AVERAGE(C21:C23)</f>
        <v>23060.666666666668</v>
      </c>
    </row>
    <row r="19" spans="1:11" x14ac:dyDescent="0.2">
      <c r="B19" s="22">
        <v>32</v>
      </c>
      <c r="C19" s="23">
        <v>120523</v>
      </c>
      <c r="D19" s="22" t="s">
        <v>176</v>
      </c>
      <c r="E19" s="22" t="s">
        <v>175</v>
      </c>
      <c r="G19" s="22">
        <f t="shared" si="2"/>
        <v>1.0197135194131632</v>
      </c>
      <c r="I19" s="22" t="s">
        <v>174</v>
      </c>
      <c r="J19" s="22">
        <f>J18/$J$18</f>
        <v>1</v>
      </c>
      <c r="K19" s="22">
        <f>K18/$J$18</f>
        <v>0.19511025751666061</v>
      </c>
    </row>
    <row r="20" spans="1:11" x14ac:dyDescent="0.2">
      <c r="B20" s="22">
        <v>33</v>
      </c>
      <c r="C20" s="23">
        <v>134056</v>
      </c>
      <c r="D20" s="22" t="s">
        <v>173</v>
      </c>
      <c r="E20" s="22" t="s">
        <v>172</v>
      </c>
      <c r="G20" s="22">
        <f t="shared" si="2"/>
        <v>1.1342126860304755</v>
      </c>
      <c r="I20" s="22" t="s">
        <v>171</v>
      </c>
      <c r="J20" s="22">
        <f>_xlfn.STDEV.P(C18:C20)/J18</f>
        <v>0.11845525830659365</v>
      </c>
      <c r="K20" s="22">
        <f>_xlfn.STDEV.P(C21:C23)/J18</f>
        <v>3.5751279988913108E-2</v>
      </c>
    </row>
    <row r="21" spans="1:11" x14ac:dyDescent="0.2">
      <c r="B21" s="22">
        <v>34</v>
      </c>
      <c r="C21" s="22">
        <v>28777</v>
      </c>
      <c r="D21" s="22" t="s">
        <v>170</v>
      </c>
      <c r="E21" s="22" t="s">
        <v>169</v>
      </c>
      <c r="G21" s="22">
        <f t="shared" si="2"/>
        <v>0.24347465585948405</v>
      </c>
      <c r="I21" s="22" t="s">
        <v>168</v>
      </c>
      <c r="K21" s="22">
        <f>TTEST(C18:C20,C21:C23,2,2)</f>
        <v>7.7557882599712006E-4</v>
      </c>
    </row>
    <row r="22" spans="1:11" x14ac:dyDescent="0.2">
      <c r="B22" s="22">
        <v>35</v>
      </c>
      <c r="C22" s="22">
        <v>21711</v>
      </c>
      <c r="D22" s="22" t="s">
        <v>167</v>
      </c>
      <c r="E22" s="22" t="s">
        <v>166</v>
      </c>
      <c r="G22" s="22">
        <f t="shared" si="2"/>
        <v>0.18369108153613159</v>
      </c>
    </row>
    <row r="23" spans="1:11" x14ac:dyDescent="0.2">
      <c r="B23" s="22">
        <v>36</v>
      </c>
      <c r="C23" s="22">
        <v>18694</v>
      </c>
      <c r="D23" s="22" t="s">
        <v>165</v>
      </c>
      <c r="E23" s="22" t="s">
        <v>164</v>
      </c>
      <c r="G23" s="22">
        <f t="shared" si="2"/>
        <v>0.15816503515436617</v>
      </c>
    </row>
  </sheetData>
  <phoneticPr fontId="4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 3c</vt:lpstr>
      <vt:lpstr>Fig3e</vt:lpstr>
      <vt:lpstr>Fig 3f Gli1</vt:lpstr>
      <vt:lpstr>Fig 3f Gli2</vt:lpstr>
      <vt:lpstr>Fig 3f Ptch1</vt:lpstr>
      <vt:lpstr>Fig3g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2021-04-14T01:36:54Z</dcterms:modified>
</cp:coreProperties>
</file>