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TH\Desktop\A paper\source data (Excell)\"/>
    </mc:Choice>
  </mc:AlternateContent>
  <bookViews>
    <workbookView xWindow="0" yWindow="0" windowWidth="28800" windowHeight="11832" activeTab="2"/>
  </bookViews>
  <sheets>
    <sheet name="1i,j-2" sheetId="2" r:id="rId1"/>
    <sheet name="1n" sheetId="6" r:id="rId2"/>
    <sheet name="1o" sheetId="7" r:id="rId3"/>
    <sheet name="1p" sheetId="4" r:id="rId4"/>
  </sheets>
  <definedNames>
    <definedName name="_xlnm.Print_Area" localSheetId="2">'1o'!$A$1:$H$22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1" i="7" l="1"/>
  <c r="Q10" i="7"/>
  <c r="P10" i="7"/>
  <c r="D6" i="7"/>
  <c r="H6" i="7"/>
  <c r="D10" i="7"/>
  <c r="H10" i="7"/>
  <c r="D14" i="7"/>
  <c r="H14" i="7"/>
  <c r="D18" i="7"/>
  <c r="H18" i="7"/>
  <c r="D20" i="7" l="1"/>
  <c r="H22" i="7"/>
  <c r="H21" i="7"/>
  <c r="D21" i="7"/>
  <c r="H20" i="7"/>
  <c r="B6" i="6"/>
  <c r="C6" i="6"/>
  <c r="D6" i="6"/>
  <c r="D11" i="6"/>
  <c r="E6" i="6"/>
  <c r="F6" i="6"/>
  <c r="G6" i="6"/>
  <c r="E11" i="6"/>
  <c r="D10" i="6"/>
  <c r="E10" i="6"/>
  <c r="E12" i="6"/>
  <c r="H2" i="4"/>
  <c r="H3" i="4"/>
  <c r="H4" i="4"/>
  <c r="H5" i="4"/>
  <c r="N2" i="4"/>
  <c r="H6" i="4"/>
  <c r="H7" i="4"/>
  <c r="H8" i="4"/>
  <c r="H9" i="4"/>
  <c r="H10" i="4"/>
  <c r="M6" i="4"/>
  <c r="N6" i="4"/>
  <c r="H19" i="4"/>
  <c r="H20" i="4"/>
  <c r="H21" i="4"/>
  <c r="H22" i="4"/>
  <c r="H23" i="4"/>
  <c r="H24" i="4"/>
  <c r="H25" i="4"/>
  <c r="H26" i="4"/>
  <c r="H27" i="4"/>
  <c r="C36" i="4"/>
  <c r="D36" i="4"/>
  <c r="E36" i="4"/>
  <c r="F36" i="4"/>
  <c r="C37" i="4"/>
  <c r="D37" i="4"/>
  <c r="E37" i="4"/>
  <c r="F37" i="4"/>
  <c r="C38" i="4"/>
  <c r="D38" i="4"/>
  <c r="E38" i="4"/>
  <c r="F38" i="4"/>
  <c r="H38" i="4"/>
  <c r="C39" i="4"/>
  <c r="D39" i="4"/>
  <c r="E39" i="4"/>
  <c r="F39" i="4"/>
  <c r="C40" i="4"/>
  <c r="D40" i="4"/>
  <c r="E40" i="4"/>
  <c r="F40" i="4"/>
  <c r="H40" i="4"/>
  <c r="C41" i="4"/>
  <c r="D41" i="4"/>
  <c r="E41" i="4"/>
  <c r="F41" i="4"/>
  <c r="H41" i="4"/>
  <c r="C42" i="4"/>
  <c r="D42" i="4"/>
  <c r="E42" i="4"/>
  <c r="F42" i="4"/>
  <c r="H42" i="4"/>
  <c r="C43" i="4"/>
  <c r="D43" i="4"/>
  <c r="E43" i="4"/>
  <c r="F43" i="4"/>
  <c r="C44" i="4"/>
  <c r="D44" i="4"/>
  <c r="E44" i="4"/>
  <c r="F44" i="4"/>
  <c r="H37" i="4"/>
  <c r="H43" i="4"/>
  <c r="J6" i="4"/>
  <c r="M2" i="4"/>
  <c r="H36" i="4"/>
  <c r="L6" i="4"/>
  <c r="H44" i="4"/>
  <c r="H39" i="4"/>
  <c r="L2" i="4"/>
  <c r="E35" i="2"/>
  <c r="D46" i="2"/>
  <c r="E46" i="2"/>
  <c r="F46" i="2"/>
  <c r="G46" i="2"/>
  <c r="H46" i="2"/>
  <c r="I46" i="2"/>
  <c r="J46" i="2"/>
  <c r="K46" i="2"/>
  <c r="L46" i="2"/>
  <c r="D41" i="2"/>
  <c r="E41" i="2"/>
  <c r="F41" i="2"/>
  <c r="G41" i="2"/>
  <c r="H41" i="2"/>
  <c r="I41" i="2"/>
  <c r="J41" i="2"/>
  <c r="K41" i="2"/>
  <c r="L41" i="2"/>
  <c r="C46" i="2"/>
  <c r="C41" i="2"/>
  <c r="O37" i="2"/>
  <c r="N37" i="2"/>
  <c r="D35" i="2"/>
  <c r="C35" i="2"/>
  <c r="D31" i="2"/>
  <c r="C31" i="2"/>
  <c r="D26" i="2"/>
  <c r="C26" i="2"/>
  <c r="Q37" i="2"/>
  <c r="R37" i="2"/>
  <c r="S37" i="2"/>
  <c r="T37" i="2"/>
  <c r="U37" i="2"/>
  <c r="V37" i="2"/>
  <c r="W37" i="2"/>
  <c r="P37" i="2"/>
  <c r="E26" i="2"/>
  <c r="F35" i="2"/>
  <c r="G35" i="2"/>
  <c r="H35" i="2"/>
  <c r="I35" i="2"/>
  <c r="J35" i="2"/>
  <c r="K35" i="2"/>
  <c r="L35" i="2"/>
  <c r="F31" i="2"/>
  <c r="G31" i="2"/>
  <c r="H31" i="2"/>
  <c r="I31" i="2"/>
  <c r="J31" i="2"/>
  <c r="K31" i="2"/>
  <c r="L31" i="2"/>
  <c r="E31" i="2"/>
  <c r="L26" i="2"/>
  <c r="K26" i="2"/>
  <c r="F26" i="2"/>
  <c r="G26" i="2"/>
  <c r="H26" i="2"/>
  <c r="I26" i="2"/>
  <c r="J26" i="2"/>
  <c r="F19" i="2"/>
  <c r="F15" i="2"/>
  <c r="F11" i="2"/>
  <c r="F7" i="2"/>
  <c r="C19" i="2"/>
  <c r="C15" i="2"/>
  <c r="C11" i="2"/>
  <c r="C7" i="2"/>
</calcChain>
</file>

<file path=xl/sharedStrings.xml><?xml version="1.0" encoding="utf-8"?>
<sst xmlns="http://schemas.openxmlformats.org/spreadsheetml/2006/main" count="100" uniqueCount="68">
  <si>
    <t>2/8 b.w.</t>
    <phoneticPr fontId="2"/>
  </si>
  <si>
    <t>STZ</t>
    <phoneticPr fontId="2"/>
  </si>
  <si>
    <t>ND</t>
    <phoneticPr fontId="2"/>
  </si>
  <si>
    <t>HFD</t>
    <phoneticPr fontId="2"/>
  </si>
  <si>
    <t>HSD</t>
    <phoneticPr fontId="2"/>
  </si>
  <si>
    <t>AVG</t>
    <phoneticPr fontId="2"/>
  </si>
  <si>
    <t>AVG
(mg/dl)</t>
    <phoneticPr fontId="2"/>
  </si>
  <si>
    <t>BG</t>
    <phoneticPr fontId="2"/>
  </si>
  <si>
    <t>STZ1</t>
    <phoneticPr fontId="2"/>
  </si>
  <si>
    <t>STZ2</t>
    <phoneticPr fontId="2"/>
  </si>
  <si>
    <t>STZ3</t>
    <phoneticPr fontId="2"/>
  </si>
  <si>
    <t>死亡</t>
    <rPh sb="0" eb="2">
      <t>シボウ</t>
    </rPh>
    <phoneticPr fontId="2"/>
  </si>
  <si>
    <t>STZ</t>
    <phoneticPr fontId="2"/>
  </si>
  <si>
    <t>ND</t>
    <phoneticPr fontId="2"/>
  </si>
  <si>
    <t>HFD</t>
    <phoneticPr fontId="2"/>
  </si>
  <si>
    <t>STZ1</t>
    <phoneticPr fontId="2"/>
  </si>
  <si>
    <t>STZ2</t>
  </si>
  <si>
    <t>STZ3</t>
  </si>
  <si>
    <t>2/10 Glu 18h fasting
 (mg/dl)</t>
    <phoneticPr fontId="2"/>
  </si>
  <si>
    <t>2/8 Glu 4h fasting
(mg/dl)</t>
    <phoneticPr fontId="2"/>
  </si>
  <si>
    <t>3/5b.w.
(fasting18h)</t>
  </si>
  <si>
    <t>4/5 BW
(fasting18h)</t>
    <phoneticPr fontId="2"/>
  </si>
  <si>
    <t>6/3 BW
(16hfasting）</t>
    <phoneticPr fontId="2"/>
  </si>
  <si>
    <t>2/10
(18h fasting）</t>
    <phoneticPr fontId="2"/>
  </si>
  <si>
    <t>5/6 BW
(18h fasting）</t>
    <phoneticPr fontId="2"/>
  </si>
  <si>
    <t>fasting glucose</t>
    <phoneticPr fontId="2"/>
  </si>
  <si>
    <t>weights</t>
    <phoneticPr fontId="2"/>
  </si>
  <si>
    <t>weights</t>
    <phoneticPr fontId="2"/>
  </si>
  <si>
    <t>blood glucose</t>
    <phoneticPr fontId="2"/>
  </si>
  <si>
    <t>STZ３ average</t>
    <phoneticPr fontId="2"/>
  </si>
  <si>
    <t>STZ4 (ND)</t>
    <phoneticPr fontId="2"/>
  </si>
  <si>
    <t>STZ5 (HFD)</t>
    <phoneticPr fontId="2"/>
  </si>
  <si>
    <t>HFD</t>
    <phoneticPr fontId="8"/>
  </si>
  <si>
    <t>ND</t>
    <phoneticPr fontId="8"/>
  </si>
  <si>
    <t>BW</t>
    <phoneticPr fontId="8"/>
  </si>
  <si>
    <t>HF ratio</t>
    <phoneticPr fontId="8"/>
  </si>
  <si>
    <t>SGのみ</t>
    <phoneticPr fontId="8"/>
  </si>
  <si>
    <t>SG only</t>
    <phoneticPr fontId="8"/>
  </si>
  <si>
    <t>HF</t>
    <phoneticPr fontId="8"/>
  </si>
  <si>
    <t>VAR</t>
    <phoneticPr fontId="8"/>
  </si>
  <si>
    <t>SD</t>
    <phoneticPr fontId="8"/>
  </si>
  <si>
    <t>Ave</t>
    <phoneticPr fontId="8"/>
  </si>
  <si>
    <t>obob</t>
    <phoneticPr fontId="8"/>
  </si>
  <si>
    <t>ctrl</t>
    <phoneticPr fontId="8"/>
  </si>
  <si>
    <t>o-3</t>
    <phoneticPr fontId="8"/>
  </si>
  <si>
    <t>o-2</t>
    <phoneticPr fontId="8"/>
  </si>
  <si>
    <t>obob-1</t>
    <phoneticPr fontId="8"/>
  </si>
  <si>
    <t>c-3</t>
    <phoneticPr fontId="8"/>
  </si>
  <si>
    <t>c-2</t>
    <phoneticPr fontId="8"/>
  </si>
  <si>
    <t>ctrl-1</t>
    <phoneticPr fontId="8"/>
  </si>
  <si>
    <t>average</t>
    <phoneticPr fontId="2"/>
  </si>
  <si>
    <t>ANOVA</t>
    <phoneticPr fontId="2"/>
  </si>
  <si>
    <t>ns</t>
    <phoneticPr fontId="2"/>
  </si>
  <si>
    <t>&lt;0.0001</t>
  </si>
  <si>
    <t>STZ vs ND</t>
    <phoneticPr fontId="2"/>
  </si>
  <si>
    <t>HFD vs ND</t>
    <phoneticPr fontId="2"/>
  </si>
  <si>
    <t>p value (Dunnett)</t>
    <phoneticPr fontId="2"/>
  </si>
  <si>
    <t>p (vs ND)</t>
    <phoneticPr fontId="13"/>
  </si>
  <si>
    <t>SD</t>
    <phoneticPr fontId="13"/>
  </si>
  <si>
    <t>n=4 ave</t>
    <phoneticPr fontId="13"/>
  </si>
  <si>
    <t>HF with bulge</t>
    <phoneticPr fontId="13"/>
  </si>
  <si>
    <t>ave</t>
    <phoneticPr fontId="13"/>
  </si>
  <si>
    <t>image#</t>
    <phoneticPr fontId="13"/>
  </si>
  <si>
    <t>mouse#</t>
    <phoneticPr fontId="13"/>
  </si>
  <si>
    <t>HFD</t>
    <phoneticPr fontId="13"/>
  </si>
  <si>
    <t xml:space="preserve">ND </t>
    <phoneticPr fontId="13"/>
  </si>
  <si>
    <t>ND</t>
    <phoneticPr fontId="8"/>
  </si>
  <si>
    <t>p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</si>
</sst>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  <font>
      <sz val="11"/>
      <name val="Arial"/>
      <family val="2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27">
    <xf numFmtId="0" fontId="0" fillId="0" borderId="0">
      <alignment vertical="center"/>
    </xf>
    <xf numFmtId="0" fontId="7" fillId="0" borderId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5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2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2" fontId="0" fillId="0" borderId="13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vertical="center" wrapText="1"/>
    </xf>
    <xf numFmtId="2" fontId="0" fillId="0" borderId="4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0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2" fontId="5" fillId="0" borderId="0" xfId="0" applyNumberFormat="1" applyFont="1" applyBorder="1">
      <alignment vertical="center"/>
    </xf>
    <xf numFmtId="2" fontId="5" fillId="0" borderId="0" xfId="0" applyNumberFormat="1" applyFont="1" applyFill="1" applyBorder="1">
      <alignment vertical="center"/>
    </xf>
    <xf numFmtId="0" fontId="5" fillId="0" borderId="0" xfId="0" applyFont="1" applyBorder="1">
      <alignment vertical="center"/>
    </xf>
    <xf numFmtId="2" fontId="0" fillId="0" borderId="0" xfId="0" applyNumberFormat="1">
      <alignment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4" fillId="0" borderId="1" xfId="0" applyFont="1" applyBorder="1">
      <alignment vertical="center"/>
    </xf>
    <xf numFmtId="2" fontId="6" fillId="0" borderId="14" xfId="0" applyNumberFormat="1" applyFont="1" applyBorder="1">
      <alignment vertical="center"/>
    </xf>
    <xf numFmtId="0" fontId="6" fillId="0" borderId="14" xfId="0" applyFont="1" applyBorder="1">
      <alignment vertical="center"/>
    </xf>
    <xf numFmtId="176" fontId="6" fillId="0" borderId="14" xfId="0" applyNumberFormat="1" applyFont="1" applyBorder="1">
      <alignment vertical="center"/>
    </xf>
    <xf numFmtId="0" fontId="7" fillId="0" borderId="0" xfId="1"/>
    <xf numFmtId="0" fontId="7" fillId="0" borderId="17" xfId="1" applyBorder="1"/>
    <xf numFmtId="0" fontId="7" fillId="0" borderId="14" xfId="1" applyBorder="1"/>
    <xf numFmtId="0" fontId="7" fillId="0" borderId="18" xfId="1" applyBorder="1"/>
    <xf numFmtId="0" fontId="7" fillId="2" borderId="0" xfId="1" applyFill="1" applyAlignment="1">
      <alignment vertical="center"/>
    </xf>
    <xf numFmtId="0" fontId="11" fillId="0" borderId="0" xfId="0" applyFont="1" applyAlignment="1"/>
    <xf numFmtId="0" fontId="1" fillId="0" borderId="0" xfId="26">
      <alignment vertical="center"/>
    </xf>
    <xf numFmtId="0" fontId="12" fillId="0" borderId="0" xfId="26" applyFont="1">
      <alignment vertical="center"/>
    </xf>
    <xf numFmtId="0" fontId="1" fillId="0" borderId="0" xfId="26" applyAlignment="1">
      <alignment horizontal="right" vertical="center"/>
    </xf>
    <xf numFmtId="0" fontId="14" fillId="0" borderId="0" xfId="26" applyFont="1">
      <alignment vertical="center"/>
    </xf>
    <xf numFmtId="0" fontId="14" fillId="0" borderId="0" xfId="26" applyFont="1" applyAlignment="1">
      <alignment horizontal="right" vertical="center"/>
    </xf>
    <xf numFmtId="0" fontId="1" fillId="0" borderId="4" xfId="26" applyBorder="1">
      <alignment vertical="center"/>
    </xf>
    <xf numFmtId="0" fontId="1" fillId="0" borderId="0" xfId="26" applyFill="1" applyBorder="1">
      <alignment vertical="center"/>
    </xf>
    <xf numFmtId="0" fontId="1" fillId="0" borderId="14" xfId="26" applyBorder="1">
      <alignment vertical="center"/>
    </xf>
    <xf numFmtId="0" fontId="1" fillId="0" borderId="0" xfId="26" applyBorder="1">
      <alignment vertical="center"/>
    </xf>
    <xf numFmtId="0" fontId="1" fillId="0" borderId="15" xfId="26" applyBorder="1">
      <alignment vertical="center"/>
    </xf>
    <xf numFmtId="0" fontId="1" fillId="0" borderId="19" xfId="26" applyBorder="1">
      <alignment vertical="center"/>
    </xf>
    <xf numFmtId="0" fontId="1" fillId="3" borderId="0" xfId="26" applyFill="1">
      <alignment vertical="center"/>
    </xf>
  </cellXfs>
  <cellStyles count="27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標準" xfId="0" builtinId="0"/>
    <cellStyle name="標準 2" xfId="1"/>
    <cellStyle name="標準 3" xfId="26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fasting</a:t>
            </a:r>
            <a:r>
              <a:rPr lang="en-US" altLang="ja-JP" baseline="0"/>
              <a:t> blood glucose</a:t>
            </a:r>
            <a:endParaRPr lang="ja-JP" alt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97315530562699"/>
          <c:y val="0.15915437612618499"/>
          <c:w val="0.80510852666231802"/>
          <c:h val="0.752742628294253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'1i,j-2'!$N$23</c:f>
              <c:strCache>
                <c:ptCount val="1"/>
                <c:pt idx="0">
                  <c:v>STZ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'1i,j-2'!$O$22:$S$22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'1i,j-2'!$O$23:$S$23</c:f>
              <c:numCache>
                <c:formatCode>General</c:formatCode>
                <c:ptCount val="5"/>
                <c:pt idx="0" formatCode="0.00">
                  <c:v>139.16666666666666</c:v>
                </c:pt>
                <c:pt idx="1">
                  <c:v>291</c:v>
                </c:pt>
                <c:pt idx="2" formatCode="0.00">
                  <c:v>215.44444444444443</c:v>
                </c:pt>
                <c:pt idx="3" formatCode="0.00">
                  <c:v>244.22222222222226</c:v>
                </c:pt>
                <c:pt idx="4" formatCode="0.00">
                  <c:v>286.66666666666669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'1i,j-2'!$N$24</c:f>
              <c:strCache>
                <c:ptCount val="1"/>
                <c:pt idx="0">
                  <c:v>ND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'1i,j-2'!$O$22:$S$22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'1i,j-2'!$O$24:$S$24</c:f>
              <c:numCache>
                <c:formatCode>General</c:formatCode>
                <c:ptCount val="5"/>
                <c:pt idx="0">
                  <c:v>92.25</c:v>
                </c:pt>
                <c:pt idx="1">
                  <c:v>73.25</c:v>
                </c:pt>
                <c:pt idx="2">
                  <c:v>75.75</c:v>
                </c:pt>
                <c:pt idx="3">
                  <c:v>74.5</c:v>
                </c:pt>
                <c:pt idx="4">
                  <c:v>97.5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'1i,j-2'!$N$25</c:f>
              <c:strCache>
                <c:ptCount val="1"/>
                <c:pt idx="0">
                  <c:v>HFD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'1i,j-2'!$O$22:$S$22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'1i,j-2'!$O$25:$S$25</c:f>
              <c:numCache>
                <c:formatCode>General</c:formatCode>
                <c:ptCount val="5"/>
                <c:pt idx="0">
                  <c:v>91.25</c:v>
                </c:pt>
                <c:pt idx="1">
                  <c:v>75.5</c:v>
                </c:pt>
                <c:pt idx="2">
                  <c:v>84.75</c:v>
                </c:pt>
                <c:pt idx="3">
                  <c:v>161.75</c:v>
                </c:pt>
                <c:pt idx="4">
                  <c:v>161.75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283072"/>
        <c:axId val="708283616"/>
      </c:scatterChart>
      <c:valAx>
        <c:axId val="708283072"/>
        <c:scaling>
          <c:orientation val="minMax"/>
          <c:max val="4"/>
        </c:scaling>
        <c:delete val="0"/>
        <c:axPos val="b"/>
        <c:numFmt formatCode="#,##0_);\(#,##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08283616"/>
        <c:crosses val="autoZero"/>
        <c:crossBetween val="midCat"/>
        <c:majorUnit val="1"/>
      </c:valAx>
      <c:valAx>
        <c:axId val="708283616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mg/dl</a:t>
                </a:r>
                <a:endParaRPr lang="ja-JP" altLang="en-US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83072"/>
        <c:crossesAt val="0"/>
        <c:crossBetween val="midCat"/>
        <c:maj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3320969559575401"/>
          <c:y val="0.18389664736157799"/>
          <c:w val="0.39227195670675902"/>
          <c:h val="7.241167147183409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'1p'!$S$6:$S$10</c:f>
              <c:numCache>
                <c:formatCode>General</c:formatCode>
                <c:ptCount val="5"/>
                <c:pt idx="0">
                  <c:v>26.5</c:v>
                </c:pt>
                <c:pt idx="1">
                  <c:v>24.5</c:v>
                </c:pt>
                <c:pt idx="2">
                  <c:v>26.75</c:v>
                </c:pt>
                <c:pt idx="3">
                  <c:v>40.25</c:v>
                </c:pt>
                <c:pt idx="4">
                  <c:v>36.5</c:v>
                </c:pt>
              </c:numCache>
            </c:numRef>
          </c:xVal>
          <c:yVal>
            <c:numRef>
              <c:f>'1p'!$T$6:$T$10</c:f>
              <c:numCache>
                <c:formatCode>General</c:formatCode>
                <c:ptCount val="5"/>
                <c:pt idx="0">
                  <c:v>54.8</c:v>
                </c:pt>
                <c:pt idx="1">
                  <c:v>53.6</c:v>
                </c:pt>
                <c:pt idx="2">
                  <c:v>54</c:v>
                </c:pt>
                <c:pt idx="3">
                  <c:v>46</c:v>
                </c:pt>
                <c:pt idx="4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45-4009-ACF2-1415B55C2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4532912"/>
        <c:axId val="794535088"/>
      </c:scatterChart>
      <c:valAx>
        <c:axId val="794532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HFs 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35088"/>
        <c:crosses val="autoZero"/>
        <c:crossBetween val="midCat"/>
      </c:valAx>
      <c:valAx>
        <c:axId val="79453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32912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19142717084987501"/>
          <c:y val="0.55555555555555602"/>
          <c:w val="0.30417413528902898"/>
          <c:h val="8.3717191601049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'1p'!$S$40:$S$44</c:f>
              <c:numCache>
                <c:formatCode>General</c:formatCode>
                <c:ptCount val="5"/>
                <c:pt idx="0">
                  <c:v>69.126461988304101</c:v>
                </c:pt>
                <c:pt idx="1">
                  <c:v>61.723484114788455</c:v>
                </c:pt>
                <c:pt idx="2">
                  <c:v>61.002166308306457</c:v>
                </c:pt>
                <c:pt idx="3">
                  <c:v>81.83460884353741</c:v>
                </c:pt>
                <c:pt idx="4">
                  <c:v>68.994805567018517</c:v>
                </c:pt>
              </c:numCache>
            </c:numRef>
          </c:xVal>
          <c:yVal>
            <c:numRef>
              <c:f>'1p'!$T$40:$T$44</c:f>
              <c:numCache>
                <c:formatCode>General</c:formatCode>
                <c:ptCount val="5"/>
                <c:pt idx="0">
                  <c:v>54.8</c:v>
                </c:pt>
                <c:pt idx="1">
                  <c:v>53.6</c:v>
                </c:pt>
                <c:pt idx="2">
                  <c:v>54</c:v>
                </c:pt>
                <c:pt idx="3">
                  <c:v>46</c:v>
                </c:pt>
                <c:pt idx="4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AB8-40CA-AC2C-47A7DA17D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4539440"/>
        <c:axId val="794539984"/>
      </c:scatterChart>
      <c:valAx>
        <c:axId val="794539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HF</a:t>
                </a:r>
                <a:r>
                  <a:rPr lang="en-US" altLang="ja-JP" baseline="0"/>
                  <a:t> ratio</a:t>
                </a:r>
                <a:r>
                  <a:rPr lang="en-US" altLang="ja-JP"/>
                  <a:t> 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39984"/>
        <c:crosses val="autoZero"/>
        <c:crossBetween val="midCat"/>
      </c:valAx>
      <c:valAx>
        <c:axId val="79453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39440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19142717084987501"/>
          <c:y val="0.55555555555555602"/>
          <c:w val="0.30417413528902898"/>
          <c:h val="8.3717191601049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7.4662855752115495E-2"/>
                  <c:y val="1.0730898221055701E-2"/>
                </c:manualLayout>
              </c:layout>
              <c:numFmt formatCode="General" sourceLinked="0"/>
            </c:trendlineLbl>
          </c:trendline>
          <c:xVal>
            <c:numRef>
              <c:f>'1p'!$S$36:$S$44</c:f>
              <c:numCache>
                <c:formatCode>General</c:formatCode>
                <c:ptCount val="9"/>
                <c:pt idx="0">
                  <c:v>95.610120424499868</c:v>
                </c:pt>
                <c:pt idx="1">
                  <c:v>92.987516869095828</c:v>
                </c:pt>
                <c:pt idx="2">
                  <c:v>95.006459705707812</c:v>
                </c:pt>
                <c:pt idx="3">
                  <c:v>94.487564322469979</c:v>
                </c:pt>
                <c:pt idx="4">
                  <c:v>69.126461988304101</c:v>
                </c:pt>
                <c:pt idx="5">
                  <c:v>61.723484114788455</c:v>
                </c:pt>
                <c:pt idx="6">
                  <c:v>61.002166308306457</c:v>
                </c:pt>
                <c:pt idx="7">
                  <c:v>81.83460884353741</c:v>
                </c:pt>
                <c:pt idx="8">
                  <c:v>68.994805567018517</c:v>
                </c:pt>
              </c:numCache>
            </c:numRef>
          </c:xVal>
          <c:yVal>
            <c:numRef>
              <c:f>'1p'!$T$36:$T$44</c:f>
              <c:numCache>
                <c:formatCode>General</c:formatCode>
                <c:ptCount val="9"/>
                <c:pt idx="0">
                  <c:v>35.299999999999997</c:v>
                </c:pt>
                <c:pt idx="1">
                  <c:v>34.799999999999997</c:v>
                </c:pt>
                <c:pt idx="2">
                  <c:v>37.200000000000003</c:v>
                </c:pt>
                <c:pt idx="3">
                  <c:v>38.299999999999997</c:v>
                </c:pt>
                <c:pt idx="4">
                  <c:v>54.8</c:v>
                </c:pt>
                <c:pt idx="5">
                  <c:v>53.6</c:v>
                </c:pt>
                <c:pt idx="6">
                  <c:v>54</c:v>
                </c:pt>
                <c:pt idx="7">
                  <c:v>46</c:v>
                </c:pt>
                <c:pt idx="8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CB-4CA1-9729-E0A24D5A0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4536720"/>
        <c:axId val="794541072"/>
      </c:scatterChart>
      <c:valAx>
        <c:axId val="794536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HF</a:t>
                </a:r>
                <a:r>
                  <a:rPr lang="en-US" altLang="ja-JP" baseline="0"/>
                  <a:t> ratio</a:t>
                </a:r>
                <a:r>
                  <a:rPr lang="en-US" altLang="ja-JP"/>
                  <a:t> 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41072"/>
        <c:crosses val="autoZero"/>
        <c:crossBetween val="midCat"/>
      </c:valAx>
      <c:valAx>
        <c:axId val="79454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367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'1p'!$Q$2</c:f>
              <c:strCache>
                <c:ptCount val="1"/>
                <c:pt idx="0">
                  <c:v>ND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'1p'!$S$36:$S$39</c:f>
              <c:numCache>
                <c:formatCode>General</c:formatCode>
                <c:ptCount val="4"/>
                <c:pt idx="0">
                  <c:v>95.610120424499868</c:v>
                </c:pt>
                <c:pt idx="1">
                  <c:v>92.987516869095828</c:v>
                </c:pt>
                <c:pt idx="2">
                  <c:v>95.006459705707812</c:v>
                </c:pt>
                <c:pt idx="3">
                  <c:v>94.487564322469979</c:v>
                </c:pt>
              </c:numCache>
            </c:numRef>
          </c:xVal>
          <c:yVal>
            <c:numRef>
              <c:f>'1p'!$T$36:$T$39</c:f>
              <c:numCache>
                <c:formatCode>General</c:formatCode>
                <c:ptCount val="4"/>
                <c:pt idx="0">
                  <c:v>35.299999999999997</c:v>
                </c:pt>
                <c:pt idx="1">
                  <c:v>34.799999999999997</c:v>
                </c:pt>
                <c:pt idx="2">
                  <c:v>37.200000000000003</c:v>
                </c:pt>
                <c:pt idx="3">
                  <c:v>38.299999999999997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39-4A7E-A16E-8474BFEE79BB}"/>
            </c:ext>
          </c:extLst>
        </c:ser>
        <c:ser>
          <c:idx val="1"/>
          <c:order val="1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xVal>
            <c:numRef>
              <c:f>'1p'!$S$40:$S$44</c:f>
              <c:numCache>
                <c:formatCode>General</c:formatCode>
                <c:ptCount val="5"/>
                <c:pt idx="0">
                  <c:v>69.126461988304101</c:v>
                </c:pt>
                <c:pt idx="1">
                  <c:v>61.723484114788455</c:v>
                </c:pt>
                <c:pt idx="2">
                  <c:v>61.002166308306457</c:v>
                </c:pt>
                <c:pt idx="3">
                  <c:v>81.83460884353741</c:v>
                </c:pt>
                <c:pt idx="4">
                  <c:v>68.994805567018517</c:v>
                </c:pt>
              </c:numCache>
            </c:numRef>
          </c:xVal>
          <c:yVal>
            <c:numRef>
              <c:f>'1p'!$T$40:$T$44</c:f>
              <c:numCache>
                <c:formatCode>General</c:formatCode>
                <c:ptCount val="5"/>
                <c:pt idx="0">
                  <c:v>54.8</c:v>
                </c:pt>
                <c:pt idx="1">
                  <c:v>53.6</c:v>
                </c:pt>
                <c:pt idx="2">
                  <c:v>54</c:v>
                </c:pt>
                <c:pt idx="3">
                  <c:v>46</c:v>
                </c:pt>
                <c:pt idx="4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39-4A7E-A16E-8474BFEE7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4531280"/>
        <c:axId val="794544336"/>
      </c:scatterChart>
      <c:valAx>
        <c:axId val="794531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HF</a:t>
                </a:r>
                <a:r>
                  <a:rPr lang="en-US" altLang="ja-JP" baseline="0"/>
                  <a:t> ratio </a:t>
                </a:r>
                <a:r>
                  <a:rPr lang="en-US" altLang="ja-JP"/>
                  <a:t>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44336"/>
        <c:crosses val="autoZero"/>
        <c:crossBetween val="midCat"/>
      </c:valAx>
      <c:valAx>
        <c:axId val="79454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4531280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19142717084987501"/>
          <c:y val="0.55555555555555602"/>
          <c:w val="0.30417413528902898"/>
          <c:h val="8.3717191601049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body</a:t>
            </a:r>
            <a:r>
              <a:rPr lang="en-US" altLang="ja-JP" baseline="0"/>
              <a:t> weight</a:t>
            </a:r>
            <a:endParaRPr lang="ja-JP" alt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'1i,j-2'!$N$29</c:f>
              <c:strCache>
                <c:ptCount val="1"/>
                <c:pt idx="0">
                  <c:v>STZ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'1i,j-2'!$O$28:$S$28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'1i,j-2'!$O$29:$S$29</c:f>
              <c:numCache>
                <c:formatCode>0.00</c:formatCode>
                <c:ptCount val="5"/>
                <c:pt idx="0">
                  <c:v>21.176111111111112</c:v>
                </c:pt>
                <c:pt idx="1">
                  <c:v>18.781111111111112</c:v>
                </c:pt>
                <c:pt idx="2">
                  <c:v>19.674444444444443</c:v>
                </c:pt>
                <c:pt idx="3">
                  <c:v>21.063333333333333</c:v>
                </c:pt>
                <c:pt idx="4">
                  <c:v>24.161111111111108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'1i,j-2'!$N$30</c:f>
              <c:strCache>
                <c:ptCount val="1"/>
                <c:pt idx="0">
                  <c:v>ND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'1i,j-2'!$O$28:$S$28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'1i,j-2'!$O$30:$S$30</c:f>
              <c:numCache>
                <c:formatCode>0.00</c:formatCode>
                <c:ptCount val="5"/>
                <c:pt idx="0" formatCode="General">
                  <c:v>24.232500000000002</c:v>
                </c:pt>
                <c:pt idx="1">
                  <c:v>26.195</c:v>
                </c:pt>
                <c:pt idx="2">
                  <c:v>28.315000000000001</c:v>
                </c:pt>
                <c:pt idx="3">
                  <c:v>32.274999999999999</c:v>
                </c:pt>
                <c:pt idx="4">
                  <c:v>34.945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'1i,j-2'!$N$31</c:f>
              <c:strCache>
                <c:ptCount val="1"/>
                <c:pt idx="0">
                  <c:v>HFD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'1i,j-2'!$O$28:$S$28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xVal>
          <c:yVal>
            <c:numRef>
              <c:f>'1i,j-2'!$O$31:$S$31</c:f>
              <c:numCache>
                <c:formatCode>0.00</c:formatCode>
                <c:ptCount val="5"/>
                <c:pt idx="0" formatCode="General">
                  <c:v>25.19</c:v>
                </c:pt>
                <c:pt idx="1">
                  <c:v>36.805</c:v>
                </c:pt>
                <c:pt idx="2">
                  <c:v>42.01</c:v>
                </c:pt>
                <c:pt idx="3">
                  <c:v>47.017499999999998</c:v>
                </c:pt>
                <c:pt idx="4">
                  <c:v>47.017499999999998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284160"/>
        <c:axId val="708277632"/>
      </c:scatterChart>
      <c:valAx>
        <c:axId val="708284160"/>
        <c:scaling>
          <c:orientation val="minMax"/>
          <c:max val="4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08277632"/>
        <c:crosses val="autoZero"/>
        <c:crossBetween val="midCat"/>
        <c:majorUnit val="1"/>
      </c:valAx>
      <c:valAx>
        <c:axId val="708277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g</a:t>
                </a:r>
                <a:endParaRPr lang="ja-JP" altLang="en-US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8416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718663434116399"/>
          <c:y val="0.17625031526694401"/>
          <c:w val="0.37494145397991502"/>
          <c:h val="7.1661351761871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'1n'!$D$11:$E$11</c:f>
                <c:numCache>
                  <c:formatCode>General</c:formatCode>
                  <c:ptCount val="2"/>
                  <c:pt idx="0">
                    <c:v>0.47140452079103168</c:v>
                  </c:pt>
                  <c:pt idx="1">
                    <c:v>3.3444259873983189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'1n'!$D$9:$E$9</c:f>
              <c:strCache>
                <c:ptCount val="2"/>
                <c:pt idx="0">
                  <c:v>ctrl</c:v>
                </c:pt>
                <c:pt idx="1">
                  <c:v>obob</c:v>
                </c:pt>
              </c:strCache>
            </c:strRef>
          </c:cat>
          <c:val>
            <c:numRef>
              <c:f>'1n'!$D$10:$E$10</c:f>
              <c:numCache>
                <c:formatCode>General</c:formatCode>
                <c:ptCount val="2"/>
                <c:pt idx="0">
                  <c:v>58</c:v>
                </c:pt>
                <c:pt idx="1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8268928"/>
        <c:axId val="708280896"/>
      </c:barChart>
      <c:catAx>
        <c:axId val="70826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80896"/>
        <c:crosses val="autoZero"/>
        <c:auto val="1"/>
        <c:lblAlgn val="ctr"/>
        <c:lblOffset val="100"/>
        <c:noMultiLvlLbl val="0"/>
      </c:catAx>
      <c:valAx>
        <c:axId val="708280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6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'1o'!$P$10:$Q$10</c:f>
                <c:numCache>
                  <c:formatCode>General</c:formatCode>
                  <c:ptCount val="2"/>
                  <c:pt idx="0">
                    <c:v>12.128704331048722</c:v>
                  </c:pt>
                  <c:pt idx="1">
                    <c:v>5.1276669889921678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'1o'!$P$8:$Q$8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'1o'!$P$9:$Q$9</c:f>
              <c:numCache>
                <c:formatCode>General</c:formatCode>
                <c:ptCount val="2"/>
                <c:pt idx="0">
                  <c:v>85.4375</c:v>
                </c:pt>
                <c:pt idx="1">
                  <c:v>39.0625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3666000"/>
        <c:axId val="793666544"/>
      </c:barChart>
      <c:catAx>
        <c:axId val="79366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3666544"/>
        <c:crosses val="autoZero"/>
        <c:auto val="1"/>
        <c:lblAlgn val="ctr"/>
        <c:lblOffset val="100"/>
        <c:noMultiLvlLbl val="0"/>
      </c:catAx>
      <c:valAx>
        <c:axId val="793666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366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36318171733054"/>
                  <c:y val="9.7186132983377096E-2"/>
                </c:manualLayout>
              </c:layout>
              <c:numFmt formatCode="General" sourceLinked="0"/>
            </c:trendlineLbl>
          </c:trendline>
          <c:xVal>
            <c:numRef>
              <c:f>'1p'!$S$23:$S$27</c:f>
              <c:numCache>
                <c:formatCode>General</c:formatCode>
                <c:ptCount val="5"/>
                <c:pt idx="0">
                  <c:v>12</c:v>
                </c:pt>
                <c:pt idx="1">
                  <c:v>14.75</c:v>
                </c:pt>
                <c:pt idx="2">
                  <c:v>17.75</c:v>
                </c:pt>
                <c:pt idx="3">
                  <c:v>9</c:v>
                </c:pt>
                <c:pt idx="4">
                  <c:v>16</c:v>
                </c:pt>
              </c:numCache>
            </c:numRef>
          </c:xVal>
          <c:yVal>
            <c:numRef>
              <c:f>'1p'!$T$23:$T$27</c:f>
              <c:numCache>
                <c:formatCode>General</c:formatCode>
                <c:ptCount val="5"/>
                <c:pt idx="0">
                  <c:v>54.8</c:v>
                </c:pt>
                <c:pt idx="1">
                  <c:v>53.6</c:v>
                </c:pt>
                <c:pt idx="2">
                  <c:v>54</c:v>
                </c:pt>
                <c:pt idx="3">
                  <c:v>46</c:v>
                </c:pt>
                <c:pt idx="4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AC0-49F9-BEDF-A8610ACB2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270016"/>
        <c:axId val="708270560"/>
      </c:scatterChart>
      <c:valAx>
        <c:axId val="70827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Follicles</a:t>
                </a:r>
                <a:r>
                  <a:rPr lang="en-US" altLang="ja-JP" baseline="0"/>
                  <a:t> without bulge</a:t>
                </a:r>
                <a:r>
                  <a:rPr lang="en-US" altLang="ja-JP"/>
                  <a:t> 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0560"/>
        <c:crosses val="autoZero"/>
        <c:crossBetween val="midCat"/>
      </c:valAx>
      <c:valAx>
        <c:axId val="7082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0016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19142717084987501"/>
          <c:y val="0.55555555555555602"/>
          <c:w val="0.30417413528902898"/>
          <c:h val="8.3717191601049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5.8455637491478397E-2"/>
                  <c:y val="0.171296296296296"/>
                </c:manualLayout>
              </c:layout>
              <c:numFmt formatCode="General" sourceLinked="0"/>
            </c:trendlineLbl>
          </c:trendline>
          <c:xVal>
            <c:numRef>
              <c:f>'1p'!$S$19:$S$27</c:f>
              <c:numCache>
                <c:formatCode>General</c:formatCode>
                <c:ptCount val="9"/>
                <c:pt idx="0">
                  <c:v>2.75</c:v>
                </c:pt>
                <c:pt idx="1">
                  <c:v>4</c:v>
                </c:pt>
                <c:pt idx="2">
                  <c:v>2.75</c:v>
                </c:pt>
                <c:pt idx="3">
                  <c:v>3</c:v>
                </c:pt>
                <c:pt idx="4">
                  <c:v>12</c:v>
                </c:pt>
                <c:pt idx="5">
                  <c:v>14.75</c:v>
                </c:pt>
                <c:pt idx="6">
                  <c:v>17.75</c:v>
                </c:pt>
                <c:pt idx="7">
                  <c:v>9</c:v>
                </c:pt>
                <c:pt idx="8">
                  <c:v>16</c:v>
                </c:pt>
              </c:numCache>
            </c:numRef>
          </c:xVal>
          <c:yVal>
            <c:numRef>
              <c:f>'1p'!$T$19:$T$27</c:f>
              <c:numCache>
                <c:formatCode>General</c:formatCode>
                <c:ptCount val="9"/>
                <c:pt idx="0">
                  <c:v>35.299999999999997</c:v>
                </c:pt>
                <c:pt idx="1">
                  <c:v>34.799999999999997</c:v>
                </c:pt>
                <c:pt idx="2">
                  <c:v>37.200000000000003</c:v>
                </c:pt>
                <c:pt idx="3">
                  <c:v>38.299999999999997</c:v>
                </c:pt>
                <c:pt idx="4">
                  <c:v>54.8</c:v>
                </c:pt>
                <c:pt idx="5">
                  <c:v>53.6</c:v>
                </c:pt>
                <c:pt idx="6">
                  <c:v>54</c:v>
                </c:pt>
                <c:pt idx="7">
                  <c:v>46</c:v>
                </c:pt>
                <c:pt idx="8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8A-4D5A-8704-9554AECA8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271104"/>
        <c:axId val="708272192"/>
      </c:scatterChart>
      <c:valAx>
        <c:axId val="70827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altLang="ja-JP" sz="1000" b="1" i="0" baseline="0">
                    <a:effectLst/>
                  </a:rPr>
                  <a:t>Follicles without bulge /view field</a:t>
                </a:r>
                <a:endParaRPr lang="ja-JP" altLang="ja-JP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2192"/>
        <c:crosses val="autoZero"/>
        <c:crossBetween val="midCat"/>
      </c:valAx>
      <c:valAx>
        <c:axId val="70827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110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'1p'!$Q$2</c:f>
              <c:strCache>
                <c:ptCount val="1"/>
                <c:pt idx="0">
                  <c:v>ND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'1p'!$S$2:$S$5</c:f>
              <c:numCache>
                <c:formatCode>General</c:formatCode>
                <c:ptCount val="4"/>
                <c:pt idx="0">
                  <c:v>62.5</c:v>
                </c:pt>
                <c:pt idx="1">
                  <c:v>52.5</c:v>
                </c:pt>
                <c:pt idx="2">
                  <c:v>53.75</c:v>
                </c:pt>
                <c:pt idx="3">
                  <c:v>55</c:v>
                </c:pt>
              </c:numCache>
            </c:numRef>
          </c:xVal>
          <c:yVal>
            <c:numRef>
              <c:f>'1p'!$T$2:$T$5</c:f>
              <c:numCache>
                <c:formatCode>General</c:formatCode>
                <c:ptCount val="4"/>
                <c:pt idx="0">
                  <c:v>35.299999999999997</c:v>
                </c:pt>
                <c:pt idx="1">
                  <c:v>34.799999999999997</c:v>
                </c:pt>
                <c:pt idx="2">
                  <c:v>37.200000000000003</c:v>
                </c:pt>
                <c:pt idx="3">
                  <c:v>38.299999999999997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589-471D-A00A-D54D4FE9C970}"/>
            </c:ext>
          </c:extLst>
        </c:ser>
        <c:ser>
          <c:idx val="1"/>
          <c:order val="1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xVal>
            <c:numRef>
              <c:f>'1p'!$S$6:$S$10</c:f>
              <c:numCache>
                <c:formatCode>General</c:formatCode>
                <c:ptCount val="5"/>
                <c:pt idx="0">
                  <c:v>26.5</c:v>
                </c:pt>
                <c:pt idx="1">
                  <c:v>24.5</c:v>
                </c:pt>
                <c:pt idx="2">
                  <c:v>26.75</c:v>
                </c:pt>
                <c:pt idx="3">
                  <c:v>40.25</c:v>
                </c:pt>
                <c:pt idx="4">
                  <c:v>36.5</c:v>
                </c:pt>
              </c:numCache>
            </c:numRef>
          </c:xVal>
          <c:yVal>
            <c:numRef>
              <c:f>'1p'!$T$6:$T$10</c:f>
              <c:numCache>
                <c:formatCode>General</c:formatCode>
                <c:ptCount val="5"/>
                <c:pt idx="0">
                  <c:v>54.8</c:v>
                </c:pt>
                <c:pt idx="1">
                  <c:v>53.6</c:v>
                </c:pt>
                <c:pt idx="2">
                  <c:v>54</c:v>
                </c:pt>
                <c:pt idx="3">
                  <c:v>46</c:v>
                </c:pt>
                <c:pt idx="4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589-471D-A00A-D54D4FE9C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272736"/>
        <c:axId val="708276000"/>
      </c:scatterChart>
      <c:valAx>
        <c:axId val="70827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HFs 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6000"/>
        <c:crosses val="autoZero"/>
        <c:crossBetween val="midCat"/>
      </c:valAx>
      <c:valAx>
        <c:axId val="70827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2736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19142717084987501"/>
          <c:y val="0.55555555555555602"/>
          <c:w val="0.30417413528902898"/>
          <c:h val="8.3717191601049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'1p'!$Q$2</c:f>
              <c:strCache>
                <c:ptCount val="1"/>
                <c:pt idx="0">
                  <c:v>ND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'1p'!$S$19:$S$22</c:f>
              <c:numCache>
                <c:formatCode>General</c:formatCode>
                <c:ptCount val="4"/>
                <c:pt idx="0">
                  <c:v>2.75</c:v>
                </c:pt>
                <c:pt idx="1">
                  <c:v>4</c:v>
                </c:pt>
                <c:pt idx="2">
                  <c:v>2.75</c:v>
                </c:pt>
                <c:pt idx="3">
                  <c:v>3</c:v>
                </c:pt>
              </c:numCache>
            </c:numRef>
          </c:xVal>
          <c:yVal>
            <c:numRef>
              <c:f>'1p'!$T$19:$T$22</c:f>
              <c:numCache>
                <c:formatCode>General</c:formatCode>
                <c:ptCount val="4"/>
                <c:pt idx="0">
                  <c:v>35.299999999999997</c:v>
                </c:pt>
                <c:pt idx="1">
                  <c:v>34.799999999999997</c:v>
                </c:pt>
                <c:pt idx="2">
                  <c:v>37.200000000000003</c:v>
                </c:pt>
                <c:pt idx="3">
                  <c:v>38.299999999999997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62-42BE-B4E2-9F55151425B0}"/>
            </c:ext>
          </c:extLst>
        </c:ser>
        <c:ser>
          <c:idx val="1"/>
          <c:order val="1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xVal>
            <c:numRef>
              <c:f>'1p'!$S$23:$S$27</c:f>
              <c:numCache>
                <c:formatCode>General</c:formatCode>
                <c:ptCount val="5"/>
                <c:pt idx="0">
                  <c:v>12</c:v>
                </c:pt>
                <c:pt idx="1">
                  <c:v>14.75</c:v>
                </c:pt>
                <c:pt idx="2">
                  <c:v>17.75</c:v>
                </c:pt>
                <c:pt idx="3">
                  <c:v>9</c:v>
                </c:pt>
                <c:pt idx="4">
                  <c:v>16</c:v>
                </c:pt>
              </c:numCache>
            </c:numRef>
          </c:xVal>
          <c:yVal>
            <c:numRef>
              <c:f>'1p'!$T$23:$T$27</c:f>
              <c:numCache>
                <c:formatCode>General</c:formatCode>
                <c:ptCount val="5"/>
                <c:pt idx="0">
                  <c:v>54.8</c:v>
                </c:pt>
                <c:pt idx="1">
                  <c:v>53.6</c:v>
                </c:pt>
                <c:pt idx="2">
                  <c:v>54</c:v>
                </c:pt>
                <c:pt idx="3">
                  <c:v>46</c:v>
                </c:pt>
                <c:pt idx="4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62-42BE-B4E2-9F5515142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277088"/>
        <c:axId val="708273280"/>
      </c:scatterChart>
      <c:valAx>
        <c:axId val="70827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Follicles</a:t>
                </a:r>
                <a:r>
                  <a:rPr lang="en-US" altLang="ja-JP" baseline="0"/>
                  <a:t> without bulge</a:t>
                </a:r>
                <a:r>
                  <a:rPr lang="en-US" altLang="ja-JP"/>
                  <a:t>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3280"/>
        <c:crosses val="autoZero"/>
        <c:crossBetween val="midCat"/>
      </c:valAx>
      <c:valAx>
        <c:axId val="70827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08277088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19142717084987501"/>
          <c:y val="0.55555555555555602"/>
          <c:w val="0.30417413528902898"/>
          <c:h val="8.3717191601049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'1p'!$Q$6</c:f>
              <c:strCache>
                <c:ptCount val="1"/>
                <c:pt idx="0">
                  <c:v>HFD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5.8455637491478397E-2"/>
                  <c:y val="0.171296296296296"/>
                </c:manualLayout>
              </c:layout>
              <c:numFmt formatCode="General" sourceLinked="0"/>
            </c:trendlineLbl>
          </c:trendline>
          <c:xVal>
            <c:numRef>
              <c:f>'1p'!$S$2:$S$10</c:f>
              <c:numCache>
                <c:formatCode>General</c:formatCode>
                <c:ptCount val="9"/>
                <c:pt idx="0">
                  <c:v>62.5</c:v>
                </c:pt>
                <c:pt idx="1">
                  <c:v>52.5</c:v>
                </c:pt>
                <c:pt idx="2">
                  <c:v>53.75</c:v>
                </c:pt>
                <c:pt idx="3">
                  <c:v>55</c:v>
                </c:pt>
                <c:pt idx="4">
                  <c:v>26.5</c:v>
                </c:pt>
                <c:pt idx="5">
                  <c:v>24.5</c:v>
                </c:pt>
                <c:pt idx="6">
                  <c:v>26.75</c:v>
                </c:pt>
                <c:pt idx="7">
                  <c:v>40.25</c:v>
                </c:pt>
                <c:pt idx="8">
                  <c:v>36.5</c:v>
                </c:pt>
              </c:numCache>
            </c:numRef>
          </c:xVal>
          <c:yVal>
            <c:numRef>
              <c:f>'1p'!$T$2:$T$10</c:f>
              <c:numCache>
                <c:formatCode>General</c:formatCode>
                <c:ptCount val="9"/>
                <c:pt idx="0">
                  <c:v>35.299999999999997</c:v>
                </c:pt>
                <c:pt idx="1">
                  <c:v>34.799999999999997</c:v>
                </c:pt>
                <c:pt idx="2">
                  <c:v>37.200000000000003</c:v>
                </c:pt>
                <c:pt idx="3">
                  <c:v>38.299999999999997</c:v>
                </c:pt>
                <c:pt idx="4">
                  <c:v>54.8</c:v>
                </c:pt>
                <c:pt idx="5">
                  <c:v>53.6</c:v>
                </c:pt>
                <c:pt idx="6">
                  <c:v>54</c:v>
                </c:pt>
                <c:pt idx="7">
                  <c:v>46</c:v>
                </c:pt>
                <c:pt idx="8">
                  <c:v>50.2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821-4261-8F8E-B5526F0EB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187104"/>
        <c:axId val="504193632"/>
      </c:scatterChart>
      <c:valAx>
        <c:axId val="504187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HFs /view</a:t>
                </a:r>
                <a:r>
                  <a:rPr lang="en-US" altLang="ja-JP" baseline="0"/>
                  <a:t> field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4193632"/>
        <c:crosses val="autoZero"/>
        <c:crossBetween val="midCat"/>
      </c:valAx>
      <c:valAx>
        <c:axId val="50419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Body</a:t>
                </a:r>
                <a:r>
                  <a:rPr lang="en-US" altLang="ja-JP" baseline="0"/>
                  <a:t> weight </a:t>
                </a:r>
                <a:r>
                  <a:rPr lang="en-US" altLang="ja-JP"/>
                  <a:t>(g)</a:t>
                </a:r>
                <a:endParaRPr lang="ja-JP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0418710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9179</xdr:colOff>
      <xdr:row>0</xdr:row>
      <xdr:rowOff>386975</xdr:rowOff>
    </xdr:from>
    <xdr:to>
      <xdr:col>16</xdr:col>
      <xdr:colOff>137458</xdr:colOff>
      <xdr:row>18</xdr:row>
      <xdr:rowOff>111899</xdr:rowOff>
    </xdr:to>
    <xdr:graphicFrame macro="">
      <xdr:nvGraphicFramePr>
        <xdr:cNvPr id="102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285189</xdr:colOff>
      <xdr:row>0</xdr:row>
      <xdr:rowOff>203012</xdr:rowOff>
    </xdr:from>
    <xdr:to>
      <xdr:col>25</xdr:col>
      <xdr:colOff>237564</xdr:colOff>
      <xdr:row>17</xdr:row>
      <xdr:rowOff>95624</xdr:rowOff>
    </xdr:to>
    <xdr:graphicFrame macro="">
      <xdr:nvGraphicFramePr>
        <xdr:cNvPr id="102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0.12943</cdr:x>
      <cdr:y>0.45162</cdr:y>
    </cdr:from>
    <cdr:to>
      <cdr:x>0.18482</cdr:x>
      <cdr:y>0.5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0663" y="1328103"/>
          <a:ext cx="268543" cy="1419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</a:p>
      </cdr:txBody>
    </cdr:sp>
  </cdr:relSizeAnchor>
  <cdr:relSizeAnchor xmlns:cdr="http://schemas.openxmlformats.org/drawingml/2006/chartDrawing">
    <cdr:from>
      <cdr:x>0.12943</cdr:x>
      <cdr:y>0.5</cdr:y>
    </cdr:from>
    <cdr:to>
      <cdr:x>0.18482</cdr:x>
      <cdr:y>0.54838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0663" y="1470025"/>
          <a:ext cx="268543" cy="1419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</a:p>
      </cdr:txBody>
    </cdr:sp>
  </cdr:relSizeAnchor>
  <cdr:relSizeAnchor xmlns:cdr="http://schemas.openxmlformats.org/drawingml/2006/chartDrawing">
    <cdr:from>
      <cdr:x>0.28169</cdr:x>
      <cdr:y>0.37241</cdr:y>
    </cdr:from>
    <cdr:to>
      <cdr:x>0.34896</cdr:x>
      <cdr:y>0.44021</cdr:y>
    </cdr:to>
    <cdr:sp macro="" textlink="">
      <cdr:nvSpPr>
        <cdr:cNvPr id="30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7880" y="1023363"/>
          <a:ext cx="307558" cy="186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#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0.27856</cdr:x>
      <cdr:y>0.5184</cdr:y>
    </cdr:from>
    <cdr:to>
      <cdr:x>0.33395</cdr:x>
      <cdr:y>0.56678</cdr:y>
    </cdr:to>
    <cdr:sp macro="" textlink="">
      <cdr:nvSpPr>
        <cdr:cNvPr id="30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3592" y="1424556"/>
          <a:ext cx="253243" cy="1329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</a:p>
      </cdr:txBody>
    </cdr:sp>
  </cdr:relSizeAnchor>
  <cdr:relSizeAnchor xmlns:cdr="http://schemas.openxmlformats.org/drawingml/2006/chartDrawing">
    <cdr:from>
      <cdr:x>0.45025</cdr:x>
      <cdr:y>0.48229</cdr:y>
    </cdr:from>
    <cdr:to>
      <cdr:x>0.50564</cdr:x>
      <cdr:y>0.53067</cdr:y>
    </cdr:to>
    <cdr:sp macro="" textlink="">
      <cdr:nvSpPr>
        <cdr:cNvPr id="307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8528" y="1325314"/>
          <a:ext cx="253243" cy="1329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</a:p>
      </cdr:txBody>
    </cdr:sp>
  </cdr:relSizeAnchor>
  <cdr:relSizeAnchor xmlns:cdr="http://schemas.openxmlformats.org/drawingml/2006/chartDrawing">
    <cdr:from>
      <cdr:x>0.45092</cdr:x>
      <cdr:y>0.31536</cdr:y>
    </cdr:from>
    <cdr:to>
      <cdr:x>0.51458</cdr:x>
      <cdr:y>0.37262</cdr:y>
    </cdr:to>
    <cdr:sp macro="" textlink="">
      <cdr:nvSpPr>
        <cdr:cNvPr id="307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1614" y="866603"/>
          <a:ext cx="291061" cy="1573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#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0.62395</cdr:x>
      <cdr:y>0.44782</cdr:y>
    </cdr:from>
    <cdr:to>
      <cdr:x>0.67861</cdr:x>
      <cdr:y>0.4962</cdr:y>
    </cdr:to>
    <cdr:sp macro="" textlink="">
      <cdr:nvSpPr>
        <cdr:cNvPr id="307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2691" y="1230594"/>
          <a:ext cx="249906" cy="1329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</a:p>
      </cdr:txBody>
    </cdr:sp>
  </cdr:relSizeAnchor>
  <cdr:relSizeAnchor xmlns:cdr="http://schemas.openxmlformats.org/drawingml/2006/chartDrawing">
    <cdr:from>
      <cdr:x>0.62603</cdr:x>
      <cdr:y>0.25077</cdr:y>
    </cdr:from>
    <cdr:to>
      <cdr:x>0.68958</cdr:x>
      <cdr:y>0.32929</cdr:y>
    </cdr:to>
    <cdr:sp macro="" textlink="">
      <cdr:nvSpPr>
        <cdr:cNvPr id="308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62215" y="689109"/>
          <a:ext cx="290559" cy="215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#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0.79802</cdr:x>
      <cdr:y>0.40187</cdr:y>
    </cdr:from>
    <cdr:to>
      <cdr:x>0.85268</cdr:x>
      <cdr:y>0.45097</cdr:y>
    </cdr:to>
    <cdr:sp macro="" textlink="">
      <cdr:nvSpPr>
        <cdr:cNvPr id="3081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48547" y="1104325"/>
          <a:ext cx="249906" cy="134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</a:p>
      </cdr:txBody>
    </cdr:sp>
  </cdr:relSizeAnchor>
  <cdr:relSizeAnchor xmlns:cdr="http://schemas.openxmlformats.org/drawingml/2006/chartDrawing">
    <cdr:from>
      <cdr:x>0.79385</cdr:x>
      <cdr:y>0.24904</cdr:y>
    </cdr:from>
    <cdr:to>
      <cdr:x>0.85625</cdr:x>
      <cdr:y>0.32929</cdr:y>
    </cdr:to>
    <cdr:sp macro="" textlink="">
      <cdr:nvSpPr>
        <cdr:cNvPr id="308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9497" y="684346"/>
          <a:ext cx="285278" cy="2205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*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#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</xdr:colOff>
      <xdr:row>7</xdr:row>
      <xdr:rowOff>76200</xdr:rowOff>
    </xdr:from>
    <xdr:to>
      <xdr:col>12</xdr:col>
      <xdr:colOff>175260</xdr:colOff>
      <xdr:row>23</xdr:row>
      <xdr:rowOff>137160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13</xdr:row>
      <xdr:rowOff>83820</xdr:rowOff>
    </xdr:from>
    <xdr:to>
      <xdr:col>17</xdr:col>
      <xdr:colOff>182880</xdr:colOff>
      <xdr:row>33</xdr:row>
      <xdr:rowOff>15240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17</xdr:row>
      <xdr:rowOff>0</xdr:rowOff>
    </xdr:from>
    <xdr:to>
      <xdr:col>27</xdr:col>
      <xdr:colOff>546826</xdr:colOff>
      <xdr:row>29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17</xdr:row>
      <xdr:rowOff>0</xdr:rowOff>
    </xdr:from>
    <xdr:to>
      <xdr:col>35</xdr:col>
      <xdr:colOff>546826</xdr:colOff>
      <xdr:row>29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0</xdr:colOff>
      <xdr:row>1</xdr:row>
      <xdr:rowOff>0</xdr:rowOff>
    </xdr:from>
    <xdr:to>
      <xdr:col>43</xdr:col>
      <xdr:colOff>546826</xdr:colOff>
      <xdr:row>13</xdr:row>
      <xdr:rowOff>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0</xdr:colOff>
      <xdr:row>17</xdr:row>
      <xdr:rowOff>0</xdr:rowOff>
    </xdr:from>
    <xdr:to>
      <xdr:col>43</xdr:col>
      <xdr:colOff>546826</xdr:colOff>
      <xdr:row>29</xdr:row>
      <xdr:rowOff>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1</xdr:row>
      <xdr:rowOff>0</xdr:rowOff>
    </xdr:from>
    <xdr:to>
      <xdr:col>35</xdr:col>
      <xdr:colOff>546826</xdr:colOff>
      <xdr:row>13</xdr:row>
      <xdr:rowOff>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1</xdr:row>
      <xdr:rowOff>0</xdr:rowOff>
    </xdr:from>
    <xdr:to>
      <xdr:col>27</xdr:col>
      <xdr:colOff>544286</xdr:colOff>
      <xdr:row>13</xdr:row>
      <xdr:rowOff>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34</xdr:row>
      <xdr:rowOff>0</xdr:rowOff>
    </xdr:from>
    <xdr:to>
      <xdr:col>27</xdr:col>
      <xdr:colOff>548641</xdr:colOff>
      <xdr:row>46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647700</xdr:colOff>
      <xdr:row>34</xdr:row>
      <xdr:rowOff>0</xdr:rowOff>
    </xdr:from>
    <xdr:to>
      <xdr:col>35</xdr:col>
      <xdr:colOff>521426</xdr:colOff>
      <xdr:row>46</xdr:row>
      <xdr:rowOff>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647700</xdr:colOff>
      <xdr:row>34</xdr:row>
      <xdr:rowOff>0</xdr:rowOff>
    </xdr:from>
    <xdr:to>
      <xdr:col>43</xdr:col>
      <xdr:colOff>521426</xdr:colOff>
      <xdr:row>46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topLeftCell="I33" zoomScale="85" zoomScaleNormal="85" zoomScalePageLayoutView="85" workbookViewId="0">
      <selection activeCell="R63" sqref="Q63:R63"/>
    </sheetView>
  </sheetViews>
  <sheetFormatPr defaultColWidth="8.77734375" defaultRowHeight="13.2" x14ac:dyDescent="0.2"/>
  <cols>
    <col min="2" max="2" width="15.77734375" customWidth="1"/>
    <col min="5" max="5" width="12.33203125" customWidth="1"/>
  </cols>
  <sheetData>
    <row r="1" spans="1:6" ht="39.6" x14ac:dyDescent="0.2">
      <c r="A1" s="9"/>
      <c r="B1" s="10" t="s">
        <v>18</v>
      </c>
      <c r="C1" t="s">
        <v>5</v>
      </c>
      <c r="E1" s="7" t="s">
        <v>19</v>
      </c>
      <c r="F1" s="20" t="s">
        <v>6</v>
      </c>
    </row>
    <row r="2" spans="1:6" x14ac:dyDescent="0.2">
      <c r="A2" s="11" t="s">
        <v>1</v>
      </c>
      <c r="B2" s="12">
        <v>210</v>
      </c>
      <c r="E2" s="1">
        <v>318</v>
      </c>
    </row>
    <row r="3" spans="1:6" x14ac:dyDescent="0.2">
      <c r="A3" s="11"/>
      <c r="B3" s="12">
        <v>158</v>
      </c>
      <c r="E3" s="1">
        <v>221</v>
      </c>
    </row>
    <row r="4" spans="1:6" x14ac:dyDescent="0.2">
      <c r="A4" s="11"/>
      <c r="B4" s="12">
        <v>223</v>
      </c>
      <c r="E4" s="1">
        <v>196</v>
      </c>
    </row>
    <row r="5" spans="1:6" x14ac:dyDescent="0.2">
      <c r="A5" s="11"/>
      <c r="B5" s="12">
        <v>125</v>
      </c>
      <c r="E5" s="1">
        <v>311</v>
      </c>
    </row>
    <row r="6" spans="1:6" x14ac:dyDescent="0.2">
      <c r="A6" s="11"/>
      <c r="B6" s="12">
        <v>155</v>
      </c>
      <c r="E6" s="1">
        <v>430</v>
      </c>
    </row>
    <row r="7" spans="1:6" ht="13.8" thickBot="1" x14ac:dyDescent="0.25">
      <c r="A7" s="13"/>
      <c r="B7" s="14">
        <v>138</v>
      </c>
      <c r="C7" s="18">
        <f>AVERAGE(B2:B7)</f>
        <v>168.16666666666666</v>
      </c>
      <c r="E7" s="4">
        <v>306</v>
      </c>
      <c r="F7" s="21">
        <f>AVERAGE(E2:E7)</f>
        <v>297</v>
      </c>
    </row>
    <row r="8" spans="1:6" x14ac:dyDescent="0.2">
      <c r="A8" s="9" t="s">
        <v>2</v>
      </c>
      <c r="B8" s="15">
        <v>103</v>
      </c>
      <c r="E8" s="2">
        <v>164</v>
      </c>
    </row>
    <row r="9" spans="1:6" x14ac:dyDescent="0.2">
      <c r="A9" s="11"/>
      <c r="B9" s="12">
        <v>86</v>
      </c>
      <c r="E9" s="1">
        <v>174</v>
      </c>
    </row>
    <row r="10" spans="1:6" x14ac:dyDescent="0.2">
      <c r="A10" s="11"/>
      <c r="B10" s="12">
        <v>86</v>
      </c>
      <c r="E10" s="1">
        <v>144</v>
      </c>
    </row>
    <row r="11" spans="1:6" ht="13.8" thickBot="1" x14ac:dyDescent="0.25">
      <c r="A11" s="13"/>
      <c r="B11" s="14">
        <v>94</v>
      </c>
      <c r="C11" s="19">
        <f>AVERAGE(B8:B11)</f>
        <v>92.25</v>
      </c>
      <c r="E11" s="4">
        <v>164</v>
      </c>
      <c r="F11" s="5">
        <f>AVERAGE(E8:E11)</f>
        <v>161.5</v>
      </c>
    </row>
    <row r="12" spans="1:6" x14ac:dyDescent="0.2">
      <c r="A12" s="9" t="s">
        <v>3</v>
      </c>
      <c r="B12" s="15">
        <v>90</v>
      </c>
      <c r="E12" s="2">
        <v>173</v>
      </c>
    </row>
    <row r="13" spans="1:6" x14ac:dyDescent="0.2">
      <c r="A13" s="11"/>
      <c r="B13" s="12">
        <v>109</v>
      </c>
      <c r="E13" s="1">
        <v>183</v>
      </c>
    </row>
    <row r="14" spans="1:6" x14ac:dyDescent="0.2">
      <c r="A14" s="11"/>
      <c r="B14" s="12">
        <v>88</v>
      </c>
      <c r="E14" s="1">
        <v>151</v>
      </c>
    </row>
    <row r="15" spans="1:6" ht="13.8" thickBot="1" x14ac:dyDescent="0.25">
      <c r="A15" s="13"/>
      <c r="B15" s="14">
        <v>78</v>
      </c>
      <c r="C15" s="19">
        <f>AVERAGE(B12:B15)</f>
        <v>91.25</v>
      </c>
      <c r="E15" s="4">
        <v>220</v>
      </c>
      <c r="F15" s="5">
        <f>AVERAGE(E12:E15)</f>
        <v>181.75</v>
      </c>
    </row>
    <row r="16" spans="1:6" x14ac:dyDescent="0.2">
      <c r="A16" s="16" t="s">
        <v>4</v>
      </c>
      <c r="B16" s="17">
        <v>109</v>
      </c>
      <c r="E16" s="2">
        <v>151</v>
      </c>
    </row>
    <row r="17" spans="1:26" x14ac:dyDescent="0.2">
      <c r="A17" s="11"/>
      <c r="B17" s="12">
        <v>97</v>
      </c>
      <c r="E17" s="1">
        <v>193</v>
      </c>
    </row>
    <row r="18" spans="1:26" x14ac:dyDescent="0.2">
      <c r="A18" s="11"/>
      <c r="B18" s="12">
        <v>64</v>
      </c>
      <c r="E18" s="1">
        <v>174</v>
      </c>
    </row>
    <row r="19" spans="1:26" ht="13.8" thickBot="1" x14ac:dyDescent="0.25">
      <c r="A19" s="13"/>
      <c r="B19" s="14">
        <v>87</v>
      </c>
      <c r="C19" s="19">
        <f>AVERAGE(B16:B19)</f>
        <v>89.25</v>
      </c>
      <c r="E19" s="4">
        <v>145</v>
      </c>
      <c r="F19" s="5">
        <f>AVERAGE(E16:E19)</f>
        <v>165.75</v>
      </c>
    </row>
    <row r="22" spans="1:26" ht="39.6" x14ac:dyDescent="0.2">
      <c r="B22" s="20"/>
      <c r="C22" s="6" t="s">
        <v>0</v>
      </c>
      <c r="D22" s="7" t="s">
        <v>23</v>
      </c>
      <c r="E22" s="20" t="s">
        <v>20</v>
      </c>
      <c r="F22" t="s">
        <v>7</v>
      </c>
      <c r="G22" s="20" t="s">
        <v>21</v>
      </c>
      <c r="H22" t="s">
        <v>7</v>
      </c>
      <c r="I22" s="20" t="s">
        <v>24</v>
      </c>
      <c r="J22" t="s">
        <v>7</v>
      </c>
      <c r="K22" s="20" t="s">
        <v>22</v>
      </c>
      <c r="L22" t="s">
        <v>7</v>
      </c>
      <c r="N22" t="s">
        <v>25</v>
      </c>
      <c r="O22">
        <v>0</v>
      </c>
      <c r="P22">
        <v>1</v>
      </c>
      <c r="Q22">
        <v>2</v>
      </c>
      <c r="R22">
        <v>3</v>
      </c>
      <c r="S22">
        <v>4</v>
      </c>
    </row>
    <row r="23" spans="1:26" x14ac:dyDescent="0.2">
      <c r="A23" s="3"/>
      <c r="B23" s="3">
        <v>1</v>
      </c>
      <c r="C23" s="3"/>
      <c r="D23" s="3"/>
      <c r="E23" s="3">
        <v>16.8</v>
      </c>
      <c r="F23" s="3">
        <v>344</v>
      </c>
      <c r="G23" s="23">
        <v>16.260000000000002</v>
      </c>
      <c r="H23" s="23">
        <v>311</v>
      </c>
      <c r="I23" s="23">
        <v>16.760000000000002</v>
      </c>
      <c r="J23" s="23">
        <v>363</v>
      </c>
      <c r="K23" s="25" t="s">
        <v>11</v>
      </c>
      <c r="L23" s="3"/>
      <c r="N23" t="s">
        <v>12</v>
      </c>
      <c r="O23" s="32">
        <v>139.16666666666666</v>
      </c>
      <c r="P23">
        <v>291</v>
      </c>
      <c r="Q23" s="32">
        <v>215.44444444444443</v>
      </c>
      <c r="R23" s="32">
        <v>244.22222222222226</v>
      </c>
      <c r="S23" s="32">
        <v>286.66666666666669</v>
      </c>
    </row>
    <row r="24" spans="1:26" x14ac:dyDescent="0.2">
      <c r="A24" s="3" t="s">
        <v>8</v>
      </c>
      <c r="B24" s="3">
        <v>3</v>
      </c>
      <c r="C24" s="1">
        <v>21.68</v>
      </c>
      <c r="D24" s="1">
        <v>158</v>
      </c>
      <c r="E24" s="3">
        <v>18.57</v>
      </c>
      <c r="F24" s="3">
        <v>287</v>
      </c>
      <c r="G24" s="23">
        <v>19.739999999999998</v>
      </c>
      <c r="H24" s="23">
        <v>222</v>
      </c>
      <c r="I24" s="23">
        <v>22.26</v>
      </c>
      <c r="J24" s="23">
        <v>165</v>
      </c>
      <c r="K24" s="23">
        <v>23.68</v>
      </c>
      <c r="L24" s="23">
        <v>296</v>
      </c>
      <c r="N24" t="s">
        <v>13</v>
      </c>
      <c r="O24">
        <v>92.25</v>
      </c>
      <c r="P24">
        <v>73.25</v>
      </c>
      <c r="Q24">
        <v>75.75</v>
      </c>
      <c r="R24">
        <v>74.5</v>
      </c>
      <c r="S24">
        <v>97.5</v>
      </c>
    </row>
    <row r="25" spans="1:26" ht="13.8" thickBot="1" x14ac:dyDescent="0.25">
      <c r="A25" s="22"/>
      <c r="B25" s="22">
        <v>4</v>
      </c>
      <c r="C25" s="4">
        <v>22.53</v>
      </c>
      <c r="D25" s="4">
        <v>223</v>
      </c>
      <c r="E25" s="22">
        <v>19.420000000000002</v>
      </c>
      <c r="F25" s="22">
        <v>379</v>
      </c>
      <c r="G25" s="22">
        <v>18.84</v>
      </c>
      <c r="H25" s="24">
        <v>398</v>
      </c>
      <c r="I25" s="24">
        <v>19.21</v>
      </c>
      <c r="J25" s="24">
        <v>440</v>
      </c>
      <c r="K25" s="24">
        <v>21.06</v>
      </c>
      <c r="L25" s="24">
        <v>494</v>
      </c>
      <c r="N25" t="s">
        <v>14</v>
      </c>
      <c r="O25">
        <v>91.25</v>
      </c>
      <c r="P25">
        <v>75.5</v>
      </c>
      <c r="Q25">
        <v>84.75</v>
      </c>
      <c r="R25">
        <v>161.75</v>
      </c>
      <c r="S25">
        <v>161.75</v>
      </c>
    </row>
    <row r="26" spans="1:26" x14ac:dyDescent="0.2">
      <c r="A26" s="3"/>
      <c r="B26" s="3"/>
      <c r="C26" s="30">
        <f>AVERAGE(C24:C25)</f>
        <v>22.105</v>
      </c>
      <c r="D26" s="30">
        <f>AVERAGE(D24:D25)</f>
        <v>190.5</v>
      </c>
      <c r="E26" s="29">
        <f t="shared" ref="E26:J26" si="0">AVERAGE(E23:E25)</f>
        <v>18.263333333333335</v>
      </c>
      <c r="F26" s="29">
        <f t="shared" si="0"/>
        <v>336.66666666666669</v>
      </c>
      <c r="G26" s="29">
        <f t="shared" si="0"/>
        <v>18.28</v>
      </c>
      <c r="H26" s="29">
        <f t="shared" si="0"/>
        <v>310.33333333333331</v>
      </c>
      <c r="I26" s="29">
        <f t="shared" si="0"/>
        <v>19.41</v>
      </c>
      <c r="J26" s="29">
        <f t="shared" si="0"/>
        <v>322.66666666666669</v>
      </c>
      <c r="K26" s="30">
        <f>AVERAGE(K24:K25)</f>
        <v>22.369999999999997</v>
      </c>
      <c r="L26" s="30">
        <f>AVERAGE(L24:L25)</f>
        <v>395</v>
      </c>
    </row>
    <row r="27" spans="1:26" x14ac:dyDescent="0.2">
      <c r="B27" s="26">
        <v>1</v>
      </c>
      <c r="C27" s="8">
        <v>21.48</v>
      </c>
      <c r="D27" s="8">
        <v>70</v>
      </c>
      <c r="E27" s="26">
        <v>20.3</v>
      </c>
      <c r="F27" s="26">
        <v>83</v>
      </c>
      <c r="G27" s="23">
        <v>21.74</v>
      </c>
      <c r="H27" s="27">
        <v>90</v>
      </c>
      <c r="I27" s="23">
        <v>22.7</v>
      </c>
      <c r="J27" s="28">
        <v>75</v>
      </c>
      <c r="K27" s="23">
        <v>25.74</v>
      </c>
      <c r="L27" s="28">
        <v>95</v>
      </c>
    </row>
    <row r="28" spans="1:26" x14ac:dyDescent="0.2">
      <c r="A28" t="s">
        <v>9</v>
      </c>
      <c r="B28">
        <v>2</v>
      </c>
      <c r="C28" s="1">
        <v>17.2</v>
      </c>
      <c r="D28" s="1">
        <v>86</v>
      </c>
      <c r="E28">
        <v>20.25</v>
      </c>
      <c r="F28">
        <v>175</v>
      </c>
      <c r="G28" s="23">
        <v>22.33</v>
      </c>
      <c r="H28" s="23">
        <v>153</v>
      </c>
      <c r="I28" s="23">
        <v>24.09</v>
      </c>
      <c r="J28" s="23">
        <v>125</v>
      </c>
      <c r="K28" s="23">
        <v>26.46</v>
      </c>
      <c r="L28" s="23">
        <v>166</v>
      </c>
      <c r="N28" t="s">
        <v>26</v>
      </c>
      <c r="O28">
        <v>0</v>
      </c>
      <c r="P28">
        <v>1</v>
      </c>
      <c r="Q28">
        <v>2</v>
      </c>
      <c r="R28">
        <v>3</v>
      </c>
      <c r="S28">
        <v>4</v>
      </c>
    </row>
    <row r="29" spans="1:26" x14ac:dyDescent="0.2">
      <c r="B29">
        <v>3</v>
      </c>
      <c r="C29" s="1">
        <v>21.5</v>
      </c>
      <c r="D29" s="1">
        <v>83</v>
      </c>
      <c r="E29">
        <v>18.53</v>
      </c>
      <c r="F29">
        <v>260</v>
      </c>
      <c r="G29" s="23">
        <v>21.3</v>
      </c>
      <c r="H29" s="23">
        <v>121</v>
      </c>
      <c r="I29" s="23">
        <v>22.73</v>
      </c>
      <c r="J29" s="23">
        <v>152</v>
      </c>
      <c r="K29" s="23">
        <v>25.7</v>
      </c>
      <c r="L29" s="23">
        <v>195</v>
      </c>
      <c r="N29" t="s">
        <v>12</v>
      </c>
      <c r="O29" s="32">
        <v>21.176111111111112</v>
      </c>
      <c r="P29" s="32">
        <v>18.781111111111112</v>
      </c>
      <c r="Q29" s="32">
        <v>19.674444444444443</v>
      </c>
      <c r="R29" s="32">
        <v>21.063333333333333</v>
      </c>
      <c r="S29" s="32">
        <v>24.161111111111108</v>
      </c>
    </row>
    <row r="30" spans="1:26" ht="13.8" thickBot="1" x14ac:dyDescent="0.25">
      <c r="A30" s="22"/>
      <c r="B30" s="22">
        <v>4</v>
      </c>
      <c r="C30" s="4">
        <v>22.56</v>
      </c>
      <c r="D30" s="4">
        <v>94</v>
      </c>
      <c r="E30" s="22">
        <v>19.54</v>
      </c>
      <c r="F30" s="22">
        <v>273</v>
      </c>
      <c r="G30" s="22">
        <v>22.06</v>
      </c>
      <c r="H30" s="24">
        <v>128</v>
      </c>
      <c r="I30" s="24">
        <v>22.38</v>
      </c>
      <c r="J30" s="24">
        <v>162</v>
      </c>
      <c r="K30" s="24">
        <v>25.52</v>
      </c>
      <c r="L30" s="24">
        <v>227</v>
      </c>
      <c r="N30" t="s">
        <v>13</v>
      </c>
      <c r="O30">
        <v>24.232500000000002</v>
      </c>
      <c r="P30" s="32">
        <v>26.195</v>
      </c>
      <c r="Q30" s="32">
        <v>28.315000000000001</v>
      </c>
      <c r="R30" s="32">
        <v>32.274999999999999</v>
      </c>
      <c r="S30" s="32">
        <v>34.945</v>
      </c>
    </row>
    <row r="31" spans="1:26" x14ac:dyDescent="0.2">
      <c r="A31" s="3"/>
      <c r="B31" s="3"/>
      <c r="C31" s="29">
        <f>AVERAGE(C28:C30)</f>
        <v>20.420000000000002</v>
      </c>
      <c r="D31" s="29">
        <f>AVERAGE(D28:D30)</f>
        <v>87.666666666666671</v>
      </c>
      <c r="E31" s="31">
        <f>AVERAGE(E28:E30)</f>
        <v>19.440000000000001</v>
      </c>
      <c r="F31" s="31">
        <f t="shared" ref="F31:L31" si="1">AVERAGE(F28:F30)</f>
        <v>236</v>
      </c>
      <c r="G31" s="29">
        <f t="shared" si="1"/>
        <v>21.896666666666665</v>
      </c>
      <c r="H31" s="31">
        <f t="shared" si="1"/>
        <v>134</v>
      </c>
      <c r="I31" s="29">
        <f t="shared" si="1"/>
        <v>23.066666666666666</v>
      </c>
      <c r="J31" s="29">
        <f t="shared" si="1"/>
        <v>146.33333333333334</v>
      </c>
      <c r="K31" s="29">
        <f t="shared" si="1"/>
        <v>25.893333333333331</v>
      </c>
      <c r="L31" s="31">
        <f t="shared" si="1"/>
        <v>196</v>
      </c>
      <c r="N31" t="s">
        <v>14</v>
      </c>
      <c r="O31">
        <v>25.19</v>
      </c>
      <c r="P31" s="32">
        <v>36.805</v>
      </c>
      <c r="Q31" s="32">
        <v>42.01</v>
      </c>
      <c r="R31" s="32">
        <v>47.017499999999998</v>
      </c>
      <c r="S31" s="32">
        <v>47.017499999999998</v>
      </c>
    </row>
    <row r="32" spans="1:26" x14ac:dyDescent="0.2">
      <c r="B32">
        <v>2</v>
      </c>
      <c r="C32" s="2">
        <v>21.42</v>
      </c>
      <c r="D32" s="2">
        <v>125</v>
      </c>
      <c r="E32">
        <v>19.52</v>
      </c>
      <c r="F32">
        <v>257</v>
      </c>
      <c r="G32" s="23">
        <v>21.05</v>
      </c>
      <c r="H32" s="23">
        <v>169</v>
      </c>
      <c r="I32" s="23">
        <v>23.06</v>
      </c>
      <c r="J32" s="23">
        <v>213</v>
      </c>
      <c r="K32" s="23">
        <v>26.33</v>
      </c>
      <c r="L32" s="23">
        <v>278</v>
      </c>
      <c r="Z32" s="38"/>
    </row>
    <row r="33" spans="1:25" x14ac:dyDescent="0.2">
      <c r="A33" t="s">
        <v>10</v>
      </c>
      <c r="B33">
        <v>3</v>
      </c>
      <c r="C33" s="1">
        <v>20.55</v>
      </c>
      <c r="D33" s="1">
        <v>155</v>
      </c>
      <c r="E33">
        <v>17.78</v>
      </c>
      <c r="F33">
        <v>342</v>
      </c>
      <c r="G33" s="23">
        <v>17.3</v>
      </c>
      <c r="H33" s="23">
        <v>209</v>
      </c>
      <c r="I33" s="23">
        <v>19.18</v>
      </c>
      <c r="J33" s="23">
        <v>302</v>
      </c>
      <c r="K33" s="23">
        <v>23.16</v>
      </c>
      <c r="L33" s="23">
        <v>265</v>
      </c>
    </row>
    <row r="34" spans="1:25" ht="13.8" thickBot="1" x14ac:dyDescent="0.25">
      <c r="A34" s="22"/>
      <c r="B34" s="22">
        <v>4</v>
      </c>
      <c r="C34" s="4">
        <v>21.04</v>
      </c>
      <c r="D34" s="4">
        <v>138</v>
      </c>
      <c r="E34" s="22">
        <v>18.62</v>
      </c>
      <c r="F34" s="22">
        <v>302</v>
      </c>
      <c r="G34" s="22">
        <v>18.190000000000001</v>
      </c>
      <c r="H34" s="22">
        <v>228</v>
      </c>
      <c r="I34" s="24">
        <v>19.899999999999999</v>
      </c>
      <c r="J34" s="24">
        <v>276</v>
      </c>
      <c r="K34" s="24">
        <v>23.17</v>
      </c>
      <c r="L34" s="24">
        <v>264</v>
      </c>
      <c r="M34" t="s">
        <v>15</v>
      </c>
      <c r="N34">
        <v>22.105</v>
      </c>
      <c r="O34">
        <v>190.5</v>
      </c>
      <c r="P34">
        <v>18.263333333333335</v>
      </c>
      <c r="Q34">
        <v>336.66666666666669</v>
      </c>
      <c r="R34">
        <v>18.28</v>
      </c>
      <c r="S34">
        <v>310.33333333333331</v>
      </c>
      <c r="T34">
        <v>19.41</v>
      </c>
      <c r="U34">
        <v>322.66666666666669</v>
      </c>
      <c r="V34">
        <v>22.369999999999997</v>
      </c>
      <c r="W34">
        <v>395</v>
      </c>
    </row>
    <row r="35" spans="1:25" x14ac:dyDescent="0.2">
      <c r="A35" s="3"/>
      <c r="B35" s="3"/>
      <c r="C35" s="31">
        <f>AVERAGE(C32:C34)</f>
        <v>21.003333333333334</v>
      </c>
      <c r="D35" s="31">
        <f>AVERAGE(D32:D34)</f>
        <v>139.33333333333334</v>
      </c>
      <c r="E35" s="31">
        <f>AVERAGE(E32:E34)</f>
        <v>18.64</v>
      </c>
      <c r="F35" s="31">
        <f t="shared" ref="F35:L35" si="2">AVERAGE(F32:F34)</f>
        <v>300.33333333333331</v>
      </c>
      <c r="G35" s="31">
        <f t="shared" si="2"/>
        <v>18.846666666666668</v>
      </c>
      <c r="H35" s="31">
        <f t="shared" si="2"/>
        <v>202</v>
      </c>
      <c r="I35" s="31">
        <f t="shared" si="2"/>
        <v>20.713333333333331</v>
      </c>
      <c r="J35" s="31">
        <f t="shared" si="2"/>
        <v>263.66666666666669</v>
      </c>
      <c r="K35" s="31">
        <f t="shared" si="2"/>
        <v>24.22</v>
      </c>
      <c r="L35" s="31">
        <f t="shared" si="2"/>
        <v>269</v>
      </c>
      <c r="M35" t="s">
        <v>16</v>
      </c>
      <c r="N35">
        <v>20.420000000000002</v>
      </c>
      <c r="O35">
        <v>87.666666666666671</v>
      </c>
      <c r="P35">
        <v>19.440000000000001</v>
      </c>
      <c r="Q35">
        <v>236</v>
      </c>
      <c r="R35">
        <v>21.896666666666665</v>
      </c>
      <c r="S35">
        <v>134</v>
      </c>
      <c r="T35">
        <v>23.066666666666666</v>
      </c>
      <c r="U35">
        <v>146.33333333333334</v>
      </c>
      <c r="V35">
        <v>25.893333333333331</v>
      </c>
      <c r="W35">
        <v>196</v>
      </c>
    </row>
    <row r="36" spans="1:25" x14ac:dyDescent="0.2">
      <c r="A36" s="38"/>
      <c r="B36" s="38" t="s">
        <v>29</v>
      </c>
      <c r="C36" s="39">
        <v>21.176111111111112</v>
      </c>
      <c r="D36" s="39">
        <v>139.16666666666666</v>
      </c>
      <c r="E36" s="40">
        <v>18.781111111111102</v>
      </c>
      <c r="F36" s="41">
        <v>291</v>
      </c>
      <c r="G36" s="42">
        <v>19.674444444444443</v>
      </c>
      <c r="H36" s="40">
        <v>215.44444444444443</v>
      </c>
      <c r="I36" s="40">
        <v>21.063333333333333</v>
      </c>
      <c r="J36" s="40">
        <v>244.22222222222226</v>
      </c>
      <c r="K36" s="40">
        <v>24.161111111111108</v>
      </c>
      <c r="L36" s="40">
        <v>286.66666666666669</v>
      </c>
      <c r="M36" t="s">
        <v>17</v>
      </c>
      <c r="N36">
        <v>21.003333333333334</v>
      </c>
      <c r="O36">
        <v>139.33333333333334</v>
      </c>
      <c r="P36">
        <v>18.64</v>
      </c>
      <c r="Q36">
        <v>300.33333333333331</v>
      </c>
      <c r="R36">
        <v>18.846666666666668</v>
      </c>
      <c r="S36">
        <v>202</v>
      </c>
      <c r="T36">
        <v>20.713333333333331</v>
      </c>
      <c r="U36">
        <v>263.66666666666669</v>
      </c>
      <c r="V36">
        <v>24.22</v>
      </c>
      <c r="W36">
        <v>269</v>
      </c>
    </row>
    <row r="37" spans="1:25" x14ac:dyDescent="0.2">
      <c r="B37">
        <v>1</v>
      </c>
      <c r="C37" s="2">
        <v>24.7</v>
      </c>
      <c r="D37" s="2">
        <v>103</v>
      </c>
      <c r="E37">
        <v>26.64</v>
      </c>
      <c r="F37">
        <v>77</v>
      </c>
      <c r="G37" s="23">
        <v>28.14</v>
      </c>
      <c r="H37" s="23">
        <v>73</v>
      </c>
      <c r="I37" s="23">
        <v>31.68</v>
      </c>
      <c r="J37" s="23">
        <v>80</v>
      </c>
      <c r="K37" s="23">
        <v>33.32</v>
      </c>
      <c r="L37" s="23">
        <v>94</v>
      </c>
      <c r="M37" t="s">
        <v>50</v>
      </c>
      <c r="N37">
        <f>AVERAGE(N34:N36)</f>
        <v>21.176111111111112</v>
      </c>
      <c r="O37">
        <f>AVERAGE(O34:O36)</f>
        <v>139.16666666666666</v>
      </c>
      <c r="P37">
        <f>AVERAGE(P34:P36)</f>
        <v>18.781111111111112</v>
      </c>
      <c r="Q37">
        <f t="shared" ref="Q37:W37" si="3">AVERAGE(Q34:Q36)</f>
        <v>291</v>
      </c>
      <c r="R37">
        <f t="shared" si="3"/>
        <v>19.674444444444443</v>
      </c>
      <c r="S37">
        <f t="shared" si="3"/>
        <v>215.44444444444443</v>
      </c>
      <c r="T37">
        <f t="shared" si="3"/>
        <v>21.063333333333333</v>
      </c>
      <c r="U37">
        <f t="shared" si="3"/>
        <v>244.22222222222226</v>
      </c>
      <c r="V37">
        <f t="shared" si="3"/>
        <v>24.161111111111108</v>
      </c>
      <c r="W37">
        <f t="shared" si="3"/>
        <v>286.66666666666669</v>
      </c>
    </row>
    <row r="38" spans="1:25" x14ac:dyDescent="0.2">
      <c r="A38" t="s">
        <v>30</v>
      </c>
      <c r="B38">
        <v>2</v>
      </c>
      <c r="C38" s="1">
        <v>23.6</v>
      </c>
      <c r="D38" s="1">
        <v>86</v>
      </c>
      <c r="E38">
        <v>25.75</v>
      </c>
      <c r="F38">
        <v>73</v>
      </c>
      <c r="G38" s="23">
        <v>27.51</v>
      </c>
      <c r="H38" s="23">
        <v>80</v>
      </c>
      <c r="I38" s="23">
        <v>31.73</v>
      </c>
      <c r="J38" s="23">
        <v>73</v>
      </c>
      <c r="K38" s="23">
        <v>33.93</v>
      </c>
      <c r="L38" s="23">
        <v>101</v>
      </c>
    </row>
    <row r="39" spans="1:25" x14ac:dyDescent="0.2">
      <c r="B39">
        <v>3</v>
      </c>
      <c r="C39" s="1">
        <v>23.95</v>
      </c>
      <c r="D39" s="1">
        <v>86</v>
      </c>
      <c r="E39">
        <v>25.5</v>
      </c>
      <c r="F39">
        <v>74</v>
      </c>
      <c r="G39" s="23">
        <v>28.4</v>
      </c>
      <c r="H39" s="23">
        <v>82</v>
      </c>
      <c r="I39" s="23">
        <v>32.51</v>
      </c>
      <c r="J39" s="23">
        <v>77</v>
      </c>
      <c r="K39" s="23">
        <v>35.86</v>
      </c>
      <c r="L39" s="23">
        <v>92</v>
      </c>
    </row>
    <row r="40" spans="1:25" ht="13.8" thickBot="1" x14ac:dyDescent="0.25">
      <c r="A40" s="22"/>
      <c r="B40" s="22">
        <v>4</v>
      </c>
      <c r="C40" s="4">
        <v>24.68</v>
      </c>
      <c r="D40" s="4">
        <v>94</v>
      </c>
      <c r="E40" s="22">
        <v>26.89</v>
      </c>
      <c r="F40" s="22">
        <v>69</v>
      </c>
      <c r="G40" s="22">
        <v>29.21</v>
      </c>
      <c r="H40" s="22">
        <v>68</v>
      </c>
      <c r="I40" s="24">
        <v>33.18</v>
      </c>
      <c r="J40" s="24">
        <v>68</v>
      </c>
      <c r="K40" s="24">
        <v>36.67</v>
      </c>
      <c r="L40" s="24">
        <v>103</v>
      </c>
    </row>
    <row r="41" spans="1:25" x14ac:dyDescent="0.2">
      <c r="A41" s="3"/>
      <c r="B41" s="3"/>
      <c r="C41" s="31">
        <f>AVERAGE(C37:C40)</f>
        <v>24.232500000000002</v>
      </c>
      <c r="D41" s="31">
        <f t="shared" ref="D41:L41" si="4">AVERAGE(D37:D40)</f>
        <v>92.25</v>
      </c>
      <c r="E41" s="31">
        <f t="shared" si="4"/>
        <v>26.195</v>
      </c>
      <c r="F41" s="31">
        <f t="shared" si="4"/>
        <v>73.25</v>
      </c>
      <c r="G41" s="31">
        <f t="shared" si="4"/>
        <v>28.315000000000005</v>
      </c>
      <c r="H41" s="31">
        <f t="shared" si="4"/>
        <v>75.75</v>
      </c>
      <c r="I41" s="31">
        <f t="shared" si="4"/>
        <v>32.274999999999999</v>
      </c>
      <c r="J41" s="31">
        <f t="shared" si="4"/>
        <v>74.5</v>
      </c>
      <c r="K41" s="31">
        <f t="shared" si="4"/>
        <v>34.945</v>
      </c>
      <c r="L41" s="31">
        <f t="shared" si="4"/>
        <v>97.5</v>
      </c>
    </row>
    <row r="42" spans="1:25" x14ac:dyDescent="0.2">
      <c r="B42">
        <v>1</v>
      </c>
      <c r="C42" s="2">
        <v>25.14</v>
      </c>
      <c r="D42" s="2">
        <v>90</v>
      </c>
      <c r="E42" s="23">
        <v>36.58</v>
      </c>
      <c r="F42" s="23">
        <v>72</v>
      </c>
      <c r="G42" s="23">
        <v>40.11</v>
      </c>
      <c r="H42" s="23">
        <v>73</v>
      </c>
      <c r="I42" s="23">
        <v>46.25</v>
      </c>
      <c r="J42" s="23">
        <v>127</v>
      </c>
      <c r="K42" s="34">
        <v>46.25</v>
      </c>
      <c r="L42" s="34">
        <v>127</v>
      </c>
    </row>
    <row r="43" spans="1:25" x14ac:dyDescent="0.2">
      <c r="A43" t="s">
        <v>31</v>
      </c>
      <c r="B43">
        <v>2</v>
      </c>
      <c r="C43" s="1">
        <v>26.24</v>
      </c>
      <c r="D43" s="1">
        <v>109</v>
      </c>
      <c r="E43" s="23">
        <v>38.340000000000003</v>
      </c>
      <c r="F43" s="23">
        <v>71</v>
      </c>
      <c r="G43" s="23">
        <v>43.16</v>
      </c>
      <c r="H43" s="23">
        <v>88</v>
      </c>
      <c r="I43" s="23">
        <v>47.26</v>
      </c>
      <c r="J43" s="23">
        <v>183</v>
      </c>
      <c r="K43" s="33">
        <v>47.26</v>
      </c>
      <c r="L43" s="33">
        <v>183</v>
      </c>
    </row>
    <row r="44" spans="1:25" x14ac:dyDescent="0.2">
      <c r="B44">
        <v>3</v>
      </c>
      <c r="C44" s="1">
        <v>24.4</v>
      </c>
      <c r="D44" s="1">
        <v>88</v>
      </c>
      <c r="E44" s="23">
        <v>33.78</v>
      </c>
      <c r="F44" s="23">
        <v>64</v>
      </c>
      <c r="G44" s="23">
        <v>39.42</v>
      </c>
      <c r="H44" s="23">
        <v>79</v>
      </c>
      <c r="I44" s="23">
        <v>45.38</v>
      </c>
      <c r="J44" s="23">
        <v>163</v>
      </c>
      <c r="K44" s="33">
        <v>45.38</v>
      </c>
      <c r="L44" s="33">
        <v>163</v>
      </c>
      <c r="M44" s="37" t="s">
        <v>28</v>
      </c>
      <c r="N44" s="22">
        <v>0</v>
      </c>
      <c r="O44" s="22">
        <v>1</v>
      </c>
      <c r="P44" s="22">
        <v>2</v>
      </c>
      <c r="Q44" s="22">
        <v>3</v>
      </c>
      <c r="R44" s="22">
        <v>4</v>
      </c>
      <c r="T44" s="22" t="s">
        <v>27</v>
      </c>
      <c r="U44" s="22">
        <v>0</v>
      </c>
      <c r="V44" s="22">
        <v>1</v>
      </c>
      <c r="W44" s="22">
        <v>2</v>
      </c>
      <c r="X44" s="22">
        <v>3</v>
      </c>
      <c r="Y44" s="22">
        <v>4</v>
      </c>
    </row>
    <row r="45" spans="1:25" ht="13.8" thickBot="1" x14ac:dyDescent="0.25">
      <c r="A45" s="22"/>
      <c r="B45" s="22">
        <v>4</v>
      </c>
      <c r="C45" s="4">
        <v>24.98</v>
      </c>
      <c r="D45" s="4">
        <v>78</v>
      </c>
      <c r="E45" s="22">
        <v>38.520000000000003</v>
      </c>
      <c r="F45" s="22">
        <v>95</v>
      </c>
      <c r="G45" s="24">
        <v>45.35</v>
      </c>
      <c r="H45" s="24">
        <v>99</v>
      </c>
      <c r="I45" s="24">
        <v>49.18</v>
      </c>
      <c r="J45" s="24">
        <v>174</v>
      </c>
      <c r="K45" s="35">
        <v>49.18</v>
      </c>
      <c r="L45" s="35">
        <v>174</v>
      </c>
      <c r="N45">
        <v>158</v>
      </c>
      <c r="O45">
        <v>287</v>
      </c>
      <c r="P45">
        <v>222</v>
      </c>
      <c r="Q45">
        <v>165</v>
      </c>
      <c r="R45">
        <v>296</v>
      </c>
      <c r="U45" s="3">
        <v>21.68</v>
      </c>
      <c r="V45" s="3">
        <v>18.57</v>
      </c>
      <c r="W45" s="23">
        <v>19.739999999999998</v>
      </c>
      <c r="X45" s="23">
        <v>22.26</v>
      </c>
      <c r="Y45" s="23">
        <v>23.68</v>
      </c>
    </row>
    <row r="46" spans="1:25" x14ac:dyDescent="0.2">
      <c r="C46" s="31">
        <f>AVERAGE(C42:C45)</f>
        <v>25.19</v>
      </c>
      <c r="D46" s="31">
        <f t="shared" ref="D46:L46" si="5">AVERAGE(D42:D45)</f>
        <v>91.25</v>
      </c>
      <c r="E46" s="31">
        <f t="shared" si="5"/>
        <v>36.805</v>
      </c>
      <c r="F46" s="31">
        <f t="shared" si="5"/>
        <v>75.5</v>
      </c>
      <c r="G46" s="31">
        <f t="shared" si="5"/>
        <v>42.01</v>
      </c>
      <c r="H46" s="31">
        <f t="shared" si="5"/>
        <v>84.75</v>
      </c>
      <c r="I46" s="31">
        <f t="shared" si="5"/>
        <v>47.017499999999998</v>
      </c>
      <c r="J46" s="31">
        <f t="shared" si="5"/>
        <v>161.75</v>
      </c>
      <c r="K46" s="31">
        <f t="shared" si="5"/>
        <v>47.017499999999998</v>
      </c>
      <c r="L46" s="31">
        <f t="shared" si="5"/>
        <v>161.75</v>
      </c>
      <c r="M46" t="s">
        <v>1</v>
      </c>
      <c r="N46">
        <v>223</v>
      </c>
      <c r="O46">
        <v>379</v>
      </c>
      <c r="P46">
        <v>398</v>
      </c>
      <c r="Q46">
        <v>440</v>
      </c>
      <c r="R46">
        <v>494</v>
      </c>
      <c r="T46" t="s">
        <v>1</v>
      </c>
      <c r="U46" s="3">
        <v>22.53</v>
      </c>
      <c r="V46" s="3">
        <v>19.420000000000002</v>
      </c>
      <c r="W46" s="3">
        <v>18.84</v>
      </c>
      <c r="X46" s="23">
        <v>19.21</v>
      </c>
      <c r="Y46" s="23">
        <v>21.06</v>
      </c>
    </row>
    <row r="47" spans="1:25" x14ac:dyDescent="0.2">
      <c r="N47">
        <v>86</v>
      </c>
      <c r="O47">
        <v>175</v>
      </c>
      <c r="P47">
        <v>153</v>
      </c>
      <c r="Q47">
        <v>125</v>
      </c>
      <c r="R47">
        <v>166</v>
      </c>
      <c r="U47" s="3">
        <v>17.2</v>
      </c>
      <c r="V47" s="3">
        <v>20.25</v>
      </c>
      <c r="W47" s="23">
        <v>22.33</v>
      </c>
      <c r="X47" s="23">
        <v>24.09</v>
      </c>
      <c r="Y47" s="23">
        <v>26.46</v>
      </c>
    </row>
    <row r="48" spans="1:25" x14ac:dyDescent="0.2">
      <c r="N48">
        <v>83</v>
      </c>
      <c r="O48">
        <v>260</v>
      </c>
      <c r="P48">
        <v>121</v>
      </c>
      <c r="Q48">
        <v>152</v>
      </c>
      <c r="R48">
        <v>195</v>
      </c>
      <c r="U48" s="3">
        <v>21.5</v>
      </c>
      <c r="V48" s="3">
        <v>18.53</v>
      </c>
      <c r="W48" s="23">
        <v>21.3</v>
      </c>
      <c r="X48" s="23">
        <v>22.73</v>
      </c>
      <c r="Y48" s="23">
        <v>25.7</v>
      </c>
    </row>
    <row r="49" spans="12:25" x14ac:dyDescent="0.2">
      <c r="N49">
        <v>94</v>
      </c>
      <c r="O49">
        <v>273</v>
      </c>
      <c r="P49">
        <v>128</v>
      </c>
      <c r="Q49">
        <v>162</v>
      </c>
      <c r="R49">
        <v>227</v>
      </c>
      <c r="U49" s="3">
        <v>22.56</v>
      </c>
      <c r="V49" s="3">
        <v>19.54</v>
      </c>
      <c r="W49" s="3">
        <v>22.06</v>
      </c>
      <c r="X49" s="23">
        <v>22.38</v>
      </c>
      <c r="Y49" s="23">
        <v>25.52</v>
      </c>
    </row>
    <row r="50" spans="12:25" x14ac:dyDescent="0.2">
      <c r="N50" s="3">
        <v>125</v>
      </c>
      <c r="O50" s="3">
        <v>257</v>
      </c>
      <c r="P50" s="23">
        <v>169</v>
      </c>
      <c r="Q50" s="23">
        <v>213</v>
      </c>
      <c r="R50" s="23">
        <v>278</v>
      </c>
      <c r="U50" s="3">
        <v>21.42</v>
      </c>
      <c r="V50" s="3">
        <v>19.52</v>
      </c>
      <c r="W50" s="23">
        <v>21.05</v>
      </c>
      <c r="X50" s="23">
        <v>23.06</v>
      </c>
      <c r="Y50" s="23">
        <v>26.33</v>
      </c>
    </row>
    <row r="51" spans="12:25" x14ac:dyDescent="0.2">
      <c r="N51" s="3">
        <v>155</v>
      </c>
      <c r="O51" s="3">
        <v>342</v>
      </c>
      <c r="P51" s="23">
        <v>209</v>
      </c>
      <c r="Q51" s="23">
        <v>302</v>
      </c>
      <c r="R51" s="23">
        <v>265</v>
      </c>
      <c r="U51" s="3">
        <v>20.55</v>
      </c>
      <c r="V51" s="3">
        <v>17.78</v>
      </c>
      <c r="W51" s="23">
        <v>17.3</v>
      </c>
      <c r="X51" s="23">
        <v>19.18</v>
      </c>
      <c r="Y51" s="23">
        <v>23.16</v>
      </c>
    </row>
    <row r="52" spans="12:25" x14ac:dyDescent="0.2">
      <c r="M52" s="22"/>
      <c r="N52" s="22">
        <v>138</v>
      </c>
      <c r="O52" s="22">
        <v>302</v>
      </c>
      <c r="P52" s="22">
        <v>228</v>
      </c>
      <c r="Q52" s="24">
        <v>276</v>
      </c>
      <c r="R52" s="24">
        <v>264</v>
      </c>
      <c r="T52" s="22"/>
      <c r="U52" s="22">
        <v>21.04</v>
      </c>
      <c r="V52" s="22">
        <v>18.62</v>
      </c>
      <c r="W52" s="22">
        <v>18.190000000000001</v>
      </c>
      <c r="X52" s="24">
        <v>19.899999999999999</v>
      </c>
      <c r="Y52" s="24">
        <v>23.17</v>
      </c>
    </row>
    <row r="53" spans="12:25" x14ac:dyDescent="0.2">
      <c r="N53" s="36">
        <v>103</v>
      </c>
      <c r="O53" s="36">
        <v>77</v>
      </c>
      <c r="P53" s="36">
        <v>73</v>
      </c>
      <c r="Q53" s="36">
        <v>80</v>
      </c>
      <c r="R53" s="36">
        <v>94</v>
      </c>
      <c r="U53" s="36">
        <v>24.7</v>
      </c>
      <c r="V53" s="36">
        <v>26.64</v>
      </c>
      <c r="W53" s="36">
        <v>28.14</v>
      </c>
      <c r="X53" s="36">
        <v>31.68</v>
      </c>
      <c r="Y53" s="36">
        <v>33.32</v>
      </c>
    </row>
    <row r="54" spans="12:25" x14ac:dyDescent="0.2">
      <c r="M54" t="s">
        <v>2</v>
      </c>
      <c r="N54" s="3">
        <v>86</v>
      </c>
      <c r="O54" s="3">
        <v>73</v>
      </c>
      <c r="P54" s="3">
        <v>80</v>
      </c>
      <c r="Q54" s="3">
        <v>73</v>
      </c>
      <c r="R54" s="3">
        <v>101</v>
      </c>
      <c r="T54" t="s">
        <v>2</v>
      </c>
      <c r="U54" s="3">
        <v>23.6</v>
      </c>
      <c r="V54" s="3">
        <v>25.75</v>
      </c>
      <c r="W54" s="3">
        <v>27.51</v>
      </c>
      <c r="X54" s="3">
        <v>31.73</v>
      </c>
      <c r="Y54" s="3">
        <v>33.93</v>
      </c>
    </row>
    <row r="55" spans="12:25" x14ac:dyDescent="0.2">
      <c r="N55" s="3">
        <v>86</v>
      </c>
      <c r="O55" s="3">
        <v>74</v>
      </c>
      <c r="P55" s="3">
        <v>82</v>
      </c>
      <c r="Q55" s="3">
        <v>77</v>
      </c>
      <c r="R55" s="3">
        <v>92</v>
      </c>
      <c r="U55" s="3">
        <v>23.95</v>
      </c>
      <c r="V55" s="3">
        <v>25.5</v>
      </c>
      <c r="W55" s="3">
        <v>28.4</v>
      </c>
      <c r="X55" s="3">
        <v>32.51</v>
      </c>
      <c r="Y55" s="3">
        <v>35.86</v>
      </c>
    </row>
    <row r="56" spans="12:25" x14ac:dyDescent="0.2">
      <c r="M56" s="22"/>
      <c r="N56" s="22">
        <v>94</v>
      </c>
      <c r="O56" s="22">
        <v>69</v>
      </c>
      <c r="P56" s="22">
        <v>68</v>
      </c>
      <c r="Q56" s="22">
        <v>68</v>
      </c>
      <c r="R56" s="22">
        <v>103</v>
      </c>
      <c r="T56" s="22"/>
      <c r="U56" s="22">
        <v>24.68</v>
      </c>
      <c r="V56" s="22">
        <v>26.89</v>
      </c>
      <c r="W56" s="22">
        <v>29.21</v>
      </c>
      <c r="X56" s="22">
        <v>33.18</v>
      </c>
      <c r="Y56" s="22">
        <v>36.67</v>
      </c>
    </row>
    <row r="57" spans="12:25" x14ac:dyDescent="0.2">
      <c r="N57">
        <v>90</v>
      </c>
      <c r="O57">
        <v>72</v>
      </c>
      <c r="P57">
        <v>73</v>
      </c>
      <c r="Q57">
        <v>127</v>
      </c>
      <c r="R57">
        <v>127</v>
      </c>
      <c r="U57">
        <v>25.14</v>
      </c>
      <c r="V57">
        <v>36.58</v>
      </c>
      <c r="W57">
        <v>40.11</v>
      </c>
      <c r="X57">
        <v>46.25</v>
      </c>
      <c r="Y57">
        <v>46.25</v>
      </c>
    </row>
    <row r="58" spans="12:25" x14ac:dyDescent="0.2">
      <c r="M58" t="s">
        <v>3</v>
      </c>
      <c r="N58">
        <v>109</v>
      </c>
      <c r="O58">
        <v>71</v>
      </c>
      <c r="P58">
        <v>88</v>
      </c>
      <c r="Q58">
        <v>183</v>
      </c>
      <c r="R58">
        <v>183</v>
      </c>
      <c r="T58" t="s">
        <v>3</v>
      </c>
      <c r="U58">
        <v>26.24</v>
      </c>
      <c r="V58">
        <v>38.340000000000003</v>
      </c>
      <c r="W58">
        <v>43.16</v>
      </c>
      <c r="X58">
        <v>47.26</v>
      </c>
      <c r="Y58">
        <v>47.26</v>
      </c>
    </row>
    <row r="59" spans="12:25" x14ac:dyDescent="0.2">
      <c r="N59">
        <v>88</v>
      </c>
      <c r="O59">
        <v>64</v>
      </c>
      <c r="P59">
        <v>79</v>
      </c>
      <c r="Q59">
        <v>163</v>
      </c>
      <c r="R59">
        <v>163</v>
      </c>
      <c r="U59">
        <v>24.4</v>
      </c>
      <c r="V59">
        <v>33.78</v>
      </c>
      <c r="W59">
        <v>39.42</v>
      </c>
      <c r="X59">
        <v>45.38</v>
      </c>
      <c r="Y59">
        <v>45.38</v>
      </c>
    </row>
    <row r="60" spans="12:25" x14ac:dyDescent="0.2">
      <c r="N60">
        <v>78</v>
      </c>
      <c r="O60">
        <v>95</v>
      </c>
      <c r="P60">
        <v>99</v>
      </c>
      <c r="Q60">
        <v>174</v>
      </c>
      <c r="R60">
        <v>174</v>
      </c>
      <c r="U60">
        <v>24.98</v>
      </c>
      <c r="V60">
        <v>38.520000000000003</v>
      </c>
      <c r="W60">
        <v>45.35</v>
      </c>
      <c r="X60">
        <v>49.18</v>
      </c>
      <c r="Y60">
        <v>49.18</v>
      </c>
    </row>
    <row r="61" spans="12:25" x14ac:dyDescent="0.2">
      <c r="M61" t="s">
        <v>51</v>
      </c>
      <c r="N61" t="s">
        <v>52</v>
      </c>
    </row>
    <row r="62" spans="12:25" ht="13.8" x14ac:dyDescent="0.25">
      <c r="L62" t="s">
        <v>56</v>
      </c>
      <c r="M62" t="s">
        <v>54</v>
      </c>
      <c r="O62" s="48" t="s">
        <v>53</v>
      </c>
      <c r="P62" s="48">
        <v>1.2838540649414001E-2</v>
      </c>
      <c r="Q62" s="48">
        <v>1.1846917724609E-2</v>
      </c>
      <c r="R62" s="48">
        <v>3.5096572875979999E-3</v>
      </c>
      <c r="U62" s="48">
        <v>3.379983520508E-3</v>
      </c>
      <c r="V62" s="48" t="s">
        <v>53</v>
      </c>
      <c r="W62" s="48" t="s">
        <v>53</v>
      </c>
      <c r="X62" s="48" t="s">
        <v>53</v>
      </c>
      <c r="Y62" s="48" t="s">
        <v>53</v>
      </c>
    </row>
    <row r="63" spans="12:25" ht="13.8" x14ac:dyDescent="0.25">
      <c r="M63" t="s">
        <v>55</v>
      </c>
      <c r="O63" s="48" t="s">
        <v>53</v>
      </c>
      <c r="P63" s="48">
        <v>0.97106665649414103</v>
      </c>
      <c r="Q63" s="48">
        <v>0.22771560058593701</v>
      </c>
      <c r="R63" s="48">
        <v>0.37905251464843798</v>
      </c>
      <c r="U63" s="48">
        <v>0.49682680664062501</v>
      </c>
      <c r="V63" s="48" t="s">
        <v>53</v>
      </c>
      <c r="W63" s="48" t="s">
        <v>53</v>
      </c>
      <c r="X63" s="48" t="s">
        <v>53</v>
      </c>
      <c r="Y63" s="48" t="s">
        <v>53</v>
      </c>
    </row>
  </sheetData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G32" sqref="G32"/>
    </sheetView>
  </sheetViews>
  <sheetFormatPr defaultColWidth="8.77734375" defaultRowHeight="13.2" x14ac:dyDescent="0.2"/>
  <cols>
    <col min="1" max="16384" width="8.77734375" style="43"/>
  </cols>
  <sheetData>
    <row r="2" spans="2:7" x14ac:dyDescent="0.2">
      <c r="B2" s="43" t="s">
        <v>49</v>
      </c>
      <c r="C2" s="43" t="s">
        <v>48</v>
      </c>
      <c r="D2" s="43" t="s">
        <v>47</v>
      </c>
      <c r="E2" s="43" t="s">
        <v>46</v>
      </c>
      <c r="F2" s="43" t="s">
        <v>45</v>
      </c>
      <c r="G2" s="43" t="s">
        <v>44</v>
      </c>
    </row>
    <row r="3" spans="2:7" x14ac:dyDescent="0.2">
      <c r="B3" s="43">
        <v>54</v>
      </c>
      <c r="C3" s="43">
        <v>62</v>
      </c>
      <c r="D3" s="43">
        <v>55</v>
      </c>
      <c r="E3" s="43">
        <v>36</v>
      </c>
      <c r="F3" s="43">
        <v>22</v>
      </c>
      <c r="G3" s="43">
        <v>26</v>
      </c>
    </row>
    <row r="4" spans="2:7" x14ac:dyDescent="0.2">
      <c r="B4" s="43">
        <v>61</v>
      </c>
      <c r="C4" s="43">
        <v>58</v>
      </c>
      <c r="D4" s="43">
        <v>59</v>
      </c>
      <c r="E4" s="43">
        <v>24</v>
      </c>
      <c r="F4" s="43">
        <v>34</v>
      </c>
      <c r="G4" s="43">
        <v>14</v>
      </c>
    </row>
    <row r="5" spans="2:7" x14ac:dyDescent="0.2">
      <c r="B5" s="43">
        <v>58</v>
      </c>
      <c r="C5" s="43">
        <v>56</v>
      </c>
      <c r="D5" s="43">
        <v>59</v>
      </c>
      <c r="E5" s="43">
        <v>24</v>
      </c>
      <c r="F5" s="43">
        <v>24</v>
      </c>
      <c r="G5" s="43">
        <v>21</v>
      </c>
    </row>
    <row r="6" spans="2:7" x14ac:dyDescent="0.2">
      <c r="B6" s="43">
        <f t="shared" ref="B6:G6" si="0">AVERAGE(B3:B5)</f>
        <v>57.666666666666664</v>
      </c>
      <c r="C6" s="43">
        <f t="shared" si="0"/>
        <v>58.666666666666664</v>
      </c>
      <c r="D6" s="43">
        <f t="shared" si="0"/>
        <v>57.666666666666664</v>
      </c>
      <c r="E6" s="43">
        <f t="shared" si="0"/>
        <v>28</v>
      </c>
      <c r="F6" s="43">
        <f t="shared" si="0"/>
        <v>26.666666666666668</v>
      </c>
      <c r="G6" s="43">
        <f t="shared" si="0"/>
        <v>20.333333333333332</v>
      </c>
    </row>
    <row r="9" spans="2:7" x14ac:dyDescent="0.2">
      <c r="D9" s="43" t="s">
        <v>43</v>
      </c>
      <c r="E9" s="43" t="s">
        <v>42</v>
      </c>
    </row>
    <row r="10" spans="2:7" x14ac:dyDescent="0.2">
      <c r="D10" s="43">
        <f>AVERAGE(B6:D6)</f>
        <v>58</v>
      </c>
      <c r="E10" s="43">
        <f>AVERAGE(E6:G6)</f>
        <v>25</v>
      </c>
    </row>
    <row r="11" spans="2:7" x14ac:dyDescent="0.2">
      <c r="D11" s="43">
        <f>_xlfn.STDEV.P(B6:D6)</f>
        <v>0.47140452079103168</v>
      </c>
      <c r="E11" s="43">
        <f>_xlfn.STDEV.P(E6:G6)</f>
        <v>3.3444259873983189</v>
      </c>
    </row>
    <row r="12" spans="2:7" x14ac:dyDescent="0.2">
      <c r="E12" s="43">
        <f>TTEST(B6:D6,E6:G6,2,2)</f>
        <v>1.5899932751835429E-4</v>
      </c>
    </row>
  </sheetData>
  <phoneticPr fontId="8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T32" sqref="T32"/>
    </sheetView>
  </sheetViews>
  <sheetFormatPr defaultRowHeight="13.2" x14ac:dyDescent="0.2"/>
  <cols>
    <col min="1" max="2" width="8.88671875" style="49"/>
    <col min="3" max="3" width="14.44140625" style="49" bestFit="1" customWidth="1"/>
    <col min="4" max="4" width="7.109375" style="49" bestFit="1" customWidth="1"/>
    <col min="5" max="5" width="4.33203125" style="49" customWidth="1"/>
    <col min="6" max="6" width="4.109375" style="49" customWidth="1"/>
    <col min="7" max="7" width="14.44140625" style="49" bestFit="1" customWidth="1"/>
    <col min="8" max="8" width="8.88671875" style="49"/>
    <col min="9" max="9" width="4.109375" style="49" customWidth="1"/>
    <col min="10" max="16384" width="8.88671875" style="49"/>
  </cols>
  <sheetData>
    <row r="1" spans="1:17" x14ac:dyDescent="0.2">
      <c r="A1" s="60" t="s">
        <v>65</v>
      </c>
      <c r="G1" s="60" t="s">
        <v>64</v>
      </c>
    </row>
    <row r="2" spans="1:17" ht="13.8" thickBot="1" x14ac:dyDescent="0.25">
      <c r="A2" s="59" t="s">
        <v>63</v>
      </c>
      <c r="B2" s="59" t="s">
        <v>62</v>
      </c>
      <c r="C2" s="59" t="s">
        <v>60</v>
      </c>
      <c r="D2" s="59" t="s">
        <v>61</v>
      </c>
      <c r="G2" s="59" t="s">
        <v>60</v>
      </c>
      <c r="H2" s="59" t="s">
        <v>61</v>
      </c>
    </row>
    <row r="3" spans="1:17" ht="13.8" thickTop="1" x14ac:dyDescent="0.2">
      <c r="A3" s="49">
        <v>1</v>
      </c>
      <c r="B3" s="49">
        <v>1</v>
      </c>
      <c r="C3" s="49">
        <v>81</v>
      </c>
      <c r="G3" s="49">
        <v>42</v>
      </c>
      <c r="L3" s="49">
        <v>52.75</v>
      </c>
    </row>
    <row r="4" spans="1:17" x14ac:dyDescent="0.2">
      <c r="A4" s="49">
        <v>1</v>
      </c>
      <c r="B4" s="49">
        <v>2</v>
      </c>
      <c r="C4" s="49">
        <v>83</v>
      </c>
      <c r="G4" s="49">
        <v>39</v>
      </c>
      <c r="L4" s="49">
        <v>68.75</v>
      </c>
    </row>
    <row r="5" spans="1:17" x14ac:dyDescent="0.2">
      <c r="A5" s="49">
        <v>1</v>
      </c>
      <c r="B5" s="49">
        <v>3</v>
      </c>
      <c r="C5" s="49">
        <v>115</v>
      </c>
      <c r="G5" s="49">
        <v>19</v>
      </c>
      <c r="L5" s="49">
        <v>45.25</v>
      </c>
    </row>
    <row r="6" spans="1:17" x14ac:dyDescent="0.2">
      <c r="A6" s="49">
        <v>1</v>
      </c>
      <c r="B6" s="49">
        <v>4</v>
      </c>
      <c r="C6" s="49">
        <v>94</v>
      </c>
      <c r="D6" s="49">
        <f>AVERAGE(C3:C6)</f>
        <v>93.25</v>
      </c>
      <c r="G6" s="49">
        <v>25</v>
      </c>
      <c r="H6" s="49">
        <f>AVERAGE(G3:G6)</f>
        <v>31.25</v>
      </c>
      <c r="L6" s="49">
        <v>57.5</v>
      </c>
    </row>
    <row r="7" spans="1:17" x14ac:dyDescent="0.2">
      <c r="A7" s="58">
        <v>2</v>
      </c>
      <c r="B7" s="58">
        <v>1</v>
      </c>
      <c r="C7" s="58">
        <v>55</v>
      </c>
      <c r="D7" s="58"/>
      <c r="G7" s="58">
        <v>37</v>
      </c>
      <c r="H7" s="58"/>
    </row>
    <row r="8" spans="1:17" x14ac:dyDescent="0.2">
      <c r="A8" s="57">
        <v>2</v>
      </c>
      <c r="B8" s="57">
        <v>2</v>
      </c>
      <c r="C8" s="55">
        <v>55</v>
      </c>
      <c r="D8" s="57"/>
      <c r="G8" s="55">
        <v>48</v>
      </c>
      <c r="H8" s="57"/>
      <c r="L8" s="49">
        <v>74</v>
      </c>
      <c r="P8" s="49" t="s">
        <v>66</v>
      </c>
      <c r="Q8" s="49" t="s">
        <v>32</v>
      </c>
    </row>
    <row r="9" spans="1:17" x14ac:dyDescent="0.2">
      <c r="A9" s="57">
        <v>2</v>
      </c>
      <c r="B9" s="57">
        <v>3</v>
      </c>
      <c r="C9" s="55">
        <v>81</v>
      </c>
      <c r="D9" s="57"/>
      <c r="G9" s="55">
        <v>34</v>
      </c>
      <c r="H9" s="57"/>
      <c r="L9" s="49">
        <v>57</v>
      </c>
      <c r="P9" s="49">
        <v>85.4375</v>
      </c>
      <c r="Q9" s="49">
        <v>39.0625</v>
      </c>
    </row>
    <row r="10" spans="1:17" x14ac:dyDescent="0.2">
      <c r="A10" s="56">
        <v>2</v>
      </c>
      <c r="B10" s="56">
        <v>4</v>
      </c>
      <c r="C10" s="56">
        <v>68</v>
      </c>
      <c r="D10" s="56">
        <f>AVERAGE(C7:C10)</f>
        <v>64.75</v>
      </c>
      <c r="G10" s="56">
        <v>32</v>
      </c>
      <c r="H10" s="56">
        <f>AVERAGE(G7:G10)</f>
        <v>37.75</v>
      </c>
      <c r="L10" s="49">
        <v>69</v>
      </c>
      <c r="P10" s="49">
        <f>_xlfn.STDEV.P(D6:D18)</f>
        <v>12.128704331048722</v>
      </c>
      <c r="Q10" s="49">
        <f>_xlfn.STDEV.P(H6:H18)</f>
        <v>5.1276669889921678</v>
      </c>
    </row>
    <row r="11" spans="1:17" x14ac:dyDescent="0.2">
      <c r="A11" s="58">
        <v>3</v>
      </c>
      <c r="B11" s="58">
        <v>1</v>
      </c>
      <c r="C11" s="58">
        <v>97</v>
      </c>
      <c r="D11" s="58"/>
      <c r="G11" s="58">
        <v>52</v>
      </c>
      <c r="H11" s="58"/>
      <c r="L11" s="49">
        <v>61</v>
      </c>
      <c r="O11" s="49" t="s">
        <v>67</v>
      </c>
      <c r="Q11" s="49">
        <f>TTEST(D6:D18,H6:H18,2,2)</f>
        <v>8.8433504053597907E-4</v>
      </c>
    </row>
    <row r="12" spans="1:17" x14ac:dyDescent="0.2">
      <c r="A12" s="57">
        <v>3</v>
      </c>
      <c r="B12" s="57">
        <v>2</v>
      </c>
      <c r="C12" s="55">
        <v>85</v>
      </c>
      <c r="D12" s="57"/>
      <c r="G12" s="55">
        <v>45</v>
      </c>
      <c r="H12" s="57"/>
    </row>
    <row r="13" spans="1:17" x14ac:dyDescent="0.2">
      <c r="A13" s="57">
        <v>3</v>
      </c>
      <c r="B13" s="57">
        <v>3</v>
      </c>
      <c r="C13" s="55">
        <v>88</v>
      </c>
      <c r="D13" s="57"/>
      <c r="G13" s="55">
        <v>31</v>
      </c>
      <c r="H13" s="57"/>
      <c r="L13" s="49">
        <v>37.5</v>
      </c>
    </row>
    <row r="14" spans="1:17" x14ac:dyDescent="0.2">
      <c r="A14" s="56">
        <v>3</v>
      </c>
      <c r="B14" s="56">
        <v>4</v>
      </c>
      <c r="C14" s="56">
        <v>109</v>
      </c>
      <c r="D14" s="56">
        <f>AVERAGE(C11:C14)</f>
        <v>94.75</v>
      </c>
      <c r="G14" s="56">
        <v>49</v>
      </c>
      <c r="H14" s="56">
        <f>AVERAGE(G11:G14)</f>
        <v>44.25</v>
      </c>
      <c r="K14" s="51"/>
      <c r="L14" s="49">
        <v>27.75</v>
      </c>
    </row>
    <row r="15" spans="1:17" x14ac:dyDescent="0.2">
      <c r="A15" s="49">
        <v>4</v>
      </c>
      <c r="B15" s="49">
        <v>1</v>
      </c>
      <c r="C15" s="55">
        <v>88</v>
      </c>
      <c r="G15" s="55">
        <v>61</v>
      </c>
      <c r="L15" s="49">
        <v>36.75</v>
      </c>
    </row>
    <row r="16" spans="1:17" x14ac:dyDescent="0.2">
      <c r="A16" s="49">
        <v>4</v>
      </c>
      <c r="B16" s="49">
        <v>2</v>
      </c>
      <c r="C16" s="55">
        <v>105</v>
      </c>
      <c r="G16" s="55">
        <v>53</v>
      </c>
      <c r="L16" s="49">
        <v>34.5</v>
      </c>
    </row>
    <row r="17" spans="1:12" x14ac:dyDescent="0.2">
      <c r="A17" s="49">
        <v>4</v>
      </c>
      <c r="B17" s="49">
        <v>3</v>
      </c>
      <c r="C17" s="55">
        <v>85</v>
      </c>
      <c r="G17" s="55">
        <v>28</v>
      </c>
    </row>
    <row r="18" spans="1:12" x14ac:dyDescent="0.2">
      <c r="A18" s="49">
        <v>4</v>
      </c>
      <c r="B18" s="49">
        <v>4</v>
      </c>
      <c r="C18" s="55">
        <v>78</v>
      </c>
      <c r="D18" s="49">
        <f>AVERAGE(C15:C18)</f>
        <v>89</v>
      </c>
      <c r="G18" s="55">
        <v>30</v>
      </c>
      <c r="H18" s="49">
        <f>AVERAGE(G15:G18)</f>
        <v>43</v>
      </c>
      <c r="L18" s="49">
        <v>47.5</v>
      </c>
    </row>
    <row r="19" spans="1:12" ht="10.8" customHeight="1" thickBot="1" x14ac:dyDescent="0.25">
      <c r="A19" s="54"/>
      <c r="B19" s="54"/>
      <c r="C19" s="54"/>
      <c r="D19" s="54"/>
      <c r="G19" s="54"/>
      <c r="H19" s="54"/>
      <c r="L19" s="49">
        <v>52.5</v>
      </c>
    </row>
    <row r="20" spans="1:12" x14ac:dyDescent="0.2">
      <c r="C20" s="53" t="s">
        <v>59</v>
      </c>
      <c r="D20" s="52">
        <f>AVERAGE(D3:D18)</f>
        <v>85.4375</v>
      </c>
      <c r="E20" s="52"/>
      <c r="F20" s="52"/>
      <c r="G20" s="52"/>
      <c r="H20" s="52">
        <f>AVERAGE(H3:H18)</f>
        <v>39.0625</v>
      </c>
      <c r="L20" s="49">
        <v>48</v>
      </c>
    </row>
    <row r="21" spans="1:12" x14ac:dyDescent="0.2">
      <c r="C21" s="51" t="s">
        <v>58</v>
      </c>
      <c r="D21" s="49">
        <f>STDEV(D3:D18)</f>
        <v>14.005021420904718</v>
      </c>
      <c r="H21" s="49">
        <f>STDEV(H3:H18)</f>
        <v>5.9209198328187709</v>
      </c>
      <c r="L21" s="49">
        <v>36.25</v>
      </c>
    </row>
    <row r="22" spans="1:12" x14ac:dyDescent="0.2">
      <c r="G22" s="51" t="s">
        <v>57</v>
      </c>
      <c r="H22" s="50">
        <f>TTEST(D3:D18,H3:H18,2,2)</f>
        <v>8.8433504053597907E-4</v>
      </c>
    </row>
    <row r="23" spans="1:12" x14ac:dyDescent="0.2">
      <c r="G23" s="51"/>
      <c r="H23" s="50"/>
    </row>
  </sheetData>
  <phoneticPr fontId="8"/>
  <pageMargins left="0.7" right="0.7" top="0.75" bottom="0.75" header="0.3" footer="0.3"/>
  <pageSetup paperSize="13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="60" zoomScaleNormal="60" zoomScalePageLayoutView="60" workbookViewId="0">
      <selection activeCell="H62" sqref="H62"/>
    </sheetView>
  </sheetViews>
  <sheetFormatPr defaultColWidth="8.77734375" defaultRowHeight="13.2" x14ac:dyDescent="0.2"/>
  <cols>
    <col min="1" max="1" width="8.77734375" style="43"/>
    <col min="2" max="2" width="8.77734375" style="44"/>
    <col min="3" max="16384" width="8.77734375" style="43"/>
  </cols>
  <sheetData>
    <row r="1" spans="1:20" x14ac:dyDescent="0.2">
      <c r="A1" s="43" t="s">
        <v>38</v>
      </c>
      <c r="L1" s="43" t="s">
        <v>41</v>
      </c>
      <c r="M1" s="43" t="s">
        <v>40</v>
      </c>
      <c r="N1" s="43" t="s">
        <v>39</v>
      </c>
      <c r="S1" s="43" t="s">
        <v>38</v>
      </c>
      <c r="T1" s="43" t="s">
        <v>34</v>
      </c>
    </row>
    <row r="2" spans="1:20" x14ac:dyDescent="0.2">
      <c r="B2" s="44">
        <v>1</v>
      </c>
      <c r="C2" s="43">
        <v>56</v>
      </c>
      <c r="D2" s="43">
        <v>63</v>
      </c>
      <c r="E2" s="43">
        <v>57</v>
      </c>
      <c r="F2" s="43">
        <v>74</v>
      </c>
      <c r="H2" s="43">
        <f t="shared" ref="H2:H10" si="0">AVERAGE(C2:F2)</f>
        <v>62.5</v>
      </c>
      <c r="L2" s="43">
        <f>AVERAGE(H2:H5)</f>
        <v>55.9375</v>
      </c>
      <c r="M2" s="43">
        <f>_xlfn.STDEV.S(H2:H5)</f>
        <v>4.4924705526766306</v>
      </c>
      <c r="N2" s="43">
        <f>VAR(H2:H5)</f>
        <v>20.182291666666668</v>
      </c>
      <c r="Q2" s="43" t="s">
        <v>33</v>
      </c>
      <c r="R2" s="44">
        <v>1</v>
      </c>
      <c r="S2" s="43">
        <v>62.5</v>
      </c>
      <c r="T2" s="47">
        <v>35.299999999999997</v>
      </c>
    </row>
    <row r="3" spans="1:20" x14ac:dyDescent="0.2">
      <c r="B3" s="44">
        <v>2</v>
      </c>
      <c r="C3" s="43">
        <v>50</v>
      </c>
      <c r="D3" s="43">
        <v>48</v>
      </c>
      <c r="E3" s="43">
        <v>61</v>
      </c>
      <c r="F3" s="43">
        <v>51</v>
      </c>
      <c r="H3" s="43">
        <f t="shared" si="0"/>
        <v>52.5</v>
      </c>
      <c r="R3" s="44">
        <v>2</v>
      </c>
      <c r="S3" s="43">
        <v>52.5</v>
      </c>
      <c r="T3" s="47">
        <v>34.799999999999997</v>
      </c>
    </row>
    <row r="4" spans="1:20" x14ac:dyDescent="0.2">
      <c r="B4" s="44">
        <v>3</v>
      </c>
      <c r="C4" s="43">
        <v>47</v>
      </c>
      <c r="D4" s="43">
        <v>54</v>
      </c>
      <c r="E4" s="43">
        <v>50</v>
      </c>
      <c r="F4" s="43">
        <v>64</v>
      </c>
      <c r="H4" s="43">
        <f t="shared" si="0"/>
        <v>53.75</v>
      </c>
      <c r="R4" s="44">
        <v>3</v>
      </c>
      <c r="S4" s="43">
        <v>53.75</v>
      </c>
      <c r="T4" s="47">
        <v>37.200000000000003</v>
      </c>
    </row>
    <row r="5" spans="1:20" s="45" customFormat="1" x14ac:dyDescent="0.2">
      <c r="B5" s="46">
        <v>4</v>
      </c>
      <c r="C5" s="45">
        <v>49</v>
      </c>
      <c r="D5" s="45">
        <v>47</v>
      </c>
      <c r="E5" s="45">
        <v>65</v>
      </c>
      <c r="F5" s="45">
        <v>59</v>
      </c>
      <c r="H5" s="45">
        <f t="shared" si="0"/>
        <v>55</v>
      </c>
      <c r="R5" s="46">
        <v>4</v>
      </c>
      <c r="S5" s="45">
        <v>55</v>
      </c>
      <c r="T5" s="47">
        <v>38.299999999999997</v>
      </c>
    </row>
    <row r="6" spans="1:20" x14ac:dyDescent="0.2">
      <c r="B6" s="44">
        <v>10</v>
      </c>
      <c r="C6" s="43">
        <v>21</v>
      </c>
      <c r="D6" s="43">
        <v>22</v>
      </c>
      <c r="E6" s="43">
        <v>31</v>
      </c>
      <c r="F6" s="43">
        <v>32</v>
      </c>
      <c r="H6" s="43">
        <f t="shared" si="0"/>
        <v>26.5</v>
      </c>
      <c r="J6" s="43">
        <f>_xlfn.T.TEST(H2:H5,H6:H10,2,2)</f>
        <v>4.6237540361782097E-4</v>
      </c>
      <c r="L6" s="43">
        <f>AVERAGE(H6:H10)</f>
        <v>30.9</v>
      </c>
      <c r="M6" s="43">
        <f>_xlfn.STDEV.S(H6:H10)</f>
        <v>7.0058011676038845</v>
      </c>
      <c r="N6" s="43">
        <f>VAR(H6:H10)</f>
        <v>49.081249999999955</v>
      </c>
      <c r="Q6" s="43" t="s">
        <v>32</v>
      </c>
      <c r="R6" s="44">
        <v>10</v>
      </c>
      <c r="S6" s="43">
        <v>26.5</v>
      </c>
      <c r="T6" s="47">
        <v>54.8</v>
      </c>
    </row>
    <row r="7" spans="1:20" x14ac:dyDescent="0.2">
      <c r="B7" s="44">
        <v>11</v>
      </c>
      <c r="C7" s="43">
        <v>26</v>
      </c>
      <c r="D7" s="43">
        <v>20</v>
      </c>
      <c r="E7" s="43">
        <v>34</v>
      </c>
      <c r="F7" s="43">
        <v>18</v>
      </c>
      <c r="H7" s="43">
        <f t="shared" si="0"/>
        <v>24.5</v>
      </c>
      <c r="R7" s="44">
        <v>11</v>
      </c>
      <c r="S7" s="43">
        <v>24.5</v>
      </c>
      <c r="T7" s="47">
        <v>53.6</v>
      </c>
    </row>
    <row r="8" spans="1:20" x14ac:dyDescent="0.2">
      <c r="B8" s="44">
        <v>12</v>
      </c>
      <c r="C8" s="43">
        <v>25</v>
      </c>
      <c r="D8" s="43">
        <v>27</v>
      </c>
      <c r="E8" s="43">
        <v>36</v>
      </c>
      <c r="F8" s="43">
        <v>19</v>
      </c>
      <c r="H8" s="43">
        <f t="shared" si="0"/>
        <v>26.75</v>
      </c>
      <c r="R8" s="44">
        <v>12</v>
      </c>
      <c r="S8" s="43">
        <v>26.75</v>
      </c>
      <c r="T8" s="47">
        <v>54</v>
      </c>
    </row>
    <row r="9" spans="1:20" x14ac:dyDescent="0.2">
      <c r="B9" s="44">
        <v>13</v>
      </c>
      <c r="C9" s="43">
        <v>37</v>
      </c>
      <c r="D9" s="43">
        <v>39</v>
      </c>
      <c r="E9" s="43">
        <v>42</v>
      </c>
      <c r="F9" s="43">
        <v>43</v>
      </c>
      <c r="H9" s="43">
        <f t="shared" si="0"/>
        <v>40.25</v>
      </c>
      <c r="R9" s="44">
        <v>13</v>
      </c>
      <c r="S9" s="43">
        <v>40.25</v>
      </c>
      <c r="T9" s="47">
        <v>46</v>
      </c>
    </row>
    <row r="10" spans="1:20" s="45" customFormat="1" x14ac:dyDescent="0.2">
      <c r="B10" s="46">
        <v>14</v>
      </c>
      <c r="C10" s="45">
        <v>46</v>
      </c>
      <c r="D10" s="45">
        <v>24</v>
      </c>
      <c r="E10" s="45">
        <v>45</v>
      </c>
      <c r="F10" s="45">
        <v>31</v>
      </c>
      <c r="H10" s="45">
        <f t="shared" si="0"/>
        <v>36.5</v>
      </c>
      <c r="R10" s="46">
        <v>14</v>
      </c>
      <c r="S10" s="45">
        <v>36.5</v>
      </c>
      <c r="T10" s="47">
        <v>50.2</v>
      </c>
    </row>
    <row r="18" spans="1:20" x14ac:dyDescent="0.2">
      <c r="A18" s="43" t="s">
        <v>37</v>
      </c>
      <c r="S18" s="43" t="s">
        <v>36</v>
      </c>
      <c r="T18" s="43" t="s">
        <v>34</v>
      </c>
    </row>
    <row r="19" spans="1:20" x14ac:dyDescent="0.2">
      <c r="B19" s="44">
        <v>1</v>
      </c>
      <c r="C19" s="43">
        <v>3</v>
      </c>
      <c r="D19" s="43">
        <v>2</v>
      </c>
      <c r="E19" s="43">
        <v>5</v>
      </c>
      <c r="F19" s="43">
        <v>1</v>
      </c>
      <c r="H19" s="43">
        <f t="shared" ref="H19:H27" si="1">AVERAGE(C19:F19)</f>
        <v>2.75</v>
      </c>
      <c r="Q19" s="43" t="s">
        <v>33</v>
      </c>
      <c r="R19" s="44">
        <v>1</v>
      </c>
      <c r="S19" s="43">
        <v>2.75</v>
      </c>
      <c r="T19" s="43">
        <v>35.299999999999997</v>
      </c>
    </row>
    <row r="20" spans="1:20" x14ac:dyDescent="0.2">
      <c r="B20" s="44">
        <v>2</v>
      </c>
      <c r="C20" s="43">
        <v>7</v>
      </c>
      <c r="D20" s="43">
        <v>4</v>
      </c>
      <c r="E20" s="43">
        <v>4</v>
      </c>
      <c r="F20" s="43">
        <v>1</v>
      </c>
      <c r="H20" s="43">
        <f t="shared" si="1"/>
        <v>4</v>
      </c>
      <c r="R20" s="44">
        <v>2</v>
      </c>
      <c r="S20" s="43">
        <v>4</v>
      </c>
      <c r="T20" s="43">
        <v>34.799999999999997</v>
      </c>
    </row>
    <row r="21" spans="1:20" x14ac:dyDescent="0.2">
      <c r="B21" s="44">
        <v>3</v>
      </c>
      <c r="C21" s="43">
        <v>2</v>
      </c>
      <c r="D21" s="43">
        <v>3</v>
      </c>
      <c r="E21" s="43">
        <v>5</v>
      </c>
      <c r="F21" s="43">
        <v>1</v>
      </c>
      <c r="H21" s="43">
        <f t="shared" si="1"/>
        <v>2.75</v>
      </c>
      <c r="R21" s="44">
        <v>3</v>
      </c>
      <c r="S21" s="43">
        <v>2.75</v>
      </c>
      <c r="T21" s="43">
        <v>37.200000000000003</v>
      </c>
    </row>
    <row r="22" spans="1:20" x14ac:dyDescent="0.2">
      <c r="B22" s="46">
        <v>4</v>
      </c>
      <c r="C22" s="43">
        <v>4</v>
      </c>
      <c r="D22" s="43">
        <v>6</v>
      </c>
      <c r="E22" s="43">
        <v>1</v>
      </c>
      <c r="F22" s="43">
        <v>1</v>
      </c>
      <c r="H22" s="45">
        <f t="shared" si="1"/>
        <v>3</v>
      </c>
      <c r="P22" s="45"/>
      <c r="Q22" s="45"/>
      <c r="R22" s="46">
        <v>4</v>
      </c>
      <c r="S22" s="45">
        <v>3</v>
      </c>
      <c r="T22" s="45">
        <v>38.299999999999997</v>
      </c>
    </row>
    <row r="23" spans="1:20" x14ac:dyDescent="0.2">
      <c r="B23" s="44">
        <v>10</v>
      </c>
      <c r="C23" s="43">
        <v>19</v>
      </c>
      <c r="D23" s="43">
        <v>16</v>
      </c>
      <c r="E23" s="43">
        <v>5</v>
      </c>
      <c r="F23" s="43">
        <v>8</v>
      </c>
      <c r="H23" s="43">
        <f t="shared" si="1"/>
        <v>12</v>
      </c>
      <c r="Q23" s="43" t="s">
        <v>32</v>
      </c>
      <c r="R23" s="44">
        <v>10</v>
      </c>
      <c r="S23" s="43">
        <v>12</v>
      </c>
      <c r="T23" s="43">
        <v>54.8</v>
      </c>
    </row>
    <row r="24" spans="1:20" x14ac:dyDescent="0.2">
      <c r="B24" s="44">
        <v>11</v>
      </c>
      <c r="C24" s="43">
        <v>11</v>
      </c>
      <c r="D24" s="43">
        <v>19</v>
      </c>
      <c r="E24" s="43">
        <v>12</v>
      </c>
      <c r="F24" s="43">
        <v>17</v>
      </c>
      <c r="H24" s="43">
        <f t="shared" si="1"/>
        <v>14.75</v>
      </c>
      <c r="R24" s="44">
        <v>11</v>
      </c>
      <c r="S24" s="43">
        <v>14.75</v>
      </c>
      <c r="T24" s="43">
        <v>53.6</v>
      </c>
    </row>
    <row r="25" spans="1:20" x14ac:dyDescent="0.2">
      <c r="B25" s="44">
        <v>12</v>
      </c>
      <c r="C25" s="43">
        <v>22</v>
      </c>
      <c r="D25" s="43">
        <v>10</v>
      </c>
      <c r="E25" s="43">
        <v>10</v>
      </c>
      <c r="F25" s="43">
        <v>29</v>
      </c>
      <c r="H25" s="43">
        <f t="shared" si="1"/>
        <v>17.75</v>
      </c>
      <c r="R25" s="44">
        <v>12</v>
      </c>
      <c r="S25" s="43">
        <v>17.75</v>
      </c>
      <c r="T25" s="43">
        <v>54</v>
      </c>
    </row>
    <row r="26" spans="1:20" x14ac:dyDescent="0.2">
      <c r="B26" s="44">
        <v>13</v>
      </c>
      <c r="C26" s="43">
        <v>11</v>
      </c>
      <c r="D26" s="43">
        <v>13</v>
      </c>
      <c r="E26" s="43">
        <v>6</v>
      </c>
      <c r="F26" s="43">
        <v>6</v>
      </c>
      <c r="H26" s="43">
        <f t="shared" si="1"/>
        <v>9</v>
      </c>
      <c r="R26" s="44">
        <v>13</v>
      </c>
      <c r="S26" s="43">
        <v>9</v>
      </c>
      <c r="T26" s="43">
        <v>46</v>
      </c>
    </row>
    <row r="27" spans="1:20" x14ac:dyDescent="0.2">
      <c r="B27" s="46">
        <v>14</v>
      </c>
      <c r="C27" s="43">
        <v>6</v>
      </c>
      <c r="D27" s="43">
        <v>25</v>
      </c>
      <c r="E27" s="43">
        <v>17</v>
      </c>
      <c r="F27" s="43">
        <v>16</v>
      </c>
      <c r="H27" s="45">
        <f t="shared" si="1"/>
        <v>16</v>
      </c>
      <c r="P27" s="45"/>
      <c r="Q27" s="45"/>
      <c r="R27" s="46">
        <v>14</v>
      </c>
      <c r="S27" s="45">
        <v>16</v>
      </c>
      <c r="T27" s="45">
        <v>50.2</v>
      </c>
    </row>
    <row r="35" spans="1:20" x14ac:dyDescent="0.2">
      <c r="A35" s="43" t="s">
        <v>35</v>
      </c>
      <c r="S35" s="43" t="s">
        <v>35</v>
      </c>
      <c r="T35" s="43" t="s">
        <v>34</v>
      </c>
    </row>
    <row r="36" spans="1:20" x14ac:dyDescent="0.2">
      <c r="B36" s="44">
        <v>1</v>
      </c>
      <c r="C36" s="43">
        <f t="shared" ref="C36:F44" si="2">C2/(C2+C19)*100</f>
        <v>94.915254237288138</v>
      </c>
      <c r="D36" s="43">
        <f t="shared" si="2"/>
        <v>96.92307692307692</v>
      </c>
      <c r="E36" s="43">
        <f t="shared" si="2"/>
        <v>91.935483870967744</v>
      </c>
      <c r="F36" s="43">
        <f t="shared" si="2"/>
        <v>98.666666666666671</v>
      </c>
      <c r="H36" s="43">
        <f t="shared" ref="H36:H44" si="3">AVERAGE(C36:F36)</f>
        <v>95.610120424499868</v>
      </c>
      <c r="Q36" s="43" t="s">
        <v>33</v>
      </c>
      <c r="R36" s="44">
        <v>1</v>
      </c>
      <c r="S36" s="43">
        <v>95.610120424499868</v>
      </c>
      <c r="T36" s="43">
        <v>35.299999999999997</v>
      </c>
    </row>
    <row r="37" spans="1:20" x14ac:dyDescent="0.2">
      <c r="B37" s="44">
        <v>2</v>
      </c>
      <c r="C37" s="43">
        <f t="shared" si="2"/>
        <v>87.719298245614027</v>
      </c>
      <c r="D37" s="43">
        <f t="shared" si="2"/>
        <v>92.307692307692307</v>
      </c>
      <c r="E37" s="43">
        <f t="shared" si="2"/>
        <v>93.84615384615384</v>
      </c>
      <c r="F37" s="43">
        <f t="shared" si="2"/>
        <v>98.076923076923066</v>
      </c>
      <c r="H37" s="43">
        <f t="shared" si="3"/>
        <v>92.987516869095828</v>
      </c>
      <c r="R37" s="44">
        <v>2</v>
      </c>
      <c r="S37" s="43">
        <v>92.987516869095828</v>
      </c>
      <c r="T37" s="43">
        <v>34.799999999999997</v>
      </c>
    </row>
    <row r="38" spans="1:20" x14ac:dyDescent="0.2">
      <c r="B38" s="44">
        <v>3</v>
      </c>
      <c r="C38" s="43">
        <f t="shared" si="2"/>
        <v>95.918367346938766</v>
      </c>
      <c r="D38" s="43">
        <f t="shared" si="2"/>
        <v>94.73684210526315</v>
      </c>
      <c r="E38" s="43">
        <f t="shared" si="2"/>
        <v>90.909090909090907</v>
      </c>
      <c r="F38" s="43">
        <f t="shared" si="2"/>
        <v>98.461538461538467</v>
      </c>
      <c r="H38" s="43">
        <f t="shared" si="3"/>
        <v>95.006459705707812</v>
      </c>
      <c r="R38" s="44">
        <v>3</v>
      </c>
      <c r="S38" s="43">
        <v>95.006459705707812</v>
      </c>
      <c r="T38" s="43">
        <v>37.200000000000003</v>
      </c>
    </row>
    <row r="39" spans="1:20" x14ac:dyDescent="0.2">
      <c r="B39" s="46">
        <v>4</v>
      </c>
      <c r="C39" s="45">
        <f t="shared" si="2"/>
        <v>92.452830188679243</v>
      </c>
      <c r="D39" s="45">
        <f t="shared" si="2"/>
        <v>88.679245283018872</v>
      </c>
      <c r="E39" s="45">
        <f t="shared" si="2"/>
        <v>98.484848484848484</v>
      </c>
      <c r="F39" s="45">
        <f t="shared" si="2"/>
        <v>98.333333333333329</v>
      </c>
      <c r="G39" s="45"/>
      <c r="H39" s="45">
        <f t="shared" si="3"/>
        <v>94.487564322469979</v>
      </c>
      <c r="P39" s="45"/>
      <c r="Q39" s="45"/>
      <c r="R39" s="46">
        <v>4</v>
      </c>
      <c r="S39" s="45">
        <v>94.487564322469979</v>
      </c>
      <c r="T39" s="45">
        <v>38.299999999999997</v>
      </c>
    </row>
    <row r="40" spans="1:20" x14ac:dyDescent="0.2">
      <c r="B40" s="44">
        <v>10</v>
      </c>
      <c r="C40" s="43">
        <f t="shared" si="2"/>
        <v>52.5</v>
      </c>
      <c r="D40" s="43">
        <f t="shared" si="2"/>
        <v>57.894736842105267</v>
      </c>
      <c r="E40" s="43">
        <f t="shared" si="2"/>
        <v>86.111111111111114</v>
      </c>
      <c r="F40" s="43">
        <f t="shared" si="2"/>
        <v>80</v>
      </c>
      <c r="H40" s="43">
        <f t="shared" si="3"/>
        <v>69.126461988304101</v>
      </c>
      <c r="Q40" s="43" t="s">
        <v>32</v>
      </c>
      <c r="R40" s="44">
        <v>10</v>
      </c>
      <c r="S40" s="43">
        <v>69.126461988304101</v>
      </c>
      <c r="T40" s="43">
        <v>54.8</v>
      </c>
    </row>
    <row r="41" spans="1:20" x14ac:dyDescent="0.2">
      <c r="B41" s="44">
        <v>11</v>
      </c>
      <c r="C41" s="43">
        <f t="shared" si="2"/>
        <v>70.270270270270274</v>
      </c>
      <c r="D41" s="43">
        <f t="shared" si="2"/>
        <v>51.282051282051277</v>
      </c>
      <c r="E41" s="43">
        <f t="shared" si="2"/>
        <v>73.91304347826086</v>
      </c>
      <c r="F41" s="43">
        <f t="shared" si="2"/>
        <v>51.428571428571423</v>
      </c>
      <c r="H41" s="43">
        <f t="shared" si="3"/>
        <v>61.723484114788455</v>
      </c>
      <c r="R41" s="44">
        <v>11</v>
      </c>
      <c r="S41" s="43">
        <v>61.723484114788455</v>
      </c>
      <c r="T41" s="43">
        <v>53.6</v>
      </c>
    </row>
    <row r="42" spans="1:20" x14ac:dyDescent="0.2">
      <c r="B42" s="44">
        <v>12</v>
      </c>
      <c r="C42" s="43">
        <f t="shared" si="2"/>
        <v>53.191489361702125</v>
      </c>
      <c r="D42" s="43">
        <f t="shared" si="2"/>
        <v>72.972972972972968</v>
      </c>
      <c r="E42" s="43">
        <f t="shared" si="2"/>
        <v>78.260869565217391</v>
      </c>
      <c r="F42" s="43">
        <f t="shared" si="2"/>
        <v>39.583333333333329</v>
      </c>
      <c r="H42" s="43">
        <f t="shared" si="3"/>
        <v>61.002166308306457</v>
      </c>
      <c r="R42" s="44">
        <v>12</v>
      </c>
      <c r="S42" s="43">
        <v>61.002166308306457</v>
      </c>
      <c r="T42" s="43">
        <v>54</v>
      </c>
    </row>
    <row r="43" spans="1:20" x14ac:dyDescent="0.2">
      <c r="B43" s="44">
        <v>13</v>
      </c>
      <c r="C43" s="43">
        <f t="shared" si="2"/>
        <v>77.083333333333343</v>
      </c>
      <c r="D43" s="43">
        <f t="shared" si="2"/>
        <v>75</v>
      </c>
      <c r="E43" s="43">
        <f t="shared" si="2"/>
        <v>87.5</v>
      </c>
      <c r="F43" s="43">
        <f t="shared" si="2"/>
        <v>87.755102040816325</v>
      </c>
      <c r="H43" s="43">
        <f t="shared" si="3"/>
        <v>81.83460884353741</v>
      </c>
      <c r="R43" s="44">
        <v>13</v>
      </c>
      <c r="S43" s="43">
        <v>81.83460884353741</v>
      </c>
      <c r="T43" s="43">
        <v>46</v>
      </c>
    </row>
    <row r="44" spans="1:20" x14ac:dyDescent="0.2">
      <c r="B44" s="46">
        <v>14</v>
      </c>
      <c r="C44" s="43">
        <f t="shared" si="2"/>
        <v>88.461538461538453</v>
      </c>
      <c r="D44" s="43">
        <f t="shared" si="2"/>
        <v>48.979591836734691</v>
      </c>
      <c r="E44" s="43">
        <f t="shared" si="2"/>
        <v>72.58064516129032</v>
      </c>
      <c r="F44" s="43">
        <f t="shared" si="2"/>
        <v>65.957446808510639</v>
      </c>
      <c r="H44" s="43">
        <f t="shared" si="3"/>
        <v>68.994805567018517</v>
      </c>
      <c r="P44" s="45"/>
      <c r="Q44" s="45"/>
      <c r="R44" s="46">
        <v>14</v>
      </c>
      <c r="S44" s="45">
        <v>68.994805567018517</v>
      </c>
      <c r="T44" s="45">
        <v>50.2</v>
      </c>
    </row>
  </sheetData>
  <phoneticPr fontId="8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1i,j-2</vt:lpstr>
      <vt:lpstr>1n</vt:lpstr>
      <vt:lpstr>1o</vt:lpstr>
      <vt:lpstr>1p</vt:lpstr>
      <vt:lpstr>'1o'!Print_Area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</dc:creator>
  <cp:lastModifiedBy>森永</cp:lastModifiedBy>
  <cp:lastPrinted>2016-06-03T06:20:57Z</cp:lastPrinted>
  <dcterms:created xsi:type="dcterms:W3CDTF">2016-02-02T03:07:01Z</dcterms:created>
  <dcterms:modified xsi:type="dcterms:W3CDTF">2021-04-15T01:16:30Z</dcterms:modified>
</cp:coreProperties>
</file>