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TH\Desktop\A paper\source data (Excell)\"/>
    </mc:Choice>
  </mc:AlternateContent>
  <bookViews>
    <workbookView xWindow="0" yWindow="0" windowWidth="28800" windowHeight="12624" activeTab="2"/>
  </bookViews>
  <sheets>
    <sheet name="3a" sheetId="2" r:id="rId1"/>
    <sheet name="3e" sheetId="1" r:id="rId2"/>
    <sheet name="3f" sheetId="4" r:id="rId3"/>
  </sheets>
  <externalReferences>
    <externalReference r:id="rId4"/>
  </externalReferences>
  <definedNames>
    <definedName name="_xlnm.Print_Area" localSheetId="2">'3f'!$A$1:$AB$30</definedName>
  </definedNames>
  <calcPr calcId="152511" concurrentCalc="0"/>
</workbook>
</file>

<file path=xl/calcChain.xml><?xml version="1.0" encoding="utf-8"?>
<calcChain xmlns="http://schemas.openxmlformats.org/spreadsheetml/2006/main">
  <c r="H5" i="4" l="1"/>
  <c r="R5" i="4"/>
  <c r="H6" i="4"/>
  <c r="R6" i="4"/>
  <c r="H7" i="4"/>
  <c r="R7" i="4"/>
  <c r="U8" i="4"/>
  <c r="V8" i="4"/>
  <c r="I12" i="4"/>
  <c r="I13" i="4"/>
  <c r="I14" i="4"/>
  <c r="U9" i="4"/>
  <c r="R12" i="4"/>
  <c r="R13" i="4"/>
  <c r="R14" i="4"/>
  <c r="V9" i="4"/>
  <c r="G19" i="4"/>
  <c r="G20" i="4"/>
  <c r="G21" i="4"/>
  <c r="U10" i="4"/>
  <c r="R19" i="4"/>
  <c r="R20" i="4"/>
  <c r="R21" i="4"/>
  <c r="V10" i="4"/>
  <c r="U11" i="4"/>
  <c r="V11" i="4"/>
  <c r="U12" i="4"/>
  <c r="V12" i="4"/>
  <c r="V13" i="4"/>
  <c r="J4" i="2"/>
  <c r="C13" i="2"/>
  <c r="D13" i="2"/>
  <c r="E13" i="2"/>
  <c r="C14" i="2"/>
  <c r="F13" i="2"/>
  <c r="G13" i="2"/>
  <c r="H13" i="2"/>
  <c r="F14" i="2"/>
  <c r="M10" i="2"/>
  <c r="D14" i="2"/>
  <c r="G14" i="2"/>
  <c r="N10" i="2"/>
  <c r="E14" i="2"/>
  <c r="H14" i="2"/>
  <c r="O10" i="2"/>
  <c r="Q10" i="2"/>
  <c r="R10" i="2"/>
  <c r="S10" i="2"/>
  <c r="N7" i="1"/>
  <c r="N6" i="1"/>
  <c r="H5" i="1"/>
  <c r="H4" i="1"/>
  <c r="K5" i="1"/>
  <c r="I5" i="1"/>
  <c r="L5" i="1"/>
  <c r="H6" i="1"/>
  <c r="K6" i="1"/>
  <c r="I6" i="1"/>
  <c r="L6" i="1"/>
  <c r="H7" i="1"/>
  <c r="K7" i="1"/>
  <c r="I7" i="1"/>
  <c r="L7" i="1"/>
  <c r="I4" i="1"/>
  <c r="L4" i="1"/>
  <c r="K4" i="1"/>
</calcChain>
</file>

<file path=xl/sharedStrings.xml><?xml version="1.0" encoding="utf-8"?>
<sst xmlns="http://schemas.openxmlformats.org/spreadsheetml/2006/main" count="66" uniqueCount="42">
  <si>
    <t>Relative Quantity Chart</t>
  </si>
  <si>
    <t>K1</t>
  </si>
  <si>
    <t>Replicate/Well ID</t>
  </si>
  <si>
    <t>Relative Quantity (dRn)</t>
  </si>
  <si>
    <t>Upper Error Bars</t>
  </si>
  <si>
    <t>Lower Error Bars</t>
  </si>
  <si>
    <t xml:space="preserve">   0,45489</t>
  </si>
  <si>
    <t xml:space="preserve">   0,31266</t>
  </si>
  <si>
    <t xml:space="preserve">   0,37587</t>
  </si>
  <si>
    <t xml:space="preserve">   0,36752</t>
  </si>
  <si>
    <t>Nt</t>
    <phoneticPr fontId="18"/>
  </si>
  <si>
    <t>Na</t>
    <phoneticPr fontId="18"/>
  </si>
  <si>
    <t>Ht</t>
    <phoneticPr fontId="18"/>
  </si>
  <si>
    <t>Ha</t>
    <phoneticPr fontId="18"/>
  </si>
  <si>
    <t>p</t>
    <phoneticPr fontId="18"/>
  </si>
  <si>
    <t>ND</t>
    <phoneticPr fontId="18"/>
  </si>
  <si>
    <t>HFD</t>
    <phoneticPr fontId="18"/>
  </si>
  <si>
    <t>ND</t>
    <phoneticPr fontId="18"/>
  </si>
  <si>
    <t>HFD</t>
    <phoneticPr fontId="18"/>
  </si>
  <si>
    <t>average</t>
    <phoneticPr fontId="20"/>
  </si>
  <si>
    <t>sd</t>
    <phoneticPr fontId="20"/>
  </si>
  <si>
    <t>epi</t>
    <phoneticPr fontId="20"/>
  </si>
  <si>
    <t>JZ SG</t>
    <phoneticPr fontId="20"/>
  </si>
  <si>
    <t>bulge</t>
    <phoneticPr fontId="20"/>
  </si>
  <si>
    <t>total GFP</t>
    <phoneticPr fontId="20"/>
  </si>
  <si>
    <t>Epi</t>
    <phoneticPr fontId="20"/>
  </si>
  <si>
    <t>JZ</t>
    <phoneticPr fontId="20"/>
  </si>
  <si>
    <t>HFSCs</t>
    <phoneticPr fontId="20"/>
  </si>
  <si>
    <t>JZ/SG</t>
    <phoneticPr fontId="20"/>
  </si>
  <si>
    <t>HFSCs</t>
    <phoneticPr fontId="20"/>
  </si>
  <si>
    <t>total bulge</t>
    <phoneticPr fontId="20"/>
  </si>
  <si>
    <t>cas3posi bulge</t>
    <phoneticPr fontId="20"/>
  </si>
  <si>
    <t>total</t>
    <phoneticPr fontId="20"/>
  </si>
  <si>
    <t>image#</t>
    <phoneticPr fontId="20"/>
  </si>
  <si>
    <t>p</t>
    <phoneticPr fontId="20"/>
  </si>
  <si>
    <t>SD</t>
    <phoneticPr fontId="20"/>
  </si>
  <si>
    <t>Ave</t>
    <phoneticPr fontId="20"/>
  </si>
  <si>
    <t>total</t>
    <phoneticPr fontId="20"/>
  </si>
  <si>
    <t>cream</t>
    <phoneticPr fontId="20"/>
  </si>
  <si>
    <t>pk</t>
    <phoneticPr fontId="20"/>
  </si>
  <si>
    <t>cream 12hr</t>
    <phoneticPr fontId="20"/>
  </si>
  <si>
    <t>pk 12hr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</si>
</sst>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23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19" fillId="0" borderId="0" xfId="42"/>
    <xf numFmtId="0" fontId="19" fillId="0" borderId="10" xfId="42" applyBorder="1"/>
    <xf numFmtId="0" fontId="19" fillId="0" borderId="11" xfId="42" applyBorder="1"/>
    <xf numFmtId="0" fontId="19" fillId="0" borderId="12" xfId="42" applyBorder="1"/>
    <xf numFmtId="0" fontId="19" fillId="0" borderId="0" xfId="42" applyBorder="1"/>
    <xf numFmtId="0" fontId="19" fillId="0" borderId="0" xfId="42" applyFill="1" applyBorder="1"/>
    <xf numFmtId="0" fontId="21" fillId="0" borderId="0" xfId="42" applyFont="1"/>
    <xf numFmtId="2" fontId="22" fillId="0" borderId="0" xfId="42" applyNumberFormat="1" applyFont="1"/>
    <xf numFmtId="0" fontId="22" fillId="0" borderId="11" xfId="42" applyFont="1" applyBorder="1"/>
    <xf numFmtId="0" fontId="21" fillId="0" borderId="11" xfId="42" applyFont="1" applyBorder="1"/>
    <xf numFmtId="0" fontId="22" fillId="0" borderId="0" xfId="42" applyFont="1"/>
    <xf numFmtId="0" fontId="22" fillId="0" borderId="13" xfId="42" applyFont="1" applyBorder="1"/>
    <xf numFmtId="0" fontId="21" fillId="0" borderId="13" xfId="42" applyFont="1" applyBorder="1"/>
    <xf numFmtId="0" fontId="21" fillId="0" borderId="0" xfId="42" applyFont="1" applyAlignment="1">
      <alignment horizontal="left"/>
    </xf>
    <xf numFmtId="1" fontId="22" fillId="0" borderId="0" xfId="42" applyNumberFormat="1" applyFont="1"/>
    <xf numFmtId="0" fontId="23" fillId="0" borderId="0" xfId="42" applyFont="1"/>
    <xf numFmtId="0" fontId="21" fillId="0" borderId="0" xfId="42" applyFont="1" applyAlignment="1">
      <alignment horizontal="right"/>
    </xf>
    <xf numFmtId="0" fontId="22" fillId="0" borderId="0" xfId="42" applyFont="1" applyAlignment="1">
      <alignment horizontal="right"/>
    </xf>
    <xf numFmtId="2" fontId="21" fillId="0" borderId="11" xfId="42" applyNumberFormat="1" applyFont="1" applyBorder="1"/>
    <xf numFmtId="2" fontId="21" fillId="0" borderId="0" xfId="42" applyNumberFormat="1" applyFont="1"/>
    <xf numFmtId="0" fontId="21" fillId="0" borderId="13" xfId="42" applyFont="1" applyBorder="1" applyAlignment="1">
      <alignment horizont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'3a'!$M$9</c:f>
              <c:strCache>
                <c:ptCount val="1"/>
                <c:pt idx="0">
                  <c:v>bulge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errBars>
            <c:errBarType val="minus"/>
            <c:errValType val="cust"/>
            <c:noEndCap val="0"/>
            <c:plus>
              <c:numRef>
                <c:f>'3a'!$Q$10</c:f>
                <c:numCache>
                  <c:formatCode>General</c:formatCode>
                  <c:ptCount val="1"/>
                  <c:pt idx="0">
                    <c:v>4.2812579577285459E-3</c:v>
                  </c:pt>
                </c:numCache>
              </c:numRef>
            </c:plus>
            <c:minus>
              <c:numRef>
                <c:f>'3a'!$Q$10</c:f>
                <c:numCache>
                  <c:formatCode>General</c:formatCode>
                  <c:ptCount val="1"/>
                  <c:pt idx="0">
                    <c:v>4.2812579577285459E-3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'3a'!$L$10</c:f>
              <c:numCache>
                <c:formatCode>General</c:formatCode>
                <c:ptCount val="1"/>
              </c:numCache>
            </c:numRef>
          </c:cat>
          <c:val>
            <c:numRef>
              <c:f>'3a'!$M$10</c:f>
              <c:numCache>
                <c:formatCode>General</c:formatCode>
                <c:ptCount val="1"/>
                <c:pt idx="0">
                  <c:v>0.93934619302266342</c:v>
                </c:pt>
              </c:numCache>
            </c:numRef>
          </c:val>
        </c:ser>
        <c:ser>
          <c:idx val="1"/>
          <c:order val="1"/>
          <c:tx>
            <c:strRef>
              <c:f>'3a'!$N$9</c:f>
              <c:strCache>
                <c:ptCount val="1"/>
                <c:pt idx="0">
                  <c:v>JZ SG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Ref>
                <c:f>'3a'!$R$10</c:f>
                <c:numCache>
                  <c:formatCode>General</c:formatCode>
                  <c:ptCount val="1"/>
                  <c:pt idx="0">
                    <c:v>4.7746371275783021E-3</c:v>
                  </c:pt>
                </c:numCache>
              </c:numRef>
            </c:plus>
            <c:minus>
              <c:numRef>
                <c:f>'3a'!$R$10</c:f>
                <c:numCache>
                  <c:formatCode>General</c:formatCode>
                  <c:ptCount val="1"/>
                  <c:pt idx="0">
                    <c:v>4.7746371275783021E-3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'3a'!$L$10</c:f>
              <c:numCache>
                <c:formatCode>General</c:formatCode>
                <c:ptCount val="1"/>
              </c:numCache>
            </c:numRef>
          </c:cat>
          <c:val>
            <c:numRef>
              <c:f>'3a'!$N$10</c:f>
              <c:numCache>
                <c:formatCode>General</c:formatCode>
                <c:ptCount val="1"/>
                <c:pt idx="0">
                  <c:v>3.4186401833460653E-2</c:v>
                </c:pt>
              </c:numCache>
            </c:numRef>
          </c:val>
        </c:ser>
        <c:ser>
          <c:idx val="2"/>
          <c:order val="2"/>
          <c:tx>
            <c:strRef>
              <c:f>'3a'!$O$9</c:f>
              <c:strCache>
                <c:ptCount val="1"/>
                <c:pt idx="0">
                  <c:v>epi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Ref>
                <c:f>'3a'!$S$10</c:f>
                <c:numCache>
                  <c:formatCode>General</c:formatCode>
                  <c:ptCount val="1"/>
                  <c:pt idx="0">
                    <c:v>4.9337916984975964E-4</c:v>
                  </c:pt>
                </c:numCache>
              </c:numRef>
            </c:plus>
            <c:minus>
              <c:numRef>
                <c:f>'3a'!$S$10</c:f>
                <c:numCache>
                  <c:formatCode>General</c:formatCode>
                  <c:ptCount val="1"/>
                  <c:pt idx="0">
                    <c:v>4.9337916984975964E-4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'3a'!$L$10</c:f>
              <c:numCache>
                <c:formatCode>General</c:formatCode>
                <c:ptCount val="1"/>
              </c:numCache>
            </c:numRef>
          </c:cat>
          <c:val>
            <c:numRef>
              <c:f>'3a'!$O$10</c:f>
              <c:numCache>
                <c:formatCode>General</c:formatCode>
                <c:ptCount val="1"/>
                <c:pt idx="0">
                  <c:v>2.646740514387573E-2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63534640"/>
        <c:axId val="-63533008"/>
      </c:barChart>
      <c:catAx>
        <c:axId val="-6353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3533008"/>
        <c:crosses val="autoZero"/>
        <c:auto val="1"/>
        <c:lblAlgn val="ctr"/>
        <c:lblOffset val="100"/>
        <c:noMultiLvlLbl val="0"/>
      </c:catAx>
      <c:valAx>
        <c:axId val="-63533008"/>
        <c:scaling>
          <c:orientation val="minMax"/>
          <c:max val="1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353464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[1]Sheet1!$T$16</c:f>
              <c:strCache>
                <c:ptCount val="1"/>
                <c:pt idx="0">
                  <c:v>bulge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[1]Sheet1!$X$17:$X$18</c:f>
                <c:numCache>
                  <c:formatCode>General</c:formatCode>
                  <c:ptCount val="2"/>
                  <c:pt idx="0">
                    <c:v>1.5960558764678177</c:v>
                  </c:pt>
                  <c:pt idx="1">
                    <c:v>4.0840755774941337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[1]Sheet1!$S$17:$S$18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[1]Sheet1!$T$17:$T$18</c:f>
              <c:numCache>
                <c:formatCode>General</c:formatCode>
                <c:ptCount val="2"/>
                <c:pt idx="0">
                  <c:v>91.997385171373125</c:v>
                </c:pt>
                <c:pt idx="1">
                  <c:v>58.705905946447785</c:v>
                </c:pt>
              </c:numCache>
            </c:numRef>
          </c:val>
        </c:ser>
        <c:ser>
          <c:idx val="1"/>
          <c:order val="1"/>
          <c:tx>
            <c:strRef>
              <c:f>[1]Sheet1!$U$16</c:f>
              <c:strCache>
                <c:ptCount val="1"/>
                <c:pt idx="0">
                  <c:v>JZ SG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[1]Sheet1!$Y$17:$Y$18</c:f>
                <c:numCache>
                  <c:formatCode>General</c:formatCode>
                  <c:ptCount val="2"/>
                  <c:pt idx="0">
                    <c:v>2.0492432719635492</c:v>
                  </c:pt>
                  <c:pt idx="1">
                    <c:v>4.2045308017208862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[1]Sheet1!$S$17:$S$18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[1]Sheet1!$U$17:$U$18</c:f>
              <c:numCache>
                <c:formatCode>General</c:formatCode>
                <c:ptCount val="2"/>
                <c:pt idx="0">
                  <c:v>5.7447003183437291</c:v>
                </c:pt>
                <c:pt idx="1">
                  <c:v>23.59415113355907</c:v>
                </c:pt>
              </c:numCache>
            </c:numRef>
          </c:val>
        </c:ser>
        <c:ser>
          <c:idx val="2"/>
          <c:order val="2"/>
          <c:tx>
            <c:strRef>
              <c:f>[1]Sheet1!$V$16</c:f>
              <c:strCache>
                <c:ptCount val="1"/>
                <c:pt idx="0">
                  <c:v>epi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[1]Sheet1!$Z$17:$Z$18</c:f>
                <c:numCache>
                  <c:formatCode>General</c:formatCode>
                  <c:ptCount val="2"/>
                  <c:pt idx="0">
                    <c:v>1.3203325285453675</c:v>
                  </c:pt>
                  <c:pt idx="1">
                    <c:v>0.54184153150194658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[1]Sheet1!$S$17:$S$18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[1]Sheet1!$V$17:$V$18</c:f>
              <c:numCache>
                <c:formatCode>General</c:formatCode>
                <c:ptCount val="2"/>
                <c:pt idx="0">
                  <c:v>2.2579145102831579</c:v>
                </c:pt>
                <c:pt idx="1">
                  <c:v>17.699942919993145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63525936"/>
        <c:axId val="-63535728"/>
      </c:barChart>
      <c:catAx>
        <c:axId val="-6352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3535728"/>
        <c:crosses val="autoZero"/>
        <c:auto val="1"/>
        <c:lblAlgn val="ctr"/>
        <c:lblOffset val="100"/>
        <c:noMultiLvlLbl val="0"/>
      </c:catAx>
      <c:valAx>
        <c:axId val="-6353572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352593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Krt1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'3e'!$L$4:$L$7</c:f>
                <c:numCache>
                  <c:formatCode>General</c:formatCode>
                  <c:ptCount val="4"/>
                  <c:pt idx="0">
                    <c:v>0.45461900966601015</c:v>
                  </c:pt>
                  <c:pt idx="1">
                    <c:v>0.61093769262876119</c:v>
                  </c:pt>
                  <c:pt idx="2">
                    <c:v>1.6939975843345936</c:v>
                  </c:pt>
                  <c:pt idx="3">
                    <c:v>1.3453762228346158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'3e'!$J$4:$J$7</c:f>
              <c:strCache>
                <c:ptCount val="4"/>
                <c:pt idx="0">
                  <c:v>Nt</c:v>
                </c:pt>
                <c:pt idx="1">
                  <c:v>Na</c:v>
                </c:pt>
                <c:pt idx="2">
                  <c:v>Ht</c:v>
                </c:pt>
                <c:pt idx="3">
                  <c:v>Ha</c:v>
                </c:pt>
              </c:strCache>
            </c:strRef>
          </c:cat>
          <c:val>
            <c:numRef>
              <c:f>'3e'!$K$4:$K$7</c:f>
              <c:numCache>
                <c:formatCode>General</c:formatCode>
                <c:ptCount val="4"/>
                <c:pt idx="0">
                  <c:v>1</c:v>
                </c:pt>
                <c:pt idx="1">
                  <c:v>3.4802019494542695</c:v>
                </c:pt>
                <c:pt idx="2">
                  <c:v>5.411365979882877</c:v>
                </c:pt>
                <c:pt idx="3">
                  <c:v>6.3577482052180008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3522128"/>
        <c:axId val="-63535184"/>
      </c:barChart>
      <c:catAx>
        <c:axId val="-6352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3535184"/>
        <c:crosses val="autoZero"/>
        <c:auto val="1"/>
        <c:lblAlgn val="ctr"/>
        <c:lblOffset val="100"/>
        <c:noMultiLvlLbl val="0"/>
      </c:catAx>
      <c:valAx>
        <c:axId val="-63535184"/>
        <c:scaling>
          <c:orientation val="minMax"/>
          <c:max val="8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352212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'3e'!$Q$4:$Q$7</c:f>
                <c:numCache>
                  <c:formatCode>General</c:formatCode>
                  <c:ptCount val="4"/>
                  <c:pt idx="0">
                    <c:v>0.45461900966601015</c:v>
                  </c:pt>
                  <c:pt idx="1">
                    <c:v>1.6939975843345936</c:v>
                  </c:pt>
                  <c:pt idx="2">
                    <c:v>0.61093769262876119</c:v>
                  </c:pt>
                  <c:pt idx="3">
                    <c:v>1.3453762228346158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'3e'!$O$4:$O$7</c:f>
              <c:strCache>
                <c:ptCount val="4"/>
                <c:pt idx="0">
                  <c:v>ND</c:v>
                </c:pt>
                <c:pt idx="1">
                  <c:v>HFD</c:v>
                </c:pt>
                <c:pt idx="2">
                  <c:v>ND</c:v>
                </c:pt>
                <c:pt idx="3">
                  <c:v>HFD</c:v>
                </c:pt>
              </c:strCache>
            </c:strRef>
          </c:cat>
          <c:val>
            <c:numRef>
              <c:f>'3e'!$P$4:$P$7</c:f>
              <c:numCache>
                <c:formatCode>General</c:formatCode>
                <c:ptCount val="4"/>
                <c:pt idx="0">
                  <c:v>1</c:v>
                </c:pt>
                <c:pt idx="1">
                  <c:v>5.411365979882877</c:v>
                </c:pt>
                <c:pt idx="2">
                  <c:v>3.4802019494542695</c:v>
                </c:pt>
                <c:pt idx="3">
                  <c:v>6.3577482052180008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3525392"/>
        <c:axId val="-63534096"/>
      </c:barChart>
      <c:catAx>
        <c:axId val="-6352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3534096"/>
        <c:crosses val="autoZero"/>
        <c:auto val="1"/>
        <c:lblAlgn val="ctr"/>
        <c:lblOffset val="100"/>
        <c:noMultiLvlLbl val="0"/>
      </c:catAx>
      <c:valAx>
        <c:axId val="-63534096"/>
        <c:scaling>
          <c:orientation val="minMax"/>
          <c:max val="8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35253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caspase3-positive bulge</a:t>
            </a:r>
            <a:endParaRPr lang="ja-JP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'3f'!$U$12:$V$12</c:f>
                <c:numCache>
                  <c:formatCode>General</c:formatCode>
                  <c:ptCount val="2"/>
                  <c:pt idx="0">
                    <c:v>12.804477150921826</c:v>
                  </c:pt>
                  <c:pt idx="1">
                    <c:v>0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'3f'!$U$7:$V$7</c:f>
              <c:strCache>
                <c:ptCount val="2"/>
                <c:pt idx="0">
                  <c:v>pk</c:v>
                </c:pt>
                <c:pt idx="1">
                  <c:v>cream</c:v>
                </c:pt>
              </c:strCache>
            </c:strRef>
          </c:cat>
          <c:val>
            <c:numRef>
              <c:f>'3f'!$U$11:$V$11</c:f>
              <c:numCache>
                <c:formatCode>0.00</c:formatCode>
                <c:ptCount val="2"/>
                <c:pt idx="0">
                  <c:v>89.102564102564102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45-46ED-80E2-D6D8FD0ED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3524304"/>
        <c:axId val="-63524848"/>
      </c:barChart>
      <c:catAx>
        <c:axId val="-6352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3524848"/>
        <c:crosses val="autoZero"/>
        <c:auto val="1"/>
        <c:lblAlgn val="ctr"/>
        <c:lblOffset val="100"/>
        <c:noMultiLvlLbl val="0"/>
      </c:catAx>
      <c:valAx>
        <c:axId val="-63524848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63524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144780</xdr:colOff>
      <xdr:row>14</xdr:row>
      <xdr:rowOff>129540</xdr:rowOff>
    </xdr:from>
    <xdr:to>
      <xdr:col>14</xdr:col>
      <xdr:colOff>350520</xdr:colOff>
      <xdr:row>36</xdr:row>
      <xdr:rowOff>76200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533400</xdr:colOff>
      <xdr:row>14</xdr:row>
      <xdr:rowOff>137160</xdr:rowOff>
    </xdr:from>
    <xdr:to>
      <xdr:col>19</xdr:col>
      <xdr:colOff>358140</xdr:colOff>
      <xdr:row>36</xdr:row>
      <xdr:rowOff>129540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8</xdr:row>
      <xdr:rowOff>91440</xdr:rowOff>
    </xdr:from>
    <xdr:to>
      <xdr:col>10</xdr:col>
      <xdr:colOff>464820</xdr:colOff>
      <xdr:row>24</xdr:row>
      <xdr:rowOff>152400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160020</xdr:colOff>
      <xdr:row>10</xdr:row>
      <xdr:rowOff>106680</xdr:rowOff>
    </xdr:from>
    <xdr:to>
      <xdr:col>16</xdr:col>
      <xdr:colOff>91440</xdr:colOff>
      <xdr:row>27</xdr:row>
      <xdr:rowOff>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236220</xdr:colOff>
      <xdr:row>22</xdr:row>
      <xdr:rowOff>76200</xdr:rowOff>
    </xdr:from>
    <xdr:to>
      <xdr:col>11</xdr:col>
      <xdr:colOff>655320</xdr:colOff>
      <xdr:row>38</xdr:row>
      <xdr:rowOff>30480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0.72167</cdr:x>
      <cdr:y>0.80555</cdr:y>
    </cdr:from>
    <cdr:to>
      <cdr:x>0.77834</cdr:x>
      <cdr:y>0.88611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299460" y="2209797"/>
          <a:ext cx="259095" cy="2209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*</a:t>
          </a:r>
          <a:endParaRPr lang="ja-JP" alt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1%20Trace%20numb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6">
          <cell r="T16" t="str">
            <v>bulge</v>
          </cell>
          <cell r="U16" t="str">
            <v>JZ SG</v>
          </cell>
          <cell r="V16" t="str">
            <v>epi</v>
          </cell>
        </row>
        <row r="17">
          <cell r="S17" t="str">
            <v>ND</v>
          </cell>
          <cell r="T17">
            <v>91.997385171373125</v>
          </cell>
          <cell r="U17">
            <v>5.7447003183437291</v>
          </cell>
          <cell r="V17">
            <v>2.2579145102831579</v>
          </cell>
          <cell r="X17">
            <v>1.5960558764678177</v>
          </cell>
          <cell r="Y17">
            <v>2.0492432719635492</v>
          </cell>
          <cell r="Z17">
            <v>1.3203325285453675</v>
          </cell>
        </row>
        <row r="18">
          <cell r="S18" t="str">
            <v>HFD</v>
          </cell>
          <cell r="T18">
            <v>58.705905946447785</v>
          </cell>
          <cell r="U18">
            <v>23.59415113355907</v>
          </cell>
          <cell r="V18">
            <v>17.699942919993145</v>
          </cell>
          <cell r="X18">
            <v>4.0840755774941337</v>
          </cell>
          <cell r="Y18">
            <v>4.2045308017208862</v>
          </cell>
          <cell r="Z18">
            <v>0.54184153150194658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4"/>
  <sheetViews>
    <sheetView workbookViewId="0">
      <selection activeCell="H33" sqref="H33"/>
    </sheetView>
  </sheetViews>
  <sheetFormatPr defaultRowHeight="13.2" x14ac:dyDescent="0.2"/>
  <cols>
    <col min="1" max="4" width="8.88671875" style="2"/>
    <col min="5" max="5" width="8.88671875" style="3"/>
    <col min="6" max="16384" width="8.88671875" style="2"/>
  </cols>
  <sheetData>
    <row r="1" spans="2:19" x14ac:dyDescent="0.2">
      <c r="C1" s="2">
        <v>14802</v>
      </c>
      <c r="F1" s="2">
        <v>14804</v>
      </c>
    </row>
    <row r="2" spans="2:19" x14ac:dyDescent="0.2">
      <c r="C2" s="2" t="s">
        <v>29</v>
      </c>
      <c r="D2" s="2" t="s">
        <v>28</v>
      </c>
      <c r="E2" s="3" t="s">
        <v>25</v>
      </c>
      <c r="F2" s="2" t="s">
        <v>27</v>
      </c>
      <c r="G2" s="2" t="s">
        <v>26</v>
      </c>
      <c r="H2" s="2" t="s">
        <v>25</v>
      </c>
    </row>
    <row r="3" spans="2:19" x14ac:dyDescent="0.2">
      <c r="C3" s="2">
        <v>30</v>
      </c>
      <c r="D3" s="2">
        <v>0</v>
      </c>
      <c r="E3" s="3">
        <v>0</v>
      </c>
      <c r="F3" s="7">
        <v>30</v>
      </c>
      <c r="G3" s="7">
        <v>3</v>
      </c>
      <c r="H3" s="7">
        <v>0</v>
      </c>
      <c r="J3" s="2" t="s">
        <v>24</v>
      </c>
    </row>
    <row r="4" spans="2:19" x14ac:dyDescent="0.2">
      <c r="C4" s="2">
        <v>28</v>
      </c>
      <c r="D4" s="2">
        <v>2</v>
      </c>
      <c r="E4" s="3">
        <v>0</v>
      </c>
      <c r="F4" s="7">
        <v>25</v>
      </c>
      <c r="G4" s="7">
        <v>0</v>
      </c>
      <c r="H4" s="2">
        <v>0</v>
      </c>
      <c r="J4" s="2">
        <f>SUM(C3:H11)</f>
        <v>543</v>
      </c>
    </row>
    <row r="5" spans="2:19" x14ac:dyDescent="0.2">
      <c r="C5" s="2">
        <v>37</v>
      </c>
      <c r="D5" s="2">
        <v>0</v>
      </c>
      <c r="E5" s="3">
        <v>2</v>
      </c>
      <c r="F5" s="7">
        <v>18</v>
      </c>
      <c r="G5" s="7">
        <v>0</v>
      </c>
      <c r="H5" s="7">
        <v>0</v>
      </c>
    </row>
    <row r="6" spans="2:19" x14ac:dyDescent="0.2">
      <c r="C6" s="2">
        <v>25</v>
      </c>
      <c r="D6" s="2">
        <v>5</v>
      </c>
      <c r="E6" s="3">
        <v>1</v>
      </c>
      <c r="F6" s="7">
        <v>27</v>
      </c>
      <c r="G6" s="7">
        <v>0</v>
      </c>
      <c r="H6" s="7">
        <v>2</v>
      </c>
    </row>
    <row r="7" spans="2:19" x14ac:dyDescent="0.2">
      <c r="C7" s="2">
        <v>27</v>
      </c>
      <c r="D7" s="2">
        <v>0</v>
      </c>
      <c r="E7" s="3">
        <v>1</v>
      </c>
      <c r="F7" s="7">
        <v>25</v>
      </c>
      <c r="G7" s="7">
        <v>3</v>
      </c>
      <c r="H7" s="7">
        <v>2</v>
      </c>
    </row>
    <row r="8" spans="2:19" x14ac:dyDescent="0.2">
      <c r="C8" s="2">
        <v>46</v>
      </c>
      <c r="D8" s="2">
        <v>0</v>
      </c>
      <c r="E8" s="3">
        <v>5</v>
      </c>
      <c r="F8" s="7">
        <v>9</v>
      </c>
      <c r="G8" s="7">
        <v>0</v>
      </c>
      <c r="H8" s="7">
        <v>0</v>
      </c>
    </row>
    <row r="9" spans="2:19" x14ac:dyDescent="0.2">
      <c r="C9" s="2">
        <v>41</v>
      </c>
      <c r="D9" s="2">
        <v>0</v>
      </c>
      <c r="E9" s="3">
        <v>2</v>
      </c>
      <c r="F9" s="7">
        <v>10</v>
      </c>
      <c r="G9" s="7">
        <v>0</v>
      </c>
      <c r="H9" s="7">
        <v>0</v>
      </c>
      <c r="M9" s="2" t="s">
        <v>23</v>
      </c>
      <c r="N9" s="2" t="s">
        <v>22</v>
      </c>
      <c r="O9" s="2" t="s">
        <v>21</v>
      </c>
      <c r="Q9" s="2" t="s">
        <v>20</v>
      </c>
    </row>
    <row r="10" spans="2:19" x14ac:dyDescent="0.2">
      <c r="C10" s="2">
        <v>62</v>
      </c>
      <c r="D10" s="2">
        <v>0</v>
      </c>
      <c r="E10" s="3">
        <v>0</v>
      </c>
      <c r="M10" s="2">
        <f>AVERAGE(C14,F14)</f>
        <v>0.93934619302266342</v>
      </c>
      <c r="N10" s="2">
        <f>AVERAGE(D14,G14)</f>
        <v>3.4186401833460653E-2</v>
      </c>
      <c r="O10" s="2">
        <f>AVERAGE(E14,H14)</f>
        <v>2.646740514387573E-2</v>
      </c>
      <c r="Q10" s="2">
        <f>_xlfn.STDEV.P(C14,F14)</f>
        <v>4.2812579577285459E-3</v>
      </c>
      <c r="R10" s="2">
        <f>_xlfn.STDEV.P(D14,G14)</f>
        <v>4.7746371275783021E-3</v>
      </c>
      <c r="S10" s="2">
        <f>_xlfn.STDEV.P(E14,H14)</f>
        <v>4.9337916984975964E-4</v>
      </c>
    </row>
    <row r="11" spans="2:19" x14ac:dyDescent="0.2">
      <c r="C11" s="6">
        <v>70</v>
      </c>
      <c r="D11" s="6">
        <v>5</v>
      </c>
      <c r="E11" s="3">
        <v>0</v>
      </c>
      <c r="F11" s="6"/>
      <c r="G11" s="6"/>
      <c r="H11" s="6"/>
    </row>
    <row r="12" spans="2:19" x14ac:dyDescent="0.2">
      <c r="C12" s="4">
        <v>19</v>
      </c>
      <c r="D12" s="4">
        <v>0</v>
      </c>
      <c r="E12" s="5">
        <v>0</v>
      </c>
      <c r="F12" s="4"/>
      <c r="G12" s="4"/>
      <c r="H12" s="4"/>
    </row>
    <row r="13" spans="2:19" x14ac:dyDescent="0.2">
      <c r="B13" s="2" t="s">
        <v>19</v>
      </c>
      <c r="C13" s="2">
        <f>AVERAGE(C3:C12)</f>
        <v>38.5</v>
      </c>
      <c r="D13" s="2">
        <f>AVERAGE(D3:D12)</f>
        <v>1.2</v>
      </c>
      <c r="E13" s="3">
        <f>AVERAGE(E3:E12)</f>
        <v>1.1000000000000001</v>
      </c>
      <c r="F13" s="2">
        <f>AVERAGE(F3:F11)</f>
        <v>20.571428571428573</v>
      </c>
      <c r="G13" s="2">
        <f>AVERAGE(G3:G11)</f>
        <v>0.8571428571428571</v>
      </c>
      <c r="H13" s="2">
        <f>AVERAGE(H3:H11)</f>
        <v>0.5714285714285714</v>
      </c>
    </row>
    <row r="14" spans="2:19" x14ac:dyDescent="0.2">
      <c r="C14" s="2">
        <f>C13/SUM(C13:E13)</f>
        <v>0.94362745098039202</v>
      </c>
      <c r="D14" s="2">
        <f>D13/SUM(C13:E13)</f>
        <v>2.9411764705882349E-2</v>
      </c>
      <c r="E14" s="2">
        <f>E13/SUM(C13:E13)</f>
        <v>2.6960784313725488E-2</v>
      </c>
      <c r="F14" s="2">
        <f>F13/SUM(F13:H13)</f>
        <v>0.93506493506493493</v>
      </c>
      <c r="G14" s="2">
        <f>G13/SUM(F13:H13)</f>
        <v>3.8961038961038953E-2</v>
      </c>
      <c r="H14" s="2">
        <f>H13/SUM(F13:H13)</f>
        <v>2.5974025974025969E-2</v>
      </c>
    </row>
  </sheetData>
  <phoneticPr fontId="18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D33" sqref="D33"/>
    </sheetView>
  </sheetViews>
  <sheetFormatPr defaultRowHeight="13.2" x14ac:dyDescent="0.2"/>
  <cols>
    <col min="8" max="8" width="9.44140625" bestFit="1" customWidth="1"/>
  </cols>
  <sheetData>
    <row r="1" spans="1:17" x14ac:dyDescent="0.2">
      <c r="A1" t="s">
        <v>0</v>
      </c>
    </row>
    <row r="3" spans="1:17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N3" t="s">
        <v>14</v>
      </c>
    </row>
    <row r="4" spans="1:17" x14ac:dyDescent="0.2">
      <c r="B4">
        <v>7</v>
      </c>
      <c r="C4" s="1">
        <v>100000</v>
      </c>
      <c r="D4" t="s">
        <v>6</v>
      </c>
      <c r="E4" t="s">
        <v>7</v>
      </c>
      <c r="G4" t="s">
        <v>10</v>
      </c>
      <c r="H4" s="1">
        <f>AVERAGE(C4:C6)</f>
        <v>171330</v>
      </c>
      <c r="I4">
        <f>_xlfn.STDEV.P(C4:C6)</f>
        <v>77889.874926077522</v>
      </c>
      <c r="J4" t="s">
        <v>10</v>
      </c>
      <c r="K4">
        <f>H4/$H$4</f>
        <v>1</v>
      </c>
      <c r="L4">
        <f>I4/$H$4</f>
        <v>0.45461900966601015</v>
      </c>
      <c r="O4" t="s">
        <v>15</v>
      </c>
      <c r="P4">
        <v>1</v>
      </c>
      <c r="Q4">
        <v>0.45461900966601015</v>
      </c>
    </row>
    <row r="5" spans="1:17" x14ac:dyDescent="0.2">
      <c r="B5">
        <v>8</v>
      </c>
      <c r="C5" s="1">
        <v>134302</v>
      </c>
      <c r="D5" t="s">
        <v>8</v>
      </c>
      <c r="E5" t="s">
        <v>9</v>
      </c>
      <c r="G5" t="s">
        <v>11</v>
      </c>
      <c r="H5" s="1">
        <f>AVERAGE(C7:C9)</f>
        <v>596263</v>
      </c>
      <c r="I5">
        <f>_xlfn.STDEV.P(C7:C9)</f>
        <v>104671.95487808566</v>
      </c>
      <c r="J5" t="s">
        <v>11</v>
      </c>
      <c r="K5">
        <f t="shared" ref="K5:K7" si="0">H5/$H$4</f>
        <v>3.4802019494542695</v>
      </c>
      <c r="L5">
        <f t="shared" ref="L5:L7" si="1">I5/$H$4</f>
        <v>0.61093769262876119</v>
      </c>
      <c r="O5" t="s">
        <v>16</v>
      </c>
      <c r="P5">
        <v>5.411365979882877</v>
      </c>
      <c r="Q5">
        <v>1.6939975843345936</v>
      </c>
    </row>
    <row r="6" spans="1:17" x14ac:dyDescent="0.2">
      <c r="B6">
        <v>9</v>
      </c>
      <c r="C6" s="1">
        <v>279688</v>
      </c>
      <c r="D6" s="1">
        <v>143281</v>
      </c>
      <c r="E6" s="1">
        <v>117861</v>
      </c>
      <c r="G6" t="s">
        <v>12</v>
      </c>
      <c r="H6" s="1">
        <f>AVERAGE(C10:C12)</f>
        <v>927129.33333333337</v>
      </c>
      <c r="I6">
        <f>_xlfn.STDEV.P(C10:C12)</f>
        <v>290232.60612404591</v>
      </c>
      <c r="J6" t="s">
        <v>12</v>
      </c>
      <c r="K6">
        <f t="shared" si="0"/>
        <v>5.411365979882877</v>
      </c>
      <c r="L6">
        <f t="shared" si="1"/>
        <v>1.6939975843345936</v>
      </c>
      <c r="N6">
        <f>TTEST(C4:C6,C10:C12,2,2)</f>
        <v>2.3651397138914423E-2</v>
      </c>
      <c r="O6" t="s">
        <v>17</v>
      </c>
      <c r="P6">
        <v>3.4802019494542695</v>
      </c>
      <c r="Q6">
        <v>0.61093769262876119</v>
      </c>
    </row>
    <row r="7" spans="1:17" x14ac:dyDescent="0.2">
      <c r="B7">
        <v>10</v>
      </c>
      <c r="C7" s="1">
        <v>711926</v>
      </c>
      <c r="D7" s="1">
        <v>341014</v>
      </c>
      <c r="E7" s="1">
        <v>244877</v>
      </c>
      <c r="G7" t="s">
        <v>13</v>
      </c>
      <c r="H7" s="1">
        <f>AVERAGE(C13:C15)</f>
        <v>1089273</v>
      </c>
      <c r="I7">
        <f>_xlfn.STDEV.P(C13:C15)</f>
        <v>230503.30825825472</v>
      </c>
      <c r="J7" t="s">
        <v>13</v>
      </c>
      <c r="K7">
        <f t="shared" si="0"/>
        <v>6.3577482052180008</v>
      </c>
      <c r="L7">
        <f t="shared" si="1"/>
        <v>1.3453762228346158</v>
      </c>
      <c r="N7">
        <f>TTEST(C7:C9,C13:C15,2,2)</f>
        <v>5.115760915081239E-2</v>
      </c>
      <c r="O7" t="s">
        <v>18</v>
      </c>
      <c r="P7">
        <v>6.3577482052180008</v>
      </c>
      <c r="Q7">
        <v>1.3453762228346158</v>
      </c>
    </row>
    <row r="8" spans="1:17" x14ac:dyDescent="0.2">
      <c r="B8">
        <v>11</v>
      </c>
      <c r="C8" s="1">
        <v>458426</v>
      </c>
      <c r="D8" s="1">
        <v>227315</v>
      </c>
      <c r="E8" s="1">
        <v>161995</v>
      </c>
    </row>
    <row r="9" spans="1:17" x14ac:dyDescent="0.2">
      <c r="B9">
        <v>12</v>
      </c>
      <c r="C9" s="1">
        <v>618437</v>
      </c>
      <c r="D9" s="1">
        <v>309694</v>
      </c>
      <c r="E9" s="1">
        <v>225926</v>
      </c>
    </row>
    <row r="10" spans="1:17" x14ac:dyDescent="0.2">
      <c r="B10">
        <v>13</v>
      </c>
      <c r="C10" s="1">
        <v>580052</v>
      </c>
      <c r="D10" s="1">
        <v>548731</v>
      </c>
      <c r="E10" s="1">
        <v>316873</v>
      </c>
    </row>
    <row r="11" spans="1:17" x14ac:dyDescent="0.2">
      <c r="B11">
        <v>14</v>
      </c>
      <c r="C11" s="1">
        <v>1290419</v>
      </c>
      <c r="D11" s="1">
        <v>734077</v>
      </c>
      <c r="E11" s="1">
        <v>421405</v>
      </c>
    </row>
    <row r="12" spans="1:17" x14ac:dyDescent="0.2">
      <c r="B12">
        <v>15</v>
      </c>
      <c r="C12" s="1">
        <v>910917</v>
      </c>
      <c r="D12" s="1">
        <v>704237</v>
      </c>
      <c r="E12" s="1">
        <v>363293</v>
      </c>
    </row>
    <row r="13" spans="1:17" x14ac:dyDescent="0.2">
      <c r="B13">
        <v>16</v>
      </c>
      <c r="C13" s="1">
        <v>855360</v>
      </c>
      <c r="D13" s="1">
        <v>473272</v>
      </c>
      <c r="E13" s="1">
        <v>391784</v>
      </c>
    </row>
    <row r="14" spans="1:17" x14ac:dyDescent="0.2">
      <c r="B14">
        <v>17</v>
      </c>
      <c r="C14" s="1">
        <v>1402854</v>
      </c>
      <c r="D14" s="1">
        <v>1033211</v>
      </c>
      <c r="E14" s="1">
        <v>682300</v>
      </c>
    </row>
    <row r="15" spans="1:17" x14ac:dyDescent="0.2">
      <c r="B15">
        <v>18</v>
      </c>
      <c r="C15" s="1">
        <v>1009605</v>
      </c>
      <c r="D15" s="1">
        <v>491199</v>
      </c>
      <c r="E15" s="1">
        <v>326822</v>
      </c>
    </row>
  </sheetData>
  <phoneticPr fontId="18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4"/>
  <sheetViews>
    <sheetView tabSelected="1" workbookViewId="0">
      <selection activeCell="S26" sqref="S26"/>
    </sheetView>
  </sheetViews>
  <sheetFormatPr defaultRowHeight="13.2" x14ac:dyDescent="0.2"/>
  <cols>
    <col min="1" max="1" width="3.21875" style="2" customWidth="1"/>
    <col min="2" max="2" width="14" style="2" bestFit="1" customWidth="1"/>
    <col min="3" max="6" width="4.77734375" style="2" customWidth="1"/>
    <col min="7" max="8" width="6.109375" style="2" customWidth="1"/>
    <col min="9" max="9" width="7.109375" style="2" bestFit="1" customWidth="1"/>
    <col min="10" max="10" width="5" style="2" customWidth="1"/>
    <col min="11" max="11" width="3.109375" style="2" customWidth="1"/>
    <col min="12" max="12" width="13.6640625" style="2" bestFit="1" customWidth="1"/>
    <col min="13" max="17" width="4.77734375" style="2" customWidth="1"/>
    <col min="18" max="18" width="6.21875" style="2" customWidth="1"/>
    <col min="19" max="19" width="8.88671875" style="2"/>
    <col min="20" max="20" width="4.77734375" style="2" bestFit="1" customWidth="1"/>
    <col min="21" max="16384" width="8.88671875" style="2"/>
  </cols>
  <sheetData>
    <row r="1" spans="1:24" ht="14.4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24" ht="14.4" x14ac:dyDescent="0.3">
      <c r="A2" s="8" t="s">
        <v>41</v>
      </c>
      <c r="B2" s="8"/>
      <c r="C2" s="8"/>
      <c r="D2" s="8"/>
      <c r="E2" s="8"/>
      <c r="F2" s="8"/>
      <c r="G2" s="8"/>
      <c r="H2" s="8"/>
      <c r="I2" s="8"/>
      <c r="J2" s="8"/>
      <c r="K2" s="8" t="s">
        <v>40</v>
      </c>
      <c r="L2" s="8"/>
      <c r="M2" s="8"/>
      <c r="N2" s="8"/>
      <c r="O2" s="8"/>
      <c r="P2" s="8"/>
      <c r="Q2" s="8"/>
      <c r="R2" s="8"/>
    </row>
    <row r="3" spans="1:24" ht="14.4" x14ac:dyDescent="0.3">
      <c r="A3" s="8"/>
      <c r="B3" s="15">
        <v>18886</v>
      </c>
      <c r="D3" s="8"/>
      <c r="E3" s="8"/>
      <c r="F3" s="8"/>
      <c r="G3" s="8"/>
      <c r="H3" s="8"/>
      <c r="I3" s="8"/>
      <c r="J3" s="8"/>
      <c r="K3" s="8"/>
      <c r="L3" s="15">
        <v>18891</v>
      </c>
      <c r="N3" s="8"/>
      <c r="O3" s="8"/>
      <c r="P3" s="8"/>
      <c r="Q3" s="8"/>
      <c r="R3" s="8"/>
    </row>
    <row r="4" spans="1:24" ht="15" thickBot="1" x14ac:dyDescent="0.35">
      <c r="A4" s="8"/>
      <c r="B4" s="14" t="s">
        <v>33</v>
      </c>
      <c r="C4" s="14">
        <v>1</v>
      </c>
      <c r="D4" s="14">
        <v>2</v>
      </c>
      <c r="E4" s="14">
        <v>3</v>
      </c>
      <c r="F4" s="14">
        <v>4</v>
      </c>
      <c r="G4" s="14">
        <v>5</v>
      </c>
      <c r="H4" s="13" t="s">
        <v>32</v>
      </c>
      <c r="I4" s="8"/>
      <c r="J4" s="8"/>
      <c r="K4" s="8"/>
      <c r="L4" s="14" t="s">
        <v>33</v>
      </c>
      <c r="M4" s="14">
        <v>1</v>
      </c>
      <c r="N4" s="14">
        <v>2</v>
      </c>
      <c r="O4" s="14">
        <v>3</v>
      </c>
      <c r="P4" s="14">
        <v>4</v>
      </c>
      <c r="Q4" s="14">
        <v>5</v>
      </c>
      <c r="R4" s="13" t="s">
        <v>32</v>
      </c>
    </row>
    <row r="5" spans="1:24" ht="15" thickTop="1" x14ac:dyDescent="0.3">
      <c r="A5" s="8"/>
      <c r="B5" s="8" t="s">
        <v>31</v>
      </c>
      <c r="C5" s="8">
        <v>4</v>
      </c>
      <c r="D5" s="8">
        <v>2</v>
      </c>
      <c r="E5" s="8">
        <v>2</v>
      </c>
      <c r="F5" s="8">
        <v>2</v>
      </c>
      <c r="G5" s="8">
        <v>2</v>
      </c>
      <c r="H5" s="12">
        <f>SUM(C5:G5)</f>
        <v>12</v>
      </c>
      <c r="I5" s="8"/>
      <c r="J5" s="8"/>
      <c r="K5" s="8"/>
      <c r="L5" s="8" t="s">
        <v>31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12">
        <f>SUM(M5:Q5)</f>
        <v>0</v>
      </c>
      <c r="T5" s="8"/>
      <c r="U5" s="8"/>
      <c r="V5" s="8"/>
      <c r="W5" s="8"/>
      <c r="X5" s="8"/>
    </row>
    <row r="6" spans="1:24" ht="14.4" x14ac:dyDescent="0.3">
      <c r="A6" s="8"/>
      <c r="B6" s="11" t="s">
        <v>30</v>
      </c>
      <c r="C6" s="11">
        <v>4</v>
      </c>
      <c r="D6" s="11">
        <v>2</v>
      </c>
      <c r="E6" s="11">
        <v>2</v>
      </c>
      <c r="F6" s="11">
        <v>3</v>
      </c>
      <c r="G6" s="11">
        <v>2</v>
      </c>
      <c r="H6" s="10">
        <f>SUM(C6:G6)</f>
        <v>13</v>
      </c>
      <c r="I6" s="8"/>
      <c r="J6" s="8"/>
      <c r="K6" s="8"/>
      <c r="L6" s="11" t="s">
        <v>30</v>
      </c>
      <c r="M6" s="11">
        <v>3</v>
      </c>
      <c r="N6" s="11">
        <v>3</v>
      </c>
      <c r="O6" s="11">
        <v>3</v>
      </c>
      <c r="P6" s="11">
        <v>3</v>
      </c>
      <c r="Q6" s="11">
        <v>3</v>
      </c>
      <c r="R6" s="10">
        <f>SUM(M6:Q6)</f>
        <v>15</v>
      </c>
      <c r="T6" s="8"/>
      <c r="U6" s="8"/>
      <c r="V6" s="8"/>
      <c r="W6" s="8"/>
      <c r="X6" s="8"/>
    </row>
    <row r="7" spans="1:24" ht="15" thickBot="1" x14ac:dyDescent="0.35">
      <c r="A7" s="8"/>
      <c r="B7" s="8"/>
      <c r="C7" s="16"/>
      <c r="D7" s="16"/>
      <c r="E7" s="16"/>
      <c r="F7" s="16"/>
      <c r="G7" s="16"/>
      <c r="H7" s="9">
        <f>H5/H6*100</f>
        <v>92.307692307692307</v>
      </c>
      <c r="I7" s="8"/>
      <c r="J7" s="8"/>
      <c r="K7" s="8"/>
      <c r="L7" s="8"/>
      <c r="M7" s="8"/>
      <c r="N7" s="8"/>
      <c r="O7" s="8"/>
      <c r="P7" s="8"/>
      <c r="Q7" s="8"/>
      <c r="R7" s="9">
        <f>R5/R6*100</f>
        <v>0</v>
      </c>
      <c r="T7" s="8"/>
      <c r="U7" s="22" t="s">
        <v>39</v>
      </c>
      <c r="V7" s="22" t="s">
        <v>38</v>
      </c>
      <c r="W7" s="8"/>
      <c r="X7" s="8"/>
    </row>
    <row r="8" spans="1:24" ht="15" thickTop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T8" s="8"/>
      <c r="U8" s="21">
        <f>H7</f>
        <v>92.307692307692307</v>
      </c>
      <c r="V8" s="21">
        <f>R7</f>
        <v>0</v>
      </c>
      <c r="W8" s="8"/>
      <c r="X8" s="8"/>
    </row>
    <row r="9" spans="1:24" ht="14.4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T9" s="8"/>
      <c r="U9" s="21">
        <f>I14</f>
        <v>100</v>
      </c>
      <c r="V9" s="21">
        <f>R14</f>
        <v>0</v>
      </c>
      <c r="W9" s="8"/>
      <c r="X9" s="8"/>
    </row>
    <row r="10" spans="1:24" ht="14.4" x14ac:dyDescent="0.3">
      <c r="A10" s="8"/>
      <c r="B10" s="15">
        <v>18887</v>
      </c>
      <c r="C10" s="8"/>
      <c r="D10" s="8"/>
      <c r="E10" s="8"/>
      <c r="F10" s="8"/>
      <c r="G10" s="8"/>
      <c r="H10" s="8"/>
      <c r="I10" s="8"/>
      <c r="J10" s="8"/>
      <c r="K10" s="8"/>
      <c r="L10" s="15">
        <v>18892</v>
      </c>
      <c r="N10" s="8"/>
      <c r="O10" s="8"/>
      <c r="P10" s="8"/>
      <c r="Q10" s="8"/>
      <c r="R10" s="8"/>
      <c r="T10" s="8"/>
      <c r="U10" s="20">
        <f>G21</f>
        <v>75</v>
      </c>
      <c r="V10" s="20">
        <f>R21</f>
        <v>0</v>
      </c>
      <c r="W10" s="8"/>
      <c r="X10" s="8"/>
    </row>
    <row r="11" spans="1:24" ht="15" thickBot="1" x14ac:dyDescent="0.35">
      <c r="A11" s="8"/>
      <c r="B11" s="14" t="s">
        <v>33</v>
      </c>
      <c r="C11" s="14">
        <v>1</v>
      </c>
      <c r="D11" s="14">
        <v>2</v>
      </c>
      <c r="E11" s="14">
        <v>3</v>
      </c>
      <c r="F11" s="14">
        <v>4</v>
      </c>
      <c r="G11" s="14">
        <v>5</v>
      </c>
      <c r="H11" s="14">
        <v>6</v>
      </c>
      <c r="I11" s="13" t="s">
        <v>37</v>
      </c>
      <c r="J11" s="8"/>
      <c r="K11" s="8"/>
      <c r="L11" s="14" t="s">
        <v>33</v>
      </c>
      <c r="M11" s="14">
        <v>1</v>
      </c>
      <c r="N11" s="14">
        <v>2</v>
      </c>
      <c r="O11" s="14">
        <v>3</v>
      </c>
      <c r="P11" s="14">
        <v>4</v>
      </c>
      <c r="Q11" s="14">
        <v>5</v>
      </c>
      <c r="R11" s="13" t="s">
        <v>32</v>
      </c>
      <c r="T11" s="19" t="s">
        <v>36</v>
      </c>
      <c r="U11" s="9">
        <f>AVERAGE(U8:U10)</f>
        <v>89.102564102564102</v>
      </c>
      <c r="V11" s="9">
        <f>AVERAGE(V8:V10)</f>
        <v>0</v>
      </c>
      <c r="W11" s="8"/>
      <c r="X11" s="8"/>
    </row>
    <row r="12" spans="1:24" ht="15" thickTop="1" x14ac:dyDescent="0.3">
      <c r="A12" s="8"/>
      <c r="B12" s="8" t="s">
        <v>31</v>
      </c>
      <c r="C12" s="8">
        <v>2</v>
      </c>
      <c r="D12" s="8">
        <v>3</v>
      </c>
      <c r="E12" s="8">
        <v>3</v>
      </c>
      <c r="F12" s="8">
        <v>2</v>
      </c>
      <c r="G12" s="8">
        <v>2</v>
      </c>
      <c r="H12" s="8">
        <v>2</v>
      </c>
      <c r="I12" s="12">
        <f>SUM(C12:H12)</f>
        <v>14</v>
      </c>
      <c r="J12" s="8"/>
      <c r="K12" s="8"/>
      <c r="L12" s="8" t="s">
        <v>31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12">
        <f>SUM(M12:Q12)</f>
        <v>0</v>
      </c>
      <c r="T12" s="19" t="s">
        <v>35</v>
      </c>
      <c r="U12" s="9">
        <f>STDEV(U8:U10)</f>
        <v>12.804477150921826</v>
      </c>
      <c r="V12" s="9">
        <f>STDEV(V8:V10)</f>
        <v>0</v>
      </c>
      <c r="W12" s="8"/>
      <c r="X12" s="8"/>
    </row>
    <row r="13" spans="1:24" ht="14.4" x14ac:dyDescent="0.3">
      <c r="A13" s="8"/>
      <c r="B13" s="11" t="s">
        <v>30</v>
      </c>
      <c r="C13" s="11">
        <v>2</v>
      </c>
      <c r="D13" s="11">
        <v>3</v>
      </c>
      <c r="E13" s="11">
        <v>3</v>
      </c>
      <c r="F13" s="11">
        <v>2</v>
      </c>
      <c r="G13" s="11">
        <v>2</v>
      </c>
      <c r="H13" s="11">
        <v>2</v>
      </c>
      <c r="I13" s="10">
        <f>SUM(C13:H13)</f>
        <v>14</v>
      </c>
      <c r="J13" s="8"/>
      <c r="K13" s="8"/>
      <c r="L13" s="11" t="s">
        <v>30</v>
      </c>
      <c r="M13" s="11">
        <v>2</v>
      </c>
      <c r="N13" s="11">
        <v>2</v>
      </c>
      <c r="O13" s="11">
        <v>3</v>
      </c>
      <c r="P13" s="11">
        <v>3</v>
      </c>
      <c r="Q13" s="11">
        <v>2</v>
      </c>
      <c r="R13" s="10">
        <f>SUM(M13:Q13)</f>
        <v>12</v>
      </c>
      <c r="T13" s="8"/>
      <c r="U13" s="18" t="s">
        <v>34</v>
      </c>
      <c r="V13" s="17">
        <f>TTEST(U8:U10,V8:V10,2,2)</f>
        <v>2.7172105283641986E-4</v>
      </c>
      <c r="W13" s="8"/>
      <c r="X13" s="8"/>
    </row>
    <row r="14" spans="1:24" ht="14.4" x14ac:dyDescent="0.3">
      <c r="A14" s="8"/>
      <c r="B14" s="8"/>
      <c r="C14" s="16"/>
      <c r="D14" s="16"/>
      <c r="E14" s="16"/>
      <c r="F14" s="16"/>
      <c r="G14" s="16"/>
      <c r="H14" s="16"/>
      <c r="I14" s="9">
        <f>I12/I13*100</f>
        <v>100</v>
      </c>
      <c r="J14" s="8"/>
      <c r="K14" s="8"/>
      <c r="L14" s="8"/>
      <c r="M14" s="8"/>
      <c r="N14" s="8"/>
      <c r="O14" s="8"/>
      <c r="P14" s="8"/>
      <c r="Q14" s="8"/>
      <c r="R14" s="9">
        <f>R12/R13*100</f>
        <v>0</v>
      </c>
      <c r="T14" s="8"/>
      <c r="U14" s="8"/>
      <c r="V14" s="8"/>
      <c r="W14" s="8"/>
      <c r="X14" s="8"/>
    </row>
    <row r="15" spans="1:24" ht="14.4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T15" s="8"/>
      <c r="U15" s="8"/>
      <c r="V15" s="8"/>
      <c r="W15" s="8"/>
      <c r="X15" s="8"/>
    </row>
    <row r="16" spans="1:24" ht="14.4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T16" s="8"/>
      <c r="U16" s="8"/>
      <c r="V16" s="8"/>
      <c r="W16" s="8"/>
      <c r="X16" s="8"/>
    </row>
    <row r="17" spans="1:24" ht="14.4" x14ac:dyDescent="0.3">
      <c r="A17" s="8"/>
      <c r="B17" s="15">
        <v>18888</v>
      </c>
      <c r="C17" s="8"/>
      <c r="D17" s="8"/>
      <c r="E17" s="8"/>
      <c r="F17" s="8"/>
      <c r="G17" s="8"/>
      <c r="H17" s="8"/>
      <c r="I17" s="8"/>
      <c r="J17" s="8"/>
      <c r="K17" s="8"/>
      <c r="L17" s="15">
        <v>18893</v>
      </c>
      <c r="N17" s="8"/>
      <c r="O17" s="8"/>
      <c r="P17" s="8"/>
      <c r="Q17" s="8"/>
      <c r="T17" s="8"/>
      <c r="U17" s="8"/>
      <c r="V17" s="8"/>
      <c r="W17" s="8"/>
      <c r="X17" s="8"/>
    </row>
    <row r="18" spans="1:24" ht="15" thickBot="1" x14ac:dyDescent="0.35">
      <c r="A18" s="8"/>
      <c r="B18" s="14" t="s">
        <v>33</v>
      </c>
      <c r="C18" s="14">
        <v>1</v>
      </c>
      <c r="D18" s="14">
        <v>2</v>
      </c>
      <c r="E18" s="14">
        <v>3</v>
      </c>
      <c r="F18" s="14">
        <v>4</v>
      </c>
      <c r="G18" s="13" t="s">
        <v>32</v>
      </c>
      <c r="H18" s="8"/>
      <c r="I18" s="8"/>
      <c r="J18" s="8"/>
      <c r="K18" s="8"/>
      <c r="L18" s="14" t="s">
        <v>33</v>
      </c>
      <c r="M18" s="14">
        <v>1</v>
      </c>
      <c r="N18" s="14">
        <v>2</v>
      </c>
      <c r="O18" s="14">
        <v>3</v>
      </c>
      <c r="P18" s="14">
        <v>4</v>
      </c>
      <c r="Q18" s="14">
        <v>5</v>
      </c>
      <c r="R18" s="13" t="s">
        <v>32</v>
      </c>
      <c r="T18" s="8"/>
      <c r="U18" s="8"/>
      <c r="V18" s="8"/>
      <c r="W18" s="8"/>
      <c r="X18" s="8"/>
    </row>
    <row r="19" spans="1:24" ht="15" thickTop="1" x14ac:dyDescent="0.3">
      <c r="A19" s="8"/>
      <c r="B19" s="8" t="s">
        <v>31</v>
      </c>
      <c r="C19" s="8">
        <v>2</v>
      </c>
      <c r="D19" s="8">
        <v>1</v>
      </c>
      <c r="E19" s="8">
        <v>1</v>
      </c>
      <c r="F19" s="8">
        <v>2</v>
      </c>
      <c r="G19" s="12">
        <f>SUM(B19:F19)</f>
        <v>6</v>
      </c>
      <c r="H19" s="8"/>
      <c r="I19" s="8"/>
      <c r="J19" s="8"/>
      <c r="K19" s="8"/>
      <c r="L19" s="8" t="s">
        <v>31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12">
        <f>SUM(M19:Q19)</f>
        <v>0</v>
      </c>
      <c r="T19" s="8"/>
      <c r="U19" s="8"/>
      <c r="V19" s="8"/>
      <c r="W19" s="8"/>
      <c r="X19" s="8"/>
    </row>
    <row r="20" spans="1:24" ht="14.4" x14ac:dyDescent="0.3">
      <c r="A20" s="8"/>
      <c r="B20" s="11" t="s">
        <v>30</v>
      </c>
      <c r="C20" s="11">
        <v>2</v>
      </c>
      <c r="D20" s="11">
        <v>2</v>
      </c>
      <c r="E20" s="11">
        <v>2</v>
      </c>
      <c r="F20" s="11">
        <v>2</v>
      </c>
      <c r="G20" s="10">
        <f>SUM(B20:F20)</f>
        <v>8</v>
      </c>
      <c r="H20" s="8"/>
      <c r="I20" s="8"/>
      <c r="J20" s="8"/>
      <c r="K20" s="8"/>
      <c r="L20" s="11" t="s">
        <v>30</v>
      </c>
      <c r="M20" s="11">
        <v>2</v>
      </c>
      <c r="N20" s="11">
        <v>3</v>
      </c>
      <c r="O20" s="11">
        <v>2</v>
      </c>
      <c r="P20" s="11">
        <v>3</v>
      </c>
      <c r="Q20" s="11">
        <v>3</v>
      </c>
      <c r="R20" s="10">
        <f>SUM(M20:Q20)</f>
        <v>13</v>
      </c>
      <c r="T20" s="8"/>
      <c r="U20" s="8"/>
      <c r="V20" s="8"/>
      <c r="W20" s="8"/>
      <c r="X20" s="8"/>
    </row>
    <row r="21" spans="1:24" ht="14.4" x14ac:dyDescent="0.3">
      <c r="A21" s="8"/>
      <c r="B21" s="8"/>
      <c r="C21" s="8"/>
      <c r="D21" s="8"/>
      <c r="E21" s="8"/>
      <c r="F21" s="8"/>
      <c r="G21" s="9">
        <f>G19/G20*100</f>
        <v>75</v>
      </c>
      <c r="H21" s="8"/>
      <c r="I21" s="8"/>
      <c r="J21" s="8"/>
      <c r="K21" s="8"/>
      <c r="R21" s="9">
        <f>R19/R20*100</f>
        <v>0</v>
      </c>
      <c r="T21" s="8"/>
      <c r="U21" s="8"/>
      <c r="V21" s="8"/>
      <c r="W21" s="8"/>
      <c r="X21" s="8"/>
    </row>
    <row r="22" spans="1:24" ht="14.4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4" ht="14.4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24" ht="14.4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4" ht="14.4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4" ht="14.4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4" ht="14.4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24" ht="14.4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24" ht="14.4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24" ht="14.4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24" ht="14.4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24" ht="14.4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ht="14.4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ht="14.4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ht="14.4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ht="14.4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ht="14.4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ht="14.4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ht="14.4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ht="14.4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ht="14.4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ht="14.4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ht="14.4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ht="14.4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ht="14.4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ht="14.4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ht="14.4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ht="14.4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ht="14.4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ht="14.4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ht="14.4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ht="14.4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ht="14.4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ht="14.4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ht="14.4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ht="14.4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ht="14.4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ht="14.4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ht="14.4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ht="14.4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ht="14.4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ht="14.4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ht="14.4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ht="14.4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ht="14.4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ht="14.4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ht="14.4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ht="14.4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 ht="14.4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ht="14.4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ht="14.4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ht="14.4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 ht="14.4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ht="14.4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 ht="14.4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ht="14.4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 ht="14.4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ht="14.4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ht="14.4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ht="14.4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 ht="14.4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ht="14.4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 ht="14.4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 ht="14.4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 ht="14.4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ht="14.4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 ht="14.4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ht="14.4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 ht="14.4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ht="14.4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 ht="14.4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ht="14.4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 ht="14.4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ht="14.4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ht="14.4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ht="14.4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ht="14.4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ht="14.4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ht="14.4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ht="14.4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ht="14.4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ht="14.4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ht="14.4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ht="14.4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ht="14.4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ht="14.4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ht="14.4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ht="14.4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ht="14.4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ht="14.4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ht="14.4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ht="14.4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8" ht="14.4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8" ht="14.4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8" ht="14.4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8" ht="14.4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8" ht="14.4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8" ht="14.4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8" ht="14.4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8" ht="14.4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8" ht="14.4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8" ht="14.4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1:18" ht="14.4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1:18" ht="14.4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1:18" ht="14.4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1:18" ht="14.4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1:18" ht="14.4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18" ht="14.4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1:18" ht="14.4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1:18" ht="14.4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1:18" ht="14.4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1:18" ht="14.4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1:18" ht="14.4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 ht="14.4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1:18" ht="14.4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8" ht="14.4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 ht="14.4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1:18" ht="14.4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1:18" ht="14.4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8" ht="14.4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ht="14.4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ht="14.4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ht="14.4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ht="14.4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ht="14.4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ht="14.4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 ht="14.4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ht="14.4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 ht="14.4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ht="14.4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 ht="14.4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ht="14.4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 ht="14.4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 ht="14.4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 ht="14.4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ht="14.4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 ht="14.4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ht="14.4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ht="14.4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ht="14.4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 ht="14.4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1:18" ht="14.4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ht="14.4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ht="14.4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ht="14.4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ht="14.4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ht="14.4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ht="14.4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ht="14.4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ht="14.4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ht="14.4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ht="14.4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ht="14.4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ht="14.4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ht="14.4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ht="14.4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ht="14.4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ht="14.4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ht="14.4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ht="14.4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ht="14.4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ht="14.4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ht="14.4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ht="14.4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ht="14.4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ht="14.4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ht="14.4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ht="14.4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ht="14.4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ht="14.4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ht="14.4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ht="14.4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ht="14.4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ht="14.4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ht="14.4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ht="14.4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ht="14.4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ht="14.4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ht="14.4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ht="14.4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ht="14.4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ht="14.4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ht="14.4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ht="14.4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ht="14.4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ht="14.4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ht="14.4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ht="14.4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ht="14.4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ht="14.4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ht="14.4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ht="14.4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ht="14.4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ht="14.4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ht="14.4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ht="14.4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ht="14.4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ht="14.4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ht="14.4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ht="14.4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ht="14.4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ht="14.4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ht="14.4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ht="14.4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ht="14.4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ht="14.4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ht="14.4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ht="14.4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ht="14.4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ht="14.4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ht="14.4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ht="14.4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ht="14.4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ht="14.4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ht="14.4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ht="14.4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ht="14.4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ht="14.4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ht="14.4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ht="14.4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ht="14.4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ht="14.4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ht="14.4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ht="14.4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ht="14.4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ht="14.4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ht="14.4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ht="14.4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ht="14.4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ht="14.4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ht="14.4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ht="14.4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ht="14.4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ht="14.4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ht="14.4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ht="14.4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ht="14.4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ht="14.4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ht="14.4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ht="14.4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ht="14.4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ht="14.4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ht="14.4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ht="14.4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ht="14.4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ht="14.4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ht="14.4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ht="14.4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ht="14.4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ht="14.4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ht="14.4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ht="14.4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ht="14.4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ht="14.4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</row>
  </sheetData>
  <phoneticPr fontId="18"/>
  <pageMargins left="0.25" right="0.25" top="0.75" bottom="0.75" header="0.3" footer="0.3"/>
  <pageSetup paperSize="13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3a</vt:lpstr>
      <vt:lpstr>3e</vt:lpstr>
      <vt:lpstr>3f</vt:lpstr>
      <vt:lpstr>'3f'!Print_Area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</dc:creator>
  <cp:lastModifiedBy>森永</cp:lastModifiedBy>
  <dcterms:created xsi:type="dcterms:W3CDTF">2018-06-18T04:04:41Z</dcterms:created>
  <dcterms:modified xsi:type="dcterms:W3CDTF">2021-04-14T01:42:41Z</dcterms:modified>
</cp:coreProperties>
</file>